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Demoliční a bourací ..." sheetId="2" r:id="rId2"/>
    <sheet name="02 - Rekonstrukce toalet" sheetId="3" r:id="rId3"/>
    <sheet name="VRN - Vedlejší rozpočtové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Demoliční a bourací ...'!$C$90:$K$322</definedName>
    <definedName name="_xlnm.Print_Area" localSheetId="1">'01 - Demoliční a bourací ...'!$C$4:$J$39,'01 - Demoliční a bourací ...'!$C$45:$J$72,'01 - Demoliční a bourací ...'!$C$78:$K$322</definedName>
    <definedName name="_xlnm._FilterDatabase" localSheetId="2" hidden="1">'02 - Rekonstrukce toalet'!$C$100:$K$953</definedName>
    <definedName name="_xlnm.Print_Area" localSheetId="2">'02 - Rekonstrukce toalet'!$C$4:$J$39,'02 - Rekonstrukce toalet'!$C$45:$J$82,'02 - Rekonstrukce toalet'!$C$88:$K$953</definedName>
    <definedName name="_xlnm._FilterDatabase" localSheetId="3" hidden="1">'VRN - Vedlejší rozpočtové...'!$C$84:$K$107</definedName>
    <definedName name="_xlnm.Print_Area" localSheetId="3">'VRN - Vedlejší rozpočtové...'!$C$4:$J$39,'VRN - Vedlejší rozpočtové...'!$C$45:$J$66,'VRN - Vedlejší rozpočtové...'!$C$72:$K$107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Demoliční a bourací ...'!$90:$90</definedName>
    <definedName name="_xlnm.Print_Titles" localSheetId="2">'02 - Rekonstrukce toalet'!$100:$100</definedName>
    <definedName name="_xlnm.Print_Titles" localSheetId="3">'VRN - Vedlejší rozpočtové...'!$84:$84</definedName>
  </definedNames>
  <calcPr fullCalcOnLoad="1"/>
</workbook>
</file>

<file path=xl/sharedStrings.xml><?xml version="1.0" encoding="utf-8"?>
<sst xmlns="http://schemas.openxmlformats.org/spreadsheetml/2006/main" count="11416" uniqueCount="1367">
  <si>
    <t>Export Komplet</t>
  </si>
  <si>
    <t>VZ</t>
  </si>
  <si>
    <t>2.0</t>
  </si>
  <si>
    <t>ZAMOK</t>
  </si>
  <si>
    <t>False</t>
  </si>
  <si>
    <t>{bc96e120-bd60-420b-b980-5479db79eaf0}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</si>
  <si>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</si>
  <si>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</si>
  <si>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</si>
  <si>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</si>
  <si>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</si>
  <si>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</si>
  <si>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</si>
  <si>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</si>
  <si>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0244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</si>
  <si>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</si>
  <si>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</si>
  <si>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Liberec, Dobiášova - stavební úpravy sociálního zázemí v 1.NP u družiny</t>
  </si>
  <si>
    <t>KSO:</t>
  </si>
  <si>
    <t/>
  </si>
  <si>
    <t>CC-CZ:</t>
  </si>
  <si>
    <t>Místo:</t>
  </si>
  <si>
    <t>Dobiášova 851/5, Liberec - Rochlice</t>
  </si>
  <si>
    <t>Datum:</t>
  </si>
  <si>
    <t>27. 2. 2024</t>
  </si>
  <si>
    <t>Zadavatel:</t>
  </si>
  <si>
    <t>IČ:</t>
  </si>
  <si>
    <t>00262978</t>
  </si>
  <si>
    <t>Statutární město Liberec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</si>
  <si>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</si>
  <si>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</si>
  <si>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</si>
  <si>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</si>
  <si>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</si>
  <si>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</si>
  <si>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</si>
  <si>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06103065</t>
  </si>
  <si>
    <t>Michael Štěpán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</si>
  <si>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</si>
  <si>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</si>
  <si>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</si>
  <si>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</si>
  <si>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</si>
  <si>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</si>
  <si>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</si>
  <si>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</si>
  <si>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</si>
  <si>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</si>
  <si>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</si>
  <si>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</si>
  <si>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</si>
  <si>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</si>
  <si>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</si>
  <si>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</si>
  <si>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</si>
  <si>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</si>
  <si>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</si>
  <si>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</si>
  <si>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</si>
  <si>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</si>
  <si>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</si>
  <si>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</si>
  <si>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</si>
  <si>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</si>
  <si>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</si>
  <si>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</si>
  <si>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</si>
  <si>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</si>
  <si>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</si>
  <si>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</si>
  <si>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</si>
  <si>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</si>
  <si>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</si>
  <si>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</si>
  <si>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</si>
  <si>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</si>
  <si>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</si>
  <si>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</si>
  <si>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</si>
  <si>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</si>
  <si>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Demoliční a bourací práce</t>
  </si>
  <si>
    <t>STA</t>
  </si>
  <si>
    <t>1</t>
  </si>
  <si>
    <t>{2d4ea4df-60d9-4b65-bf97-81da51f9d25b}</t>
  </si>
  <si>
    <t>2</t>
  </si>
  <si>
    <t>02</t>
  </si>
  <si>
    <t>Rekonstrukce toalet</t>
  </si>
  <si>
    <t>{5eebad88-b64c-475e-bab0-f813809a0bf1}</t>
  </si>
  <si>
    <t>VRN</t>
  </si>
  <si>
    <t>Vedlejší rozpočtové náklady</t>
  </si>
  <si>
    <t>{92598542-13f7-4e35-a7fa-c02aa1484f01}</t>
  </si>
  <si>
    <t>KRYCÍ LIST SOUPISU PRACÍ</t>
  </si>
  <si>
    <t>Objekt:</t>
  </si>
  <si>
    <t>01 - Demoliční a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</si>
  <si>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</si>
  <si>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</si>
  <si>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</si>
  <si>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</si>
  <si>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</si>
  <si>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</si>
  <si>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</si>
  <si>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</si>
  <si>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</si>
  <si>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</si>
  <si>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</si>
  <si>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</si>
  <si>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</si>
  <si>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</si>
  <si>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</si>
  <si>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</si>
  <si>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</si>
  <si>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</si>
  <si>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</si>
  <si>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</si>
  <si>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</si>
  <si>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</si>
  <si>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</si>
  <si>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</si>
  <si>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</si>
  <si>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</si>
  <si>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</si>
  <si>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</si>
  <si>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</si>
  <si>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</si>
  <si>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</si>
  <si>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</si>
  <si>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</si>
  <si>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</si>
  <si>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</si>
  <si>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965042141</t>
  </si>
  <si>
    <t>Bourání mazanin betonových nebo z litého asfaltu tl. do 100 mm, plochy přes 4 m2</t>
  </si>
  <si>
    <t>m3</t>
  </si>
  <si>
    <t>CS ÚRS 2023 02</t>
  </si>
  <si>
    <t>4</t>
  </si>
  <si>
    <t>1496785263</t>
  </si>
  <si>
    <t>Online PSC</t>
  </si>
  <si>
    <t>https://podminky.urs.cz/item/CS_URS_2023_02/965042141</t>
  </si>
  <si>
    <t>VV</t>
  </si>
  <si>
    <t>mazaniny družina</t>
  </si>
  <si>
    <t>0,08*(9,2+9,2+9,2+9,3+2,2)</t>
  </si>
  <si>
    <t>mazaniny ředitel</t>
  </si>
  <si>
    <t>0,08*(1,55+1,55)</t>
  </si>
  <si>
    <t>Součet</t>
  </si>
  <si>
    <t>3,376*1,05 'Přepočtené koeficientem množství</t>
  </si>
  <si>
    <t>965081213</t>
  </si>
  <si>
    <t>Bourání podlah z dlaždic bez podkladního lože nebo mazaniny, s jakoukoliv výplní spár keramických nebo xylolitových tl. do 10 mm, plochy přes 1 m2</t>
  </si>
  <si>
    <t>m2</t>
  </si>
  <si>
    <t>1472691543</t>
  </si>
  <si>
    <t>https://podminky.urs.cz/item/CS_URS_2023_02/965081213</t>
  </si>
  <si>
    <t>dlažba družina</t>
  </si>
  <si>
    <t>(9,2+9,2+9,2+9,3+2,2)</t>
  </si>
  <si>
    <t>dlažba ředitel</t>
  </si>
  <si>
    <t>(1,55+1,55)</t>
  </si>
  <si>
    <t>42,2*1,02 'Přepočtené koeficientem množství</t>
  </si>
  <si>
    <t>3</t>
  </si>
  <si>
    <t>965081611</t>
  </si>
  <si>
    <t>Odsekání soklíků včetně otlučení podkladní omítky až na zdivo rovných</t>
  </si>
  <si>
    <t>m</t>
  </si>
  <si>
    <t>-1093870066</t>
  </si>
  <si>
    <t>https://podminky.urs.cz/item/CS_URS_2023_02/965081611</t>
  </si>
  <si>
    <t>(12,5+12,5+13,2+13,2+6)</t>
  </si>
  <si>
    <t>(5+5)</t>
  </si>
  <si>
    <t>67,4*1,02 'Přepočtené koeficientem množství</t>
  </si>
  <si>
    <t>968072244</t>
  </si>
  <si>
    <t>Vybourání kovových rámů oken s křídly, dveřních zárubní, vrat, stěn, ostění nebo obkladů okenních rámů s křídly jednoduchých, plochy do 1 m2</t>
  </si>
  <si>
    <t>364795778</t>
  </si>
  <si>
    <t>https://podminky.urs.cz/item/CS_URS_2023_02/968072244</t>
  </si>
  <si>
    <t>družina</t>
  </si>
  <si>
    <t>1,8*0,5*2+0,6*0,5</t>
  </si>
  <si>
    <t>5</t>
  </si>
  <si>
    <t>968072455</t>
  </si>
  <si>
    <t>Vybourání kovových rámů oken s křídly, dveřních zárubní, vrat, stěn, ostění nebo obkladů dveřních zárubní, plochy do 2 m2</t>
  </si>
  <si>
    <t>172843340</t>
  </si>
  <si>
    <t>https://podminky.urs.cz/item/CS_URS_2023_02/968072455</t>
  </si>
  <si>
    <t>(1*2,1)*4+0,7*2,1</t>
  </si>
  <si>
    <t>ředitel</t>
  </si>
  <si>
    <t>(0,7*2,1)*2</t>
  </si>
  <si>
    <t>6</t>
  </si>
  <si>
    <t>969021112</t>
  </si>
  <si>
    <t>Vybourání vnitřního potrubí včetně vysekání drážky litinového do DN 100</t>
  </si>
  <si>
    <t>-15773339</t>
  </si>
  <si>
    <t>https://podminky.urs.cz/item/CS_URS_2023_02/969021112</t>
  </si>
  <si>
    <t>kanalizace do DN80</t>
  </si>
  <si>
    <t>15</t>
  </si>
  <si>
    <t>21*1,05 'Přepočtené koeficientem množství</t>
  </si>
  <si>
    <t>7</t>
  </si>
  <si>
    <t>969021113</t>
  </si>
  <si>
    <t>Vybourání vnitřního potrubí včetně vysekání drážky litinového přes DN 100 do DN 200</t>
  </si>
  <si>
    <t>894858848</t>
  </si>
  <si>
    <t>https://podminky.urs.cz/item/CS_URS_2023_02/969021113</t>
  </si>
  <si>
    <t>kanalizace do DN125</t>
  </si>
  <si>
    <t>8*1,05 'Přepočtené koeficientem množství</t>
  </si>
  <si>
    <t>8</t>
  </si>
  <si>
    <t>969031111</t>
  </si>
  <si>
    <t>Vybourání vnitřního potrubí včetně vysekání drážky ocelového do DN 50</t>
  </si>
  <si>
    <t>1712927919</t>
  </si>
  <si>
    <t>https://podminky.urs.cz/item/CS_URS_2023_02/969031111</t>
  </si>
  <si>
    <t>Vodovod do DN25</t>
  </si>
  <si>
    <t>35</t>
  </si>
  <si>
    <t>43*1,05 'Přepočtené koeficientem množství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</si>
  <si>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</si>
  <si>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</si>
  <si>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kus</t>
  </si>
  <si>
    <t>-1241237961</t>
  </si>
  <si>
    <t>https://podminky.urs.cz/item/CS_URS_2023_02/971033331</t>
  </si>
  <si>
    <t>10</t>
  </si>
  <si>
    <t>978013191</t>
  </si>
  <si>
    <t>Otlučení vápenných nebo vápenocementových omítek vnitřních ploch stěn s vyškrabáním spar, s očištěním zdiva, v rozsahu přes 50 do 100 %</t>
  </si>
  <si>
    <t>252998089</t>
  </si>
  <si>
    <t>https://podminky.urs.cz/item/CS_URS_2023_02/978013191</t>
  </si>
  <si>
    <t>3,3*(12,5+12,5+13,5+13,5+6)</t>
  </si>
  <si>
    <t>0,15*(2*2+0,5*2)*2</t>
  </si>
  <si>
    <t>-((1*2,1)*6+(0,7*2,1)*2)</t>
  </si>
  <si>
    <t>-(2*0,5*2)</t>
  </si>
  <si>
    <t>3,3*(5+5)</t>
  </si>
  <si>
    <t>-((0,7*2,1)*3)</t>
  </si>
  <si>
    <t>203,95*1,02 'Přepočtené koeficientem množství</t>
  </si>
  <si>
    <t>11</t>
  </si>
  <si>
    <t>978059541</t>
  </si>
  <si>
    <t>Odsekání obkladů stěn včetně otlučení podkladní omítky až na zdivo z obkládaček vnitřních, z jakýchkoliv materiálů, plochy přes 1 m2</t>
  </si>
  <si>
    <t>2066127592</t>
  </si>
  <si>
    <t>https://podminky.urs.cz/item/CS_URS_2023_02/978059541</t>
  </si>
  <si>
    <t>1,5*(2+2)</t>
  </si>
  <si>
    <t>1,5*(1,1+0,7+1,4)</t>
  </si>
  <si>
    <t>10,8*1,05 'Přepočtené koeficientem množství</t>
  </si>
  <si>
    <t>997</t>
  </si>
  <si>
    <t>Přesun sutě</t>
  </si>
  <si>
    <t>997013211</t>
  </si>
  <si>
    <t>Vnitrostaveništní doprava suti a vybouraných hmot vodorovně do 50 m svisle ručně pro budovy a haly výšky do 6 m</t>
  </si>
  <si>
    <t>t</t>
  </si>
  <si>
    <t>-924780757</t>
  </si>
  <si>
    <t>https://podminky.urs.cz/item/CS_URS_2023_02/997013211</t>
  </si>
  <si>
    <t>13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</si>
  <si>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</si>
  <si>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</si>
  <si>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-382878775</t>
  </si>
  <si>
    <t>https://podminky.urs.cz/item/CS_URS_2023_02/997013219</t>
  </si>
  <si>
    <t>26,149*5 'Přepočtené koeficientem množství</t>
  </si>
  <si>
    <t>14</t>
  </si>
  <si>
    <t>997013501</t>
  </si>
  <si>
    <t>Odvoz suti a vybouraných hmot na skládku nebo meziskládku se složením, na vzdálenost do 1 km</t>
  </si>
  <si>
    <t>236333040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</si>
  <si>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</si>
  <si>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</si>
  <si>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</si>
  <si>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-177576691</t>
  </si>
  <si>
    <t>https://podminky.urs.cz/item/CS_URS_2023_02/997013509</t>
  </si>
  <si>
    <t>26,149*15 'Přepočtené koeficientem množství</t>
  </si>
  <si>
    <t>16</t>
  </si>
  <si>
    <t>997013631</t>
  </si>
  <si>
    <t>Poplatek za uložení stavebního odpadu na skládce (skládkovné) směsného stavebního a demoličního zatříděného do Katalogu odpadů pod kódem 17 09 04</t>
  </si>
  <si>
    <t>1871431001</t>
  </si>
  <si>
    <t>https://podminky.urs.cz/item/CS_URS_2023_02/997013631</t>
  </si>
  <si>
    <t>PSV</t>
  </si>
  <si>
    <t>Práce a dodávky PSV</t>
  </si>
  <si>
    <t>725</t>
  </si>
  <si>
    <t>Zdravotechnika - zařizovací předměty</t>
  </si>
  <si>
    <t>17</t>
  </si>
  <si>
    <t>725110811</t>
  </si>
  <si>
    <t>Demontáž klozetů splachovacích s nádrží nebo tlakovým splachovačem</t>
  </si>
  <si>
    <t>soubor</t>
  </si>
  <si>
    <t>-80095974</t>
  </si>
  <si>
    <t>https://podminky.urs.cz/item/CS_URS_2023_02/725110811</t>
  </si>
  <si>
    <t>4+1</t>
  </si>
  <si>
    <t>18</t>
  </si>
  <si>
    <t>725130813</t>
  </si>
  <si>
    <t>Demontáž pisoárových stání s nádrží třídílných</t>
  </si>
  <si>
    <t>1640777752</t>
  </si>
  <si>
    <t>https://podminky.urs.cz/item/CS_URS_2023_02/725130813</t>
  </si>
  <si>
    <t>19</t>
  </si>
  <si>
    <t>725210821</t>
  </si>
  <si>
    <t>Demontáž umyvadel bez výtokových armatur umyvadel</t>
  </si>
  <si>
    <t>1439176993</t>
  </si>
  <si>
    <t>https://podminky.urs.cz/item/CS_URS_2023_02/725210821</t>
  </si>
  <si>
    <t>3+3</t>
  </si>
  <si>
    <t>20</t>
  </si>
  <si>
    <t>725330840</t>
  </si>
  <si>
    <t>Demontáž výlevek bez výtokových armatur a bez nádrže a splachovacího potrubí ocelových nebo litinových</t>
  </si>
  <si>
    <t>-1591234521</t>
  </si>
  <si>
    <t>https://podminky.urs.cz/item/CS_URS_2023_02/725330840</t>
  </si>
  <si>
    <t>725820801</t>
  </si>
  <si>
    <t>Demontáž baterií nástěnných do G 3/4</t>
  </si>
  <si>
    <t>-2065383172</t>
  </si>
  <si>
    <t>https://podminky.urs.cz/item/CS_URS_2023_02/725820801</t>
  </si>
  <si>
    <t>22</t>
  </si>
  <si>
    <t>725860811</t>
  </si>
  <si>
    <t>Demontáž zápachových uzávěrek pro zařizovací předměty jednoduchých</t>
  </si>
  <si>
    <t>1255221534</t>
  </si>
  <si>
    <t>https://podminky.urs.cz/item/CS_URS_2023_02/725860811</t>
  </si>
  <si>
    <t>23</t>
  </si>
  <si>
    <t>725990811R</t>
  </si>
  <si>
    <t>Demontáž mýdelník, zásobník papírových ručníku, zásobník WC papír pro zpětné použití- převezme uživatel</t>
  </si>
  <si>
    <t>-1833126012</t>
  </si>
  <si>
    <t>1+1+4+1</t>
  </si>
  <si>
    <t>733</t>
  </si>
  <si>
    <t>Ústřední vytápění - rozvodné potrubí</t>
  </si>
  <si>
    <t>24</t>
  </si>
  <si>
    <t>733120815</t>
  </si>
  <si>
    <t>Demontáž potrubí z trubek ocelových hladkých Ø do 38</t>
  </si>
  <si>
    <t>-542901675</t>
  </si>
  <si>
    <t>https://podminky.urs.cz/item/CS_URS_2023_02/733120815</t>
  </si>
  <si>
    <t>6*1,05 'Přepočtené koeficientem množství</t>
  </si>
  <si>
    <t>735</t>
  </si>
  <si>
    <t>Ústřední vytápění - otopná tělesa</t>
  </si>
  <si>
    <t>25</t>
  </si>
  <si>
    <t>735121810R</t>
  </si>
  <si>
    <t>Demontáž otopného tělesa litinového článkového včt nezbytně nutného nap a vyp systému - 1 x WC chlapci a 1 x WC dívky</t>
  </si>
  <si>
    <t>2115968969</t>
  </si>
  <si>
    <t>2*1,5</t>
  </si>
  <si>
    <t>741</t>
  </si>
  <si>
    <t>Elektroinstalace - silnoproud</t>
  </si>
  <si>
    <t>26</t>
  </si>
  <si>
    <t>741112801R</t>
  </si>
  <si>
    <t>Demontáž vodičů - část stáv rozvodu</t>
  </si>
  <si>
    <t>-2137663790</t>
  </si>
  <si>
    <t>12+10+12+10+5</t>
  </si>
  <si>
    <t>4+4+3</t>
  </si>
  <si>
    <t>60*1,05 'Přepočtené koeficientem množství</t>
  </si>
  <si>
    <t>27</t>
  </si>
  <si>
    <t>741311815</t>
  </si>
  <si>
    <t>Demontáž spínačů bez zachování funkčnosti (do suti) nástěnných, pro prostředí normální do 10 A, připojení šroubové přes 2 svorky do 4 svorek</t>
  </si>
  <si>
    <t>958975358</t>
  </si>
  <si>
    <t>https://podminky.urs.cz/item/CS_URS_2023_02/741311815</t>
  </si>
  <si>
    <t>2+2+1</t>
  </si>
  <si>
    <t>28</t>
  </si>
  <si>
    <t>741374821</t>
  </si>
  <si>
    <t>Demontáž svítidel se zachováním funkčnosti interiérových modulového systému zářivkových, délky do 1100 mm - převezme uživatel</t>
  </si>
  <si>
    <t>-1114045079</t>
  </si>
  <si>
    <t>https://podminky.urs.cz/item/CS_URS_2023_02/741374821</t>
  </si>
  <si>
    <t>1+2+1+4+2+2</t>
  </si>
  <si>
    <t>763</t>
  </si>
  <si>
    <t>Konstrukce suché výstavby</t>
  </si>
  <si>
    <t>29</t>
  </si>
  <si>
    <t>763111811</t>
  </si>
  <si>
    <t>Demontáž příček ze sádrokartonových desek s nosnou konstrukcí z ocelových profilů jednoduchých, opláštění jednoduché</t>
  </si>
  <si>
    <t>925382562</t>
  </si>
  <si>
    <t>https://podminky.urs.cz/item/CS_URS_2023_02/763111811</t>
  </si>
  <si>
    <t>protiprašná stěna na chodbě</t>
  </si>
  <si>
    <t>4*3,5</t>
  </si>
  <si>
    <t>14*1,05 'Přepočtené koeficientem množství</t>
  </si>
  <si>
    <t>766</t>
  </si>
  <si>
    <t>Konstrukce truhlářské</t>
  </si>
  <si>
    <t>30</t>
  </si>
  <si>
    <t>766661821</t>
  </si>
  <si>
    <t>Demontáž dveřních konstrukcí k opětovnému použití kování samozavírače</t>
  </si>
  <si>
    <t>-1237180840</t>
  </si>
  <si>
    <t>https://podminky.urs.cz/item/CS_URS_2023_02/766661821</t>
  </si>
  <si>
    <t>31</t>
  </si>
  <si>
    <t>766662811</t>
  </si>
  <si>
    <t>Demontáž dveřních konstrukcí k opětovnému použití prahů dveří jednokřídlových</t>
  </si>
  <si>
    <t>956393469</t>
  </si>
  <si>
    <t>https://podminky.urs.cz/item/CS_URS_2023_02/766662811</t>
  </si>
  <si>
    <t>32</t>
  </si>
  <si>
    <t>766691914</t>
  </si>
  <si>
    <t>Ostatní práce vyvěšení nebo zavěšení křídel dřevěných dveřních, plochy do 2 m2</t>
  </si>
  <si>
    <t>-1033579949</t>
  </si>
  <si>
    <t>https://podminky.urs.cz/item/CS_URS_2023_02/766691914</t>
  </si>
  <si>
    <t>767</t>
  </si>
  <si>
    <t>Konstrukce zámečnické</t>
  </si>
  <si>
    <t>33</t>
  </si>
  <si>
    <t>767132812</t>
  </si>
  <si>
    <t>Demontáž stěn a příček z plechů svařovaných do suti - WC koje vč. dveří</t>
  </si>
  <si>
    <t>-967694494</t>
  </si>
  <si>
    <t>https://podminky.urs.cz/item/CS_URS_2023_02/767132812</t>
  </si>
  <si>
    <t>2,2*(3,6+1,1*3)</t>
  </si>
  <si>
    <t>2,2*(1,15+0,95)</t>
  </si>
  <si>
    <t>19,8*1,05 'Přepočtené koeficientem množství</t>
  </si>
  <si>
    <t>34</t>
  </si>
  <si>
    <t>767193802</t>
  </si>
  <si>
    <t>Demontáž větracích mechanismů pákových - délka cca 3,5m</t>
  </si>
  <si>
    <t>876926330</t>
  </si>
  <si>
    <t>https://podminky.urs.cz/item/CS_URS_2023_02/767193802</t>
  </si>
  <si>
    <t>787</t>
  </si>
  <si>
    <t>Dokončovací práce - zasklívání</t>
  </si>
  <si>
    <t>787700802</t>
  </si>
  <si>
    <t>Vysklívání výkladců skla plochého, plochy přes 1 do 3 m2</t>
  </si>
  <si>
    <t>-1071869755</t>
  </si>
  <si>
    <t>https://podminky.urs.cz/item/CS_URS_2023_02/787700802</t>
  </si>
  <si>
    <t>02 - Rekonstrukce toalet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</si>
  <si>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</si>
  <si>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</si>
  <si>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</si>
  <si>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</si>
  <si>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</si>
  <si>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</si>
  <si>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734 - Ústřední vytápění - armatury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</si>
  <si>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</si>
  <si>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</si>
  <si>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</si>
  <si>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</si>
  <si>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</si>
  <si>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Svislé a kompletní konstrukce</t>
  </si>
  <si>
    <t>346272216</t>
  </si>
  <si>
    <t>Přizdívky z pórobetonových tvárnic objemová hmotnost do 500 kg/m3, na tenké maltové lože, tloušťka přizdívky 50 mm</t>
  </si>
  <si>
    <t>-205262756</t>
  </si>
  <si>
    <t>https://podminky.urs.cz/item/CS_URS_2023_02/346272216</t>
  </si>
  <si>
    <t>1,4*(3,6+3,6+1)</t>
  </si>
  <si>
    <t>1,4*1,1</t>
  </si>
  <si>
    <t>13,02*1,05 'Přepočtené koeficientem množství</t>
  </si>
  <si>
    <t>349231821</t>
  </si>
  <si>
    <t>Přizdívka z cihel ostění s ozubem ve vybouraných otvorech, s vysekáním kapes pro zavázaní přes 150 do 300 mm</t>
  </si>
  <si>
    <t>-1911866129</t>
  </si>
  <si>
    <t>https://podminky.urs.cz/item/CS_URS_2023_02/349231821</t>
  </si>
  <si>
    <t>odhad pro osazení nový zárubní</t>
  </si>
  <si>
    <t>7*1,02 'Přepočtené koeficientem množství</t>
  </si>
  <si>
    <t>Úpravy povrchů, podlahy a osazování výplní</t>
  </si>
  <si>
    <t>612131102</t>
  </si>
  <si>
    <t>Podkladní a spojovací vrstva vnitřních omítaných ploch cementový postřik nanášený ručně síťovitě (pokrytí plochy 50 až 75 %) stěn</t>
  </si>
  <si>
    <t>-352994768</t>
  </si>
  <si>
    <t>https://podminky.urs.cz/item/CS_URS_2023_02/612131102</t>
  </si>
  <si>
    <t>202,45*1,02 'Přepočtené koeficientem množství</t>
  </si>
  <si>
    <t>612321111</t>
  </si>
  <si>
    <t>Omítka vápenocementová vnitřních ploch nanášená ručně jednovrstvá, tloušťky do 10 mm hrubá zatřená svislých konstrukcí stěn</t>
  </si>
  <si>
    <t>-1027750472</t>
  </si>
  <si>
    <t>https://podminky.urs.cz/item/CS_URS_2023_02/612321111</t>
  </si>
  <si>
    <t>612321131</t>
  </si>
  <si>
    <t>Potažení vnitřních ploch vápenocementovým štukem tloušťky do 3 mm svislých konstrukcí stěn</t>
  </si>
  <si>
    <t>1060562569</t>
  </si>
  <si>
    <t>https://podminky.urs.cz/item/CS_URS_2023_02/612321131</t>
  </si>
  <si>
    <t>1,1*(12,5+12,5+13,5+13,5+6)</t>
  </si>
  <si>
    <t>1,1*(5+5)</t>
  </si>
  <si>
    <t>72,8*1,02 'Přepočtené koeficientem množství</t>
  </si>
  <si>
    <t>612321191</t>
  </si>
  <si>
    <t>Omítka vápenocementová vnitřních ploch nanášená ručně Příplatek k cenám za každých dalších i započatých 5 mm tloušťky omítky přes 10 mm stěn</t>
  </si>
  <si>
    <t>1289312862</t>
  </si>
  <si>
    <t>https://podminky.urs.cz/item/CS_URS_2023_02/612321191</t>
  </si>
  <si>
    <t>202,45*1,5 'Přepočtené koeficientem množství</t>
  </si>
  <si>
    <t>612325301</t>
  </si>
  <si>
    <t>Vápenocementová omítka ostění nebo nadpraží hladká</t>
  </si>
  <si>
    <t>-1399361694</t>
  </si>
  <si>
    <t>https://podminky.urs.cz/item/CS_URS_2023_02/612325301</t>
  </si>
  <si>
    <t>družina okna</t>
  </si>
  <si>
    <t>družina vstupní dveře</t>
  </si>
  <si>
    <t>0,2*(2,1*2+0,9)*2</t>
  </si>
  <si>
    <t>3,54*1,02 'Přepočtené koeficientem množství</t>
  </si>
  <si>
    <t>619991001</t>
  </si>
  <si>
    <t>Zakrytí vnitřních ploch před znečištěním včetně pozdějšího odkrytí podlah fólií přilepenou lepící páskou</t>
  </si>
  <si>
    <t>-1907663796</t>
  </si>
  <si>
    <t>https://podminky.urs.cz/item/CS_URS_2023_02/619991001</t>
  </si>
  <si>
    <t>(9,2+9,2+9,2+9,3+2,2)+5</t>
  </si>
  <si>
    <t>(1,55+1,55)+2</t>
  </si>
  <si>
    <t>49,2*1,05 'Přepočtené koeficientem množství</t>
  </si>
  <si>
    <t>619995001</t>
  </si>
  <si>
    <t>Začištění omítek (s dodáním hmot) kolem oken, dveří, podlah, obkladů apod.</t>
  </si>
  <si>
    <t>-288893271</t>
  </si>
  <si>
    <t>https://podminky.urs.cz/item/CS_URS_2023_02/619995001</t>
  </si>
  <si>
    <t>venkovní po výměně oken</t>
  </si>
  <si>
    <t>0,5*2+1,8*2*2+0,6*2</t>
  </si>
  <si>
    <t>2*(0,7+2,1*2)</t>
  </si>
  <si>
    <t>2*(0,9+2,1*2)</t>
  </si>
  <si>
    <t>2*(1+2,1*2)</t>
  </si>
  <si>
    <t>2*(0,7+2,1*2)*2</t>
  </si>
  <si>
    <t>59,4*1,05 'Přepočtené koeficientem množství</t>
  </si>
  <si>
    <t>629991011</t>
  </si>
  <si>
    <t>Zakrytí vnějších ploch před znečištěním včetně pozdějšího odkrytí výplní otvorů a svislých ploch fólií přilepenou lepící páskou</t>
  </si>
  <si>
    <t>695198801</t>
  </si>
  <si>
    <t>https://podminky.urs.cz/item/CS_URS_2023_02/629991011</t>
  </si>
  <si>
    <t>2*0,5*2</t>
  </si>
  <si>
    <t>družina dveře</t>
  </si>
  <si>
    <t>0,7*2,1*2</t>
  </si>
  <si>
    <t>0,9*2,1*2*2</t>
  </si>
  <si>
    <t>1*2,1*2*2</t>
  </si>
  <si>
    <t>družina radiatory</t>
  </si>
  <si>
    <t>0,7*2,1*2*2</t>
  </si>
  <si>
    <t>29,78*1,05 'Přepočtené koeficientem množství</t>
  </si>
  <si>
    <t>631311114</t>
  </si>
  <si>
    <t>Mazanina z betonu prostého bez zvýšených nároků na prostředí tl. přes 50 do 80 mm tř. C 16/20</t>
  </si>
  <si>
    <t>148372601</t>
  </si>
  <si>
    <t>https://podminky.urs.cz/item/CS_URS_2023_02/631311114</t>
  </si>
  <si>
    <t>642944121</t>
  </si>
  <si>
    <t>Osazení ocelových dveřních zárubní lisovaných nebo z úhelníků dodatečně s vybetonováním prahu, plochy do 2,5 m2</t>
  </si>
  <si>
    <t>-577166256</t>
  </si>
  <si>
    <t>https://podminky.urs.cz/item/CS_URS_2023_02/642944121</t>
  </si>
  <si>
    <t>1+2+2</t>
  </si>
  <si>
    <t>M</t>
  </si>
  <si>
    <t>55331433</t>
  </si>
  <si>
    <t>zárubeň jednokřídlá ocelová pro dodatečnou montáž tl stěny 75-100mm rozměru 900/1970, 2100mm</t>
  </si>
  <si>
    <t>-637910752</t>
  </si>
  <si>
    <t>55331435</t>
  </si>
  <si>
    <t>zárubeň jednokřídlá ocelová pro dodatečnou montáž tl stěny 110-150mm rozměru 600/1970, 2100mm</t>
  </si>
  <si>
    <t>-1138658089</t>
  </si>
  <si>
    <t>55331437</t>
  </si>
  <si>
    <t>zárubeň jednokřídlá ocelová pro dodatečnou montáž tl stěny 110-150mm rozměru 800/1970, 2100mm</t>
  </si>
  <si>
    <t>-100800109</t>
  </si>
  <si>
    <t>644941112</t>
  </si>
  <si>
    <t>Montáž průvětrníků nebo mřížek odvětrávacích velikosti přes 150 x 200 do 300 x 300 mm</t>
  </si>
  <si>
    <t>1723156158</t>
  </si>
  <si>
    <t>https://podminky.urs.cz/item/CS_URS_2023_02/644941112</t>
  </si>
  <si>
    <t>55341413</t>
  </si>
  <si>
    <t>průvětrník mřížový s klapkami 300x300mm</t>
  </si>
  <si>
    <t>521575096</t>
  </si>
  <si>
    <t>949101111</t>
  </si>
  <si>
    <t>Lešení pomocné pracovní pro objekty pozemních staveb pro zatížení do 150 kg/m2, o výšce lešeňové podlahy do 1,9 m</t>
  </si>
  <si>
    <t>1398635695</t>
  </si>
  <si>
    <t>https://podminky.urs.cz/item/CS_URS_2023_02/949101111</t>
  </si>
  <si>
    <t>952901111</t>
  </si>
  <si>
    <t>Vyčištění budov nebo objektů před předáním do užívání budov bytové nebo občanské výstavby, světlé výšky podlaží do 4 m</t>
  </si>
  <si>
    <t>-1144755672</t>
  </si>
  <si>
    <t>https://podminky.urs.cz/item/CS_URS_2023_02/952901111</t>
  </si>
  <si>
    <t>953943211R</t>
  </si>
  <si>
    <t>Demontáž a zpětná montáž - osazování drobných kovových předmětů kotvených do stěny hasicího přístroje</t>
  </si>
  <si>
    <t>-1385491742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</si>
  <si>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</si>
  <si>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</si>
  <si>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</si>
  <si>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</si>
  <si>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1309171476</t>
  </si>
  <si>
    <t>https://podminky.urs.cz/item/CS_URS_2023_02/998018001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</si>
  <si>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</si>
  <si>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</si>
  <si>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1925686119</t>
  </si>
  <si>
    <t>https://podminky.urs.cz/item/CS_URS_2023_02/998018011</t>
  </si>
  <si>
    <t>721</t>
  </si>
  <si>
    <t>Zdravotechnika - vnitřní kanalizace</t>
  </si>
  <si>
    <t>721001R</t>
  </si>
  <si>
    <t>Stavební přípomoce - rýhy, záhozy, prostupy (obsekání kanal potrubí pro napojení rozvodu nových WC atd)</t>
  </si>
  <si>
    <t>soub</t>
  </si>
  <si>
    <t>-1121303510</t>
  </si>
  <si>
    <t>721100902</t>
  </si>
  <si>
    <t>Opravy potrubí hrdlového přetěsnění hrdla odpadního potrubí do DN 100</t>
  </si>
  <si>
    <t>951693784</t>
  </si>
  <si>
    <t>https://podminky.urs.cz/item/CS_URS_2023_02/721100902</t>
  </si>
  <si>
    <t>napojení litina / nové PP potrubí</t>
  </si>
  <si>
    <t>1+1+1</t>
  </si>
  <si>
    <t>721100906</t>
  </si>
  <si>
    <t>Opravy potrubí hrdlového přetěsnění hrdla odpadního potrubí přes 100 do DN 200</t>
  </si>
  <si>
    <t>-2113686073</t>
  </si>
  <si>
    <t>https://podminky.urs.cz/item/CS_URS_2023_02/721100906</t>
  </si>
  <si>
    <t>4+1+1</t>
  </si>
  <si>
    <t>721174026</t>
  </si>
  <si>
    <t>Potrubí z trub polypropylenových odpadní (svislé) DN 125</t>
  </si>
  <si>
    <t>-1636476569</t>
  </si>
  <si>
    <t>https://podminky.urs.cz/item/CS_URS_2023_02/721174026</t>
  </si>
  <si>
    <t>dopojení klozety a výlevka</t>
  </si>
  <si>
    <t>4+4+2</t>
  </si>
  <si>
    <t>12*1,05 'Přepočtené koeficientem množství</t>
  </si>
  <si>
    <t>721174043</t>
  </si>
  <si>
    <t>Potrubí z trub polypropylenových připojovací DN 50</t>
  </si>
  <si>
    <t>1710216501</t>
  </si>
  <si>
    <t>https://podminky.urs.cz/item/CS_URS_2023_02/721174043</t>
  </si>
  <si>
    <t>umyvadla a pisoáry</t>
  </si>
  <si>
    <t>15+3</t>
  </si>
  <si>
    <t>20*1,05 'Přepočtené koeficientem množství</t>
  </si>
  <si>
    <t>721290111</t>
  </si>
  <si>
    <t>Zkouška těsnosti kanalizace v objektech vodou do DN 125</t>
  </si>
  <si>
    <t>931451951</t>
  </si>
  <si>
    <t>https://podminky.urs.cz/item/CS_URS_2023_02/721290111</t>
  </si>
  <si>
    <t>12+20</t>
  </si>
  <si>
    <t>32*1,05 'Přepočtené koeficientem množství</t>
  </si>
  <si>
    <t>998721201</t>
  </si>
  <si>
    <t>Přesun hmot pro vnitřní kanalizace stanovený procentní sazbou (%) z ceny vodorovná dopravní vzdálenost do 50 m v objektech výšky do 6 m</t>
  </si>
  <si>
    <t>%</t>
  </si>
  <si>
    <t>-783497538</t>
  </si>
  <si>
    <t>https://podminky.urs.cz/item/CS_URS_2023_02/998721201</t>
  </si>
  <si>
    <t>998721292</t>
  </si>
  <si>
    <t>Přesun hmot pro vnitřní kanalizace stanovený procentní sazbou (%) z ceny Příplatek k cenám za zvětšený přesun přes vymezenou největší dopravní vzdálenost do 100 m</t>
  </si>
  <si>
    <t>-1371687673</t>
  </si>
  <si>
    <t>https://podminky.urs.cz/item/CS_URS_2023_02/998721292</t>
  </si>
  <si>
    <t>722</t>
  </si>
  <si>
    <t>Zdravotechnika - vnitřní vodovod</t>
  </si>
  <si>
    <t>722002R</t>
  </si>
  <si>
    <t xml:space="preserve">Stavební přípomoce, sekání a zához rýh, prostupy </t>
  </si>
  <si>
    <t>-1087234217</t>
  </si>
  <si>
    <t>72200R</t>
  </si>
  <si>
    <t>Dočasné zaslepení, ukončení stáv rozvodů vody</t>
  </si>
  <si>
    <t>658497593</t>
  </si>
  <si>
    <t>722174022</t>
  </si>
  <si>
    <t>Potrubí z plastových trubek z polypropylenu PPR svařovaných polyfúzně PN 20 (SDR 6) D 20 x 3,4</t>
  </si>
  <si>
    <t>1865417328</t>
  </si>
  <si>
    <t>https://podminky.urs.cz/item/CS_URS_2023_02/722174022</t>
  </si>
  <si>
    <t>40*1,05 'Přepočtené koeficientem množství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</si>
  <si>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</si>
  <si>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</si>
  <si>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1088449769</t>
  </si>
  <si>
    <t>https://podminky.urs.cz/item/CS_URS_2023_02/722181241</t>
  </si>
  <si>
    <t>722220242</t>
  </si>
  <si>
    <t>Armatury s jedním závitem přechodové tvarovky PPR, PN 20 (SDR 6) s kovovým závitem vnitřním přechodky s převlečnou maticí D 25 x G 1"</t>
  </si>
  <si>
    <t>1100074095</t>
  </si>
  <si>
    <t>https://podminky.urs.cz/item/CS_URS_2023_02/722220242</t>
  </si>
  <si>
    <t>36</t>
  </si>
  <si>
    <t>722232012</t>
  </si>
  <si>
    <t>Armatury se dvěma závity kulové kohouty PN 16 do 120°C podomítkové vnitřní závit G 3/4"</t>
  </si>
  <si>
    <t>-204157088</t>
  </si>
  <si>
    <t>https://podminky.urs.cz/item/CS_URS_2023_02/722232012</t>
  </si>
  <si>
    <t>37</t>
  </si>
  <si>
    <t>722290246</t>
  </si>
  <si>
    <t>Zkoušky, proplach a desinfekce vodovodního potrubí zkoušky těsnosti vodovodního potrubí plastového do DN 40</t>
  </si>
  <si>
    <t>-58677775</t>
  </si>
  <si>
    <t>https://podminky.urs.cz/item/CS_URS_2023_02/722290246</t>
  </si>
  <si>
    <t>38</t>
  </si>
  <si>
    <t>722290234</t>
  </si>
  <si>
    <t>Zkoušky, proplach a desinfekce vodovodního potrubí proplach a desinfekce vodovodního potrubí do DN 80</t>
  </si>
  <si>
    <t>-2095709472</t>
  </si>
  <si>
    <t>https://podminky.urs.cz/item/CS_URS_2023_02/722290234</t>
  </si>
  <si>
    <t>39</t>
  </si>
  <si>
    <t>998722201</t>
  </si>
  <si>
    <t>Přesun hmot pro vnitřní vodovod stanovený procentní sazbou (%) z ceny vodorovná dopravní vzdálenost do 50 m v objektech výšky do 6 m</t>
  </si>
  <si>
    <t>1116887888</t>
  </si>
  <si>
    <t>https://podminky.urs.cz/item/CS_URS_2023_02/998722201</t>
  </si>
  <si>
    <t>40</t>
  </si>
  <si>
    <t>998722292</t>
  </si>
  <si>
    <t>Přesun hmot pro vnitřní vodovod stanovený procentní sazbou (%) z ceny Příplatek k cenám za zvětšený přesun přes vymezenou největší dopravní vzdálenost do 100 m</t>
  </si>
  <si>
    <t>-1284241480</t>
  </si>
  <si>
    <t>https://podminky.urs.cz/item/CS_URS_2023_02/998722292</t>
  </si>
  <si>
    <t>41</t>
  </si>
  <si>
    <t>725005R</t>
  </si>
  <si>
    <t>D+M WC štětka závěsná na zeď - nerez</t>
  </si>
  <si>
    <t>-756321016</t>
  </si>
  <si>
    <t>42</t>
  </si>
  <si>
    <t>725008R</t>
  </si>
  <si>
    <t>D+M odpadkový koš na ručníky 80 l - nerez s víkem</t>
  </si>
  <si>
    <t>1862541835</t>
  </si>
  <si>
    <t>43</t>
  </si>
  <si>
    <t>725009R</t>
  </si>
  <si>
    <t>D+M odpadkový koš na 20 l - nerez s víkem</t>
  </si>
  <si>
    <t>1008293463</t>
  </si>
  <si>
    <t>družina WC dívky kabiny</t>
  </si>
  <si>
    <t>44</t>
  </si>
  <si>
    <t>725112022</t>
  </si>
  <si>
    <t>Zařízení záchodů klozety keramické závěsné na nosné stěny s hlubokým splachováním odpad vodorovný</t>
  </si>
  <si>
    <t>-398314136</t>
  </si>
  <si>
    <t>https://podminky.urs.cz/item/CS_URS_2023_02/725112022</t>
  </si>
  <si>
    <t>45</t>
  </si>
  <si>
    <t>725121525</t>
  </si>
  <si>
    <t>Pisoárové záchodky keramické automatické s radarovým senzorem</t>
  </si>
  <si>
    <t>84820118</t>
  </si>
  <si>
    <t>https://podminky.urs.cz/item/CS_URS_2023_02/725121525</t>
  </si>
  <si>
    <t>46</t>
  </si>
  <si>
    <t>725211602</t>
  </si>
  <si>
    <t>Umyvadla keramická bílá bez výtokových armatur připevněná na stěnu šrouby bez sloupu nebo krytu na sifon, šířka umyvadla 550 mm</t>
  </si>
  <si>
    <t>2123194082</t>
  </si>
  <si>
    <t>https://podminky.urs.cz/item/CS_URS_2023_02/725211602</t>
  </si>
  <si>
    <t>47</t>
  </si>
  <si>
    <t>725291511R</t>
  </si>
  <si>
    <t>Doplňky zařízení koupelen a záchodů nerezové dávkovač tekutého mýdla na 350 ml</t>
  </si>
  <si>
    <t>-410419699</t>
  </si>
  <si>
    <t>2+1</t>
  </si>
  <si>
    <t>48</t>
  </si>
  <si>
    <t>725291621</t>
  </si>
  <si>
    <t>Doplňky zařízení koupelen a záchodů nerezové zásobník toaletních papírů</t>
  </si>
  <si>
    <t>-1891177270</t>
  </si>
  <si>
    <t>https://podminky.urs.cz/item/CS_URS_2023_02/725291621</t>
  </si>
  <si>
    <t>49</t>
  </si>
  <si>
    <t>725291631</t>
  </si>
  <si>
    <t>Doplňky zařízení koupelen a záchodů nerezové zásobník papírových ručníků</t>
  </si>
  <si>
    <t>-1030896544</t>
  </si>
  <si>
    <t>https://podminky.urs.cz/item/CS_URS_2023_02/725291631</t>
  </si>
  <si>
    <t>1+1</t>
  </si>
  <si>
    <t>50</t>
  </si>
  <si>
    <t>725291631R</t>
  </si>
  <si>
    <t>Doplňky zařízení koupelen a záchodů nerezové osoušeče se senzorem, proud vzduchu svisle dolů</t>
  </si>
  <si>
    <t>1426348976</t>
  </si>
  <si>
    <t>DRUŽINA</t>
  </si>
  <si>
    <t>51</t>
  </si>
  <si>
    <t>725331111</t>
  </si>
  <si>
    <t>Výlevky bez výtokových armatur a splachovací nádrže keramické se sklopnou plastovou mřížkou 425 mm</t>
  </si>
  <si>
    <t>-727139979</t>
  </si>
  <si>
    <t>https://podminky.urs.cz/item/CS_URS_2023_02/725331111</t>
  </si>
  <si>
    <t>52</t>
  </si>
  <si>
    <t>725822613</t>
  </si>
  <si>
    <t>Baterie umyvadlové stojánkové pákové s výpustí</t>
  </si>
  <si>
    <t>567502904</t>
  </si>
  <si>
    <t>https://podminky.urs.cz/item/CS_URS_2023_02/725822613</t>
  </si>
  <si>
    <t>53</t>
  </si>
  <si>
    <t>725821312</t>
  </si>
  <si>
    <t>Baterie dřezové nástěnné pákové s otáčivým kulatým ústím a délkou ramínka 300 mm</t>
  </si>
  <si>
    <t>2140260866</t>
  </si>
  <si>
    <t>https://podminky.urs.cz/item/CS_URS_2023_02/725821312</t>
  </si>
  <si>
    <t>54</t>
  </si>
  <si>
    <t>725861101</t>
  </si>
  <si>
    <t>Zápachové uzávěrky zařizovacích předmětů pro umyvadla DN 32</t>
  </si>
  <si>
    <t>-96516980</t>
  </si>
  <si>
    <t>https://podminky.urs.cz/item/CS_URS_2023_02/725861101</t>
  </si>
  <si>
    <t>viditelná chromová</t>
  </si>
  <si>
    <t>55</t>
  </si>
  <si>
    <t>726111001</t>
  </si>
  <si>
    <t>Předstěnové instalační systémy pro zazdění do masivních zděných konstrukcí pro umyvadla, s nastavitelnou hloubkou 80 až 190 mm</t>
  </si>
  <si>
    <t>1596414165</t>
  </si>
  <si>
    <t>https://podminky.urs.cz/item/CS_URS_2023_02/726111001</t>
  </si>
  <si>
    <t>družina - výlevka</t>
  </si>
  <si>
    <t>56</t>
  </si>
  <si>
    <t>726111031</t>
  </si>
  <si>
    <t>Předstěnové instalační systémy pro zazdění do masivních zděných konstrukcí pro závěsné klozety ovládání zepředu, stavební výška 1080 mm</t>
  </si>
  <si>
    <t>990596586</t>
  </si>
  <si>
    <t>https://podminky.urs.cz/item/CS_URS_2023_02/726111031</t>
  </si>
  <si>
    <t>57</t>
  </si>
  <si>
    <t>726191001</t>
  </si>
  <si>
    <t>Ostatní příslušenství instalačních systémů zvukoizolační souprava pro WC a bidet</t>
  </si>
  <si>
    <t>170185969</t>
  </si>
  <si>
    <t>https://podminky.urs.cz/item/CS_URS_2023_02/726191001</t>
  </si>
  <si>
    <t>58</t>
  </si>
  <si>
    <t>726191002</t>
  </si>
  <si>
    <t>Ostatní příslušenství instalačních systémů souprava pro předstěnovou montáž</t>
  </si>
  <si>
    <t>1867465522</t>
  </si>
  <si>
    <t>https://podminky.urs.cz/item/CS_URS_2023_02/726191002</t>
  </si>
  <si>
    <t>59</t>
  </si>
  <si>
    <t>998725201</t>
  </si>
  <si>
    <t>Přesun hmot pro zařizovací předměty stanovený procentní sazbou (%) z ceny vodorovná dopravní vzdálenost do 50 m v objektech výšky do 6 m</t>
  </si>
  <si>
    <t>1283632753</t>
  </si>
  <si>
    <t>https://podminky.urs.cz/item/CS_URS_2023_02/998725201</t>
  </si>
  <si>
    <t>60</t>
  </si>
  <si>
    <t>998725292</t>
  </si>
  <si>
    <t>Přesun hmot pro zařizovací předměty stanovený procentní sazbou (%) z ceny Příplatek k cenám za zvětšený přesun přes vymezenou největší dopravní vzdálenost do 100 m</t>
  </si>
  <si>
    <t>-299190006</t>
  </si>
  <si>
    <t>https://podminky.urs.cz/item/CS_URS_2023_02/998725292</t>
  </si>
  <si>
    <t>726</t>
  </si>
  <si>
    <t>Zdravotechnika - předstěnové instalace</t>
  </si>
  <si>
    <t>61</t>
  </si>
  <si>
    <t>733001R</t>
  </si>
  <si>
    <t>525949085</t>
  </si>
  <si>
    <t>62</t>
  </si>
  <si>
    <t>733222104</t>
  </si>
  <si>
    <t>Potrubí z trubek měděných polotvrdých spojovaných měkkým pájením Ø 22/1</t>
  </si>
  <si>
    <t>1450431915</t>
  </si>
  <si>
    <t>https://podminky.urs.cz/item/CS_URS_2023_02/733222104</t>
  </si>
  <si>
    <t>7*1,1 'Přepočtené koeficientem množství</t>
  </si>
  <si>
    <t>63</t>
  </si>
  <si>
    <t>998733201</t>
  </si>
  <si>
    <t>Přesun hmot pro rozvody potrubí stanovený procentní sazbou z ceny vodorovná dopravní vzdálenost do 50 m v objektech výšky do 6 m</t>
  </si>
  <si>
    <t>807839710</t>
  </si>
  <si>
    <t>https://podminky.urs.cz/item/CS_URS_2023_02/998733201</t>
  </si>
  <si>
    <t>64</t>
  </si>
  <si>
    <t>998733293</t>
  </si>
  <si>
    <t>Přesun hmot pro rozvody potrubí stanovený procentní sazbou z ceny Příplatek k cenám za zvětšený přesun přes vymezenou největší dopravní vzdálenost do 500 m</t>
  </si>
  <si>
    <t>-1549025649</t>
  </si>
  <si>
    <t>https://podminky.urs.cz/item/CS_URS_2023_02/998733293</t>
  </si>
  <si>
    <t>734</t>
  </si>
  <si>
    <t>Ústřední vytápění - armatury</t>
  </si>
  <si>
    <t>65</t>
  </si>
  <si>
    <t>734211126</t>
  </si>
  <si>
    <t>Ventily odvzdušňovací závitové automatické se zpětnou klapkou PN 14 do 120°C G 3/8</t>
  </si>
  <si>
    <t>1417522953</t>
  </si>
  <si>
    <t>https://podminky.urs.cz/item/CS_URS_2023_02/734211126</t>
  </si>
  <si>
    <t>66</t>
  </si>
  <si>
    <t>734221682</t>
  </si>
  <si>
    <t>Ventily regulační závitové hlavice termostatické, pro ovládání ventilů PN 10 do 110°C kapalinové otopných těles VK</t>
  </si>
  <si>
    <t>-1896807176</t>
  </si>
  <si>
    <t>https://podminky.urs.cz/item/CS_URS_2023_02/734221682</t>
  </si>
  <si>
    <t>67</t>
  </si>
  <si>
    <t>734222811</t>
  </si>
  <si>
    <t>Ventily regulační závitové termostatické, s hlavicí ručního ovládání PN 16 do 110°C přímé chromované G 3/8</t>
  </si>
  <si>
    <t>-845620983</t>
  </si>
  <si>
    <t>https://podminky.urs.cz/item/CS_URS_2023_02/734222811</t>
  </si>
  <si>
    <t>68</t>
  </si>
  <si>
    <t>734294104</t>
  </si>
  <si>
    <t>Ostatní armatury růžice dělené krycí do G 3/4</t>
  </si>
  <si>
    <t>2018386434</t>
  </si>
  <si>
    <t>https://podminky.urs.cz/item/CS_URS_2023_02/734294104</t>
  </si>
  <si>
    <t>2+2</t>
  </si>
  <si>
    <t>69</t>
  </si>
  <si>
    <t>998734201</t>
  </si>
  <si>
    <t>Přesun hmot pro armatury stanovený procentní sazbou (%) z ceny vodorovná dopravní vzdálenost do 50 m v objektech výšky do 6 m</t>
  </si>
  <si>
    <t>-310675855</t>
  </si>
  <si>
    <t>https://podminky.urs.cz/item/CS_URS_2023_02/998734201</t>
  </si>
  <si>
    <t>70</t>
  </si>
  <si>
    <t>998734293</t>
  </si>
  <si>
    <t>Přesun hmot pro armatury stanovený procentní sazbou (%) z ceny Příplatek k cenám za zvětšený přesun přes vymezenou největší dopravní vzdálenost do 500 m</t>
  </si>
  <si>
    <t>1620986059</t>
  </si>
  <si>
    <t>https://podminky.urs.cz/item/CS_URS_2023_02/998734293</t>
  </si>
  <si>
    <t>71</t>
  </si>
  <si>
    <t>735151381</t>
  </si>
  <si>
    <t>Otopná tělesa panelová dvoudesková PN 1,0 MPa, T do 110°C bez přídavné přestupní plochy výšky tělesa 600 mm stavební délky / výkonu 1600 mm / 1565 W</t>
  </si>
  <si>
    <t>594204437</t>
  </si>
  <si>
    <t>https://podminky.urs.cz/item/CS_URS_2023_02/735151381</t>
  </si>
  <si>
    <t>72</t>
  </si>
  <si>
    <t>998735201</t>
  </si>
  <si>
    <t>Přesun hmot pro otopná tělesa stanovený procentní sazbou (%) z ceny vodorovná dopravní vzdálenost do 50 m v objektech výšky do 6 m</t>
  </si>
  <si>
    <t>-1013220042</t>
  </si>
  <si>
    <t>https://podminky.urs.cz/item/CS_URS_2023_02/998735201</t>
  </si>
  <si>
    <t>73</t>
  </si>
  <si>
    <t>998735293</t>
  </si>
  <si>
    <t>Přesun hmot pro otopná tělesa stanovený procentní sazbou (%) z ceny Příplatek k cenám za zvětšený přesun přes vymezenou největší dopravní vzdálenost do 500 m</t>
  </si>
  <si>
    <t>-1085376642</t>
  </si>
  <si>
    <t>https://podminky.urs.cz/item/CS_URS_2023_02/998735293</t>
  </si>
  <si>
    <t>74</t>
  </si>
  <si>
    <t>741001R</t>
  </si>
  <si>
    <t xml:space="preserve">Stavební přípomoce, zához krabic po vypínačích, vysekání a zához rýh </t>
  </si>
  <si>
    <t>-834499048</t>
  </si>
  <si>
    <t>75</t>
  </si>
  <si>
    <t>741121001</t>
  </si>
  <si>
    <t>Montáž izolovaných vodičů hliníkových bez ukončení uložených pod omítkou plných a laněných (např. AY, AYY) průřezu žíly 16 až 35 mm2</t>
  </si>
  <si>
    <t>1953847131</t>
  </si>
  <si>
    <t>https://podminky.urs.cz/item/CS_URS_2023_02/741121001</t>
  </si>
  <si>
    <t>pro pisoáry a svítidla</t>
  </si>
  <si>
    <t>25+5</t>
  </si>
  <si>
    <t>5+5</t>
  </si>
  <si>
    <t>76</t>
  </si>
  <si>
    <t>34111030</t>
  </si>
  <si>
    <t>kabel instalační jádro Cu plné izolace PVC plášť PVC 450/750V (CYKY) 3x1,5mm2</t>
  </si>
  <si>
    <t>-468828748</t>
  </si>
  <si>
    <t>40*1,1 'Přepočtené koeficientem množství</t>
  </si>
  <si>
    <t>77</t>
  </si>
  <si>
    <t>741132302</t>
  </si>
  <si>
    <t>Ukončení kabelů nebo vodičů koncovkou nebo s vývodkou ucpávkovou do 4 žil s jednoduchým nástavcem průměru 16 mm</t>
  </si>
  <si>
    <t>-1908243285</t>
  </si>
  <si>
    <t>https://podminky.urs.cz/item/CS_URS_2023_02/741132302</t>
  </si>
  <si>
    <t>78</t>
  </si>
  <si>
    <t>741373021</t>
  </si>
  <si>
    <t>Montáž svítidel výbojkových se zapojením vodičů průmyslových nebo venkovních stropních přisazených 1 zdroj s krytem</t>
  </si>
  <si>
    <t>671498090</t>
  </si>
  <si>
    <t>https://podminky.urs.cz/item/CS_URS_2023_02/741373021</t>
  </si>
  <si>
    <t>79</t>
  </si>
  <si>
    <t>34825001R</t>
  </si>
  <si>
    <t>svítidlo LED koupelnové stropní přisazené kruhové 1x36W/230V s čidlem</t>
  </si>
  <si>
    <t>1470926223</t>
  </si>
  <si>
    <t>80</t>
  </si>
  <si>
    <t>998741201</t>
  </si>
  <si>
    <t>Přesun hmot pro silnoproud stanovený procentní sazbou (%) z ceny vodorovná dopravní vzdálenost do 50 m v objektech výšky do 6 m</t>
  </si>
  <si>
    <t>155129154</t>
  </si>
  <si>
    <t>https://podminky.urs.cz/item/CS_URS_2023_02/998741201</t>
  </si>
  <si>
    <t>81</t>
  </si>
  <si>
    <t>998741292</t>
  </si>
  <si>
    <t>Přesun hmot pro silnoproud stanovený procentní sazbou (%) z ceny Příplatek k cenám za zvětšený přesun přes vymezenou největší dopravní vzdálenost do 100 m</t>
  </si>
  <si>
    <t>-1510539110</t>
  </si>
  <si>
    <t>https://podminky.urs.cz/item/CS_URS_2023_02/998741292</t>
  </si>
  <si>
    <t>82</t>
  </si>
  <si>
    <t>763111311R</t>
  </si>
  <si>
    <t>SDK příčka tl 75 mm profil CW+UW 50, jednostranně opláštěno deskou 1xA 12,5 bez izolace a stěrkování</t>
  </si>
  <si>
    <t>-407248067</t>
  </si>
  <si>
    <t>83</t>
  </si>
  <si>
    <t>763131411</t>
  </si>
  <si>
    <t>Podhled ze sádrokartonových desek dvouvrstvá zavěšená spodní konstrukce z ocelových profilů CD, UD jednoduše opláštěná deskou standardní A, tl. 12,5 mm, bez izolace</t>
  </si>
  <si>
    <t>1769467715</t>
  </si>
  <si>
    <t>https://podminky.urs.cz/item/CS_URS_2023_02/763131411</t>
  </si>
  <si>
    <t>84</t>
  </si>
  <si>
    <t>763411115</t>
  </si>
  <si>
    <t>Sanitární příčky vhodné do mokrého prostředí dělící z kompaktních desek tl. 10 mm</t>
  </si>
  <si>
    <t>-1756513113</t>
  </si>
  <si>
    <t>https://podminky.urs.cz/item/CS_URS_2023_02/763411115</t>
  </si>
  <si>
    <t>2*(3,6+1,1*3)</t>
  </si>
  <si>
    <t>2*(1,15+0,95)</t>
  </si>
  <si>
    <t>-(0,7*2*5)</t>
  </si>
  <si>
    <t>11*1,02 'Přepočtené koeficientem množství</t>
  </si>
  <si>
    <t>85</t>
  </si>
  <si>
    <t>763411124</t>
  </si>
  <si>
    <t>Sanitární příčky vhodné do mokrého prostředí dveře vnitřní do sanitárních příček šířky do 800 mm, výšky do 2 000 mm z kompaktních desek včetně nerezového kování tl. 8 mm</t>
  </si>
  <si>
    <t>2010283492</t>
  </si>
  <si>
    <t>https://podminky.urs.cz/item/CS_URS_2023_02/763411124</t>
  </si>
  <si>
    <t>86</t>
  </si>
  <si>
    <t>998763401</t>
  </si>
  <si>
    <t>Přesun hmot pro konstrukce montované z desek stanovený procentní sazbou (%) z ceny vodorovná dopravní vzdálenost do 50 m v objektech výšky do 6 m</t>
  </si>
  <si>
    <t>-670166546</t>
  </si>
  <si>
    <t>https://podminky.urs.cz/item/CS_URS_2023_02/998763401</t>
  </si>
  <si>
    <t>87</t>
  </si>
  <si>
    <t>998763491</t>
  </si>
  <si>
    <t>Přesun hmot pro konstrukce montované z desek stanovený procentní sazbou (%) z ceny Příplatek k cenám za zvětšený přesun přes vymezenou dopravní vzdálenost do 100 m</t>
  </si>
  <si>
    <t>-625843752</t>
  </si>
  <si>
    <t>https://podminky.urs.cz/item/CS_URS_2023_02/998763491</t>
  </si>
  <si>
    <t>88</t>
  </si>
  <si>
    <t>766660001</t>
  </si>
  <si>
    <t>Montáž dveřních křídel dřevěných nebo plastových otevíravých do ocelové zárubně povrchově upravených jednokřídlových, šířky do 800 mm</t>
  </si>
  <si>
    <t>1034959974</t>
  </si>
  <si>
    <t>https://podminky.urs.cz/item/CS_URS_2023_02/766660001</t>
  </si>
  <si>
    <t>1+2</t>
  </si>
  <si>
    <t>89</t>
  </si>
  <si>
    <t>61162084</t>
  </si>
  <si>
    <t>dveře jednokřídlé dřevotřískové povrch laminátový plné 600x1970-2100mm</t>
  </si>
  <si>
    <t>-290569536</t>
  </si>
  <si>
    <t>90</t>
  </si>
  <si>
    <t>61162086</t>
  </si>
  <si>
    <t>dveře jednokřídlé dřevotřískové povrch laminátový plné 800x1970-2100mm</t>
  </si>
  <si>
    <t>1399975852</t>
  </si>
  <si>
    <t>91</t>
  </si>
  <si>
    <t>766660022</t>
  </si>
  <si>
    <t>Montáž dveřních křídel dřevěných nebo plastových otevíravých do ocelové zárubně protipožárních jednokřídlových, šířky přes 800 mm</t>
  </si>
  <si>
    <t>9268388</t>
  </si>
  <si>
    <t>https://podminky.urs.cz/item/CS_URS_2023_02/766660022</t>
  </si>
  <si>
    <t>92</t>
  </si>
  <si>
    <t>61165314</t>
  </si>
  <si>
    <t>dveře jednokřídlé dřevotřískové protipožární EI (EW) 30 D3 povrch laminátový plné 900x1970-2100mm</t>
  </si>
  <si>
    <t>2136757931</t>
  </si>
  <si>
    <t>93</t>
  </si>
  <si>
    <t>766660717</t>
  </si>
  <si>
    <t>Montáž dveřních doplňků samozavírače na zárubeň ocelovou</t>
  </si>
  <si>
    <t>1207351333</t>
  </si>
  <si>
    <t>https://podminky.urs.cz/item/CS_URS_2023_02/766660717</t>
  </si>
  <si>
    <t>94</t>
  </si>
  <si>
    <t>54917250</t>
  </si>
  <si>
    <t>samozavírač dveří hydraulický</t>
  </si>
  <si>
    <t>340477571</t>
  </si>
  <si>
    <t>95</t>
  </si>
  <si>
    <t>766660729</t>
  </si>
  <si>
    <t>Montáž dveřních doplňků dveřního kování interiérového štítku s klikou</t>
  </si>
  <si>
    <t>328998081</t>
  </si>
  <si>
    <t>https://podminky.urs.cz/item/CS_URS_2023_02/766660729</t>
  </si>
  <si>
    <t>96</t>
  </si>
  <si>
    <t>54914123</t>
  </si>
  <si>
    <t>kování rozetové klika/klika</t>
  </si>
  <si>
    <t>1313935617</t>
  </si>
  <si>
    <t>97</t>
  </si>
  <si>
    <t>54914128</t>
  </si>
  <si>
    <t>kování rozetové spodní pro WC</t>
  </si>
  <si>
    <t>659318451</t>
  </si>
  <si>
    <t>98</t>
  </si>
  <si>
    <t>766691932</t>
  </si>
  <si>
    <t>Ostatní práce seřízení okenního nebo dveřního křídla otvíracího nebo sklápěcího plastového</t>
  </si>
  <si>
    <t>107994059</t>
  </si>
  <si>
    <t>https://podminky.urs.cz/item/CS_URS_2023_02/766691932</t>
  </si>
  <si>
    <t>99</t>
  </si>
  <si>
    <t>766695213</t>
  </si>
  <si>
    <t>Montáž ostatních truhlářských konstrukcí prahů dveří jednokřídlových, šířky přes 100 mm</t>
  </si>
  <si>
    <t>-49396693</t>
  </si>
  <si>
    <t>https://podminky.urs.cz/item/CS_URS_2023_02/766695213</t>
  </si>
  <si>
    <t>100</t>
  </si>
  <si>
    <t>61187181R</t>
  </si>
  <si>
    <t>práh dveřní dřevěný dubový tl 40mm dl 920mm š 150mm- atyp pro zakrytí výškového rozdílu podlah cca 3 cm</t>
  </si>
  <si>
    <t>1985408859</t>
  </si>
  <si>
    <t>101</t>
  </si>
  <si>
    <t>998766201</t>
  </si>
  <si>
    <t>Přesun hmot pro konstrukce truhlářské stanovený procentní sazbou (%) z ceny vodorovná dopravní vzdálenost do 50 m v objektech výšky do 6 m</t>
  </si>
  <si>
    <t>975442298</t>
  </si>
  <si>
    <t>https://podminky.urs.cz/item/CS_URS_2023_02/998766201</t>
  </si>
  <si>
    <t>102</t>
  </si>
  <si>
    <t>998766292</t>
  </si>
  <si>
    <t>Přesun hmot pro konstrukce truhlářské stanovený procentní sazbou (%) z ceny Příplatek k cenám za zvětšený přesun přes vymezenou největší dopravní vzdálenost do 100 m</t>
  </si>
  <si>
    <t>-1003005230</t>
  </si>
  <si>
    <t>https://podminky.urs.cz/item/CS_URS_2023_02/998766292</t>
  </si>
  <si>
    <t>103</t>
  </si>
  <si>
    <t>767620352</t>
  </si>
  <si>
    <t>Montáž oken s izolačními skly z hliníkových nebo ocelových profilů na polyuretanovou pěnu s trojskly otevíravých do zdiva, plochy přes 0,6 do 1,5 m2</t>
  </si>
  <si>
    <t>1606675004</t>
  </si>
  <si>
    <t>https://podminky.urs.cz/item/CS_URS_2023_02/767620352</t>
  </si>
  <si>
    <t>104</t>
  </si>
  <si>
    <t>55341009</t>
  </si>
  <si>
    <t>okno Al otevíravé/sklopné trojsklo do plochy 1m2</t>
  </si>
  <si>
    <t>-80674051</t>
  </si>
  <si>
    <t>105</t>
  </si>
  <si>
    <t>767620712</t>
  </si>
  <si>
    <t>Ostatní práce a doplňky při montáži oken a stěn montáž kování okenní sklápěčky s rozvorou</t>
  </si>
  <si>
    <t>-564253000</t>
  </si>
  <si>
    <t>https://podminky.urs.cz/item/CS_URS_2023_02/767620712</t>
  </si>
  <si>
    <t>106</t>
  </si>
  <si>
    <t>54914512R</t>
  </si>
  <si>
    <t>kování vrchní okenní sklopných oken ocelová pozinkovaná</t>
  </si>
  <si>
    <t>-1791527895</t>
  </si>
  <si>
    <t>107</t>
  </si>
  <si>
    <t>767620718</t>
  </si>
  <si>
    <t>Ostatní práce a doplňky při montáži oken a stěn montáž kování pákového uzávěru</t>
  </si>
  <si>
    <t>1299771271</t>
  </si>
  <si>
    <t>https://podminky.urs.cz/item/CS_URS_2023_02/767620718</t>
  </si>
  <si>
    <t>108</t>
  </si>
  <si>
    <t>54913110</t>
  </si>
  <si>
    <t>kování uzávěr ventilační okenní pákový</t>
  </si>
  <si>
    <t>1227682372</t>
  </si>
  <si>
    <t>109</t>
  </si>
  <si>
    <t>998767201</t>
  </si>
  <si>
    <t>Přesun hmot pro zámečnické konstrukce stanovený procentní sazbou (%) z ceny vodorovná dopravní vzdálenost do 50 m v objektech výšky do 6 m</t>
  </si>
  <si>
    <t>-1199534567</t>
  </si>
  <si>
    <t>https://podminky.urs.cz/item/CS_URS_2023_02/998767201</t>
  </si>
  <si>
    <t>110</t>
  </si>
  <si>
    <t>998767292</t>
  </si>
  <si>
    <t>Přesun hmot pro zámečnické konstrukce stanovený procentní sazbou (%) z ceny Příplatek k cenám za zvětšený přesun přes vymezenou největší dopravní vzdálenost do 100 m</t>
  </si>
  <si>
    <t>1718261585</t>
  </si>
  <si>
    <t>https://podminky.urs.cz/item/CS_URS_2023_02/998767292</t>
  </si>
  <si>
    <t>771</t>
  </si>
  <si>
    <t>Podlahy z dlaždic</t>
  </si>
  <si>
    <t>111</t>
  </si>
  <si>
    <t>771111011</t>
  </si>
  <si>
    <t>Příprava podkladu před provedením dlažby vysátí podlah</t>
  </si>
  <si>
    <t>1772836130</t>
  </si>
  <si>
    <t>https://podminky.urs.cz/item/CS_URS_2023_02/771111011</t>
  </si>
  <si>
    <t>112</t>
  </si>
  <si>
    <t>771121011</t>
  </si>
  <si>
    <t>Příprava podkladu před provedením dlažby nátěr penetrační na podlahu</t>
  </si>
  <si>
    <t>791220988</t>
  </si>
  <si>
    <t>https://podminky.urs.cz/item/CS_URS_2023_02/771121011</t>
  </si>
  <si>
    <t>113</t>
  </si>
  <si>
    <t>771151011</t>
  </si>
  <si>
    <t>Příprava podkladu před provedením dlažby samonivelační stěrka min.pevnosti 20 MPa, tloušťky do 3 mm</t>
  </si>
  <si>
    <t>-804359703</t>
  </si>
  <si>
    <t>https://podminky.urs.cz/item/CS_URS_2023_02/771151011</t>
  </si>
  <si>
    <t>114</t>
  </si>
  <si>
    <t>771574416</t>
  </si>
  <si>
    <t>Montáž podlah z dlaždic keramických lepených cementovým flexibilním lepidlem hladkých, tloušťky do 10 mm přes 9 do 12 ks/m2</t>
  </si>
  <si>
    <t>-39485353</t>
  </si>
  <si>
    <t>https://podminky.urs.cz/item/CS_URS_2023_02/771574416</t>
  </si>
  <si>
    <t>115</t>
  </si>
  <si>
    <t>59761174</t>
  </si>
  <si>
    <t>dlažba keramická slinutá mrazuvzdorná do interiéru i exteriéru R11/B povrch reliéfní/matný tl do 10mm přes 9 do 12ks/m2</t>
  </si>
  <si>
    <t>508308230</t>
  </si>
  <si>
    <t>42,2*1,1 'Přepočtené koeficientem množství</t>
  </si>
  <si>
    <t>116</t>
  </si>
  <si>
    <t>771592011</t>
  </si>
  <si>
    <t>Čištění vnitřních ploch po položení dlažby podlah nebo schodišť chemickými prostředky</t>
  </si>
  <si>
    <t>-589814408</t>
  </si>
  <si>
    <t>https://podminky.urs.cz/item/CS_URS_2023_02/771592011</t>
  </si>
  <si>
    <t>117</t>
  </si>
  <si>
    <t>998771201</t>
  </si>
  <si>
    <t>Přesun hmot procentní pro podlahy z dlaždic v objektech v do 6 m</t>
  </si>
  <si>
    <t>-2304175</t>
  </si>
  <si>
    <t>118</t>
  </si>
  <si>
    <t>998771292</t>
  </si>
  <si>
    <t>Příplatek k přesunu hmot procentní 771 za zvětšený přesun do 100 m</t>
  </si>
  <si>
    <t>1078491194</t>
  </si>
  <si>
    <t>781</t>
  </si>
  <si>
    <t>Dokončovací práce - obklady</t>
  </si>
  <si>
    <t>119</t>
  </si>
  <si>
    <t>781111011</t>
  </si>
  <si>
    <t>Příprava podkladu před provedením obkladu oprášení (ometení) stěny</t>
  </si>
  <si>
    <t>-633947831</t>
  </si>
  <si>
    <t>https://podminky.urs.cz/item/CS_URS_2023_02/781111011</t>
  </si>
  <si>
    <t>2,1*(6+12,5*2+13*2)</t>
  </si>
  <si>
    <t>-(0,7*2,1*2+0,9*2,1*4+1*2,1*2)</t>
  </si>
  <si>
    <t>2,1*(5+5)</t>
  </si>
  <si>
    <t>-(0,7*2,1*3)</t>
  </si>
  <si>
    <t>120</t>
  </si>
  <si>
    <t>781121011</t>
  </si>
  <si>
    <t>Příprava podkladu před provedením obkladu nátěr penetrační na stěnu</t>
  </si>
  <si>
    <t>948587343</t>
  </si>
  <si>
    <t>https://podminky.urs.cz/item/CS_URS_2023_02/781121011</t>
  </si>
  <si>
    <t>121</t>
  </si>
  <si>
    <t>781474114</t>
  </si>
  <si>
    <t>Montáž obkladů vnitřních stěn z dlaždic keramických lepených flexibilním lepidlem maloformátových hladkých přes 19 do 22 ks/m2</t>
  </si>
  <si>
    <t>-1762785933</t>
  </si>
  <si>
    <t>https://podminky.urs.cz/item/CS_URS_2023_02/781474114</t>
  </si>
  <si>
    <t>122</t>
  </si>
  <si>
    <t>59761040</t>
  </si>
  <si>
    <t>obklad keramický hladký přes 19 do 22ks/m2</t>
  </si>
  <si>
    <t>1774073198</t>
  </si>
  <si>
    <t>121,59*1,1 'Přepočtené koeficientem množství</t>
  </si>
  <si>
    <t>123</t>
  </si>
  <si>
    <t>781491021</t>
  </si>
  <si>
    <t>Montáž zrcadel lepených silikonovým tmelem na keramický obklad, plochy do 1 m2</t>
  </si>
  <si>
    <t>526950556</t>
  </si>
  <si>
    <t>https://podminky.urs.cz/item/CS_URS_2023_02/781491021</t>
  </si>
  <si>
    <t>124</t>
  </si>
  <si>
    <t>63465122</t>
  </si>
  <si>
    <t>zrcadlo nemontované čiré tl 3mm max rozměr 3210x2250mm</t>
  </si>
  <si>
    <t>521430019</t>
  </si>
  <si>
    <t>125</t>
  </si>
  <si>
    <t>781493611</t>
  </si>
  <si>
    <t>Obklad - dokončující práce montáž vanových dvířek plastových lepených s rámem</t>
  </si>
  <si>
    <t>414571276</t>
  </si>
  <si>
    <t>https://podminky.urs.cz/item/CS_URS_2023_02/781493611</t>
  </si>
  <si>
    <t>126</t>
  </si>
  <si>
    <t>56245721</t>
  </si>
  <si>
    <t>dvířka vanová bílá 300x300mm</t>
  </si>
  <si>
    <t>622059321</t>
  </si>
  <si>
    <t>127</t>
  </si>
  <si>
    <t>781492211</t>
  </si>
  <si>
    <t>Obklad - dokončující práce montáž profilu lepeného flexibilním cementovým lepidlem rohového</t>
  </si>
  <si>
    <t>-1937453207</t>
  </si>
  <si>
    <t>https://podminky.urs.cz/item/CS_URS_2023_02/781492211</t>
  </si>
  <si>
    <t>8,5+8,5</t>
  </si>
  <si>
    <t>128</t>
  </si>
  <si>
    <t>19416012</t>
  </si>
  <si>
    <t>lišta ukončovací nerezová 10mm</t>
  </si>
  <si>
    <t>940899736</t>
  </si>
  <si>
    <t>97*1,05 'Přepočtené koeficientem množství</t>
  </si>
  <si>
    <t>129</t>
  </si>
  <si>
    <t>998781201</t>
  </si>
  <si>
    <t>Přesun hmot pro obklady keramické stanovený procentní sazbou (%) z ceny vodorovná dopravní vzdálenost do 50 m v objektech výšky do 6 m</t>
  </si>
  <si>
    <t>222228321</t>
  </si>
  <si>
    <t>https://podminky.urs.cz/item/CS_URS_2023_02/998781201</t>
  </si>
  <si>
    <t>130</t>
  </si>
  <si>
    <t>998781292</t>
  </si>
  <si>
    <t>Přesun hmot pro obklady keramické stanovený procentní sazbou (%) z ceny Příplatek k cenám za zvětšený přesun přes vymezenou největší dopravní vzdálenost do 100 m</t>
  </si>
  <si>
    <t>572905790</t>
  </si>
  <si>
    <t>https://podminky.urs.cz/item/CS_URS_2023_02/998781292</t>
  </si>
  <si>
    <t>783</t>
  </si>
  <si>
    <t>Dokončovací práce - nátěry</t>
  </si>
  <si>
    <t>131</t>
  </si>
  <si>
    <t>783301311</t>
  </si>
  <si>
    <t>Příprava podkladu zámečnických konstrukcí před provedením nátěru odmaštění odmašťovačem vodou ředitelným</t>
  </si>
  <si>
    <t>2055779473</t>
  </si>
  <si>
    <t>https://podminky.urs.cz/item/CS_URS_2023_02/783301311</t>
  </si>
  <si>
    <t>zárubně</t>
  </si>
  <si>
    <t>2,5</t>
  </si>
  <si>
    <t>8,5*1,05 'Přepočtené koeficientem množství</t>
  </si>
  <si>
    <t>132</t>
  </si>
  <si>
    <t>783324101</t>
  </si>
  <si>
    <t>Základní nátěr zámečnických konstrukcí jednonásobný akrylátový</t>
  </si>
  <si>
    <t>1943466857</t>
  </si>
  <si>
    <t>https://podminky.urs.cz/item/CS_URS_2023_02/783324101</t>
  </si>
  <si>
    <t>133</t>
  </si>
  <si>
    <t>783327101</t>
  </si>
  <si>
    <t>Krycí nátěr (email) zámečnických konstrukcí jednonásobný akrylátový</t>
  </si>
  <si>
    <t>1750536843</t>
  </si>
  <si>
    <t>https://podminky.urs.cz/item/CS_URS_2023_02/783327101</t>
  </si>
  <si>
    <t>784</t>
  </si>
  <si>
    <t>Dokončovací práce - malby a tapety</t>
  </si>
  <si>
    <t>134</t>
  </si>
  <si>
    <t>784111001</t>
  </si>
  <si>
    <t>Oprášení (ometení) podkladu v místnostech výšky do 3,80 m</t>
  </si>
  <si>
    <t>1073374346</t>
  </si>
  <si>
    <t>https://podminky.urs.cz/item/CS_URS_2023_02/784111001</t>
  </si>
  <si>
    <t>omítky</t>
  </si>
  <si>
    <t>SDK</t>
  </si>
  <si>
    <t>116,5*1,05 'Přepočtené koeficientem množství</t>
  </si>
  <si>
    <t>135</t>
  </si>
  <si>
    <t>784171001</t>
  </si>
  <si>
    <t>Olepování vnitřních ploch (materiál ve specifikaci) včetně pozdějšího odlepení páskou nebo fólií v místnostech výšky do 3,80 m</t>
  </si>
  <si>
    <t>-1092546138</t>
  </si>
  <si>
    <t>https://podminky.urs.cz/item/CS_URS_2023_02/784171001</t>
  </si>
  <si>
    <t>136</t>
  </si>
  <si>
    <t>58124840</t>
  </si>
  <si>
    <t>páska malířská z PVC a UV odolná (7 dnů) do š 50mm</t>
  </si>
  <si>
    <t>-251185868</t>
  </si>
  <si>
    <t>95*1,1 'Přepočtené koeficientem množství</t>
  </si>
  <si>
    <t>137</t>
  </si>
  <si>
    <t>784181101</t>
  </si>
  <si>
    <t>Penetrace podkladu jednonásobná základní akrylátová bezbarvá v místnostech výšky do 3,80 m</t>
  </si>
  <si>
    <t>-1626820618</t>
  </si>
  <si>
    <t>https://podminky.urs.cz/item/CS_URS_2023_02/784181101</t>
  </si>
  <si>
    <t>138</t>
  </si>
  <si>
    <t>784211101</t>
  </si>
  <si>
    <t>Malby z malířských směsí oděruvzdorných za mokra dvojnásobné, bílé za mokra oděruvzdorné výborně v místnostech výšky do 3,80 m</t>
  </si>
  <si>
    <t>-658839504</t>
  </si>
  <si>
    <t>https://podminky.urs.cz/item/CS_URS_2023_02/784211101</t>
  </si>
  <si>
    <t>HZS</t>
  </si>
  <si>
    <t>Hodinové zúčtovací sazby</t>
  </si>
  <si>
    <t>139</t>
  </si>
  <si>
    <t>HZS2212</t>
  </si>
  <si>
    <t>Hodinové zúčtovací sazby profesí PSV provádění stavebních instalací instalatér odborný</t>
  </si>
  <si>
    <t>hod</t>
  </si>
  <si>
    <t>512</t>
  </si>
  <si>
    <t>-83573725</t>
  </si>
  <si>
    <t>https://podminky.urs.cz/item/CS_URS_2023_02/HZS2212</t>
  </si>
  <si>
    <t>napojení vody a kanalizace</t>
  </si>
  <si>
    <t>140</t>
  </si>
  <si>
    <t>HZS2232</t>
  </si>
  <si>
    <t>Hodinové zúčtovací sazby profesí PSV provádění stavebních instalací elektrikář odborný</t>
  </si>
  <si>
    <t>-1626926781</t>
  </si>
  <si>
    <t>https://podminky.urs.cz/item/CS_URS_2023_02/HZS2232</t>
  </si>
  <si>
    <t>napojení elektroinstalace</t>
  </si>
  <si>
    <t>141</t>
  </si>
  <si>
    <t>HZS4211</t>
  </si>
  <si>
    <t>Hodinové zúčtovací sazby ostatních profesí revizní a kontrolní činnost revizní technik</t>
  </si>
  <si>
    <t>-1231224682</t>
  </si>
  <si>
    <t>https://podminky.urs.cz/item/CS_URS_2023_02/HZS4211</t>
  </si>
  <si>
    <t>revizní zpráva nové části elektroinstalace</t>
  </si>
  <si>
    <t>142</t>
  </si>
  <si>
    <t>HZS4232</t>
  </si>
  <si>
    <t>Hodinové zúčtovací sazby ostatních profesí revizní a kontrolní činnost technik odborný</t>
  </si>
  <si>
    <t>-1219878668</t>
  </si>
  <si>
    <t>https://podminky.urs.cz/item/CS_URS_2023_02/HZS4232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</si>
  <si>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</si>
  <si>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</si>
  <si>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</si>
  <si>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</si>
  <si>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</si>
  <si>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</si>
  <si>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>VRN1</t>
  </si>
  <si>
    <t>Průzkumné, geodetické a projektové práce</t>
  </si>
  <si>
    <t>011002000</t>
  </si>
  <si>
    <t>Průzkumné práce</t>
  </si>
  <si>
    <t>kpl</t>
  </si>
  <si>
    <t>1024</t>
  </si>
  <si>
    <t>-1322710782</t>
  </si>
  <si>
    <t>https://podminky.urs.cz/item/CS_URS_2023_02/011002000</t>
  </si>
  <si>
    <t>VRN2</t>
  </si>
  <si>
    <t>Příprava staveniště</t>
  </si>
  <si>
    <t>020001000</t>
  </si>
  <si>
    <t>209222283</t>
  </si>
  <si>
    <t>https://podminky.urs.cz/item/CS_URS_2023_02/020001000</t>
  </si>
  <si>
    <t>VRN3</t>
  </si>
  <si>
    <t>Zařízení staveniště</t>
  </si>
  <si>
    <t>030001000</t>
  </si>
  <si>
    <t>104114940</t>
  </si>
  <si>
    <t>https://podminky.urs.cz/item/CS_URS_2023_02/030001000</t>
  </si>
  <si>
    <t>VRN4</t>
  </si>
  <si>
    <t>Inženýrská činnost</t>
  </si>
  <si>
    <t>040001000</t>
  </si>
  <si>
    <t>410355474</t>
  </si>
  <si>
    <t>https://podminky.urs.cz/item/CS_URS_2023_02/040001000</t>
  </si>
  <si>
    <t>043002000</t>
  </si>
  <si>
    <t>Zkoušky a ostatní měření</t>
  </si>
  <si>
    <t>-552956576</t>
  </si>
  <si>
    <t>https://podminky.urs.cz/item/CS_URS_2023_02/043002000</t>
  </si>
  <si>
    <t>044002000</t>
  </si>
  <si>
    <t>Revize - voda, kanalizace, elektroinstalace</t>
  </si>
  <si>
    <t>1230772610</t>
  </si>
  <si>
    <t>https://podminky.urs.cz/item/CS_URS_2023_02/044002000</t>
  </si>
  <si>
    <t>VRN5</t>
  </si>
  <si>
    <t>Finanční náklady</t>
  </si>
  <si>
    <t>052002000</t>
  </si>
  <si>
    <t>Finanční rezerva na nepředpokládané práce (zakryté kce) - každý uchazeč ocení částkou 80.000,-Kč (Rezervu lze čerpat na základě investorem předem odsouhlasených prací)</t>
  </si>
  <si>
    <t>1835591830</t>
  </si>
  <si>
    <t>https://podminky.urs.cz/item/CS_URS_2023_02/052002000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</si>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</sst>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65042141" TargetMode="External" /><Relationship Id="rId2" Type="http://schemas.openxmlformats.org/officeDocument/2006/relationships/hyperlink" Target="https://podminky.urs.cz/item/CS_URS_2023_02/965081213" TargetMode="External" /><Relationship Id="rId3" Type="http://schemas.openxmlformats.org/officeDocument/2006/relationships/hyperlink" Target="https://podminky.urs.cz/item/CS_URS_2023_02/965081611" TargetMode="External" /><Relationship Id="rId4" Type="http://schemas.openxmlformats.org/officeDocument/2006/relationships/hyperlink" Target="https://podminky.urs.cz/item/CS_URS_2023_02/968072244" TargetMode="External" /><Relationship Id="rId5" Type="http://schemas.openxmlformats.org/officeDocument/2006/relationships/hyperlink" Target="https://podminky.urs.cz/item/CS_URS_2023_02/968072455" TargetMode="External" /><Relationship Id="rId6" Type="http://schemas.openxmlformats.org/officeDocument/2006/relationships/hyperlink" Target="https://podminky.urs.cz/item/CS_URS_2023_02/969021112" TargetMode="External" /><Relationship Id="rId7" Type="http://schemas.openxmlformats.org/officeDocument/2006/relationships/hyperlink" Target="https://podminky.urs.cz/item/CS_URS_2023_02/969021113" TargetMode="External" /><Relationship Id="rId8" Type="http://schemas.openxmlformats.org/officeDocument/2006/relationships/hyperlink" Target="https://podminky.urs.cz/item/CS_URS_2023_02/969031111" TargetMode="External" /><Relationship Id="rId9" Type="http://schemas.openxmlformats.org/officeDocument/2006/relationships/hyperlink" Target="https://podminky.urs.cz/item/CS_URS_2023_02/971033331" TargetMode="External" /><Relationship Id="rId10" Type="http://schemas.openxmlformats.org/officeDocument/2006/relationships/hyperlink" Target="https://podminky.urs.cz/item/CS_URS_2023_02/978013191" TargetMode="External" /><Relationship Id="rId11" Type="http://schemas.openxmlformats.org/officeDocument/2006/relationships/hyperlink" Target="https://podminky.urs.cz/item/CS_URS_2023_02/978059541" TargetMode="External" /><Relationship Id="rId12" Type="http://schemas.openxmlformats.org/officeDocument/2006/relationships/hyperlink" Target="https://podminky.urs.cz/item/CS_URS_2023_02/997013211" TargetMode="External" /><Relationship Id="rId13" Type="http://schemas.openxmlformats.org/officeDocument/2006/relationships/hyperlink" Target="https://podminky.urs.cz/item/CS_URS_2023_02/997013219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725110811" TargetMode="External" /><Relationship Id="rId18" Type="http://schemas.openxmlformats.org/officeDocument/2006/relationships/hyperlink" Target="https://podminky.urs.cz/item/CS_URS_2023_02/725130813" TargetMode="External" /><Relationship Id="rId19" Type="http://schemas.openxmlformats.org/officeDocument/2006/relationships/hyperlink" Target="https://podminky.urs.cz/item/CS_URS_2023_02/725210821" TargetMode="External" /><Relationship Id="rId20" Type="http://schemas.openxmlformats.org/officeDocument/2006/relationships/hyperlink" Target="https://podminky.urs.cz/item/CS_URS_2023_02/725330840" TargetMode="External" /><Relationship Id="rId21" Type="http://schemas.openxmlformats.org/officeDocument/2006/relationships/hyperlink" Target="https://podminky.urs.cz/item/CS_URS_2023_02/725820801" TargetMode="External" /><Relationship Id="rId22" Type="http://schemas.openxmlformats.org/officeDocument/2006/relationships/hyperlink" Target="https://podminky.urs.cz/item/CS_URS_2023_02/725860811" TargetMode="External" /><Relationship Id="rId23" Type="http://schemas.openxmlformats.org/officeDocument/2006/relationships/hyperlink" Target="https://podminky.urs.cz/item/CS_URS_2023_02/733120815" TargetMode="External" /><Relationship Id="rId24" Type="http://schemas.openxmlformats.org/officeDocument/2006/relationships/hyperlink" Target="https://podminky.urs.cz/item/CS_URS_2023_02/741311815" TargetMode="External" /><Relationship Id="rId25" Type="http://schemas.openxmlformats.org/officeDocument/2006/relationships/hyperlink" Target="https://podminky.urs.cz/item/CS_URS_2023_02/741374821" TargetMode="External" /><Relationship Id="rId26" Type="http://schemas.openxmlformats.org/officeDocument/2006/relationships/hyperlink" Target="https://podminky.urs.cz/item/CS_URS_2023_02/763111811" TargetMode="External" /><Relationship Id="rId27" Type="http://schemas.openxmlformats.org/officeDocument/2006/relationships/hyperlink" Target="https://podminky.urs.cz/item/CS_URS_2023_02/766661821" TargetMode="External" /><Relationship Id="rId28" Type="http://schemas.openxmlformats.org/officeDocument/2006/relationships/hyperlink" Target="https://podminky.urs.cz/item/CS_URS_2023_02/766662811" TargetMode="External" /><Relationship Id="rId29" Type="http://schemas.openxmlformats.org/officeDocument/2006/relationships/hyperlink" Target="https://podminky.urs.cz/item/CS_URS_2023_02/766691914" TargetMode="External" /><Relationship Id="rId30" Type="http://schemas.openxmlformats.org/officeDocument/2006/relationships/hyperlink" Target="https://podminky.urs.cz/item/CS_URS_2023_02/767132812" TargetMode="External" /><Relationship Id="rId31" Type="http://schemas.openxmlformats.org/officeDocument/2006/relationships/hyperlink" Target="https://podminky.urs.cz/item/CS_URS_2023_02/767193802" TargetMode="External" /><Relationship Id="rId32" Type="http://schemas.openxmlformats.org/officeDocument/2006/relationships/hyperlink" Target="https://podminky.urs.cz/item/CS_URS_2023_02/787700802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46272216" TargetMode="External" /><Relationship Id="rId2" Type="http://schemas.openxmlformats.org/officeDocument/2006/relationships/hyperlink" Target="https://podminky.urs.cz/item/CS_URS_2023_02/349231821" TargetMode="External" /><Relationship Id="rId3" Type="http://schemas.openxmlformats.org/officeDocument/2006/relationships/hyperlink" Target="https://podminky.urs.cz/item/CS_URS_2023_02/612131102" TargetMode="External" /><Relationship Id="rId4" Type="http://schemas.openxmlformats.org/officeDocument/2006/relationships/hyperlink" Target="https://podminky.urs.cz/item/CS_URS_2023_02/612321111" TargetMode="External" /><Relationship Id="rId5" Type="http://schemas.openxmlformats.org/officeDocument/2006/relationships/hyperlink" Target="https://podminky.urs.cz/item/CS_URS_2023_02/612321131" TargetMode="External" /><Relationship Id="rId6" Type="http://schemas.openxmlformats.org/officeDocument/2006/relationships/hyperlink" Target="https://podminky.urs.cz/item/CS_URS_2023_02/612321191" TargetMode="External" /><Relationship Id="rId7" Type="http://schemas.openxmlformats.org/officeDocument/2006/relationships/hyperlink" Target="https://podminky.urs.cz/item/CS_URS_2023_02/612325301" TargetMode="External" /><Relationship Id="rId8" Type="http://schemas.openxmlformats.org/officeDocument/2006/relationships/hyperlink" Target="https://podminky.urs.cz/item/CS_URS_2023_02/619991001" TargetMode="External" /><Relationship Id="rId9" Type="http://schemas.openxmlformats.org/officeDocument/2006/relationships/hyperlink" Target="https://podminky.urs.cz/item/CS_URS_2023_02/619995001" TargetMode="External" /><Relationship Id="rId10" Type="http://schemas.openxmlformats.org/officeDocument/2006/relationships/hyperlink" Target="https://podminky.urs.cz/item/CS_URS_2023_02/629991011" TargetMode="External" /><Relationship Id="rId11" Type="http://schemas.openxmlformats.org/officeDocument/2006/relationships/hyperlink" Target="https://podminky.urs.cz/item/CS_URS_2023_02/631311114" TargetMode="External" /><Relationship Id="rId12" Type="http://schemas.openxmlformats.org/officeDocument/2006/relationships/hyperlink" Target="https://podminky.urs.cz/item/CS_URS_2023_02/642944121" TargetMode="External" /><Relationship Id="rId13" Type="http://schemas.openxmlformats.org/officeDocument/2006/relationships/hyperlink" Target="https://podminky.urs.cz/item/CS_URS_2023_02/644941112" TargetMode="External" /><Relationship Id="rId14" Type="http://schemas.openxmlformats.org/officeDocument/2006/relationships/hyperlink" Target="https://podminky.urs.cz/item/CS_URS_2023_02/949101111" TargetMode="External" /><Relationship Id="rId15" Type="http://schemas.openxmlformats.org/officeDocument/2006/relationships/hyperlink" Target="https://podminky.urs.cz/item/CS_URS_2023_02/952901111" TargetMode="External" /><Relationship Id="rId16" Type="http://schemas.openxmlformats.org/officeDocument/2006/relationships/hyperlink" Target="https://podminky.urs.cz/item/CS_URS_2023_02/998018001" TargetMode="External" /><Relationship Id="rId17" Type="http://schemas.openxmlformats.org/officeDocument/2006/relationships/hyperlink" Target="https://podminky.urs.cz/item/CS_URS_2023_02/998018011" TargetMode="External" /><Relationship Id="rId18" Type="http://schemas.openxmlformats.org/officeDocument/2006/relationships/hyperlink" Target="https://podminky.urs.cz/item/CS_URS_2023_02/721100902" TargetMode="External" /><Relationship Id="rId19" Type="http://schemas.openxmlformats.org/officeDocument/2006/relationships/hyperlink" Target="https://podminky.urs.cz/item/CS_URS_2023_02/721100906" TargetMode="External" /><Relationship Id="rId20" Type="http://schemas.openxmlformats.org/officeDocument/2006/relationships/hyperlink" Target="https://podminky.urs.cz/item/CS_URS_2023_02/721174026" TargetMode="External" /><Relationship Id="rId21" Type="http://schemas.openxmlformats.org/officeDocument/2006/relationships/hyperlink" Target="https://podminky.urs.cz/item/CS_URS_2023_02/721174043" TargetMode="External" /><Relationship Id="rId22" Type="http://schemas.openxmlformats.org/officeDocument/2006/relationships/hyperlink" Target="https://podminky.urs.cz/item/CS_URS_2023_02/721290111" TargetMode="External" /><Relationship Id="rId23" Type="http://schemas.openxmlformats.org/officeDocument/2006/relationships/hyperlink" Target="https://podminky.urs.cz/item/CS_URS_2023_02/998721201" TargetMode="External" /><Relationship Id="rId24" Type="http://schemas.openxmlformats.org/officeDocument/2006/relationships/hyperlink" Target="https://podminky.urs.cz/item/CS_URS_2023_02/998721292" TargetMode="External" /><Relationship Id="rId25" Type="http://schemas.openxmlformats.org/officeDocument/2006/relationships/hyperlink" Target="https://podminky.urs.cz/item/CS_URS_2023_02/722174022" TargetMode="External" /><Relationship Id="rId26" Type="http://schemas.openxmlformats.org/officeDocument/2006/relationships/hyperlink" Target="https://podminky.urs.cz/item/CS_URS_2023_02/722181241" TargetMode="External" /><Relationship Id="rId27" Type="http://schemas.openxmlformats.org/officeDocument/2006/relationships/hyperlink" Target="https://podminky.urs.cz/item/CS_URS_2023_02/722220242" TargetMode="External" /><Relationship Id="rId28" Type="http://schemas.openxmlformats.org/officeDocument/2006/relationships/hyperlink" Target="https://podminky.urs.cz/item/CS_URS_2023_02/722232012" TargetMode="External" /><Relationship Id="rId29" Type="http://schemas.openxmlformats.org/officeDocument/2006/relationships/hyperlink" Target="https://podminky.urs.cz/item/CS_URS_2023_02/722290246" TargetMode="External" /><Relationship Id="rId30" Type="http://schemas.openxmlformats.org/officeDocument/2006/relationships/hyperlink" Target="https://podminky.urs.cz/item/CS_URS_2023_02/722290234" TargetMode="External" /><Relationship Id="rId31" Type="http://schemas.openxmlformats.org/officeDocument/2006/relationships/hyperlink" Target="https://podminky.urs.cz/item/CS_URS_2023_02/998722201" TargetMode="External" /><Relationship Id="rId32" Type="http://schemas.openxmlformats.org/officeDocument/2006/relationships/hyperlink" Target="https://podminky.urs.cz/item/CS_URS_2023_02/998722292" TargetMode="External" /><Relationship Id="rId33" Type="http://schemas.openxmlformats.org/officeDocument/2006/relationships/hyperlink" Target="https://podminky.urs.cz/item/CS_URS_2023_02/725112022" TargetMode="External" /><Relationship Id="rId34" Type="http://schemas.openxmlformats.org/officeDocument/2006/relationships/hyperlink" Target="https://podminky.urs.cz/item/CS_URS_2023_02/725121525" TargetMode="External" /><Relationship Id="rId35" Type="http://schemas.openxmlformats.org/officeDocument/2006/relationships/hyperlink" Target="https://podminky.urs.cz/item/CS_URS_2023_02/725211602" TargetMode="External" /><Relationship Id="rId36" Type="http://schemas.openxmlformats.org/officeDocument/2006/relationships/hyperlink" Target="https://podminky.urs.cz/item/CS_URS_2023_02/725291621" TargetMode="External" /><Relationship Id="rId37" Type="http://schemas.openxmlformats.org/officeDocument/2006/relationships/hyperlink" Target="https://podminky.urs.cz/item/CS_URS_2023_02/725291631" TargetMode="External" /><Relationship Id="rId38" Type="http://schemas.openxmlformats.org/officeDocument/2006/relationships/hyperlink" Target="https://podminky.urs.cz/item/CS_URS_2023_02/725331111" TargetMode="External" /><Relationship Id="rId39" Type="http://schemas.openxmlformats.org/officeDocument/2006/relationships/hyperlink" Target="https://podminky.urs.cz/item/CS_URS_2023_02/725822613" TargetMode="External" /><Relationship Id="rId40" Type="http://schemas.openxmlformats.org/officeDocument/2006/relationships/hyperlink" Target="https://podminky.urs.cz/item/CS_URS_2023_02/725821312" TargetMode="External" /><Relationship Id="rId41" Type="http://schemas.openxmlformats.org/officeDocument/2006/relationships/hyperlink" Target="https://podminky.urs.cz/item/CS_URS_2023_02/725861101" TargetMode="External" /><Relationship Id="rId42" Type="http://schemas.openxmlformats.org/officeDocument/2006/relationships/hyperlink" Target="https://podminky.urs.cz/item/CS_URS_2023_02/726111001" TargetMode="External" /><Relationship Id="rId43" Type="http://schemas.openxmlformats.org/officeDocument/2006/relationships/hyperlink" Target="https://podminky.urs.cz/item/CS_URS_2023_02/726111031" TargetMode="External" /><Relationship Id="rId44" Type="http://schemas.openxmlformats.org/officeDocument/2006/relationships/hyperlink" Target="https://podminky.urs.cz/item/CS_URS_2023_02/726191001" TargetMode="External" /><Relationship Id="rId45" Type="http://schemas.openxmlformats.org/officeDocument/2006/relationships/hyperlink" Target="https://podminky.urs.cz/item/CS_URS_2023_02/726191002" TargetMode="External" /><Relationship Id="rId46" Type="http://schemas.openxmlformats.org/officeDocument/2006/relationships/hyperlink" Target="https://podminky.urs.cz/item/CS_URS_2023_02/998725201" TargetMode="External" /><Relationship Id="rId47" Type="http://schemas.openxmlformats.org/officeDocument/2006/relationships/hyperlink" Target="https://podminky.urs.cz/item/CS_URS_2023_02/998725292" TargetMode="External" /><Relationship Id="rId48" Type="http://schemas.openxmlformats.org/officeDocument/2006/relationships/hyperlink" Target="https://podminky.urs.cz/item/CS_URS_2023_02/733222104" TargetMode="External" /><Relationship Id="rId49" Type="http://schemas.openxmlformats.org/officeDocument/2006/relationships/hyperlink" Target="https://podminky.urs.cz/item/CS_URS_2023_02/998733201" TargetMode="External" /><Relationship Id="rId50" Type="http://schemas.openxmlformats.org/officeDocument/2006/relationships/hyperlink" Target="https://podminky.urs.cz/item/CS_URS_2023_02/998733293" TargetMode="External" /><Relationship Id="rId51" Type="http://schemas.openxmlformats.org/officeDocument/2006/relationships/hyperlink" Target="https://podminky.urs.cz/item/CS_URS_2023_02/734211126" TargetMode="External" /><Relationship Id="rId52" Type="http://schemas.openxmlformats.org/officeDocument/2006/relationships/hyperlink" Target="https://podminky.urs.cz/item/CS_URS_2023_02/734221682" TargetMode="External" /><Relationship Id="rId53" Type="http://schemas.openxmlformats.org/officeDocument/2006/relationships/hyperlink" Target="https://podminky.urs.cz/item/CS_URS_2023_02/734222811" TargetMode="External" /><Relationship Id="rId54" Type="http://schemas.openxmlformats.org/officeDocument/2006/relationships/hyperlink" Target="https://podminky.urs.cz/item/CS_URS_2023_02/734294104" TargetMode="External" /><Relationship Id="rId55" Type="http://schemas.openxmlformats.org/officeDocument/2006/relationships/hyperlink" Target="https://podminky.urs.cz/item/CS_URS_2023_02/998734201" TargetMode="External" /><Relationship Id="rId56" Type="http://schemas.openxmlformats.org/officeDocument/2006/relationships/hyperlink" Target="https://podminky.urs.cz/item/CS_URS_2023_02/998734293" TargetMode="External" /><Relationship Id="rId57" Type="http://schemas.openxmlformats.org/officeDocument/2006/relationships/hyperlink" Target="https://podminky.urs.cz/item/CS_URS_2023_02/735151381" TargetMode="External" /><Relationship Id="rId58" Type="http://schemas.openxmlformats.org/officeDocument/2006/relationships/hyperlink" Target="https://podminky.urs.cz/item/CS_URS_2023_02/998735201" TargetMode="External" /><Relationship Id="rId59" Type="http://schemas.openxmlformats.org/officeDocument/2006/relationships/hyperlink" Target="https://podminky.urs.cz/item/CS_URS_2023_02/998735293" TargetMode="External" /><Relationship Id="rId60" Type="http://schemas.openxmlformats.org/officeDocument/2006/relationships/hyperlink" Target="https://podminky.urs.cz/item/CS_URS_2023_02/741121001" TargetMode="External" /><Relationship Id="rId61" Type="http://schemas.openxmlformats.org/officeDocument/2006/relationships/hyperlink" Target="https://podminky.urs.cz/item/CS_URS_2023_02/741132302" TargetMode="External" /><Relationship Id="rId62" Type="http://schemas.openxmlformats.org/officeDocument/2006/relationships/hyperlink" Target="https://podminky.urs.cz/item/CS_URS_2023_02/741373021" TargetMode="External" /><Relationship Id="rId63" Type="http://schemas.openxmlformats.org/officeDocument/2006/relationships/hyperlink" Target="https://podminky.urs.cz/item/CS_URS_2023_02/998741201" TargetMode="External" /><Relationship Id="rId64" Type="http://schemas.openxmlformats.org/officeDocument/2006/relationships/hyperlink" Target="https://podminky.urs.cz/item/CS_URS_2023_02/998741292" TargetMode="External" /><Relationship Id="rId65" Type="http://schemas.openxmlformats.org/officeDocument/2006/relationships/hyperlink" Target="https://podminky.urs.cz/item/CS_URS_2023_02/763131411" TargetMode="External" /><Relationship Id="rId66" Type="http://schemas.openxmlformats.org/officeDocument/2006/relationships/hyperlink" Target="https://podminky.urs.cz/item/CS_URS_2023_02/763411115" TargetMode="External" /><Relationship Id="rId67" Type="http://schemas.openxmlformats.org/officeDocument/2006/relationships/hyperlink" Target="https://podminky.urs.cz/item/CS_URS_2023_02/763411124" TargetMode="External" /><Relationship Id="rId68" Type="http://schemas.openxmlformats.org/officeDocument/2006/relationships/hyperlink" Target="https://podminky.urs.cz/item/CS_URS_2023_02/998763401" TargetMode="External" /><Relationship Id="rId69" Type="http://schemas.openxmlformats.org/officeDocument/2006/relationships/hyperlink" Target="https://podminky.urs.cz/item/CS_URS_2023_02/998763491" TargetMode="External" /><Relationship Id="rId70" Type="http://schemas.openxmlformats.org/officeDocument/2006/relationships/hyperlink" Target="https://podminky.urs.cz/item/CS_URS_2023_02/766660001" TargetMode="External" /><Relationship Id="rId71" Type="http://schemas.openxmlformats.org/officeDocument/2006/relationships/hyperlink" Target="https://podminky.urs.cz/item/CS_URS_2023_02/766660022" TargetMode="External" /><Relationship Id="rId72" Type="http://schemas.openxmlformats.org/officeDocument/2006/relationships/hyperlink" Target="https://podminky.urs.cz/item/CS_URS_2023_02/766660717" TargetMode="External" /><Relationship Id="rId73" Type="http://schemas.openxmlformats.org/officeDocument/2006/relationships/hyperlink" Target="https://podminky.urs.cz/item/CS_URS_2023_02/766660729" TargetMode="External" /><Relationship Id="rId74" Type="http://schemas.openxmlformats.org/officeDocument/2006/relationships/hyperlink" Target="https://podminky.urs.cz/item/CS_URS_2023_02/766691932" TargetMode="External" /><Relationship Id="rId75" Type="http://schemas.openxmlformats.org/officeDocument/2006/relationships/hyperlink" Target="https://podminky.urs.cz/item/CS_URS_2023_02/766695213" TargetMode="External" /><Relationship Id="rId76" Type="http://schemas.openxmlformats.org/officeDocument/2006/relationships/hyperlink" Target="https://podminky.urs.cz/item/CS_URS_2023_02/998766201" TargetMode="External" /><Relationship Id="rId77" Type="http://schemas.openxmlformats.org/officeDocument/2006/relationships/hyperlink" Target="https://podminky.urs.cz/item/CS_URS_2023_02/998766292" TargetMode="External" /><Relationship Id="rId78" Type="http://schemas.openxmlformats.org/officeDocument/2006/relationships/hyperlink" Target="https://podminky.urs.cz/item/CS_URS_2023_02/767620352" TargetMode="External" /><Relationship Id="rId79" Type="http://schemas.openxmlformats.org/officeDocument/2006/relationships/hyperlink" Target="https://podminky.urs.cz/item/CS_URS_2023_02/767620712" TargetMode="External" /><Relationship Id="rId80" Type="http://schemas.openxmlformats.org/officeDocument/2006/relationships/hyperlink" Target="https://podminky.urs.cz/item/CS_URS_2023_02/767620718" TargetMode="External" /><Relationship Id="rId81" Type="http://schemas.openxmlformats.org/officeDocument/2006/relationships/hyperlink" Target="https://podminky.urs.cz/item/CS_URS_2023_02/998767201" TargetMode="External" /><Relationship Id="rId82" Type="http://schemas.openxmlformats.org/officeDocument/2006/relationships/hyperlink" Target="https://podminky.urs.cz/item/CS_URS_2023_02/998767292" TargetMode="External" /><Relationship Id="rId83" Type="http://schemas.openxmlformats.org/officeDocument/2006/relationships/hyperlink" Target="https://podminky.urs.cz/item/CS_URS_2023_02/771111011" TargetMode="External" /><Relationship Id="rId84" Type="http://schemas.openxmlformats.org/officeDocument/2006/relationships/hyperlink" Target="https://podminky.urs.cz/item/CS_URS_2023_02/771121011" TargetMode="External" /><Relationship Id="rId85" Type="http://schemas.openxmlformats.org/officeDocument/2006/relationships/hyperlink" Target="https://podminky.urs.cz/item/CS_URS_2023_02/771151011" TargetMode="External" /><Relationship Id="rId86" Type="http://schemas.openxmlformats.org/officeDocument/2006/relationships/hyperlink" Target="https://podminky.urs.cz/item/CS_URS_2023_02/771574416" TargetMode="External" /><Relationship Id="rId87" Type="http://schemas.openxmlformats.org/officeDocument/2006/relationships/hyperlink" Target="https://podminky.urs.cz/item/CS_URS_2023_02/771592011" TargetMode="External" /><Relationship Id="rId88" Type="http://schemas.openxmlformats.org/officeDocument/2006/relationships/hyperlink" Target="https://podminky.urs.cz/item/CS_URS_2023_02/781111011" TargetMode="External" /><Relationship Id="rId89" Type="http://schemas.openxmlformats.org/officeDocument/2006/relationships/hyperlink" Target="https://podminky.urs.cz/item/CS_URS_2023_02/781121011" TargetMode="External" /><Relationship Id="rId90" Type="http://schemas.openxmlformats.org/officeDocument/2006/relationships/hyperlink" Target="https://podminky.urs.cz/item/CS_URS_2023_02/781474114" TargetMode="External" /><Relationship Id="rId91" Type="http://schemas.openxmlformats.org/officeDocument/2006/relationships/hyperlink" Target="https://podminky.urs.cz/item/CS_URS_2023_02/781491021" TargetMode="External" /><Relationship Id="rId92" Type="http://schemas.openxmlformats.org/officeDocument/2006/relationships/hyperlink" Target="https://podminky.urs.cz/item/CS_URS_2023_02/781493611" TargetMode="External" /><Relationship Id="rId93" Type="http://schemas.openxmlformats.org/officeDocument/2006/relationships/hyperlink" Target="https://podminky.urs.cz/item/CS_URS_2023_02/781492211" TargetMode="External" /><Relationship Id="rId94" Type="http://schemas.openxmlformats.org/officeDocument/2006/relationships/hyperlink" Target="https://podminky.urs.cz/item/CS_URS_2023_02/998781201" TargetMode="External" /><Relationship Id="rId95" Type="http://schemas.openxmlformats.org/officeDocument/2006/relationships/hyperlink" Target="https://podminky.urs.cz/item/CS_URS_2023_02/998781292" TargetMode="External" /><Relationship Id="rId96" Type="http://schemas.openxmlformats.org/officeDocument/2006/relationships/hyperlink" Target="https://podminky.urs.cz/item/CS_URS_2023_02/783301311" TargetMode="External" /><Relationship Id="rId97" Type="http://schemas.openxmlformats.org/officeDocument/2006/relationships/hyperlink" Target="https://podminky.urs.cz/item/CS_URS_2023_02/783324101" TargetMode="External" /><Relationship Id="rId98" Type="http://schemas.openxmlformats.org/officeDocument/2006/relationships/hyperlink" Target="https://podminky.urs.cz/item/CS_URS_2023_02/783327101" TargetMode="External" /><Relationship Id="rId99" Type="http://schemas.openxmlformats.org/officeDocument/2006/relationships/hyperlink" Target="https://podminky.urs.cz/item/CS_URS_2023_02/784111001" TargetMode="External" /><Relationship Id="rId100" Type="http://schemas.openxmlformats.org/officeDocument/2006/relationships/hyperlink" Target="https://podminky.urs.cz/item/CS_URS_2023_02/784171001" TargetMode="External" /><Relationship Id="rId101" Type="http://schemas.openxmlformats.org/officeDocument/2006/relationships/hyperlink" Target="https://podminky.urs.cz/item/CS_URS_2023_02/784181101" TargetMode="External" /><Relationship Id="rId102" Type="http://schemas.openxmlformats.org/officeDocument/2006/relationships/hyperlink" Target="https://podminky.urs.cz/item/CS_URS_2023_02/784211101" TargetMode="External" /><Relationship Id="rId103" Type="http://schemas.openxmlformats.org/officeDocument/2006/relationships/hyperlink" Target="https://podminky.urs.cz/item/CS_URS_2023_02/HZS2212" TargetMode="External" /><Relationship Id="rId104" Type="http://schemas.openxmlformats.org/officeDocument/2006/relationships/hyperlink" Target="https://podminky.urs.cz/item/CS_URS_2023_02/HZS2232" TargetMode="External" /><Relationship Id="rId105" Type="http://schemas.openxmlformats.org/officeDocument/2006/relationships/hyperlink" Target="https://podminky.urs.cz/item/CS_URS_2023_02/HZS4211" TargetMode="External" /><Relationship Id="rId106" Type="http://schemas.openxmlformats.org/officeDocument/2006/relationships/hyperlink" Target="https://podminky.urs.cz/item/CS_URS_2023_02/HZS4232" TargetMode="External" /><Relationship Id="rId10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002000" TargetMode="External" /><Relationship Id="rId2" Type="http://schemas.openxmlformats.org/officeDocument/2006/relationships/hyperlink" Target="https://podminky.urs.cz/item/CS_URS_2023_02/020001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40001000" TargetMode="External" /><Relationship Id="rId5" Type="http://schemas.openxmlformats.org/officeDocument/2006/relationships/hyperlink" Target="https://podminky.urs.cz/item/CS_URS_2023_02/043002000" TargetMode="External" /><Relationship Id="rId6" Type="http://schemas.openxmlformats.org/officeDocument/2006/relationships/hyperlink" Target="https://podminky.urs.cz/item/CS_URS_2023_02/044002000" TargetMode="External" /><Relationship Id="rId7" Type="http://schemas.openxmlformats.org/officeDocument/2006/relationships/hyperlink" Target="https://podminky.urs.cz/item/CS_URS_2023_02/052002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36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0244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Liberec, Dobiášova - stavební úpravy sociálního zázemí v 1.NP u družiny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Dobiášova 851/5, Liberec - Rochlice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27. 2. 2024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Liberec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Michael Štěpán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16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Demoliční a bourací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'01 - Demoliční a bourací ...'!P91</f>
        <v>0</v>
      </c>
      <c r="AV55" s="122">
        <f>'01 - Demoliční a bourací ...'!J33</f>
        <v>0</v>
      </c>
      <c r="AW55" s="122">
        <f>'01 - Demoliční a bourací ...'!J34</f>
        <v>0</v>
      </c>
      <c r="AX55" s="122">
        <f>'01 - Demoliční a bourací ...'!J35</f>
        <v>0</v>
      </c>
      <c r="AY55" s="122">
        <f>'01 - Demoliční a bourací ...'!J36</f>
        <v>0</v>
      </c>
      <c r="AZ55" s="122">
        <f>'01 - Demoliční a bourací ...'!F33</f>
        <v>0</v>
      </c>
      <c r="BA55" s="122">
        <f>'01 - Demoliční a bourací ...'!F34</f>
        <v>0</v>
      </c>
      <c r="BB55" s="122">
        <f>'01 - Demoliční a bourací ...'!F35</f>
        <v>0</v>
      </c>
      <c r="BC55" s="122">
        <f>'01 - Demoliční a bourací ...'!F36</f>
        <v>0</v>
      </c>
      <c r="BD55" s="124">
        <f>'01 - Demoliční a bourací 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Rekonstrukce toalet'!J30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'02 - Rekonstrukce toalet'!P101</f>
        <v>0</v>
      </c>
      <c r="AV56" s="122">
        <f>'02 - Rekonstrukce toalet'!J33</f>
        <v>0</v>
      </c>
      <c r="AW56" s="122">
        <f>'02 - Rekonstrukce toalet'!J34</f>
        <v>0</v>
      </c>
      <c r="AX56" s="122">
        <f>'02 - Rekonstrukce toalet'!J35</f>
        <v>0</v>
      </c>
      <c r="AY56" s="122">
        <f>'02 - Rekonstrukce toalet'!J36</f>
        <v>0</v>
      </c>
      <c r="AZ56" s="122">
        <f>'02 - Rekonstrukce toalet'!F33</f>
        <v>0</v>
      </c>
      <c r="BA56" s="122">
        <f>'02 - Rekonstrukce toalet'!F34</f>
        <v>0</v>
      </c>
      <c r="BB56" s="122">
        <f>'02 - Rekonstrukce toalet'!F35</f>
        <v>0</v>
      </c>
      <c r="BC56" s="122">
        <f>'02 - Rekonstrukce toalet'!F36</f>
        <v>0</v>
      </c>
      <c r="BD56" s="124">
        <f>'02 - Rekonstrukce toalet'!F37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16.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'VRN - Vedlejší rozpočtové...'!J30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6">
        <v>0</v>
      </c>
      <c r="AT57" s="127">
        <f>ROUND(SUM(AV57:AW57),2)</f>
        <v>0</v>
      </c>
      <c r="AU57" s="128">
        <f>'VRN - Vedlejší rozpočtové...'!P85</f>
        <v>0</v>
      </c>
      <c r="AV57" s="127">
        <f>'VRN - Vedlejší rozpočtové...'!J33</f>
        <v>0</v>
      </c>
      <c r="AW57" s="127">
        <f>'VRN - Vedlejší rozpočtové...'!J34</f>
        <v>0</v>
      </c>
      <c r="AX57" s="127">
        <f>'VRN - Vedlejší rozpočtové...'!J35</f>
        <v>0</v>
      </c>
      <c r="AY57" s="127">
        <f>'VRN - Vedlejší rozpočtové...'!J36</f>
        <v>0</v>
      </c>
      <c r="AZ57" s="127">
        <f>'VRN - Vedlejší rozpočtové...'!F33</f>
        <v>0</v>
      </c>
      <c r="BA57" s="127">
        <f>'VRN - Vedlejší rozpočtové...'!F34</f>
        <v>0</v>
      </c>
      <c r="BB57" s="127">
        <f>'VRN - Vedlejší rozpočtové...'!F35</f>
        <v>0</v>
      </c>
      <c r="BC57" s="127">
        <f>'VRN - Vedlejší rozpočtové...'!F36</f>
        <v>0</v>
      </c>
      <c r="BD57" s="129">
        <f>'VRN - Vedlejší rozpočtové...'!F37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Demoliční a bourací ...'!C2" display="/"/>
    <hyperlink ref="A56" location="'02 - Rekonstrukce toalet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Liberec, Dobiášova - stavební úpravy sociálního zázemí v 1.NP u družiny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36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ROUND((SUM(BE91:BE322)),2)</f>
        <v>0</v>
      </c>
      <c r="G33" s="40"/>
      <c r="H33" s="40"/>
      <c r="I33" s="150">
        <v>0.21</v>
      </c>
      <c r="J33" s="149">
        <f>ROUND(((SUM(BE91:BE322))*I33),2)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ROUND((SUM(BF91:BF322)),2)</f>
        <v>0</v>
      </c>
      <c r="G34" s="40"/>
      <c r="H34" s="40"/>
      <c r="I34" s="150">
        <v>0.12</v>
      </c>
      <c r="J34" s="149">
        <f>ROUND(((SUM(BF91:BF322))*I34),2)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ROUND((SUM(BG91:BG322)),2)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ROUND((SUM(BH91:BH322)),2)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ROUND((SUM(BI91:BI322)),2)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Liberec, Dobiášova - stavební úpravy sociálního zázemí v 1.NP u družiny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Demoliční a bourací práce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Dobiášova 851/5, Liberec - Rochlice</v>
      </c>
      <c r="G52" s="42"/>
      <c r="H52" s="42"/>
      <c r="I52" s="34" t="s">
        <v>23</v>
      </c>
      <c r="J52" s="74" t="str">
        <f>IF(J12="","",J12)</f>
        <v>27. 2. 2024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Michael Štěpán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J184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101</v>
      </c>
      <c r="E63" s="170"/>
      <c r="F63" s="170"/>
      <c r="G63" s="170"/>
      <c r="H63" s="170"/>
      <c r="I63" s="170"/>
      <c r="J63" s="171">
        <f>J197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J198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J243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J250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J255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J277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J284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J302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109</v>
      </c>
      <c r="E71" s="176"/>
      <c r="F71" s="176"/>
      <c r="G71" s="176"/>
      <c r="H71" s="176"/>
      <c r="I71" s="176"/>
      <c r="J71" s="177">
        <f>J315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110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ZŠ Liberec, Dobiášova - stavební úpravy sociálního zázemí v 1.NP u družiny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92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01 - Demoliční a bourací práce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Dobiášova 851/5, Liberec - Rochlice</v>
      </c>
      <c r="G85" s="42"/>
      <c r="H85" s="42"/>
      <c r="I85" s="34" t="s">
        <v>23</v>
      </c>
      <c r="J85" s="74" t="str">
        <f>IF(J12="","",J12)</f>
        <v>27. 2. 2024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Statutární město Liberec</v>
      </c>
      <c r="G87" s="42"/>
      <c r="H87" s="42"/>
      <c r="I87" s="34" t="s">
        <v>32</v>
      </c>
      <c r="J87" s="38" t="str">
        <f>E21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IF(E18="","",E18)</f>
        <v>Vyplň údaj</v>
      </c>
      <c r="G88" s="42"/>
      <c r="H88" s="42"/>
      <c r="I88" s="34" t="s">
        <v>35</v>
      </c>
      <c r="J88" s="38" t="str">
        <f>E24</f>
        <v>Michael Štěpán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111</v>
      </c>
      <c r="D90" s="182" t="s">
        <v>59</v>
      </c>
      <c r="E90" s="182" t="s">
        <v>55</v>
      </c>
      <c r="F90" s="182" t="s">
        <v>56</v>
      </c>
      <c r="G90" s="182" t="s">
        <v>112</v>
      </c>
      <c r="H90" s="182" t="s">
        <v>113</v>
      </c>
      <c r="I90" s="182" t="s">
        <v>114</v>
      </c>
      <c r="J90" s="182" t="s">
        <v>96</v>
      </c>
      <c r="K90" s="183" t="s">
        <v>115</v>
      </c>
      <c r="L90" s="184"/>
      <c r="M90" s="94" t="s">
        <v>19</v>
      </c>
      <c r="N90" s="95" t="s">
        <v>44</v>
      </c>
      <c r="O90" s="95" t="s">
        <v>116</v>
      </c>
      <c r="P90" s="95" t="s">
        <v>117</v>
      </c>
      <c r="Q90" s="95" t="s">
        <v>118</v>
      </c>
      <c r="R90" s="95" t="s">
        <v>119</v>
      </c>
      <c r="S90" s="95" t="s">
        <v>120</v>
      </c>
      <c r="T90" s="96" t="s">
        <v>121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122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P92+P197</f>
        <v>0</v>
      </c>
      <c r="Q91" s="98"/>
      <c r="R91" s="187">
        <f>R92+R197</f>
        <v>0.000252</v>
      </c>
      <c r="S91" s="98"/>
      <c r="T91" s="188">
        <f>T92+T197</f>
        <v>26.149109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73</v>
      </c>
      <c r="AU91" s="19" t="s">
        <v>97</v>
      </c>
      <c r="BK91" s="189">
        <f>BK92+BK197</f>
        <v>0</v>
      </c>
    </row>
    <row r="92" spans="1:63" s="12" customFormat="1" ht="25.9" customHeight="1">
      <c r="A92" s="12"/>
      <c r="B92" s="190"/>
      <c r="C92" s="191"/>
      <c r="D92" s="192" t="s">
        <v>73</v>
      </c>
      <c r="E92" s="193" t="s">
        <v>123</v>
      </c>
      <c r="F92" s="193" t="s">
        <v>124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P93+P184</f>
        <v>0</v>
      </c>
      <c r="Q92" s="198"/>
      <c r="R92" s="199">
        <f>R93+R184</f>
        <v>0</v>
      </c>
      <c r="S92" s="198"/>
      <c r="T92" s="200">
        <f>T93+T184</f>
        <v>24.550036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74</v>
      </c>
      <c r="AY92" s="201" t="s">
        <v>125</v>
      </c>
      <c r="BK92" s="203">
        <f>BK93+BK184</f>
        <v>0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126</v>
      </c>
      <c r="F93" s="204" t="s">
        <v>127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SUM(P94:P183)</f>
        <v>0</v>
      </c>
      <c r="Q93" s="198"/>
      <c r="R93" s="199">
        <f>SUM(R94:R183)</f>
        <v>0</v>
      </c>
      <c r="S93" s="198"/>
      <c r="T93" s="200">
        <f>SUM(T94:T183)</f>
        <v>24.550036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82</v>
      </c>
      <c r="AY93" s="201" t="s">
        <v>125</v>
      </c>
      <c r="BK93" s="203">
        <f>SUM(BK94:BK183)</f>
        <v>0</v>
      </c>
    </row>
    <row r="94" spans="1:65" s="2" customFormat="1" ht="16.5" customHeight="1">
      <c r="A94" s="40"/>
      <c r="B94" s="41"/>
      <c r="C94" s="206" t="s">
        <v>82</v>
      </c>
      <c r="D94" s="206" t="s">
        <v>128</v>
      </c>
      <c r="E94" s="207" t="s">
        <v>129</v>
      </c>
      <c r="F94" s="208" t="s">
        <v>130</v>
      </c>
      <c r="G94" s="209" t="s">
        <v>131</v>
      </c>
      <c r="H94" s="210">
        <v>3.545</v>
      </c>
      <c r="I94" s="211"/>
      <c r="J94" s="212">
        <f>ROUND(I94*H94,2)</f>
        <v>0</v>
      </c>
      <c r="K94" s="208" t="s">
        <v>132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2.2</v>
      </c>
      <c r="T94" s="216">
        <f>S94*H94</f>
        <v>7.799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133</v>
      </c>
      <c r="AT94" s="217" t="s">
        <v>128</v>
      </c>
      <c r="AU94" s="217" t="s">
        <v>84</v>
      </c>
      <c r="AY94" s="19" t="s">
        <v>125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133</v>
      </c>
      <c r="BM94" s="217" t="s">
        <v>134</v>
      </c>
    </row>
    <row r="95" spans="1:47" s="2" customFormat="1" ht="12">
      <c r="A95" s="40"/>
      <c r="B95" s="41"/>
      <c r="C95" s="42"/>
      <c r="D95" s="219" t="s">
        <v>135</v>
      </c>
      <c r="E95" s="42"/>
      <c r="F95" s="220" t="s">
        <v>136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135</v>
      </c>
      <c r="AU95" s="19" t="s">
        <v>84</v>
      </c>
    </row>
    <row r="96" spans="1:51" s="13" customFormat="1" ht="12">
      <c r="A96" s="13"/>
      <c r="B96" s="224"/>
      <c r="C96" s="225"/>
      <c r="D96" s="226" t="s">
        <v>137</v>
      </c>
      <c r="E96" s="227" t="s">
        <v>19</v>
      </c>
      <c r="F96" s="228" t="s">
        <v>138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137</v>
      </c>
      <c r="AU96" s="234" t="s">
        <v>84</v>
      </c>
      <c r="AV96" s="13" t="s">
        <v>82</v>
      </c>
      <c r="AW96" s="13" t="s">
        <v>34</v>
      </c>
      <c r="AX96" s="13" t="s">
        <v>74</v>
      </c>
      <c r="AY96" s="234" t="s">
        <v>125</v>
      </c>
    </row>
    <row r="97" spans="1:51" s="14" customFormat="1" ht="12">
      <c r="A97" s="14"/>
      <c r="B97" s="235"/>
      <c r="C97" s="236"/>
      <c r="D97" s="226" t="s">
        <v>137</v>
      </c>
      <c r="E97" s="237" t="s">
        <v>19</v>
      </c>
      <c r="F97" s="238" t="s">
        <v>139</v>
      </c>
      <c r="G97" s="236"/>
      <c r="H97" s="239">
        <v>3.128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137</v>
      </c>
      <c r="AU97" s="245" t="s">
        <v>84</v>
      </c>
      <c r="AV97" s="14" t="s">
        <v>84</v>
      </c>
      <c r="AW97" s="14" t="s">
        <v>34</v>
      </c>
      <c r="AX97" s="14" t="s">
        <v>74</v>
      </c>
      <c r="AY97" s="245" t="s">
        <v>125</v>
      </c>
    </row>
    <row r="98" spans="1:51" s="13" customFormat="1" ht="12">
      <c r="A98" s="13"/>
      <c r="B98" s="224"/>
      <c r="C98" s="225"/>
      <c r="D98" s="226" t="s">
        <v>137</v>
      </c>
      <c r="E98" s="227" t="s">
        <v>19</v>
      </c>
      <c r="F98" s="228" t="s">
        <v>140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137</v>
      </c>
      <c r="AU98" s="234" t="s">
        <v>84</v>
      </c>
      <c r="AV98" s="13" t="s">
        <v>82</v>
      </c>
      <c r="AW98" s="13" t="s">
        <v>34</v>
      </c>
      <c r="AX98" s="13" t="s">
        <v>74</v>
      </c>
      <c r="AY98" s="234" t="s">
        <v>125</v>
      </c>
    </row>
    <row r="99" spans="1:51" s="14" customFormat="1" ht="12">
      <c r="A99" s="14"/>
      <c r="B99" s="235"/>
      <c r="C99" s="236"/>
      <c r="D99" s="226" t="s">
        <v>137</v>
      </c>
      <c r="E99" s="237" t="s">
        <v>19</v>
      </c>
      <c r="F99" s="238" t="s">
        <v>141</v>
      </c>
      <c r="G99" s="236"/>
      <c r="H99" s="239">
        <v>0.248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137</v>
      </c>
      <c r="AU99" s="245" t="s">
        <v>84</v>
      </c>
      <c r="AV99" s="14" t="s">
        <v>84</v>
      </c>
      <c r="AW99" s="14" t="s">
        <v>34</v>
      </c>
      <c r="AX99" s="14" t="s">
        <v>74</v>
      </c>
      <c r="AY99" s="245" t="s">
        <v>125</v>
      </c>
    </row>
    <row r="100" spans="1:51" s="15" customFormat="1" ht="12">
      <c r="A100" s="15"/>
      <c r="B100" s="246"/>
      <c r="C100" s="247"/>
      <c r="D100" s="226" t="s">
        <v>137</v>
      </c>
      <c r="E100" s="248" t="s">
        <v>19</v>
      </c>
      <c r="F100" s="249" t="s">
        <v>142</v>
      </c>
      <c r="G100" s="247"/>
      <c r="H100" s="250">
        <v>3.3760000000000003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137</v>
      </c>
      <c r="AU100" s="256" t="s">
        <v>84</v>
      </c>
      <c r="AV100" s="15" t="s">
        <v>133</v>
      </c>
      <c r="AW100" s="15" t="s">
        <v>34</v>
      </c>
      <c r="AX100" s="15" t="s">
        <v>82</v>
      </c>
      <c r="AY100" s="256" t="s">
        <v>125</v>
      </c>
    </row>
    <row r="101" spans="1:51" s="14" customFormat="1" ht="12">
      <c r="A101" s="14"/>
      <c r="B101" s="235"/>
      <c r="C101" s="236"/>
      <c r="D101" s="226" t="s">
        <v>137</v>
      </c>
      <c r="E101" s="236"/>
      <c r="F101" s="238" t="s">
        <v>143</v>
      </c>
      <c r="G101" s="236"/>
      <c r="H101" s="239">
        <v>3.545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137</v>
      </c>
      <c r="AU101" s="245" t="s">
        <v>84</v>
      </c>
      <c r="AV101" s="14" t="s">
        <v>84</v>
      </c>
      <c r="AW101" s="14" t="s">
        <v>4</v>
      </c>
      <c r="AX101" s="14" t="s">
        <v>82</v>
      </c>
      <c r="AY101" s="245" t="s">
        <v>125</v>
      </c>
    </row>
    <row r="102" spans="1:65" s="2" customFormat="1" ht="24.15" customHeight="1">
      <c r="A102" s="40"/>
      <c r="B102" s="41"/>
      <c r="C102" s="206" t="s">
        <v>84</v>
      </c>
      <c r="D102" s="206" t="s">
        <v>128</v>
      </c>
      <c r="E102" s="207" t="s">
        <v>144</v>
      </c>
      <c r="F102" s="208" t="s">
        <v>145</v>
      </c>
      <c r="G102" s="209" t="s">
        <v>146</v>
      </c>
      <c r="H102" s="210">
        <v>43.044</v>
      </c>
      <c r="I102" s="211"/>
      <c r="J102" s="212">
        <f>ROUND(I102*H102,2)</f>
        <v>0</v>
      </c>
      <c r="K102" s="208" t="s">
        <v>132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0.035</v>
      </c>
      <c r="T102" s="216">
        <f>S102*H102</f>
        <v>1.50654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133</v>
      </c>
      <c r="AT102" s="217" t="s">
        <v>128</v>
      </c>
      <c r="AU102" s="217" t="s">
        <v>84</v>
      </c>
      <c r="AY102" s="19" t="s">
        <v>125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133</v>
      </c>
      <c r="BM102" s="217" t="s">
        <v>147</v>
      </c>
    </row>
    <row r="103" spans="1:47" s="2" customFormat="1" ht="12">
      <c r="A103" s="40"/>
      <c r="B103" s="41"/>
      <c r="C103" s="42"/>
      <c r="D103" s="219" t="s">
        <v>135</v>
      </c>
      <c r="E103" s="42"/>
      <c r="F103" s="220" t="s">
        <v>148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135</v>
      </c>
      <c r="AU103" s="19" t="s">
        <v>84</v>
      </c>
    </row>
    <row r="104" spans="1:51" s="13" customFormat="1" ht="12">
      <c r="A104" s="13"/>
      <c r="B104" s="224"/>
      <c r="C104" s="225"/>
      <c r="D104" s="226" t="s">
        <v>137</v>
      </c>
      <c r="E104" s="227" t="s">
        <v>19</v>
      </c>
      <c r="F104" s="228" t="s">
        <v>149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137</v>
      </c>
      <c r="AU104" s="234" t="s">
        <v>84</v>
      </c>
      <c r="AV104" s="13" t="s">
        <v>82</v>
      </c>
      <c r="AW104" s="13" t="s">
        <v>34</v>
      </c>
      <c r="AX104" s="13" t="s">
        <v>74</v>
      </c>
      <c r="AY104" s="234" t="s">
        <v>125</v>
      </c>
    </row>
    <row r="105" spans="1:51" s="14" customFormat="1" ht="12">
      <c r="A105" s="14"/>
      <c r="B105" s="235"/>
      <c r="C105" s="236"/>
      <c r="D105" s="226" t="s">
        <v>137</v>
      </c>
      <c r="E105" s="237" t="s">
        <v>19</v>
      </c>
      <c r="F105" s="238" t="s">
        <v>150</v>
      </c>
      <c r="G105" s="236"/>
      <c r="H105" s="239">
        <v>39.1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137</v>
      </c>
      <c r="AU105" s="245" t="s">
        <v>84</v>
      </c>
      <c r="AV105" s="14" t="s">
        <v>84</v>
      </c>
      <c r="AW105" s="14" t="s">
        <v>34</v>
      </c>
      <c r="AX105" s="14" t="s">
        <v>74</v>
      </c>
      <c r="AY105" s="245" t="s">
        <v>125</v>
      </c>
    </row>
    <row r="106" spans="1:51" s="13" customFormat="1" ht="12">
      <c r="A106" s="13"/>
      <c r="B106" s="224"/>
      <c r="C106" s="225"/>
      <c r="D106" s="226" t="s">
        <v>137</v>
      </c>
      <c r="E106" s="227" t="s">
        <v>19</v>
      </c>
      <c r="F106" s="228" t="s">
        <v>151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137</v>
      </c>
      <c r="AU106" s="234" t="s">
        <v>84</v>
      </c>
      <c r="AV106" s="13" t="s">
        <v>82</v>
      </c>
      <c r="AW106" s="13" t="s">
        <v>34</v>
      </c>
      <c r="AX106" s="13" t="s">
        <v>74</v>
      </c>
      <c r="AY106" s="234" t="s">
        <v>125</v>
      </c>
    </row>
    <row r="107" spans="1:51" s="14" customFormat="1" ht="12">
      <c r="A107" s="14"/>
      <c r="B107" s="235"/>
      <c r="C107" s="236"/>
      <c r="D107" s="226" t="s">
        <v>137</v>
      </c>
      <c r="E107" s="237" t="s">
        <v>19</v>
      </c>
      <c r="F107" s="238" t="s">
        <v>152</v>
      </c>
      <c r="G107" s="236"/>
      <c r="H107" s="239">
        <v>3.1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137</v>
      </c>
      <c r="AU107" s="245" t="s">
        <v>84</v>
      </c>
      <c r="AV107" s="14" t="s">
        <v>84</v>
      </c>
      <c r="AW107" s="14" t="s">
        <v>34</v>
      </c>
      <c r="AX107" s="14" t="s">
        <v>74</v>
      </c>
      <c r="AY107" s="245" t="s">
        <v>125</v>
      </c>
    </row>
    <row r="108" spans="1:51" s="15" customFormat="1" ht="12">
      <c r="A108" s="15"/>
      <c r="B108" s="246"/>
      <c r="C108" s="247"/>
      <c r="D108" s="226" t="s">
        <v>137</v>
      </c>
      <c r="E108" s="248" t="s">
        <v>19</v>
      </c>
      <c r="F108" s="249" t="s">
        <v>142</v>
      </c>
      <c r="G108" s="247"/>
      <c r="H108" s="250">
        <v>42.2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137</v>
      </c>
      <c r="AU108" s="256" t="s">
        <v>84</v>
      </c>
      <c r="AV108" s="15" t="s">
        <v>133</v>
      </c>
      <c r="AW108" s="15" t="s">
        <v>34</v>
      </c>
      <c r="AX108" s="15" t="s">
        <v>82</v>
      </c>
      <c r="AY108" s="256" t="s">
        <v>125</v>
      </c>
    </row>
    <row r="109" spans="1:51" s="14" customFormat="1" ht="12">
      <c r="A109" s="14"/>
      <c r="B109" s="235"/>
      <c r="C109" s="236"/>
      <c r="D109" s="226" t="s">
        <v>137</v>
      </c>
      <c r="E109" s="236"/>
      <c r="F109" s="238" t="s">
        <v>153</v>
      </c>
      <c r="G109" s="236"/>
      <c r="H109" s="239">
        <v>43.044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137</v>
      </c>
      <c r="AU109" s="245" t="s">
        <v>84</v>
      </c>
      <c r="AV109" s="14" t="s">
        <v>84</v>
      </c>
      <c r="AW109" s="14" t="s">
        <v>4</v>
      </c>
      <c r="AX109" s="14" t="s">
        <v>82</v>
      </c>
      <c r="AY109" s="245" t="s">
        <v>125</v>
      </c>
    </row>
    <row r="110" spans="1:65" s="2" customFormat="1" ht="16.5" customHeight="1">
      <c r="A110" s="40"/>
      <c r="B110" s="41"/>
      <c r="C110" s="206" t="s">
        <v>154</v>
      </c>
      <c r="D110" s="206" t="s">
        <v>128</v>
      </c>
      <c r="E110" s="207" t="s">
        <v>155</v>
      </c>
      <c r="F110" s="208" t="s">
        <v>156</v>
      </c>
      <c r="G110" s="209" t="s">
        <v>157</v>
      </c>
      <c r="H110" s="210">
        <v>68.748</v>
      </c>
      <c r="I110" s="211"/>
      <c r="J110" s="212">
        <f>ROUND(I110*H110,2)</f>
        <v>0</v>
      </c>
      <c r="K110" s="208" t="s">
        <v>132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0.009</v>
      </c>
      <c r="T110" s="216">
        <f>S110*H110</f>
        <v>0.618732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133</v>
      </c>
      <c r="AT110" s="217" t="s">
        <v>128</v>
      </c>
      <c r="AU110" s="217" t="s">
        <v>84</v>
      </c>
      <c r="AY110" s="19" t="s">
        <v>125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133</v>
      </c>
      <c r="BM110" s="217" t="s">
        <v>158</v>
      </c>
    </row>
    <row r="111" spans="1:47" s="2" customFormat="1" ht="12">
      <c r="A111" s="40"/>
      <c r="B111" s="41"/>
      <c r="C111" s="42"/>
      <c r="D111" s="219" t="s">
        <v>135</v>
      </c>
      <c r="E111" s="42"/>
      <c r="F111" s="220" t="s">
        <v>159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135</v>
      </c>
      <c r="AU111" s="19" t="s">
        <v>84</v>
      </c>
    </row>
    <row r="112" spans="1:51" s="13" customFormat="1" ht="12">
      <c r="A112" s="13"/>
      <c r="B112" s="224"/>
      <c r="C112" s="225"/>
      <c r="D112" s="226" t="s">
        <v>137</v>
      </c>
      <c r="E112" s="227" t="s">
        <v>19</v>
      </c>
      <c r="F112" s="228" t="s">
        <v>149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137</v>
      </c>
      <c r="AU112" s="234" t="s">
        <v>84</v>
      </c>
      <c r="AV112" s="13" t="s">
        <v>82</v>
      </c>
      <c r="AW112" s="13" t="s">
        <v>34</v>
      </c>
      <c r="AX112" s="13" t="s">
        <v>74</v>
      </c>
      <c r="AY112" s="234" t="s">
        <v>125</v>
      </c>
    </row>
    <row r="113" spans="1:51" s="14" customFormat="1" ht="12">
      <c r="A113" s="14"/>
      <c r="B113" s="235"/>
      <c r="C113" s="236"/>
      <c r="D113" s="226" t="s">
        <v>137</v>
      </c>
      <c r="E113" s="237" t="s">
        <v>19</v>
      </c>
      <c r="F113" s="238" t="s">
        <v>160</v>
      </c>
      <c r="G113" s="236"/>
      <c r="H113" s="239">
        <v>57.4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137</v>
      </c>
      <c r="AU113" s="245" t="s">
        <v>84</v>
      </c>
      <c r="AV113" s="14" t="s">
        <v>84</v>
      </c>
      <c r="AW113" s="14" t="s">
        <v>34</v>
      </c>
      <c r="AX113" s="14" t="s">
        <v>74</v>
      </c>
      <c r="AY113" s="245" t="s">
        <v>125</v>
      </c>
    </row>
    <row r="114" spans="1:51" s="13" customFormat="1" ht="12">
      <c r="A114" s="13"/>
      <c r="B114" s="224"/>
      <c r="C114" s="225"/>
      <c r="D114" s="226" t="s">
        <v>137</v>
      </c>
      <c r="E114" s="227" t="s">
        <v>19</v>
      </c>
      <c r="F114" s="228" t="s">
        <v>151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137</v>
      </c>
      <c r="AU114" s="234" t="s">
        <v>84</v>
      </c>
      <c r="AV114" s="13" t="s">
        <v>82</v>
      </c>
      <c r="AW114" s="13" t="s">
        <v>34</v>
      </c>
      <c r="AX114" s="13" t="s">
        <v>74</v>
      </c>
      <c r="AY114" s="234" t="s">
        <v>125</v>
      </c>
    </row>
    <row r="115" spans="1:51" s="14" customFormat="1" ht="12">
      <c r="A115" s="14"/>
      <c r="B115" s="235"/>
      <c r="C115" s="236"/>
      <c r="D115" s="226" t="s">
        <v>137</v>
      </c>
      <c r="E115" s="237" t="s">
        <v>19</v>
      </c>
      <c r="F115" s="238" t="s">
        <v>161</v>
      </c>
      <c r="G115" s="236"/>
      <c r="H115" s="239">
        <v>10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137</v>
      </c>
      <c r="AU115" s="245" t="s">
        <v>84</v>
      </c>
      <c r="AV115" s="14" t="s">
        <v>84</v>
      </c>
      <c r="AW115" s="14" t="s">
        <v>34</v>
      </c>
      <c r="AX115" s="14" t="s">
        <v>74</v>
      </c>
      <c r="AY115" s="245" t="s">
        <v>125</v>
      </c>
    </row>
    <row r="116" spans="1:51" s="15" customFormat="1" ht="12">
      <c r="A116" s="15"/>
      <c r="B116" s="246"/>
      <c r="C116" s="247"/>
      <c r="D116" s="226" t="s">
        <v>137</v>
      </c>
      <c r="E116" s="248" t="s">
        <v>19</v>
      </c>
      <c r="F116" s="249" t="s">
        <v>142</v>
      </c>
      <c r="G116" s="247"/>
      <c r="H116" s="250">
        <v>67.4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137</v>
      </c>
      <c r="AU116" s="256" t="s">
        <v>84</v>
      </c>
      <c r="AV116" s="15" t="s">
        <v>133</v>
      </c>
      <c r="AW116" s="15" t="s">
        <v>34</v>
      </c>
      <c r="AX116" s="15" t="s">
        <v>82</v>
      </c>
      <c r="AY116" s="256" t="s">
        <v>125</v>
      </c>
    </row>
    <row r="117" spans="1:51" s="14" customFormat="1" ht="12">
      <c r="A117" s="14"/>
      <c r="B117" s="235"/>
      <c r="C117" s="236"/>
      <c r="D117" s="226" t="s">
        <v>137</v>
      </c>
      <c r="E117" s="236"/>
      <c r="F117" s="238" t="s">
        <v>162</v>
      </c>
      <c r="G117" s="236"/>
      <c r="H117" s="239">
        <v>68.748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137</v>
      </c>
      <c r="AU117" s="245" t="s">
        <v>84</v>
      </c>
      <c r="AV117" s="14" t="s">
        <v>84</v>
      </c>
      <c r="AW117" s="14" t="s">
        <v>4</v>
      </c>
      <c r="AX117" s="14" t="s">
        <v>82</v>
      </c>
      <c r="AY117" s="245" t="s">
        <v>125</v>
      </c>
    </row>
    <row r="118" spans="1:65" s="2" customFormat="1" ht="24.15" customHeight="1">
      <c r="A118" s="40"/>
      <c r="B118" s="41"/>
      <c r="C118" s="206" t="s">
        <v>133</v>
      </c>
      <c r="D118" s="206" t="s">
        <v>128</v>
      </c>
      <c r="E118" s="207" t="s">
        <v>163</v>
      </c>
      <c r="F118" s="208" t="s">
        <v>164</v>
      </c>
      <c r="G118" s="209" t="s">
        <v>146</v>
      </c>
      <c r="H118" s="210">
        <v>2.1</v>
      </c>
      <c r="I118" s="211"/>
      <c r="J118" s="212">
        <f>ROUND(I118*H118,2)</f>
        <v>0</v>
      </c>
      <c r="K118" s="208" t="s">
        <v>132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0.065</v>
      </c>
      <c r="T118" s="216">
        <f>S118*H118</f>
        <v>0.1365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133</v>
      </c>
      <c r="AT118" s="217" t="s">
        <v>128</v>
      </c>
      <c r="AU118" s="217" t="s">
        <v>84</v>
      </c>
      <c r="AY118" s="19" t="s">
        <v>125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133</v>
      </c>
      <c r="BM118" s="217" t="s">
        <v>165</v>
      </c>
    </row>
    <row r="119" spans="1:47" s="2" customFormat="1" ht="12">
      <c r="A119" s="40"/>
      <c r="B119" s="41"/>
      <c r="C119" s="42"/>
      <c r="D119" s="219" t="s">
        <v>135</v>
      </c>
      <c r="E119" s="42"/>
      <c r="F119" s="220" t="s">
        <v>166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135</v>
      </c>
      <c r="AU119" s="19" t="s">
        <v>84</v>
      </c>
    </row>
    <row r="120" spans="1:51" s="13" customFormat="1" ht="12">
      <c r="A120" s="13"/>
      <c r="B120" s="224"/>
      <c r="C120" s="225"/>
      <c r="D120" s="226" t="s">
        <v>137</v>
      </c>
      <c r="E120" s="227" t="s">
        <v>19</v>
      </c>
      <c r="F120" s="228" t="s">
        <v>167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137</v>
      </c>
      <c r="AU120" s="234" t="s">
        <v>84</v>
      </c>
      <c r="AV120" s="13" t="s">
        <v>82</v>
      </c>
      <c r="AW120" s="13" t="s">
        <v>34</v>
      </c>
      <c r="AX120" s="13" t="s">
        <v>74</v>
      </c>
      <c r="AY120" s="234" t="s">
        <v>125</v>
      </c>
    </row>
    <row r="121" spans="1:51" s="14" customFormat="1" ht="12">
      <c r="A121" s="14"/>
      <c r="B121" s="235"/>
      <c r="C121" s="236"/>
      <c r="D121" s="226" t="s">
        <v>137</v>
      </c>
      <c r="E121" s="237" t="s">
        <v>19</v>
      </c>
      <c r="F121" s="238" t="s">
        <v>168</v>
      </c>
      <c r="G121" s="236"/>
      <c r="H121" s="239">
        <v>2.1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137</v>
      </c>
      <c r="AU121" s="245" t="s">
        <v>84</v>
      </c>
      <c r="AV121" s="14" t="s">
        <v>84</v>
      </c>
      <c r="AW121" s="14" t="s">
        <v>34</v>
      </c>
      <c r="AX121" s="14" t="s">
        <v>74</v>
      </c>
      <c r="AY121" s="245" t="s">
        <v>125</v>
      </c>
    </row>
    <row r="122" spans="1:51" s="15" customFormat="1" ht="12">
      <c r="A122" s="15"/>
      <c r="B122" s="246"/>
      <c r="C122" s="247"/>
      <c r="D122" s="226" t="s">
        <v>137</v>
      </c>
      <c r="E122" s="248" t="s">
        <v>19</v>
      </c>
      <c r="F122" s="249" t="s">
        <v>142</v>
      </c>
      <c r="G122" s="247"/>
      <c r="H122" s="250">
        <v>2.1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137</v>
      </c>
      <c r="AU122" s="256" t="s">
        <v>84</v>
      </c>
      <c r="AV122" s="15" t="s">
        <v>133</v>
      </c>
      <c r="AW122" s="15" t="s">
        <v>34</v>
      </c>
      <c r="AX122" s="15" t="s">
        <v>82</v>
      </c>
      <c r="AY122" s="256" t="s">
        <v>125</v>
      </c>
    </row>
    <row r="123" spans="1:65" s="2" customFormat="1" ht="24.15" customHeight="1">
      <c r="A123" s="40"/>
      <c r="B123" s="41"/>
      <c r="C123" s="206" t="s">
        <v>169</v>
      </c>
      <c r="D123" s="206" t="s">
        <v>128</v>
      </c>
      <c r="E123" s="207" t="s">
        <v>170</v>
      </c>
      <c r="F123" s="208" t="s">
        <v>171</v>
      </c>
      <c r="G123" s="209" t="s">
        <v>146</v>
      </c>
      <c r="H123" s="210">
        <v>12.81</v>
      </c>
      <c r="I123" s="211"/>
      <c r="J123" s="212">
        <f>ROUND(I123*H123,2)</f>
        <v>0</v>
      </c>
      <c r="K123" s="208" t="s">
        <v>132</v>
      </c>
      <c r="L123" s="46"/>
      <c r="M123" s="213" t="s">
        <v>19</v>
      </c>
      <c r="N123" s="214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0.076</v>
      </c>
      <c r="T123" s="216">
        <f>S123*H123</f>
        <v>0.97356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133</v>
      </c>
      <c r="AT123" s="217" t="s">
        <v>128</v>
      </c>
      <c r="AU123" s="217" t="s">
        <v>84</v>
      </c>
      <c r="AY123" s="19" t="s">
        <v>125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133</v>
      </c>
      <c r="BM123" s="217" t="s">
        <v>172</v>
      </c>
    </row>
    <row r="124" spans="1:47" s="2" customFormat="1" ht="12">
      <c r="A124" s="40"/>
      <c r="B124" s="41"/>
      <c r="C124" s="42"/>
      <c r="D124" s="219" t="s">
        <v>135</v>
      </c>
      <c r="E124" s="42"/>
      <c r="F124" s="220" t="s">
        <v>173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135</v>
      </c>
      <c r="AU124" s="19" t="s">
        <v>84</v>
      </c>
    </row>
    <row r="125" spans="1:51" s="13" customFormat="1" ht="12">
      <c r="A125" s="13"/>
      <c r="B125" s="224"/>
      <c r="C125" s="225"/>
      <c r="D125" s="226" t="s">
        <v>137</v>
      </c>
      <c r="E125" s="227" t="s">
        <v>19</v>
      </c>
      <c r="F125" s="228" t="s">
        <v>167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137</v>
      </c>
      <c r="AU125" s="234" t="s">
        <v>84</v>
      </c>
      <c r="AV125" s="13" t="s">
        <v>82</v>
      </c>
      <c r="AW125" s="13" t="s">
        <v>34</v>
      </c>
      <c r="AX125" s="13" t="s">
        <v>74</v>
      </c>
      <c r="AY125" s="234" t="s">
        <v>125</v>
      </c>
    </row>
    <row r="126" spans="1:51" s="14" customFormat="1" ht="12">
      <c r="A126" s="14"/>
      <c r="B126" s="235"/>
      <c r="C126" s="236"/>
      <c r="D126" s="226" t="s">
        <v>137</v>
      </c>
      <c r="E126" s="237" t="s">
        <v>19</v>
      </c>
      <c r="F126" s="238" t="s">
        <v>174</v>
      </c>
      <c r="G126" s="236"/>
      <c r="H126" s="239">
        <v>9.87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137</v>
      </c>
      <c r="AU126" s="245" t="s">
        <v>84</v>
      </c>
      <c r="AV126" s="14" t="s">
        <v>84</v>
      </c>
      <c r="AW126" s="14" t="s">
        <v>34</v>
      </c>
      <c r="AX126" s="14" t="s">
        <v>74</v>
      </c>
      <c r="AY126" s="245" t="s">
        <v>125</v>
      </c>
    </row>
    <row r="127" spans="1:51" s="13" customFormat="1" ht="12">
      <c r="A127" s="13"/>
      <c r="B127" s="224"/>
      <c r="C127" s="225"/>
      <c r="D127" s="226" t="s">
        <v>137</v>
      </c>
      <c r="E127" s="227" t="s">
        <v>19</v>
      </c>
      <c r="F127" s="228" t="s">
        <v>175</v>
      </c>
      <c r="G127" s="225"/>
      <c r="H127" s="227" t="s">
        <v>19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137</v>
      </c>
      <c r="AU127" s="234" t="s">
        <v>84</v>
      </c>
      <c r="AV127" s="13" t="s">
        <v>82</v>
      </c>
      <c r="AW127" s="13" t="s">
        <v>34</v>
      </c>
      <c r="AX127" s="13" t="s">
        <v>74</v>
      </c>
      <c r="AY127" s="234" t="s">
        <v>125</v>
      </c>
    </row>
    <row r="128" spans="1:51" s="14" customFormat="1" ht="12">
      <c r="A128" s="14"/>
      <c r="B128" s="235"/>
      <c r="C128" s="236"/>
      <c r="D128" s="226" t="s">
        <v>137</v>
      </c>
      <c r="E128" s="237" t="s">
        <v>19</v>
      </c>
      <c r="F128" s="238" t="s">
        <v>176</v>
      </c>
      <c r="G128" s="236"/>
      <c r="H128" s="239">
        <v>2.94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137</v>
      </c>
      <c r="AU128" s="245" t="s">
        <v>84</v>
      </c>
      <c r="AV128" s="14" t="s">
        <v>84</v>
      </c>
      <c r="AW128" s="14" t="s">
        <v>34</v>
      </c>
      <c r="AX128" s="14" t="s">
        <v>74</v>
      </c>
      <c r="AY128" s="245" t="s">
        <v>125</v>
      </c>
    </row>
    <row r="129" spans="1:51" s="15" customFormat="1" ht="12">
      <c r="A129" s="15"/>
      <c r="B129" s="246"/>
      <c r="C129" s="247"/>
      <c r="D129" s="226" t="s">
        <v>137</v>
      </c>
      <c r="E129" s="248" t="s">
        <v>19</v>
      </c>
      <c r="F129" s="249" t="s">
        <v>142</v>
      </c>
      <c r="G129" s="247"/>
      <c r="H129" s="250">
        <v>12.81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137</v>
      </c>
      <c r="AU129" s="256" t="s">
        <v>84</v>
      </c>
      <c r="AV129" s="15" t="s">
        <v>133</v>
      </c>
      <c r="AW129" s="15" t="s">
        <v>34</v>
      </c>
      <c r="AX129" s="15" t="s">
        <v>82</v>
      </c>
      <c r="AY129" s="256" t="s">
        <v>125</v>
      </c>
    </row>
    <row r="130" spans="1:65" s="2" customFormat="1" ht="16.5" customHeight="1">
      <c r="A130" s="40"/>
      <c r="B130" s="41"/>
      <c r="C130" s="206" t="s">
        <v>177</v>
      </c>
      <c r="D130" s="206" t="s">
        <v>128</v>
      </c>
      <c r="E130" s="207" t="s">
        <v>178</v>
      </c>
      <c r="F130" s="208" t="s">
        <v>179</v>
      </c>
      <c r="G130" s="209" t="s">
        <v>157</v>
      </c>
      <c r="H130" s="210">
        <v>22.05</v>
      </c>
      <c r="I130" s="211"/>
      <c r="J130" s="212">
        <f>ROUND(I130*H130,2)</f>
        <v>0</v>
      </c>
      <c r="K130" s="208" t="s">
        <v>132</v>
      </c>
      <c r="L130" s="46"/>
      <c r="M130" s="213" t="s">
        <v>19</v>
      </c>
      <c r="N130" s="214" t="s">
        <v>45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0.068</v>
      </c>
      <c r="T130" s="216">
        <f>S130*H130</f>
        <v>1.4994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133</v>
      </c>
      <c r="AT130" s="217" t="s">
        <v>128</v>
      </c>
      <c r="AU130" s="217" t="s">
        <v>84</v>
      </c>
      <c r="AY130" s="19" t="s">
        <v>125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82</v>
      </c>
      <c r="BK130" s="218">
        <f>ROUND(I130*H130,2)</f>
        <v>0</v>
      </c>
      <c r="BL130" s="19" t="s">
        <v>133</v>
      </c>
      <c r="BM130" s="217" t="s">
        <v>180</v>
      </c>
    </row>
    <row r="131" spans="1:47" s="2" customFormat="1" ht="12">
      <c r="A131" s="40"/>
      <c r="B131" s="41"/>
      <c r="C131" s="42"/>
      <c r="D131" s="219" t="s">
        <v>135</v>
      </c>
      <c r="E131" s="42"/>
      <c r="F131" s="220" t="s">
        <v>181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135</v>
      </c>
      <c r="AU131" s="19" t="s">
        <v>84</v>
      </c>
    </row>
    <row r="132" spans="1:51" s="13" customFormat="1" ht="12">
      <c r="A132" s="13"/>
      <c r="B132" s="224"/>
      <c r="C132" s="225"/>
      <c r="D132" s="226" t="s">
        <v>137</v>
      </c>
      <c r="E132" s="227" t="s">
        <v>19</v>
      </c>
      <c r="F132" s="228" t="s">
        <v>182</v>
      </c>
      <c r="G132" s="225"/>
      <c r="H132" s="227" t="s">
        <v>19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137</v>
      </c>
      <c r="AU132" s="234" t="s">
        <v>84</v>
      </c>
      <c r="AV132" s="13" t="s">
        <v>82</v>
      </c>
      <c r="AW132" s="13" t="s">
        <v>34</v>
      </c>
      <c r="AX132" s="13" t="s">
        <v>74</v>
      </c>
      <c r="AY132" s="234" t="s">
        <v>125</v>
      </c>
    </row>
    <row r="133" spans="1:51" s="13" customFormat="1" ht="12">
      <c r="A133" s="13"/>
      <c r="B133" s="224"/>
      <c r="C133" s="225"/>
      <c r="D133" s="226" t="s">
        <v>137</v>
      </c>
      <c r="E133" s="227" t="s">
        <v>19</v>
      </c>
      <c r="F133" s="228" t="s">
        <v>167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137</v>
      </c>
      <c r="AU133" s="234" t="s">
        <v>84</v>
      </c>
      <c r="AV133" s="13" t="s">
        <v>82</v>
      </c>
      <c r="AW133" s="13" t="s">
        <v>34</v>
      </c>
      <c r="AX133" s="13" t="s">
        <v>74</v>
      </c>
      <c r="AY133" s="234" t="s">
        <v>125</v>
      </c>
    </row>
    <row r="134" spans="1:51" s="14" customFormat="1" ht="12">
      <c r="A134" s="14"/>
      <c r="B134" s="235"/>
      <c r="C134" s="236"/>
      <c r="D134" s="226" t="s">
        <v>137</v>
      </c>
      <c r="E134" s="237" t="s">
        <v>19</v>
      </c>
      <c r="F134" s="238" t="s">
        <v>183</v>
      </c>
      <c r="G134" s="236"/>
      <c r="H134" s="239">
        <v>15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137</v>
      </c>
      <c r="AU134" s="245" t="s">
        <v>84</v>
      </c>
      <c r="AV134" s="14" t="s">
        <v>84</v>
      </c>
      <c r="AW134" s="14" t="s">
        <v>34</v>
      </c>
      <c r="AX134" s="14" t="s">
        <v>74</v>
      </c>
      <c r="AY134" s="245" t="s">
        <v>125</v>
      </c>
    </row>
    <row r="135" spans="1:51" s="13" customFormat="1" ht="12">
      <c r="A135" s="13"/>
      <c r="B135" s="224"/>
      <c r="C135" s="225"/>
      <c r="D135" s="226" t="s">
        <v>137</v>
      </c>
      <c r="E135" s="227" t="s">
        <v>19</v>
      </c>
      <c r="F135" s="228" t="s">
        <v>175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137</v>
      </c>
      <c r="AU135" s="234" t="s">
        <v>84</v>
      </c>
      <c r="AV135" s="13" t="s">
        <v>82</v>
      </c>
      <c r="AW135" s="13" t="s">
        <v>34</v>
      </c>
      <c r="AX135" s="13" t="s">
        <v>74</v>
      </c>
      <c r="AY135" s="234" t="s">
        <v>125</v>
      </c>
    </row>
    <row r="136" spans="1:51" s="14" customFormat="1" ht="12">
      <c r="A136" s="14"/>
      <c r="B136" s="235"/>
      <c r="C136" s="236"/>
      <c r="D136" s="226" t="s">
        <v>137</v>
      </c>
      <c r="E136" s="237" t="s">
        <v>19</v>
      </c>
      <c r="F136" s="238" t="s">
        <v>177</v>
      </c>
      <c r="G136" s="236"/>
      <c r="H136" s="239">
        <v>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137</v>
      </c>
      <c r="AU136" s="245" t="s">
        <v>84</v>
      </c>
      <c r="AV136" s="14" t="s">
        <v>84</v>
      </c>
      <c r="AW136" s="14" t="s">
        <v>34</v>
      </c>
      <c r="AX136" s="14" t="s">
        <v>74</v>
      </c>
      <c r="AY136" s="245" t="s">
        <v>125</v>
      </c>
    </row>
    <row r="137" spans="1:51" s="15" customFormat="1" ht="12">
      <c r="A137" s="15"/>
      <c r="B137" s="246"/>
      <c r="C137" s="247"/>
      <c r="D137" s="226" t="s">
        <v>137</v>
      </c>
      <c r="E137" s="248" t="s">
        <v>19</v>
      </c>
      <c r="F137" s="249" t="s">
        <v>142</v>
      </c>
      <c r="G137" s="247"/>
      <c r="H137" s="250">
        <v>21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137</v>
      </c>
      <c r="AU137" s="256" t="s">
        <v>84</v>
      </c>
      <c r="AV137" s="15" t="s">
        <v>133</v>
      </c>
      <c r="AW137" s="15" t="s">
        <v>34</v>
      </c>
      <c r="AX137" s="15" t="s">
        <v>82</v>
      </c>
      <c r="AY137" s="256" t="s">
        <v>125</v>
      </c>
    </row>
    <row r="138" spans="1:51" s="14" customFormat="1" ht="12">
      <c r="A138" s="14"/>
      <c r="B138" s="235"/>
      <c r="C138" s="236"/>
      <c r="D138" s="226" t="s">
        <v>137</v>
      </c>
      <c r="E138" s="236"/>
      <c r="F138" s="238" t="s">
        <v>184</v>
      </c>
      <c r="G138" s="236"/>
      <c r="H138" s="239">
        <v>22.05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137</v>
      </c>
      <c r="AU138" s="245" t="s">
        <v>84</v>
      </c>
      <c r="AV138" s="14" t="s">
        <v>84</v>
      </c>
      <c r="AW138" s="14" t="s">
        <v>4</v>
      </c>
      <c r="AX138" s="14" t="s">
        <v>82</v>
      </c>
      <c r="AY138" s="245" t="s">
        <v>125</v>
      </c>
    </row>
    <row r="139" spans="1:65" s="2" customFormat="1" ht="16.5" customHeight="1">
      <c r="A139" s="40"/>
      <c r="B139" s="41"/>
      <c r="C139" s="206" t="s">
        <v>185</v>
      </c>
      <c r="D139" s="206" t="s">
        <v>128</v>
      </c>
      <c r="E139" s="207" t="s">
        <v>186</v>
      </c>
      <c r="F139" s="208" t="s">
        <v>187</v>
      </c>
      <c r="G139" s="209" t="s">
        <v>157</v>
      </c>
      <c r="H139" s="210">
        <v>8.4</v>
      </c>
      <c r="I139" s="211"/>
      <c r="J139" s="212">
        <f>ROUND(I139*H139,2)</f>
        <v>0</v>
      </c>
      <c r="K139" s="208" t="s">
        <v>132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0.147</v>
      </c>
      <c r="T139" s="216">
        <f>S139*H139</f>
        <v>1.2348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133</v>
      </c>
      <c r="AT139" s="217" t="s">
        <v>128</v>
      </c>
      <c r="AU139" s="217" t="s">
        <v>84</v>
      </c>
      <c r="AY139" s="19" t="s">
        <v>125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133</v>
      </c>
      <c r="BM139" s="217" t="s">
        <v>188</v>
      </c>
    </row>
    <row r="140" spans="1:47" s="2" customFormat="1" ht="12">
      <c r="A140" s="40"/>
      <c r="B140" s="41"/>
      <c r="C140" s="42"/>
      <c r="D140" s="219" t="s">
        <v>135</v>
      </c>
      <c r="E140" s="42"/>
      <c r="F140" s="220" t="s">
        <v>189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135</v>
      </c>
      <c r="AU140" s="19" t="s">
        <v>84</v>
      </c>
    </row>
    <row r="141" spans="1:51" s="13" customFormat="1" ht="12">
      <c r="A141" s="13"/>
      <c r="B141" s="224"/>
      <c r="C141" s="225"/>
      <c r="D141" s="226" t="s">
        <v>137</v>
      </c>
      <c r="E141" s="227" t="s">
        <v>19</v>
      </c>
      <c r="F141" s="228" t="s">
        <v>190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137</v>
      </c>
      <c r="AU141" s="234" t="s">
        <v>84</v>
      </c>
      <c r="AV141" s="13" t="s">
        <v>82</v>
      </c>
      <c r="AW141" s="13" t="s">
        <v>34</v>
      </c>
      <c r="AX141" s="13" t="s">
        <v>74</v>
      </c>
      <c r="AY141" s="234" t="s">
        <v>125</v>
      </c>
    </row>
    <row r="142" spans="1:51" s="13" customFormat="1" ht="12">
      <c r="A142" s="13"/>
      <c r="B142" s="224"/>
      <c r="C142" s="225"/>
      <c r="D142" s="226" t="s">
        <v>137</v>
      </c>
      <c r="E142" s="227" t="s">
        <v>19</v>
      </c>
      <c r="F142" s="228" t="s">
        <v>167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137</v>
      </c>
      <c r="AU142" s="234" t="s">
        <v>84</v>
      </c>
      <c r="AV142" s="13" t="s">
        <v>82</v>
      </c>
      <c r="AW142" s="13" t="s">
        <v>34</v>
      </c>
      <c r="AX142" s="13" t="s">
        <v>74</v>
      </c>
      <c r="AY142" s="234" t="s">
        <v>125</v>
      </c>
    </row>
    <row r="143" spans="1:51" s="14" customFormat="1" ht="12">
      <c r="A143" s="14"/>
      <c r="B143" s="235"/>
      <c r="C143" s="236"/>
      <c r="D143" s="226" t="s">
        <v>137</v>
      </c>
      <c r="E143" s="237" t="s">
        <v>19</v>
      </c>
      <c r="F143" s="238" t="s">
        <v>177</v>
      </c>
      <c r="G143" s="236"/>
      <c r="H143" s="239">
        <v>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137</v>
      </c>
      <c r="AU143" s="245" t="s">
        <v>84</v>
      </c>
      <c r="AV143" s="14" t="s">
        <v>84</v>
      </c>
      <c r="AW143" s="14" t="s">
        <v>34</v>
      </c>
      <c r="AX143" s="14" t="s">
        <v>74</v>
      </c>
      <c r="AY143" s="245" t="s">
        <v>125</v>
      </c>
    </row>
    <row r="144" spans="1:51" s="13" customFormat="1" ht="12">
      <c r="A144" s="13"/>
      <c r="B144" s="224"/>
      <c r="C144" s="225"/>
      <c r="D144" s="226" t="s">
        <v>137</v>
      </c>
      <c r="E144" s="227" t="s">
        <v>19</v>
      </c>
      <c r="F144" s="228" t="s">
        <v>175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137</v>
      </c>
      <c r="AU144" s="234" t="s">
        <v>84</v>
      </c>
      <c r="AV144" s="13" t="s">
        <v>82</v>
      </c>
      <c r="AW144" s="13" t="s">
        <v>34</v>
      </c>
      <c r="AX144" s="13" t="s">
        <v>74</v>
      </c>
      <c r="AY144" s="234" t="s">
        <v>125</v>
      </c>
    </row>
    <row r="145" spans="1:51" s="14" customFormat="1" ht="12">
      <c r="A145" s="14"/>
      <c r="B145" s="235"/>
      <c r="C145" s="236"/>
      <c r="D145" s="226" t="s">
        <v>137</v>
      </c>
      <c r="E145" s="237" t="s">
        <v>19</v>
      </c>
      <c r="F145" s="238" t="s">
        <v>84</v>
      </c>
      <c r="G145" s="236"/>
      <c r="H145" s="239">
        <v>2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137</v>
      </c>
      <c r="AU145" s="245" t="s">
        <v>84</v>
      </c>
      <c r="AV145" s="14" t="s">
        <v>84</v>
      </c>
      <c r="AW145" s="14" t="s">
        <v>34</v>
      </c>
      <c r="AX145" s="14" t="s">
        <v>74</v>
      </c>
      <c r="AY145" s="245" t="s">
        <v>125</v>
      </c>
    </row>
    <row r="146" spans="1:51" s="15" customFormat="1" ht="12">
      <c r="A146" s="15"/>
      <c r="B146" s="246"/>
      <c r="C146" s="247"/>
      <c r="D146" s="226" t="s">
        <v>137</v>
      </c>
      <c r="E146" s="248" t="s">
        <v>19</v>
      </c>
      <c r="F146" s="249" t="s">
        <v>142</v>
      </c>
      <c r="G146" s="247"/>
      <c r="H146" s="250">
        <v>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137</v>
      </c>
      <c r="AU146" s="256" t="s">
        <v>84</v>
      </c>
      <c r="AV146" s="15" t="s">
        <v>133</v>
      </c>
      <c r="AW146" s="15" t="s">
        <v>34</v>
      </c>
      <c r="AX146" s="15" t="s">
        <v>82</v>
      </c>
      <c r="AY146" s="256" t="s">
        <v>125</v>
      </c>
    </row>
    <row r="147" spans="1:51" s="14" customFormat="1" ht="12">
      <c r="A147" s="14"/>
      <c r="B147" s="235"/>
      <c r="C147" s="236"/>
      <c r="D147" s="226" t="s">
        <v>137</v>
      </c>
      <c r="E147" s="236"/>
      <c r="F147" s="238" t="s">
        <v>191</v>
      </c>
      <c r="G147" s="236"/>
      <c r="H147" s="239">
        <v>8.4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137</v>
      </c>
      <c r="AU147" s="245" t="s">
        <v>84</v>
      </c>
      <c r="AV147" s="14" t="s">
        <v>84</v>
      </c>
      <c r="AW147" s="14" t="s">
        <v>4</v>
      </c>
      <c r="AX147" s="14" t="s">
        <v>82</v>
      </c>
      <c r="AY147" s="245" t="s">
        <v>125</v>
      </c>
    </row>
    <row r="148" spans="1:65" s="2" customFormat="1" ht="16.5" customHeight="1">
      <c r="A148" s="40"/>
      <c r="B148" s="41"/>
      <c r="C148" s="206" t="s">
        <v>192</v>
      </c>
      <c r="D148" s="206" t="s">
        <v>128</v>
      </c>
      <c r="E148" s="207" t="s">
        <v>193</v>
      </c>
      <c r="F148" s="208" t="s">
        <v>194</v>
      </c>
      <c r="G148" s="209" t="s">
        <v>157</v>
      </c>
      <c r="H148" s="210">
        <v>45.15</v>
      </c>
      <c r="I148" s="211"/>
      <c r="J148" s="212">
        <f>ROUND(I148*H148,2)</f>
        <v>0</v>
      </c>
      <c r="K148" s="208" t="s">
        <v>132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0.007</v>
      </c>
      <c r="T148" s="216">
        <f>S148*H148</f>
        <v>0.31605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133</v>
      </c>
      <c r="AT148" s="217" t="s">
        <v>128</v>
      </c>
      <c r="AU148" s="217" t="s">
        <v>84</v>
      </c>
      <c r="AY148" s="19" t="s">
        <v>125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133</v>
      </c>
      <c r="BM148" s="217" t="s">
        <v>195</v>
      </c>
    </row>
    <row r="149" spans="1:47" s="2" customFormat="1" ht="12">
      <c r="A149" s="40"/>
      <c r="B149" s="41"/>
      <c r="C149" s="42"/>
      <c r="D149" s="219" t="s">
        <v>135</v>
      </c>
      <c r="E149" s="42"/>
      <c r="F149" s="220" t="s">
        <v>196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135</v>
      </c>
      <c r="AU149" s="19" t="s">
        <v>84</v>
      </c>
    </row>
    <row r="150" spans="1:51" s="13" customFormat="1" ht="12">
      <c r="A150" s="13"/>
      <c r="B150" s="224"/>
      <c r="C150" s="225"/>
      <c r="D150" s="226" t="s">
        <v>137</v>
      </c>
      <c r="E150" s="227" t="s">
        <v>19</v>
      </c>
      <c r="F150" s="228" t="s">
        <v>197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137</v>
      </c>
      <c r="AU150" s="234" t="s">
        <v>84</v>
      </c>
      <c r="AV150" s="13" t="s">
        <v>82</v>
      </c>
      <c r="AW150" s="13" t="s">
        <v>34</v>
      </c>
      <c r="AX150" s="13" t="s">
        <v>74</v>
      </c>
      <c r="AY150" s="234" t="s">
        <v>125</v>
      </c>
    </row>
    <row r="151" spans="1:51" s="13" customFormat="1" ht="12">
      <c r="A151" s="13"/>
      <c r="B151" s="224"/>
      <c r="C151" s="225"/>
      <c r="D151" s="226" t="s">
        <v>137</v>
      </c>
      <c r="E151" s="227" t="s">
        <v>19</v>
      </c>
      <c r="F151" s="228" t="s">
        <v>167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137</v>
      </c>
      <c r="AU151" s="234" t="s">
        <v>84</v>
      </c>
      <c r="AV151" s="13" t="s">
        <v>82</v>
      </c>
      <c r="AW151" s="13" t="s">
        <v>34</v>
      </c>
      <c r="AX151" s="13" t="s">
        <v>74</v>
      </c>
      <c r="AY151" s="234" t="s">
        <v>125</v>
      </c>
    </row>
    <row r="152" spans="1:51" s="14" customFormat="1" ht="12">
      <c r="A152" s="14"/>
      <c r="B152" s="235"/>
      <c r="C152" s="236"/>
      <c r="D152" s="226" t="s">
        <v>137</v>
      </c>
      <c r="E152" s="237" t="s">
        <v>19</v>
      </c>
      <c r="F152" s="238" t="s">
        <v>198</v>
      </c>
      <c r="G152" s="236"/>
      <c r="H152" s="239">
        <v>35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137</v>
      </c>
      <c r="AU152" s="245" t="s">
        <v>84</v>
      </c>
      <c r="AV152" s="14" t="s">
        <v>84</v>
      </c>
      <c r="AW152" s="14" t="s">
        <v>34</v>
      </c>
      <c r="AX152" s="14" t="s">
        <v>74</v>
      </c>
      <c r="AY152" s="245" t="s">
        <v>125</v>
      </c>
    </row>
    <row r="153" spans="1:51" s="13" customFormat="1" ht="12">
      <c r="A153" s="13"/>
      <c r="B153" s="224"/>
      <c r="C153" s="225"/>
      <c r="D153" s="226" t="s">
        <v>137</v>
      </c>
      <c r="E153" s="227" t="s">
        <v>19</v>
      </c>
      <c r="F153" s="228" t="s">
        <v>175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137</v>
      </c>
      <c r="AU153" s="234" t="s">
        <v>84</v>
      </c>
      <c r="AV153" s="13" t="s">
        <v>82</v>
      </c>
      <c r="AW153" s="13" t="s">
        <v>34</v>
      </c>
      <c r="AX153" s="13" t="s">
        <v>74</v>
      </c>
      <c r="AY153" s="234" t="s">
        <v>125</v>
      </c>
    </row>
    <row r="154" spans="1:51" s="14" customFormat="1" ht="12">
      <c r="A154" s="14"/>
      <c r="B154" s="235"/>
      <c r="C154" s="236"/>
      <c r="D154" s="226" t="s">
        <v>137</v>
      </c>
      <c r="E154" s="237" t="s">
        <v>19</v>
      </c>
      <c r="F154" s="238" t="s">
        <v>192</v>
      </c>
      <c r="G154" s="236"/>
      <c r="H154" s="239">
        <v>8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137</v>
      </c>
      <c r="AU154" s="245" t="s">
        <v>84</v>
      </c>
      <c r="AV154" s="14" t="s">
        <v>84</v>
      </c>
      <c r="AW154" s="14" t="s">
        <v>34</v>
      </c>
      <c r="AX154" s="14" t="s">
        <v>74</v>
      </c>
      <c r="AY154" s="245" t="s">
        <v>125</v>
      </c>
    </row>
    <row r="155" spans="1:51" s="15" customFormat="1" ht="12">
      <c r="A155" s="15"/>
      <c r="B155" s="246"/>
      <c r="C155" s="247"/>
      <c r="D155" s="226" t="s">
        <v>137</v>
      </c>
      <c r="E155" s="248" t="s">
        <v>19</v>
      </c>
      <c r="F155" s="249" t="s">
        <v>142</v>
      </c>
      <c r="G155" s="247"/>
      <c r="H155" s="250">
        <v>43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137</v>
      </c>
      <c r="AU155" s="256" t="s">
        <v>84</v>
      </c>
      <c r="AV155" s="15" t="s">
        <v>133</v>
      </c>
      <c r="AW155" s="15" t="s">
        <v>34</v>
      </c>
      <c r="AX155" s="15" t="s">
        <v>82</v>
      </c>
      <c r="AY155" s="256" t="s">
        <v>125</v>
      </c>
    </row>
    <row r="156" spans="1:51" s="14" customFormat="1" ht="12">
      <c r="A156" s="14"/>
      <c r="B156" s="235"/>
      <c r="C156" s="236"/>
      <c r="D156" s="226" t="s">
        <v>137</v>
      </c>
      <c r="E156" s="236"/>
      <c r="F156" s="238" t="s">
        <v>199</v>
      </c>
      <c r="G156" s="236"/>
      <c r="H156" s="239">
        <v>45.15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137</v>
      </c>
      <c r="AU156" s="245" t="s">
        <v>84</v>
      </c>
      <c r="AV156" s="14" t="s">
        <v>84</v>
      </c>
      <c r="AW156" s="14" t="s">
        <v>4</v>
      </c>
      <c r="AX156" s="14" t="s">
        <v>82</v>
      </c>
      <c r="AY156" s="245" t="s">
        <v>125</v>
      </c>
    </row>
    <row r="157" spans="1:65" s="2" customFormat="1" ht="24.15" customHeight="1">
      <c r="A157" s="40"/>
      <c r="B157" s="41"/>
      <c r="C157" s="206" t="s">
        <v>126</v>
      </c>
      <c r="D157" s="206" t="s">
        <v>128</v>
      </c>
      <c r="E157" s="207" t="s">
        <v>200</v>
      </c>
      <c r="F157" s="208" t="s">
        <v>201</v>
      </c>
      <c r="G157" s="209" t="s">
        <v>202</v>
      </c>
      <c r="H157" s="210">
        <v>5</v>
      </c>
      <c r="I157" s="211"/>
      <c r="J157" s="212">
        <f>ROUND(I157*H157,2)</f>
        <v>0</v>
      </c>
      <c r="K157" s="208" t="s">
        <v>132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0.025</v>
      </c>
      <c r="T157" s="216">
        <f>S157*H157</f>
        <v>0.125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133</v>
      </c>
      <c r="AT157" s="217" t="s">
        <v>128</v>
      </c>
      <c r="AU157" s="217" t="s">
        <v>84</v>
      </c>
      <c r="AY157" s="19" t="s">
        <v>125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133</v>
      </c>
      <c r="BM157" s="217" t="s">
        <v>203</v>
      </c>
    </row>
    <row r="158" spans="1:47" s="2" customFormat="1" ht="12">
      <c r="A158" s="40"/>
      <c r="B158" s="41"/>
      <c r="C158" s="42"/>
      <c r="D158" s="219" t="s">
        <v>135</v>
      </c>
      <c r="E158" s="42"/>
      <c r="F158" s="220" t="s">
        <v>204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135</v>
      </c>
      <c r="AU158" s="19" t="s">
        <v>84</v>
      </c>
    </row>
    <row r="159" spans="1:51" s="13" customFormat="1" ht="12">
      <c r="A159" s="13"/>
      <c r="B159" s="224"/>
      <c r="C159" s="225"/>
      <c r="D159" s="226" t="s">
        <v>137</v>
      </c>
      <c r="E159" s="227" t="s">
        <v>19</v>
      </c>
      <c r="F159" s="228" t="s">
        <v>167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137</v>
      </c>
      <c r="AU159" s="234" t="s">
        <v>84</v>
      </c>
      <c r="AV159" s="13" t="s">
        <v>82</v>
      </c>
      <c r="AW159" s="13" t="s">
        <v>34</v>
      </c>
      <c r="AX159" s="13" t="s">
        <v>74</v>
      </c>
      <c r="AY159" s="234" t="s">
        <v>125</v>
      </c>
    </row>
    <row r="160" spans="1:51" s="14" customFormat="1" ht="12">
      <c r="A160" s="14"/>
      <c r="B160" s="235"/>
      <c r="C160" s="236"/>
      <c r="D160" s="226" t="s">
        <v>137</v>
      </c>
      <c r="E160" s="237" t="s">
        <v>19</v>
      </c>
      <c r="F160" s="238" t="s">
        <v>154</v>
      </c>
      <c r="G160" s="236"/>
      <c r="H160" s="239">
        <v>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137</v>
      </c>
      <c r="AU160" s="245" t="s">
        <v>84</v>
      </c>
      <c r="AV160" s="14" t="s">
        <v>84</v>
      </c>
      <c r="AW160" s="14" t="s">
        <v>34</v>
      </c>
      <c r="AX160" s="14" t="s">
        <v>74</v>
      </c>
      <c r="AY160" s="245" t="s">
        <v>125</v>
      </c>
    </row>
    <row r="161" spans="1:51" s="13" customFormat="1" ht="12">
      <c r="A161" s="13"/>
      <c r="B161" s="224"/>
      <c r="C161" s="225"/>
      <c r="D161" s="226" t="s">
        <v>137</v>
      </c>
      <c r="E161" s="227" t="s">
        <v>19</v>
      </c>
      <c r="F161" s="228" t="s">
        <v>175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137</v>
      </c>
      <c r="AU161" s="234" t="s">
        <v>84</v>
      </c>
      <c r="AV161" s="13" t="s">
        <v>82</v>
      </c>
      <c r="AW161" s="13" t="s">
        <v>34</v>
      </c>
      <c r="AX161" s="13" t="s">
        <v>74</v>
      </c>
      <c r="AY161" s="234" t="s">
        <v>125</v>
      </c>
    </row>
    <row r="162" spans="1:51" s="14" customFormat="1" ht="12">
      <c r="A162" s="14"/>
      <c r="B162" s="235"/>
      <c r="C162" s="236"/>
      <c r="D162" s="226" t="s">
        <v>137</v>
      </c>
      <c r="E162" s="237" t="s">
        <v>19</v>
      </c>
      <c r="F162" s="238" t="s">
        <v>84</v>
      </c>
      <c r="G162" s="236"/>
      <c r="H162" s="239">
        <v>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137</v>
      </c>
      <c r="AU162" s="245" t="s">
        <v>84</v>
      </c>
      <c r="AV162" s="14" t="s">
        <v>84</v>
      </c>
      <c r="AW162" s="14" t="s">
        <v>34</v>
      </c>
      <c r="AX162" s="14" t="s">
        <v>74</v>
      </c>
      <c r="AY162" s="245" t="s">
        <v>125</v>
      </c>
    </row>
    <row r="163" spans="1:51" s="15" customFormat="1" ht="12">
      <c r="A163" s="15"/>
      <c r="B163" s="246"/>
      <c r="C163" s="247"/>
      <c r="D163" s="226" t="s">
        <v>137</v>
      </c>
      <c r="E163" s="248" t="s">
        <v>19</v>
      </c>
      <c r="F163" s="249" t="s">
        <v>142</v>
      </c>
      <c r="G163" s="247"/>
      <c r="H163" s="250">
        <v>5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137</v>
      </c>
      <c r="AU163" s="256" t="s">
        <v>84</v>
      </c>
      <c r="AV163" s="15" t="s">
        <v>133</v>
      </c>
      <c r="AW163" s="15" t="s">
        <v>34</v>
      </c>
      <c r="AX163" s="15" t="s">
        <v>82</v>
      </c>
      <c r="AY163" s="256" t="s">
        <v>125</v>
      </c>
    </row>
    <row r="164" spans="1:65" s="2" customFormat="1" ht="24.15" customHeight="1">
      <c r="A164" s="40"/>
      <c r="B164" s="41"/>
      <c r="C164" s="206" t="s">
        <v>205</v>
      </c>
      <c r="D164" s="206" t="s">
        <v>128</v>
      </c>
      <c r="E164" s="207" t="s">
        <v>206</v>
      </c>
      <c r="F164" s="208" t="s">
        <v>207</v>
      </c>
      <c r="G164" s="209" t="s">
        <v>146</v>
      </c>
      <c r="H164" s="210">
        <v>208.029</v>
      </c>
      <c r="I164" s="211"/>
      <c r="J164" s="212">
        <f>ROUND(I164*H164,2)</f>
        <v>0</v>
      </c>
      <c r="K164" s="208" t="s">
        <v>132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0.046</v>
      </c>
      <c r="T164" s="216">
        <f>S164*H164</f>
        <v>9.569334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133</v>
      </c>
      <c r="AT164" s="217" t="s">
        <v>128</v>
      </c>
      <c r="AU164" s="217" t="s">
        <v>84</v>
      </c>
      <c r="AY164" s="19" t="s">
        <v>125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133</v>
      </c>
      <c r="BM164" s="217" t="s">
        <v>208</v>
      </c>
    </row>
    <row r="165" spans="1:47" s="2" customFormat="1" ht="12">
      <c r="A165" s="40"/>
      <c r="B165" s="41"/>
      <c r="C165" s="42"/>
      <c r="D165" s="219" t="s">
        <v>135</v>
      </c>
      <c r="E165" s="42"/>
      <c r="F165" s="220" t="s">
        <v>209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135</v>
      </c>
      <c r="AU165" s="19" t="s">
        <v>84</v>
      </c>
    </row>
    <row r="166" spans="1:51" s="13" customFormat="1" ht="12">
      <c r="A166" s="13"/>
      <c r="B166" s="224"/>
      <c r="C166" s="225"/>
      <c r="D166" s="226" t="s">
        <v>137</v>
      </c>
      <c r="E166" s="227" t="s">
        <v>19</v>
      </c>
      <c r="F166" s="228" t="s">
        <v>167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137</v>
      </c>
      <c r="AU166" s="234" t="s">
        <v>84</v>
      </c>
      <c r="AV166" s="13" t="s">
        <v>82</v>
      </c>
      <c r="AW166" s="13" t="s">
        <v>34</v>
      </c>
      <c r="AX166" s="13" t="s">
        <v>74</v>
      </c>
      <c r="AY166" s="234" t="s">
        <v>125</v>
      </c>
    </row>
    <row r="167" spans="1:51" s="14" customFormat="1" ht="12">
      <c r="A167" s="14"/>
      <c r="B167" s="235"/>
      <c r="C167" s="236"/>
      <c r="D167" s="226" t="s">
        <v>137</v>
      </c>
      <c r="E167" s="237" t="s">
        <v>19</v>
      </c>
      <c r="F167" s="238" t="s">
        <v>210</v>
      </c>
      <c r="G167" s="236"/>
      <c r="H167" s="239">
        <v>191.4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137</v>
      </c>
      <c r="AU167" s="245" t="s">
        <v>84</v>
      </c>
      <c r="AV167" s="14" t="s">
        <v>84</v>
      </c>
      <c r="AW167" s="14" t="s">
        <v>34</v>
      </c>
      <c r="AX167" s="14" t="s">
        <v>74</v>
      </c>
      <c r="AY167" s="245" t="s">
        <v>125</v>
      </c>
    </row>
    <row r="168" spans="1:51" s="14" customFormat="1" ht="12">
      <c r="A168" s="14"/>
      <c r="B168" s="235"/>
      <c r="C168" s="236"/>
      <c r="D168" s="226" t="s">
        <v>137</v>
      </c>
      <c r="E168" s="237" t="s">
        <v>19</v>
      </c>
      <c r="F168" s="238" t="s">
        <v>211</v>
      </c>
      <c r="G168" s="236"/>
      <c r="H168" s="239">
        <v>1.5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137</v>
      </c>
      <c r="AU168" s="245" t="s">
        <v>84</v>
      </c>
      <c r="AV168" s="14" t="s">
        <v>84</v>
      </c>
      <c r="AW168" s="14" t="s">
        <v>34</v>
      </c>
      <c r="AX168" s="14" t="s">
        <v>74</v>
      </c>
      <c r="AY168" s="245" t="s">
        <v>125</v>
      </c>
    </row>
    <row r="169" spans="1:51" s="14" customFormat="1" ht="12">
      <c r="A169" s="14"/>
      <c r="B169" s="235"/>
      <c r="C169" s="236"/>
      <c r="D169" s="226" t="s">
        <v>137</v>
      </c>
      <c r="E169" s="237" t="s">
        <v>19</v>
      </c>
      <c r="F169" s="238" t="s">
        <v>212</v>
      </c>
      <c r="G169" s="236"/>
      <c r="H169" s="239">
        <v>-15.54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137</v>
      </c>
      <c r="AU169" s="245" t="s">
        <v>84</v>
      </c>
      <c r="AV169" s="14" t="s">
        <v>84</v>
      </c>
      <c r="AW169" s="14" t="s">
        <v>34</v>
      </c>
      <c r="AX169" s="14" t="s">
        <v>74</v>
      </c>
      <c r="AY169" s="245" t="s">
        <v>125</v>
      </c>
    </row>
    <row r="170" spans="1:51" s="14" customFormat="1" ht="12">
      <c r="A170" s="14"/>
      <c r="B170" s="235"/>
      <c r="C170" s="236"/>
      <c r="D170" s="226" t="s">
        <v>137</v>
      </c>
      <c r="E170" s="237" t="s">
        <v>19</v>
      </c>
      <c r="F170" s="238" t="s">
        <v>213</v>
      </c>
      <c r="G170" s="236"/>
      <c r="H170" s="239">
        <v>-2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137</v>
      </c>
      <c r="AU170" s="245" t="s">
        <v>84</v>
      </c>
      <c r="AV170" s="14" t="s">
        <v>84</v>
      </c>
      <c r="AW170" s="14" t="s">
        <v>34</v>
      </c>
      <c r="AX170" s="14" t="s">
        <v>74</v>
      </c>
      <c r="AY170" s="245" t="s">
        <v>125</v>
      </c>
    </row>
    <row r="171" spans="1:51" s="13" customFormat="1" ht="12">
      <c r="A171" s="13"/>
      <c r="B171" s="224"/>
      <c r="C171" s="225"/>
      <c r="D171" s="226" t="s">
        <v>137</v>
      </c>
      <c r="E171" s="227" t="s">
        <v>19</v>
      </c>
      <c r="F171" s="228" t="s">
        <v>175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137</v>
      </c>
      <c r="AU171" s="234" t="s">
        <v>84</v>
      </c>
      <c r="AV171" s="13" t="s">
        <v>82</v>
      </c>
      <c r="AW171" s="13" t="s">
        <v>34</v>
      </c>
      <c r="AX171" s="13" t="s">
        <v>74</v>
      </c>
      <c r="AY171" s="234" t="s">
        <v>125</v>
      </c>
    </row>
    <row r="172" spans="1:51" s="14" customFormat="1" ht="12">
      <c r="A172" s="14"/>
      <c r="B172" s="235"/>
      <c r="C172" s="236"/>
      <c r="D172" s="226" t="s">
        <v>137</v>
      </c>
      <c r="E172" s="237" t="s">
        <v>19</v>
      </c>
      <c r="F172" s="238" t="s">
        <v>214</v>
      </c>
      <c r="G172" s="236"/>
      <c r="H172" s="239">
        <v>33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137</v>
      </c>
      <c r="AU172" s="245" t="s">
        <v>84</v>
      </c>
      <c r="AV172" s="14" t="s">
        <v>84</v>
      </c>
      <c r="AW172" s="14" t="s">
        <v>34</v>
      </c>
      <c r="AX172" s="14" t="s">
        <v>74</v>
      </c>
      <c r="AY172" s="245" t="s">
        <v>125</v>
      </c>
    </row>
    <row r="173" spans="1:51" s="14" customFormat="1" ht="12">
      <c r="A173" s="14"/>
      <c r="B173" s="235"/>
      <c r="C173" s="236"/>
      <c r="D173" s="226" t="s">
        <v>137</v>
      </c>
      <c r="E173" s="237" t="s">
        <v>19</v>
      </c>
      <c r="F173" s="238" t="s">
        <v>215</v>
      </c>
      <c r="G173" s="236"/>
      <c r="H173" s="239">
        <v>-4.41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137</v>
      </c>
      <c r="AU173" s="245" t="s">
        <v>84</v>
      </c>
      <c r="AV173" s="14" t="s">
        <v>84</v>
      </c>
      <c r="AW173" s="14" t="s">
        <v>34</v>
      </c>
      <c r="AX173" s="14" t="s">
        <v>74</v>
      </c>
      <c r="AY173" s="245" t="s">
        <v>125</v>
      </c>
    </row>
    <row r="174" spans="1:51" s="15" customFormat="1" ht="12">
      <c r="A174" s="15"/>
      <c r="B174" s="246"/>
      <c r="C174" s="247"/>
      <c r="D174" s="226" t="s">
        <v>137</v>
      </c>
      <c r="E174" s="248" t="s">
        <v>19</v>
      </c>
      <c r="F174" s="249" t="s">
        <v>142</v>
      </c>
      <c r="G174" s="247"/>
      <c r="H174" s="250">
        <v>203.95000000000002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6" t="s">
        <v>137</v>
      </c>
      <c r="AU174" s="256" t="s">
        <v>84</v>
      </c>
      <c r="AV174" s="15" t="s">
        <v>133</v>
      </c>
      <c r="AW174" s="15" t="s">
        <v>34</v>
      </c>
      <c r="AX174" s="15" t="s">
        <v>82</v>
      </c>
      <c r="AY174" s="256" t="s">
        <v>125</v>
      </c>
    </row>
    <row r="175" spans="1:51" s="14" customFormat="1" ht="12">
      <c r="A175" s="14"/>
      <c r="B175" s="235"/>
      <c r="C175" s="236"/>
      <c r="D175" s="226" t="s">
        <v>137</v>
      </c>
      <c r="E175" s="236"/>
      <c r="F175" s="238" t="s">
        <v>216</v>
      </c>
      <c r="G175" s="236"/>
      <c r="H175" s="239">
        <v>208.029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137</v>
      </c>
      <c r="AU175" s="245" t="s">
        <v>84</v>
      </c>
      <c r="AV175" s="14" t="s">
        <v>84</v>
      </c>
      <c r="AW175" s="14" t="s">
        <v>4</v>
      </c>
      <c r="AX175" s="14" t="s">
        <v>82</v>
      </c>
      <c r="AY175" s="245" t="s">
        <v>125</v>
      </c>
    </row>
    <row r="176" spans="1:65" s="2" customFormat="1" ht="24.15" customHeight="1">
      <c r="A176" s="40"/>
      <c r="B176" s="41"/>
      <c r="C176" s="206" t="s">
        <v>217</v>
      </c>
      <c r="D176" s="206" t="s">
        <v>128</v>
      </c>
      <c r="E176" s="207" t="s">
        <v>218</v>
      </c>
      <c r="F176" s="208" t="s">
        <v>219</v>
      </c>
      <c r="G176" s="209" t="s">
        <v>146</v>
      </c>
      <c r="H176" s="210">
        <v>11.34</v>
      </c>
      <c r="I176" s="211"/>
      <c r="J176" s="212">
        <f>ROUND(I176*H176,2)</f>
        <v>0</v>
      </c>
      <c r="K176" s="208" t="s">
        <v>132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0.068</v>
      </c>
      <c r="T176" s="216">
        <f>S176*H176</f>
        <v>0.77112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133</v>
      </c>
      <c r="AT176" s="217" t="s">
        <v>128</v>
      </c>
      <c r="AU176" s="217" t="s">
        <v>84</v>
      </c>
      <c r="AY176" s="19" t="s">
        <v>125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133</v>
      </c>
      <c r="BM176" s="217" t="s">
        <v>220</v>
      </c>
    </row>
    <row r="177" spans="1:47" s="2" customFormat="1" ht="12">
      <c r="A177" s="40"/>
      <c r="B177" s="41"/>
      <c r="C177" s="42"/>
      <c r="D177" s="219" t="s">
        <v>135</v>
      </c>
      <c r="E177" s="42"/>
      <c r="F177" s="220" t="s">
        <v>221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135</v>
      </c>
      <c r="AU177" s="19" t="s">
        <v>84</v>
      </c>
    </row>
    <row r="178" spans="1:51" s="13" customFormat="1" ht="12">
      <c r="A178" s="13"/>
      <c r="B178" s="224"/>
      <c r="C178" s="225"/>
      <c r="D178" s="226" t="s">
        <v>137</v>
      </c>
      <c r="E178" s="227" t="s">
        <v>19</v>
      </c>
      <c r="F178" s="228" t="s">
        <v>167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137</v>
      </c>
      <c r="AU178" s="234" t="s">
        <v>84</v>
      </c>
      <c r="AV178" s="13" t="s">
        <v>82</v>
      </c>
      <c r="AW178" s="13" t="s">
        <v>34</v>
      </c>
      <c r="AX178" s="13" t="s">
        <v>74</v>
      </c>
      <c r="AY178" s="234" t="s">
        <v>125</v>
      </c>
    </row>
    <row r="179" spans="1:51" s="14" customFormat="1" ht="12">
      <c r="A179" s="14"/>
      <c r="B179" s="235"/>
      <c r="C179" s="236"/>
      <c r="D179" s="226" t="s">
        <v>137</v>
      </c>
      <c r="E179" s="237" t="s">
        <v>19</v>
      </c>
      <c r="F179" s="238" t="s">
        <v>222</v>
      </c>
      <c r="G179" s="236"/>
      <c r="H179" s="239">
        <v>6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137</v>
      </c>
      <c r="AU179" s="245" t="s">
        <v>84</v>
      </c>
      <c r="AV179" s="14" t="s">
        <v>84</v>
      </c>
      <c r="AW179" s="14" t="s">
        <v>34</v>
      </c>
      <c r="AX179" s="14" t="s">
        <v>74</v>
      </c>
      <c r="AY179" s="245" t="s">
        <v>125</v>
      </c>
    </row>
    <row r="180" spans="1:51" s="13" customFormat="1" ht="12">
      <c r="A180" s="13"/>
      <c r="B180" s="224"/>
      <c r="C180" s="225"/>
      <c r="D180" s="226" t="s">
        <v>137</v>
      </c>
      <c r="E180" s="227" t="s">
        <v>19</v>
      </c>
      <c r="F180" s="228" t="s">
        <v>175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137</v>
      </c>
      <c r="AU180" s="234" t="s">
        <v>84</v>
      </c>
      <c r="AV180" s="13" t="s">
        <v>82</v>
      </c>
      <c r="AW180" s="13" t="s">
        <v>34</v>
      </c>
      <c r="AX180" s="13" t="s">
        <v>74</v>
      </c>
      <c r="AY180" s="234" t="s">
        <v>125</v>
      </c>
    </row>
    <row r="181" spans="1:51" s="14" customFormat="1" ht="12">
      <c r="A181" s="14"/>
      <c r="B181" s="235"/>
      <c r="C181" s="236"/>
      <c r="D181" s="226" t="s">
        <v>137</v>
      </c>
      <c r="E181" s="237" t="s">
        <v>19</v>
      </c>
      <c r="F181" s="238" t="s">
        <v>223</v>
      </c>
      <c r="G181" s="236"/>
      <c r="H181" s="239">
        <v>4.8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137</v>
      </c>
      <c r="AU181" s="245" t="s">
        <v>84</v>
      </c>
      <c r="AV181" s="14" t="s">
        <v>84</v>
      </c>
      <c r="AW181" s="14" t="s">
        <v>34</v>
      </c>
      <c r="AX181" s="14" t="s">
        <v>74</v>
      </c>
      <c r="AY181" s="245" t="s">
        <v>125</v>
      </c>
    </row>
    <row r="182" spans="1:51" s="15" customFormat="1" ht="12">
      <c r="A182" s="15"/>
      <c r="B182" s="246"/>
      <c r="C182" s="247"/>
      <c r="D182" s="226" t="s">
        <v>137</v>
      </c>
      <c r="E182" s="248" t="s">
        <v>19</v>
      </c>
      <c r="F182" s="249" t="s">
        <v>142</v>
      </c>
      <c r="G182" s="247"/>
      <c r="H182" s="250">
        <v>10.8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137</v>
      </c>
      <c r="AU182" s="256" t="s">
        <v>84</v>
      </c>
      <c r="AV182" s="15" t="s">
        <v>133</v>
      </c>
      <c r="AW182" s="15" t="s">
        <v>34</v>
      </c>
      <c r="AX182" s="15" t="s">
        <v>82</v>
      </c>
      <c r="AY182" s="256" t="s">
        <v>125</v>
      </c>
    </row>
    <row r="183" spans="1:51" s="14" customFormat="1" ht="12">
      <c r="A183" s="14"/>
      <c r="B183" s="235"/>
      <c r="C183" s="236"/>
      <c r="D183" s="226" t="s">
        <v>137</v>
      </c>
      <c r="E183" s="236"/>
      <c r="F183" s="238" t="s">
        <v>224</v>
      </c>
      <c r="G183" s="236"/>
      <c r="H183" s="239">
        <v>11.34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137</v>
      </c>
      <c r="AU183" s="245" t="s">
        <v>84</v>
      </c>
      <c r="AV183" s="14" t="s">
        <v>84</v>
      </c>
      <c r="AW183" s="14" t="s">
        <v>4</v>
      </c>
      <c r="AX183" s="14" t="s">
        <v>82</v>
      </c>
      <c r="AY183" s="245" t="s">
        <v>125</v>
      </c>
    </row>
    <row r="184" spans="1:63" s="12" customFormat="1" ht="22.8" customHeight="1">
      <c r="A184" s="12"/>
      <c r="B184" s="190"/>
      <c r="C184" s="191"/>
      <c r="D184" s="192" t="s">
        <v>73</v>
      </c>
      <c r="E184" s="204" t="s">
        <v>225</v>
      </c>
      <c r="F184" s="204" t="s">
        <v>226</v>
      </c>
      <c r="G184" s="191"/>
      <c r="H184" s="191"/>
      <c r="I184" s="194"/>
      <c r="J184" s="205">
        <f>BK184</f>
        <v>0</v>
      </c>
      <c r="K184" s="191"/>
      <c r="L184" s="196"/>
      <c r="M184" s="197"/>
      <c r="N184" s="198"/>
      <c r="O184" s="198"/>
      <c r="P184" s="199">
        <f>SUM(P185:P196)</f>
        <v>0</v>
      </c>
      <c r="Q184" s="198"/>
      <c r="R184" s="199">
        <f>SUM(R185:R196)</f>
        <v>0</v>
      </c>
      <c r="S184" s="198"/>
      <c r="T184" s="200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1" t="s">
        <v>82</v>
      </c>
      <c r="AT184" s="202" t="s">
        <v>73</v>
      </c>
      <c r="AU184" s="202" t="s">
        <v>82</v>
      </c>
      <c r="AY184" s="201" t="s">
        <v>125</v>
      </c>
      <c r="BK184" s="203">
        <f>SUM(BK185:BK196)</f>
        <v>0</v>
      </c>
    </row>
    <row r="185" spans="1:65" s="2" customFormat="1" ht="24.15" customHeight="1">
      <c r="A185" s="40"/>
      <c r="B185" s="41"/>
      <c r="C185" s="206" t="s">
        <v>8</v>
      </c>
      <c r="D185" s="206" t="s">
        <v>128</v>
      </c>
      <c r="E185" s="207" t="s">
        <v>227</v>
      </c>
      <c r="F185" s="208" t="s">
        <v>228</v>
      </c>
      <c r="G185" s="209" t="s">
        <v>229</v>
      </c>
      <c r="H185" s="210">
        <v>26.149</v>
      </c>
      <c r="I185" s="211"/>
      <c r="J185" s="212">
        <f>ROUND(I185*H185,2)</f>
        <v>0</v>
      </c>
      <c r="K185" s="208" t="s">
        <v>132</v>
      </c>
      <c r="L185" s="46"/>
      <c r="M185" s="213" t="s">
        <v>19</v>
      </c>
      <c r="N185" s="214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133</v>
      </c>
      <c r="AT185" s="217" t="s">
        <v>128</v>
      </c>
      <c r="AU185" s="217" t="s">
        <v>84</v>
      </c>
      <c r="AY185" s="19" t="s">
        <v>125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133</v>
      </c>
      <c r="BM185" s="217" t="s">
        <v>230</v>
      </c>
    </row>
    <row r="186" spans="1:47" s="2" customFormat="1" ht="12">
      <c r="A186" s="40"/>
      <c r="B186" s="41"/>
      <c r="C186" s="42"/>
      <c r="D186" s="219" t="s">
        <v>135</v>
      </c>
      <c r="E186" s="42"/>
      <c r="F186" s="220" t="s">
        <v>231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135</v>
      </c>
      <c r="AU186" s="19" t="s">
        <v>84</v>
      </c>
    </row>
    <row r="187" spans="1:65" s="2" customFormat="1" ht="33" customHeight="1">
      <c r="A187" s="40"/>
      <c r="B187" s="41"/>
      <c r="C187" s="206" t="s">
        <v>232</v>
      </c>
      <c r="D187" s="206" t="s">
        <v>128</v>
      </c>
      <c r="E187" s="207" t="s">
        <v>233</v>
      </c>
      <c r="F187" s="208" t="s">
        <v>234</v>
      </c>
      <c r="G187" s="209" t="s">
        <v>229</v>
      </c>
      <c r="H187" s="210">
        <v>130.745</v>
      </c>
      <c r="I187" s="211"/>
      <c r="J187" s="212">
        <f>ROUND(I187*H187,2)</f>
        <v>0</v>
      </c>
      <c r="K187" s="208" t="s">
        <v>132</v>
      </c>
      <c r="L187" s="46"/>
      <c r="M187" s="213" t="s">
        <v>19</v>
      </c>
      <c r="N187" s="214" t="s">
        <v>45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133</v>
      </c>
      <c r="AT187" s="217" t="s">
        <v>128</v>
      </c>
      <c r="AU187" s="217" t="s">
        <v>84</v>
      </c>
      <c r="AY187" s="19" t="s">
        <v>125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82</v>
      </c>
      <c r="BK187" s="218">
        <f>ROUND(I187*H187,2)</f>
        <v>0</v>
      </c>
      <c r="BL187" s="19" t="s">
        <v>133</v>
      </c>
      <c r="BM187" s="217" t="s">
        <v>235</v>
      </c>
    </row>
    <row r="188" spans="1:47" s="2" customFormat="1" ht="12">
      <c r="A188" s="40"/>
      <c r="B188" s="41"/>
      <c r="C188" s="42"/>
      <c r="D188" s="219" t="s">
        <v>135</v>
      </c>
      <c r="E188" s="42"/>
      <c r="F188" s="220" t="s">
        <v>236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135</v>
      </c>
      <c r="AU188" s="19" t="s">
        <v>84</v>
      </c>
    </row>
    <row r="189" spans="1:51" s="14" customFormat="1" ht="12">
      <c r="A189" s="14"/>
      <c r="B189" s="235"/>
      <c r="C189" s="236"/>
      <c r="D189" s="226" t="s">
        <v>137</v>
      </c>
      <c r="E189" s="236"/>
      <c r="F189" s="238" t="s">
        <v>237</v>
      </c>
      <c r="G189" s="236"/>
      <c r="H189" s="239">
        <v>130.745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137</v>
      </c>
      <c r="AU189" s="245" t="s">
        <v>84</v>
      </c>
      <c r="AV189" s="14" t="s">
        <v>84</v>
      </c>
      <c r="AW189" s="14" t="s">
        <v>4</v>
      </c>
      <c r="AX189" s="14" t="s">
        <v>82</v>
      </c>
      <c r="AY189" s="245" t="s">
        <v>125</v>
      </c>
    </row>
    <row r="190" spans="1:65" s="2" customFormat="1" ht="21.75" customHeight="1">
      <c r="A190" s="40"/>
      <c r="B190" s="41"/>
      <c r="C190" s="206" t="s">
        <v>238</v>
      </c>
      <c r="D190" s="206" t="s">
        <v>128</v>
      </c>
      <c r="E190" s="207" t="s">
        <v>239</v>
      </c>
      <c r="F190" s="208" t="s">
        <v>240</v>
      </c>
      <c r="G190" s="209" t="s">
        <v>229</v>
      </c>
      <c r="H190" s="210">
        <v>26.149</v>
      </c>
      <c r="I190" s="211"/>
      <c r="J190" s="212">
        <f>ROUND(I190*H190,2)</f>
        <v>0</v>
      </c>
      <c r="K190" s="208" t="s">
        <v>132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133</v>
      </c>
      <c r="AT190" s="217" t="s">
        <v>128</v>
      </c>
      <c r="AU190" s="217" t="s">
        <v>84</v>
      </c>
      <c r="AY190" s="19" t="s">
        <v>125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133</v>
      </c>
      <c r="BM190" s="217" t="s">
        <v>241</v>
      </c>
    </row>
    <row r="191" spans="1:47" s="2" customFormat="1" ht="12">
      <c r="A191" s="40"/>
      <c r="B191" s="41"/>
      <c r="C191" s="42"/>
      <c r="D191" s="219" t="s">
        <v>135</v>
      </c>
      <c r="E191" s="42"/>
      <c r="F191" s="220" t="s">
        <v>242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135</v>
      </c>
      <c r="AU191" s="19" t="s">
        <v>84</v>
      </c>
    </row>
    <row r="192" spans="1:65" s="2" customFormat="1" ht="24.15" customHeight="1">
      <c r="A192" s="40"/>
      <c r="B192" s="41"/>
      <c r="C192" s="206" t="s">
        <v>183</v>
      </c>
      <c r="D192" s="206" t="s">
        <v>128</v>
      </c>
      <c r="E192" s="207" t="s">
        <v>243</v>
      </c>
      <c r="F192" s="208" t="s">
        <v>244</v>
      </c>
      <c r="G192" s="209" t="s">
        <v>229</v>
      </c>
      <c r="H192" s="210">
        <v>392.235</v>
      </c>
      <c r="I192" s="211"/>
      <c r="J192" s="212">
        <f>ROUND(I192*H192,2)</f>
        <v>0</v>
      </c>
      <c r="K192" s="208" t="s">
        <v>132</v>
      </c>
      <c r="L192" s="46"/>
      <c r="M192" s="213" t="s">
        <v>19</v>
      </c>
      <c r="N192" s="214" t="s">
        <v>45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133</v>
      </c>
      <c r="AT192" s="217" t="s">
        <v>128</v>
      </c>
      <c r="AU192" s="217" t="s">
        <v>84</v>
      </c>
      <c r="AY192" s="19" t="s">
        <v>125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82</v>
      </c>
      <c r="BK192" s="218">
        <f>ROUND(I192*H192,2)</f>
        <v>0</v>
      </c>
      <c r="BL192" s="19" t="s">
        <v>133</v>
      </c>
      <c r="BM192" s="217" t="s">
        <v>245</v>
      </c>
    </row>
    <row r="193" spans="1:47" s="2" customFormat="1" ht="12">
      <c r="A193" s="40"/>
      <c r="B193" s="41"/>
      <c r="C193" s="42"/>
      <c r="D193" s="219" t="s">
        <v>135</v>
      </c>
      <c r="E193" s="42"/>
      <c r="F193" s="220" t="s">
        <v>246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135</v>
      </c>
      <c r="AU193" s="19" t="s">
        <v>84</v>
      </c>
    </row>
    <row r="194" spans="1:51" s="14" customFormat="1" ht="12">
      <c r="A194" s="14"/>
      <c r="B194" s="235"/>
      <c r="C194" s="236"/>
      <c r="D194" s="226" t="s">
        <v>137</v>
      </c>
      <c r="E194" s="236"/>
      <c r="F194" s="238" t="s">
        <v>247</v>
      </c>
      <c r="G194" s="236"/>
      <c r="H194" s="239">
        <v>392.235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137</v>
      </c>
      <c r="AU194" s="245" t="s">
        <v>84</v>
      </c>
      <c r="AV194" s="14" t="s">
        <v>84</v>
      </c>
      <c r="AW194" s="14" t="s">
        <v>4</v>
      </c>
      <c r="AX194" s="14" t="s">
        <v>82</v>
      </c>
      <c r="AY194" s="245" t="s">
        <v>125</v>
      </c>
    </row>
    <row r="195" spans="1:65" s="2" customFormat="1" ht="24.15" customHeight="1">
      <c r="A195" s="40"/>
      <c r="B195" s="41"/>
      <c r="C195" s="206" t="s">
        <v>248</v>
      </c>
      <c r="D195" s="206" t="s">
        <v>128</v>
      </c>
      <c r="E195" s="207" t="s">
        <v>249</v>
      </c>
      <c r="F195" s="208" t="s">
        <v>250</v>
      </c>
      <c r="G195" s="209" t="s">
        <v>229</v>
      </c>
      <c r="H195" s="210">
        <v>26.149</v>
      </c>
      <c r="I195" s="211"/>
      <c r="J195" s="212">
        <f>ROUND(I195*H195,2)</f>
        <v>0</v>
      </c>
      <c r="K195" s="208" t="s">
        <v>132</v>
      </c>
      <c r="L195" s="46"/>
      <c r="M195" s="213" t="s">
        <v>19</v>
      </c>
      <c r="N195" s="214" t="s">
        <v>45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133</v>
      </c>
      <c r="AT195" s="217" t="s">
        <v>128</v>
      </c>
      <c r="AU195" s="217" t="s">
        <v>84</v>
      </c>
      <c r="AY195" s="19" t="s">
        <v>125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82</v>
      </c>
      <c r="BK195" s="218">
        <f>ROUND(I195*H195,2)</f>
        <v>0</v>
      </c>
      <c r="BL195" s="19" t="s">
        <v>133</v>
      </c>
      <c r="BM195" s="217" t="s">
        <v>251</v>
      </c>
    </row>
    <row r="196" spans="1:47" s="2" customFormat="1" ht="12">
      <c r="A196" s="40"/>
      <c r="B196" s="41"/>
      <c r="C196" s="42"/>
      <c r="D196" s="219" t="s">
        <v>135</v>
      </c>
      <c r="E196" s="42"/>
      <c r="F196" s="220" t="s">
        <v>252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135</v>
      </c>
      <c r="AU196" s="19" t="s">
        <v>84</v>
      </c>
    </row>
    <row r="197" spans="1:63" s="12" customFormat="1" ht="25.9" customHeight="1">
      <c r="A197" s="12"/>
      <c r="B197" s="190"/>
      <c r="C197" s="191"/>
      <c r="D197" s="192" t="s">
        <v>73</v>
      </c>
      <c r="E197" s="193" t="s">
        <v>253</v>
      </c>
      <c r="F197" s="193" t="s">
        <v>254</v>
      </c>
      <c r="G197" s="191"/>
      <c r="H197" s="191"/>
      <c r="I197" s="194"/>
      <c r="J197" s="195">
        <f>BK197</f>
        <v>0</v>
      </c>
      <c r="K197" s="191"/>
      <c r="L197" s="196"/>
      <c r="M197" s="197"/>
      <c r="N197" s="198"/>
      <c r="O197" s="198"/>
      <c r="P197" s="199">
        <f>P198+P243+P250+P255+P277+P284+P302+P315</f>
        <v>0</v>
      </c>
      <c r="Q197" s="198"/>
      <c r="R197" s="199">
        <f>R198+R243+R250+R255+R277+R284+R302+R315</f>
        <v>0.000252</v>
      </c>
      <c r="S197" s="198"/>
      <c r="T197" s="200">
        <f>T198+T243+T250+T255+T277+T284+T302+T315</f>
        <v>1.599073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84</v>
      </c>
      <c r="AT197" s="202" t="s">
        <v>73</v>
      </c>
      <c r="AU197" s="202" t="s">
        <v>74</v>
      </c>
      <c r="AY197" s="201" t="s">
        <v>125</v>
      </c>
      <c r="BK197" s="203">
        <f>BK198+BK243+BK250+BK255+BK277+BK284+BK302+BK315</f>
        <v>0</v>
      </c>
    </row>
    <row r="198" spans="1:63" s="12" customFormat="1" ht="22.8" customHeight="1">
      <c r="A198" s="12"/>
      <c r="B198" s="190"/>
      <c r="C198" s="191"/>
      <c r="D198" s="192" t="s">
        <v>73</v>
      </c>
      <c r="E198" s="204" t="s">
        <v>255</v>
      </c>
      <c r="F198" s="204" t="s">
        <v>256</v>
      </c>
      <c r="G198" s="191"/>
      <c r="H198" s="191"/>
      <c r="I198" s="194"/>
      <c r="J198" s="205">
        <f>BK198</f>
        <v>0</v>
      </c>
      <c r="K198" s="191"/>
      <c r="L198" s="196"/>
      <c r="M198" s="197"/>
      <c r="N198" s="198"/>
      <c r="O198" s="198"/>
      <c r="P198" s="199">
        <f>SUM(P199:P242)</f>
        <v>0</v>
      </c>
      <c r="Q198" s="198"/>
      <c r="R198" s="199">
        <f>SUM(R199:R242)</f>
        <v>0</v>
      </c>
      <c r="S198" s="198"/>
      <c r="T198" s="200">
        <f>SUM(T199:T242)</f>
        <v>0.41147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84</v>
      </c>
      <c r="AT198" s="202" t="s">
        <v>73</v>
      </c>
      <c r="AU198" s="202" t="s">
        <v>82</v>
      </c>
      <c r="AY198" s="201" t="s">
        <v>125</v>
      </c>
      <c r="BK198" s="203">
        <f>SUM(BK199:BK242)</f>
        <v>0</v>
      </c>
    </row>
    <row r="199" spans="1:65" s="2" customFormat="1" ht="16.5" customHeight="1">
      <c r="A199" s="40"/>
      <c r="B199" s="41"/>
      <c r="C199" s="206" t="s">
        <v>257</v>
      </c>
      <c r="D199" s="206" t="s">
        <v>128</v>
      </c>
      <c r="E199" s="207" t="s">
        <v>258</v>
      </c>
      <c r="F199" s="208" t="s">
        <v>259</v>
      </c>
      <c r="G199" s="209" t="s">
        <v>260</v>
      </c>
      <c r="H199" s="210">
        <v>6</v>
      </c>
      <c r="I199" s="211"/>
      <c r="J199" s="212">
        <f>ROUND(I199*H199,2)</f>
        <v>0</v>
      </c>
      <c r="K199" s="208" t="s">
        <v>132</v>
      </c>
      <c r="L199" s="46"/>
      <c r="M199" s="213" t="s">
        <v>19</v>
      </c>
      <c r="N199" s="214" t="s">
        <v>45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0.01933</v>
      </c>
      <c r="T199" s="216">
        <f>S199*H199</f>
        <v>0.11598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248</v>
      </c>
      <c r="AT199" s="217" t="s">
        <v>128</v>
      </c>
      <c r="AU199" s="217" t="s">
        <v>84</v>
      </c>
      <c r="AY199" s="19" t="s">
        <v>125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82</v>
      </c>
      <c r="BK199" s="218">
        <f>ROUND(I199*H199,2)</f>
        <v>0</v>
      </c>
      <c r="BL199" s="19" t="s">
        <v>248</v>
      </c>
      <c r="BM199" s="217" t="s">
        <v>261</v>
      </c>
    </row>
    <row r="200" spans="1:47" s="2" customFormat="1" ht="12">
      <c r="A200" s="40"/>
      <c r="B200" s="41"/>
      <c r="C200" s="42"/>
      <c r="D200" s="219" t="s">
        <v>135</v>
      </c>
      <c r="E200" s="42"/>
      <c r="F200" s="220" t="s">
        <v>262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135</v>
      </c>
      <c r="AU200" s="19" t="s">
        <v>84</v>
      </c>
    </row>
    <row r="201" spans="1:51" s="13" customFormat="1" ht="12">
      <c r="A201" s="13"/>
      <c r="B201" s="224"/>
      <c r="C201" s="225"/>
      <c r="D201" s="226" t="s">
        <v>137</v>
      </c>
      <c r="E201" s="227" t="s">
        <v>19</v>
      </c>
      <c r="F201" s="228" t="s">
        <v>167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137</v>
      </c>
      <c r="AU201" s="234" t="s">
        <v>84</v>
      </c>
      <c r="AV201" s="13" t="s">
        <v>82</v>
      </c>
      <c r="AW201" s="13" t="s">
        <v>34</v>
      </c>
      <c r="AX201" s="13" t="s">
        <v>74</v>
      </c>
      <c r="AY201" s="234" t="s">
        <v>125</v>
      </c>
    </row>
    <row r="202" spans="1:51" s="14" customFormat="1" ht="12">
      <c r="A202" s="14"/>
      <c r="B202" s="235"/>
      <c r="C202" s="236"/>
      <c r="D202" s="226" t="s">
        <v>137</v>
      </c>
      <c r="E202" s="237" t="s">
        <v>19</v>
      </c>
      <c r="F202" s="238" t="s">
        <v>263</v>
      </c>
      <c r="G202" s="236"/>
      <c r="H202" s="239">
        <v>5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137</v>
      </c>
      <c r="AU202" s="245" t="s">
        <v>84</v>
      </c>
      <c r="AV202" s="14" t="s">
        <v>84</v>
      </c>
      <c r="AW202" s="14" t="s">
        <v>34</v>
      </c>
      <c r="AX202" s="14" t="s">
        <v>74</v>
      </c>
      <c r="AY202" s="245" t="s">
        <v>125</v>
      </c>
    </row>
    <row r="203" spans="1:51" s="13" customFormat="1" ht="12">
      <c r="A203" s="13"/>
      <c r="B203" s="224"/>
      <c r="C203" s="225"/>
      <c r="D203" s="226" t="s">
        <v>137</v>
      </c>
      <c r="E203" s="227" t="s">
        <v>19</v>
      </c>
      <c r="F203" s="228" t="s">
        <v>175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137</v>
      </c>
      <c r="AU203" s="234" t="s">
        <v>84</v>
      </c>
      <c r="AV203" s="13" t="s">
        <v>82</v>
      </c>
      <c r="AW203" s="13" t="s">
        <v>34</v>
      </c>
      <c r="AX203" s="13" t="s">
        <v>74</v>
      </c>
      <c r="AY203" s="234" t="s">
        <v>125</v>
      </c>
    </row>
    <row r="204" spans="1:51" s="14" customFormat="1" ht="12">
      <c r="A204" s="14"/>
      <c r="B204" s="235"/>
      <c r="C204" s="236"/>
      <c r="D204" s="226" t="s">
        <v>137</v>
      </c>
      <c r="E204" s="237" t="s">
        <v>19</v>
      </c>
      <c r="F204" s="238" t="s">
        <v>82</v>
      </c>
      <c r="G204" s="236"/>
      <c r="H204" s="239">
        <v>1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137</v>
      </c>
      <c r="AU204" s="245" t="s">
        <v>84</v>
      </c>
      <c r="AV204" s="14" t="s">
        <v>84</v>
      </c>
      <c r="AW204" s="14" t="s">
        <v>34</v>
      </c>
      <c r="AX204" s="14" t="s">
        <v>74</v>
      </c>
      <c r="AY204" s="245" t="s">
        <v>125</v>
      </c>
    </row>
    <row r="205" spans="1:51" s="15" customFormat="1" ht="12">
      <c r="A205" s="15"/>
      <c r="B205" s="246"/>
      <c r="C205" s="247"/>
      <c r="D205" s="226" t="s">
        <v>137</v>
      </c>
      <c r="E205" s="248" t="s">
        <v>19</v>
      </c>
      <c r="F205" s="249" t="s">
        <v>142</v>
      </c>
      <c r="G205" s="247"/>
      <c r="H205" s="250">
        <v>6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137</v>
      </c>
      <c r="AU205" s="256" t="s">
        <v>84</v>
      </c>
      <c r="AV205" s="15" t="s">
        <v>133</v>
      </c>
      <c r="AW205" s="15" t="s">
        <v>34</v>
      </c>
      <c r="AX205" s="15" t="s">
        <v>82</v>
      </c>
      <c r="AY205" s="256" t="s">
        <v>125</v>
      </c>
    </row>
    <row r="206" spans="1:65" s="2" customFormat="1" ht="16.5" customHeight="1">
      <c r="A206" s="40"/>
      <c r="B206" s="41"/>
      <c r="C206" s="206" t="s">
        <v>264</v>
      </c>
      <c r="D206" s="206" t="s">
        <v>128</v>
      </c>
      <c r="E206" s="207" t="s">
        <v>265</v>
      </c>
      <c r="F206" s="208" t="s">
        <v>266</v>
      </c>
      <c r="G206" s="209" t="s">
        <v>260</v>
      </c>
      <c r="H206" s="210">
        <v>1</v>
      </c>
      <c r="I206" s="211"/>
      <c r="J206" s="212">
        <f>ROUND(I206*H206,2)</f>
        <v>0</v>
      </c>
      <c r="K206" s="208" t="s">
        <v>132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0.11088</v>
      </c>
      <c r="T206" s="216">
        <f>S206*H206</f>
        <v>0.11088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248</v>
      </c>
      <c r="AT206" s="217" t="s">
        <v>128</v>
      </c>
      <c r="AU206" s="217" t="s">
        <v>84</v>
      </c>
      <c r="AY206" s="19" t="s">
        <v>125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248</v>
      </c>
      <c r="BM206" s="217" t="s">
        <v>267</v>
      </c>
    </row>
    <row r="207" spans="1:47" s="2" customFormat="1" ht="12">
      <c r="A207" s="40"/>
      <c r="B207" s="41"/>
      <c r="C207" s="42"/>
      <c r="D207" s="219" t="s">
        <v>135</v>
      </c>
      <c r="E207" s="42"/>
      <c r="F207" s="220" t="s">
        <v>268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135</v>
      </c>
      <c r="AU207" s="19" t="s">
        <v>84</v>
      </c>
    </row>
    <row r="208" spans="1:51" s="13" customFormat="1" ht="12">
      <c r="A208" s="13"/>
      <c r="B208" s="224"/>
      <c r="C208" s="225"/>
      <c r="D208" s="226" t="s">
        <v>137</v>
      </c>
      <c r="E208" s="227" t="s">
        <v>19</v>
      </c>
      <c r="F208" s="228" t="s">
        <v>167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137</v>
      </c>
      <c r="AU208" s="234" t="s">
        <v>84</v>
      </c>
      <c r="AV208" s="13" t="s">
        <v>82</v>
      </c>
      <c r="AW208" s="13" t="s">
        <v>34</v>
      </c>
      <c r="AX208" s="13" t="s">
        <v>74</v>
      </c>
      <c r="AY208" s="234" t="s">
        <v>125</v>
      </c>
    </row>
    <row r="209" spans="1:51" s="14" customFormat="1" ht="12">
      <c r="A209" s="14"/>
      <c r="B209" s="235"/>
      <c r="C209" s="236"/>
      <c r="D209" s="226" t="s">
        <v>137</v>
      </c>
      <c r="E209" s="237" t="s">
        <v>19</v>
      </c>
      <c r="F209" s="238" t="s">
        <v>82</v>
      </c>
      <c r="G209" s="236"/>
      <c r="H209" s="239">
        <v>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137</v>
      </c>
      <c r="AU209" s="245" t="s">
        <v>84</v>
      </c>
      <c r="AV209" s="14" t="s">
        <v>84</v>
      </c>
      <c r="AW209" s="14" t="s">
        <v>34</v>
      </c>
      <c r="AX209" s="14" t="s">
        <v>74</v>
      </c>
      <c r="AY209" s="245" t="s">
        <v>125</v>
      </c>
    </row>
    <row r="210" spans="1:51" s="15" customFormat="1" ht="12">
      <c r="A210" s="15"/>
      <c r="B210" s="246"/>
      <c r="C210" s="247"/>
      <c r="D210" s="226" t="s">
        <v>137</v>
      </c>
      <c r="E210" s="248" t="s">
        <v>19</v>
      </c>
      <c r="F210" s="249" t="s">
        <v>142</v>
      </c>
      <c r="G210" s="247"/>
      <c r="H210" s="250">
        <v>1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6" t="s">
        <v>137</v>
      </c>
      <c r="AU210" s="256" t="s">
        <v>84</v>
      </c>
      <c r="AV210" s="15" t="s">
        <v>133</v>
      </c>
      <c r="AW210" s="15" t="s">
        <v>34</v>
      </c>
      <c r="AX210" s="15" t="s">
        <v>82</v>
      </c>
      <c r="AY210" s="256" t="s">
        <v>125</v>
      </c>
    </row>
    <row r="211" spans="1:65" s="2" customFormat="1" ht="16.5" customHeight="1">
      <c r="A211" s="40"/>
      <c r="B211" s="41"/>
      <c r="C211" s="206" t="s">
        <v>269</v>
      </c>
      <c r="D211" s="206" t="s">
        <v>128</v>
      </c>
      <c r="E211" s="207" t="s">
        <v>270</v>
      </c>
      <c r="F211" s="208" t="s">
        <v>271</v>
      </c>
      <c r="G211" s="209" t="s">
        <v>260</v>
      </c>
      <c r="H211" s="210">
        <v>7</v>
      </c>
      <c r="I211" s="211"/>
      <c r="J211" s="212">
        <f>ROUND(I211*H211,2)</f>
        <v>0</v>
      </c>
      <c r="K211" s="208" t="s">
        <v>132</v>
      </c>
      <c r="L211" s="46"/>
      <c r="M211" s="213" t="s">
        <v>19</v>
      </c>
      <c r="N211" s="214" t="s">
        <v>45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0.01946</v>
      </c>
      <c r="T211" s="216">
        <f>S211*H211</f>
        <v>0.13622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248</v>
      </c>
      <c r="AT211" s="217" t="s">
        <v>128</v>
      </c>
      <c r="AU211" s="217" t="s">
        <v>84</v>
      </c>
      <c r="AY211" s="19" t="s">
        <v>125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82</v>
      </c>
      <c r="BK211" s="218">
        <f>ROUND(I211*H211,2)</f>
        <v>0</v>
      </c>
      <c r="BL211" s="19" t="s">
        <v>248</v>
      </c>
      <c r="BM211" s="217" t="s">
        <v>272</v>
      </c>
    </row>
    <row r="212" spans="1:47" s="2" customFormat="1" ht="12">
      <c r="A212" s="40"/>
      <c r="B212" s="41"/>
      <c r="C212" s="42"/>
      <c r="D212" s="219" t="s">
        <v>135</v>
      </c>
      <c r="E212" s="42"/>
      <c r="F212" s="220" t="s">
        <v>273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135</v>
      </c>
      <c r="AU212" s="19" t="s">
        <v>84</v>
      </c>
    </row>
    <row r="213" spans="1:51" s="13" customFormat="1" ht="12">
      <c r="A213" s="13"/>
      <c r="B213" s="224"/>
      <c r="C213" s="225"/>
      <c r="D213" s="226" t="s">
        <v>137</v>
      </c>
      <c r="E213" s="227" t="s">
        <v>19</v>
      </c>
      <c r="F213" s="228" t="s">
        <v>167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137</v>
      </c>
      <c r="AU213" s="234" t="s">
        <v>84</v>
      </c>
      <c r="AV213" s="13" t="s">
        <v>82</v>
      </c>
      <c r="AW213" s="13" t="s">
        <v>34</v>
      </c>
      <c r="AX213" s="13" t="s">
        <v>74</v>
      </c>
      <c r="AY213" s="234" t="s">
        <v>125</v>
      </c>
    </row>
    <row r="214" spans="1:51" s="14" customFormat="1" ht="12">
      <c r="A214" s="14"/>
      <c r="B214" s="235"/>
      <c r="C214" s="236"/>
      <c r="D214" s="226" t="s">
        <v>137</v>
      </c>
      <c r="E214" s="237" t="s">
        <v>19</v>
      </c>
      <c r="F214" s="238" t="s">
        <v>274</v>
      </c>
      <c r="G214" s="236"/>
      <c r="H214" s="239">
        <v>6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137</v>
      </c>
      <c r="AU214" s="245" t="s">
        <v>84</v>
      </c>
      <c r="AV214" s="14" t="s">
        <v>84</v>
      </c>
      <c r="AW214" s="14" t="s">
        <v>34</v>
      </c>
      <c r="AX214" s="14" t="s">
        <v>74</v>
      </c>
      <c r="AY214" s="245" t="s">
        <v>125</v>
      </c>
    </row>
    <row r="215" spans="1:51" s="13" customFormat="1" ht="12">
      <c r="A215" s="13"/>
      <c r="B215" s="224"/>
      <c r="C215" s="225"/>
      <c r="D215" s="226" t="s">
        <v>137</v>
      </c>
      <c r="E215" s="227" t="s">
        <v>19</v>
      </c>
      <c r="F215" s="228" t="s">
        <v>175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137</v>
      </c>
      <c r="AU215" s="234" t="s">
        <v>84</v>
      </c>
      <c r="AV215" s="13" t="s">
        <v>82</v>
      </c>
      <c r="AW215" s="13" t="s">
        <v>34</v>
      </c>
      <c r="AX215" s="13" t="s">
        <v>74</v>
      </c>
      <c r="AY215" s="234" t="s">
        <v>125</v>
      </c>
    </row>
    <row r="216" spans="1:51" s="14" customFormat="1" ht="12">
      <c r="A216" s="14"/>
      <c r="B216" s="235"/>
      <c r="C216" s="236"/>
      <c r="D216" s="226" t="s">
        <v>137</v>
      </c>
      <c r="E216" s="237" t="s">
        <v>19</v>
      </c>
      <c r="F216" s="238" t="s">
        <v>82</v>
      </c>
      <c r="G216" s="236"/>
      <c r="H216" s="239">
        <v>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137</v>
      </c>
      <c r="AU216" s="245" t="s">
        <v>84</v>
      </c>
      <c r="AV216" s="14" t="s">
        <v>84</v>
      </c>
      <c r="AW216" s="14" t="s">
        <v>34</v>
      </c>
      <c r="AX216" s="14" t="s">
        <v>74</v>
      </c>
      <c r="AY216" s="245" t="s">
        <v>125</v>
      </c>
    </row>
    <row r="217" spans="1:51" s="15" customFormat="1" ht="12">
      <c r="A217" s="15"/>
      <c r="B217" s="246"/>
      <c r="C217" s="247"/>
      <c r="D217" s="226" t="s">
        <v>137</v>
      </c>
      <c r="E217" s="248" t="s">
        <v>19</v>
      </c>
      <c r="F217" s="249" t="s">
        <v>142</v>
      </c>
      <c r="G217" s="247"/>
      <c r="H217" s="250">
        <v>7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137</v>
      </c>
      <c r="AU217" s="256" t="s">
        <v>84</v>
      </c>
      <c r="AV217" s="15" t="s">
        <v>133</v>
      </c>
      <c r="AW217" s="15" t="s">
        <v>34</v>
      </c>
      <c r="AX217" s="15" t="s">
        <v>82</v>
      </c>
      <c r="AY217" s="256" t="s">
        <v>125</v>
      </c>
    </row>
    <row r="218" spans="1:65" s="2" customFormat="1" ht="21.75" customHeight="1">
      <c r="A218" s="40"/>
      <c r="B218" s="41"/>
      <c r="C218" s="206" t="s">
        <v>275</v>
      </c>
      <c r="D218" s="206" t="s">
        <v>128</v>
      </c>
      <c r="E218" s="207" t="s">
        <v>276</v>
      </c>
      <c r="F218" s="208" t="s">
        <v>277</v>
      </c>
      <c r="G218" s="209" t="s">
        <v>260</v>
      </c>
      <c r="H218" s="210">
        <v>1</v>
      </c>
      <c r="I218" s="211"/>
      <c r="J218" s="212">
        <f>ROUND(I218*H218,2)</f>
        <v>0</v>
      </c>
      <c r="K218" s="208" t="s">
        <v>132</v>
      </c>
      <c r="L218" s="46"/>
      <c r="M218" s="213" t="s">
        <v>19</v>
      </c>
      <c r="N218" s="214" t="s">
        <v>45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0.0188</v>
      </c>
      <c r="T218" s="216">
        <f>S218*H218</f>
        <v>0.0188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248</v>
      </c>
      <c r="AT218" s="217" t="s">
        <v>128</v>
      </c>
      <c r="AU218" s="217" t="s">
        <v>84</v>
      </c>
      <c r="AY218" s="19" t="s">
        <v>125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82</v>
      </c>
      <c r="BK218" s="218">
        <f>ROUND(I218*H218,2)</f>
        <v>0</v>
      </c>
      <c r="BL218" s="19" t="s">
        <v>248</v>
      </c>
      <c r="BM218" s="217" t="s">
        <v>278</v>
      </c>
    </row>
    <row r="219" spans="1:47" s="2" customFormat="1" ht="12">
      <c r="A219" s="40"/>
      <c r="B219" s="41"/>
      <c r="C219" s="42"/>
      <c r="D219" s="219" t="s">
        <v>135</v>
      </c>
      <c r="E219" s="42"/>
      <c r="F219" s="220" t="s">
        <v>279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135</v>
      </c>
      <c r="AU219" s="19" t="s">
        <v>84</v>
      </c>
    </row>
    <row r="220" spans="1:51" s="13" customFormat="1" ht="12">
      <c r="A220" s="13"/>
      <c r="B220" s="224"/>
      <c r="C220" s="225"/>
      <c r="D220" s="226" t="s">
        <v>137</v>
      </c>
      <c r="E220" s="227" t="s">
        <v>19</v>
      </c>
      <c r="F220" s="228" t="s">
        <v>167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137</v>
      </c>
      <c r="AU220" s="234" t="s">
        <v>84</v>
      </c>
      <c r="AV220" s="13" t="s">
        <v>82</v>
      </c>
      <c r="AW220" s="13" t="s">
        <v>34</v>
      </c>
      <c r="AX220" s="13" t="s">
        <v>74</v>
      </c>
      <c r="AY220" s="234" t="s">
        <v>125</v>
      </c>
    </row>
    <row r="221" spans="1:51" s="14" customFormat="1" ht="12">
      <c r="A221" s="14"/>
      <c r="B221" s="235"/>
      <c r="C221" s="236"/>
      <c r="D221" s="226" t="s">
        <v>137</v>
      </c>
      <c r="E221" s="237" t="s">
        <v>19</v>
      </c>
      <c r="F221" s="238" t="s">
        <v>82</v>
      </c>
      <c r="G221" s="236"/>
      <c r="H221" s="239">
        <v>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137</v>
      </c>
      <c r="AU221" s="245" t="s">
        <v>84</v>
      </c>
      <c r="AV221" s="14" t="s">
        <v>84</v>
      </c>
      <c r="AW221" s="14" t="s">
        <v>34</v>
      </c>
      <c r="AX221" s="14" t="s">
        <v>74</v>
      </c>
      <c r="AY221" s="245" t="s">
        <v>125</v>
      </c>
    </row>
    <row r="222" spans="1:51" s="15" customFormat="1" ht="12">
      <c r="A222" s="15"/>
      <c r="B222" s="246"/>
      <c r="C222" s="247"/>
      <c r="D222" s="226" t="s">
        <v>137</v>
      </c>
      <c r="E222" s="248" t="s">
        <v>19</v>
      </c>
      <c r="F222" s="249" t="s">
        <v>142</v>
      </c>
      <c r="G222" s="247"/>
      <c r="H222" s="250">
        <v>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137</v>
      </c>
      <c r="AU222" s="256" t="s">
        <v>84</v>
      </c>
      <c r="AV222" s="15" t="s">
        <v>133</v>
      </c>
      <c r="AW222" s="15" t="s">
        <v>34</v>
      </c>
      <c r="AX222" s="15" t="s">
        <v>82</v>
      </c>
      <c r="AY222" s="256" t="s">
        <v>125</v>
      </c>
    </row>
    <row r="223" spans="1:65" s="2" customFormat="1" ht="16.5" customHeight="1">
      <c r="A223" s="40"/>
      <c r="B223" s="41"/>
      <c r="C223" s="206" t="s">
        <v>7</v>
      </c>
      <c r="D223" s="206" t="s">
        <v>128</v>
      </c>
      <c r="E223" s="207" t="s">
        <v>280</v>
      </c>
      <c r="F223" s="208" t="s">
        <v>281</v>
      </c>
      <c r="G223" s="209" t="s">
        <v>260</v>
      </c>
      <c r="H223" s="210">
        <v>8</v>
      </c>
      <c r="I223" s="211"/>
      <c r="J223" s="212">
        <f>ROUND(I223*H223,2)</f>
        <v>0</v>
      </c>
      <c r="K223" s="208" t="s">
        <v>132</v>
      </c>
      <c r="L223" s="46"/>
      <c r="M223" s="213" t="s">
        <v>19</v>
      </c>
      <c r="N223" s="214" t="s">
        <v>45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0.00156</v>
      </c>
      <c r="T223" s="216">
        <f>S223*H223</f>
        <v>0.01248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248</v>
      </c>
      <c r="AT223" s="217" t="s">
        <v>128</v>
      </c>
      <c r="AU223" s="217" t="s">
        <v>84</v>
      </c>
      <c r="AY223" s="19" t="s">
        <v>125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82</v>
      </c>
      <c r="BK223" s="218">
        <f>ROUND(I223*H223,2)</f>
        <v>0</v>
      </c>
      <c r="BL223" s="19" t="s">
        <v>248</v>
      </c>
      <c r="BM223" s="217" t="s">
        <v>282</v>
      </c>
    </row>
    <row r="224" spans="1:47" s="2" customFormat="1" ht="12">
      <c r="A224" s="40"/>
      <c r="B224" s="41"/>
      <c r="C224" s="42"/>
      <c r="D224" s="219" t="s">
        <v>135</v>
      </c>
      <c r="E224" s="42"/>
      <c r="F224" s="220" t="s">
        <v>283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135</v>
      </c>
      <c r="AU224" s="19" t="s">
        <v>84</v>
      </c>
    </row>
    <row r="225" spans="1:51" s="13" customFormat="1" ht="12">
      <c r="A225" s="13"/>
      <c r="B225" s="224"/>
      <c r="C225" s="225"/>
      <c r="D225" s="226" t="s">
        <v>137</v>
      </c>
      <c r="E225" s="227" t="s">
        <v>19</v>
      </c>
      <c r="F225" s="228" t="s">
        <v>167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137</v>
      </c>
      <c r="AU225" s="234" t="s">
        <v>84</v>
      </c>
      <c r="AV225" s="13" t="s">
        <v>82</v>
      </c>
      <c r="AW225" s="13" t="s">
        <v>34</v>
      </c>
      <c r="AX225" s="13" t="s">
        <v>74</v>
      </c>
      <c r="AY225" s="234" t="s">
        <v>125</v>
      </c>
    </row>
    <row r="226" spans="1:51" s="14" customFormat="1" ht="12">
      <c r="A226" s="14"/>
      <c r="B226" s="235"/>
      <c r="C226" s="236"/>
      <c r="D226" s="226" t="s">
        <v>137</v>
      </c>
      <c r="E226" s="237" t="s">
        <v>19</v>
      </c>
      <c r="F226" s="238" t="s">
        <v>185</v>
      </c>
      <c r="G226" s="236"/>
      <c r="H226" s="239">
        <v>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137</v>
      </c>
      <c r="AU226" s="245" t="s">
        <v>84</v>
      </c>
      <c r="AV226" s="14" t="s">
        <v>84</v>
      </c>
      <c r="AW226" s="14" t="s">
        <v>34</v>
      </c>
      <c r="AX226" s="14" t="s">
        <v>74</v>
      </c>
      <c r="AY226" s="245" t="s">
        <v>125</v>
      </c>
    </row>
    <row r="227" spans="1:51" s="13" customFormat="1" ht="12">
      <c r="A227" s="13"/>
      <c r="B227" s="224"/>
      <c r="C227" s="225"/>
      <c r="D227" s="226" t="s">
        <v>137</v>
      </c>
      <c r="E227" s="227" t="s">
        <v>19</v>
      </c>
      <c r="F227" s="228" t="s">
        <v>175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137</v>
      </c>
      <c r="AU227" s="234" t="s">
        <v>84</v>
      </c>
      <c r="AV227" s="13" t="s">
        <v>82</v>
      </c>
      <c r="AW227" s="13" t="s">
        <v>34</v>
      </c>
      <c r="AX227" s="13" t="s">
        <v>74</v>
      </c>
      <c r="AY227" s="234" t="s">
        <v>125</v>
      </c>
    </row>
    <row r="228" spans="1:51" s="14" customFormat="1" ht="12">
      <c r="A228" s="14"/>
      <c r="B228" s="235"/>
      <c r="C228" s="236"/>
      <c r="D228" s="226" t="s">
        <v>137</v>
      </c>
      <c r="E228" s="237" t="s">
        <v>19</v>
      </c>
      <c r="F228" s="238" t="s">
        <v>82</v>
      </c>
      <c r="G228" s="236"/>
      <c r="H228" s="239">
        <v>1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137</v>
      </c>
      <c r="AU228" s="245" t="s">
        <v>84</v>
      </c>
      <c r="AV228" s="14" t="s">
        <v>84</v>
      </c>
      <c r="AW228" s="14" t="s">
        <v>34</v>
      </c>
      <c r="AX228" s="14" t="s">
        <v>74</v>
      </c>
      <c r="AY228" s="245" t="s">
        <v>125</v>
      </c>
    </row>
    <row r="229" spans="1:51" s="15" customFormat="1" ht="12">
      <c r="A229" s="15"/>
      <c r="B229" s="246"/>
      <c r="C229" s="247"/>
      <c r="D229" s="226" t="s">
        <v>137</v>
      </c>
      <c r="E229" s="248" t="s">
        <v>19</v>
      </c>
      <c r="F229" s="249" t="s">
        <v>142</v>
      </c>
      <c r="G229" s="247"/>
      <c r="H229" s="250">
        <v>8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137</v>
      </c>
      <c r="AU229" s="256" t="s">
        <v>84</v>
      </c>
      <c r="AV229" s="15" t="s">
        <v>133</v>
      </c>
      <c r="AW229" s="15" t="s">
        <v>34</v>
      </c>
      <c r="AX229" s="15" t="s">
        <v>82</v>
      </c>
      <c r="AY229" s="256" t="s">
        <v>125</v>
      </c>
    </row>
    <row r="230" spans="1:65" s="2" customFormat="1" ht="16.5" customHeight="1">
      <c r="A230" s="40"/>
      <c r="B230" s="41"/>
      <c r="C230" s="206" t="s">
        <v>284</v>
      </c>
      <c r="D230" s="206" t="s">
        <v>128</v>
      </c>
      <c r="E230" s="207" t="s">
        <v>285</v>
      </c>
      <c r="F230" s="208" t="s">
        <v>286</v>
      </c>
      <c r="G230" s="209" t="s">
        <v>202</v>
      </c>
      <c r="H230" s="210">
        <v>7</v>
      </c>
      <c r="I230" s="211"/>
      <c r="J230" s="212">
        <f>ROUND(I230*H230,2)</f>
        <v>0</v>
      </c>
      <c r="K230" s="208" t="s">
        <v>132</v>
      </c>
      <c r="L230" s="46"/>
      <c r="M230" s="213" t="s">
        <v>19</v>
      </c>
      <c r="N230" s="214" t="s">
        <v>45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0.00085</v>
      </c>
      <c r="T230" s="216">
        <f>S230*H230</f>
        <v>0.0059499999999999996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248</v>
      </c>
      <c r="AT230" s="217" t="s">
        <v>128</v>
      </c>
      <c r="AU230" s="217" t="s">
        <v>84</v>
      </c>
      <c r="AY230" s="19" t="s">
        <v>125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82</v>
      </c>
      <c r="BK230" s="218">
        <f>ROUND(I230*H230,2)</f>
        <v>0</v>
      </c>
      <c r="BL230" s="19" t="s">
        <v>248</v>
      </c>
      <c r="BM230" s="217" t="s">
        <v>287</v>
      </c>
    </row>
    <row r="231" spans="1:47" s="2" customFormat="1" ht="12">
      <c r="A231" s="40"/>
      <c r="B231" s="41"/>
      <c r="C231" s="42"/>
      <c r="D231" s="219" t="s">
        <v>135</v>
      </c>
      <c r="E231" s="42"/>
      <c r="F231" s="220" t="s">
        <v>288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135</v>
      </c>
      <c r="AU231" s="19" t="s">
        <v>84</v>
      </c>
    </row>
    <row r="232" spans="1:51" s="13" customFormat="1" ht="12">
      <c r="A232" s="13"/>
      <c r="B232" s="224"/>
      <c r="C232" s="225"/>
      <c r="D232" s="226" t="s">
        <v>137</v>
      </c>
      <c r="E232" s="227" t="s">
        <v>19</v>
      </c>
      <c r="F232" s="228" t="s">
        <v>167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137</v>
      </c>
      <c r="AU232" s="234" t="s">
        <v>84</v>
      </c>
      <c r="AV232" s="13" t="s">
        <v>82</v>
      </c>
      <c r="AW232" s="13" t="s">
        <v>34</v>
      </c>
      <c r="AX232" s="13" t="s">
        <v>74</v>
      </c>
      <c r="AY232" s="234" t="s">
        <v>125</v>
      </c>
    </row>
    <row r="233" spans="1:51" s="14" customFormat="1" ht="12">
      <c r="A233" s="14"/>
      <c r="B233" s="235"/>
      <c r="C233" s="236"/>
      <c r="D233" s="226" t="s">
        <v>137</v>
      </c>
      <c r="E233" s="237" t="s">
        <v>19</v>
      </c>
      <c r="F233" s="238" t="s">
        <v>177</v>
      </c>
      <c r="G233" s="236"/>
      <c r="H233" s="239">
        <v>6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137</v>
      </c>
      <c r="AU233" s="245" t="s">
        <v>84</v>
      </c>
      <c r="AV233" s="14" t="s">
        <v>84</v>
      </c>
      <c r="AW233" s="14" t="s">
        <v>34</v>
      </c>
      <c r="AX233" s="14" t="s">
        <v>74</v>
      </c>
      <c r="AY233" s="245" t="s">
        <v>125</v>
      </c>
    </row>
    <row r="234" spans="1:51" s="13" customFormat="1" ht="12">
      <c r="A234" s="13"/>
      <c r="B234" s="224"/>
      <c r="C234" s="225"/>
      <c r="D234" s="226" t="s">
        <v>137</v>
      </c>
      <c r="E234" s="227" t="s">
        <v>19</v>
      </c>
      <c r="F234" s="228" t="s">
        <v>175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137</v>
      </c>
      <c r="AU234" s="234" t="s">
        <v>84</v>
      </c>
      <c r="AV234" s="13" t="s">
        <v>82</v>
      </c>
      <c r="AW234" s="13" t="s">
        <v>34</v>
      </c>
      <c r="AX234" s="13" t="s">
        <v>74</v>
      </c>
      <c r="AY234" s="234" t="s">
        <v>125</v>
      </c>
    </row>
    <row r="235" spans="1:51" s="14" customFormat="1" ht="12">
      <c r="A235" s="14"/>
      <c r="B235" s="235"/>
      <c r="C235" s="236"/>
      <c r="D235" s="226" t="s">
        <v>137</v>
      </c>
      <c r="E235" s="237" t="s">
        <v>19</v>
      </c>
      <c r="F235" s="238" t="s">
        <v>82</v>
      </c>
      <c r="G235" s="236"/>
      <c r="H235" s="239">
        <v>1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137</v>
      </c>
      <c r="AU235" s="245" t="s">
        <v>84</v>
      </c>
      <c r="AV235" s="14" t="s">
        <v>84</v>
      </c>
      <c r="AW235" s="14" t="s">
        <v>34</v>
      </c>
      <c r="AX235" s="14" t="s">
        <v>74</v>
      </c>
      <c r="AY235" s="245" t="s">
        <v>125</v>
      </c>
    </row>
    <row r="236" spans="1:51" s="15" customFormat="1" ht="12">
      <c r="A236" s="15"/>
      <c r="B236" s="246"/>
      <c r="C236" s="247"/>
      <c r="D236" s="226" t="s">
        <v>137</v>
      </c>
      <c r="E236" s="248" t="s">
        <v>19</v>
      </c>
      <c r="F236" s="249" t="s">
        <v>142</v>
      </c>
      <c r="G236" s="247"/>
      <c r="H236" s="250">
        <v>7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6" t="s">
        <v>137</v>
      </c>
      <c r="AU236" s="256" t="s">
        <v>84</v>
      </c>
      <c r="AV236" s="15" t="s">
        <v>133</v>
      </c>
      <c r="AW236" s="15" t="s">
        <v>34</v>
      </c>
      <c r="AX236" s="15" t="s">
        <v>82</v>
      </c>
      <c r="AY236" s="256" t="s">
        <v>125</v>
      </c>
    </row>
    <row r="237" spans="1:65" s="2" customFormat="1" ht="21.75" customHeight="1">
      <c r="A237" s="40"/>
      <c r="B237" s="41"/>
      <c r="C237" s="206" t="s">
        <v>289</v>
      </c>
      <c r="D237" s="206" t="s">
        <v>128</v>
      </c>
      <c r="E237" s="207" t="s">
        <v>290</v>
      </c>
      <c r="F237" s="208" t="s">
        <v>291</v>
      </c>
      <c r="G237" s="209" t="s">
        <v>202</v>
      </c>
      <c r="H237" s="210">
        <v>9</v>
      </c>
      <c r="I237" s="211"/>
      <c r="J237" s="212">
        <f>ROUND(I237*H237,2)</f>
        <v>0</v>
      </c>
      <c r="K237" s="208" t="s">
        <v>19</v>
      </c>
      <c r="L237" s="46"/>
      <c r="M237" s="213" t="s">
        <v>19</v>
      </c>
      <c r="N237" s="214" t="s">
        <v>45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0.00124</v>
      </c>
      <c r="T237" s="216">
        <f>S237*H237</f>
        <v>0.01116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248</v>
      </c>
      <c r="AT237" s="217" t="s">
        <v>128</v>
      </c>
      <c r="AU237" s="217" t="s">
        <v>84</v>
      </c>
      <c r="AY237" s="19" t="s">
        <v>125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82</v>
      </c>
      <c r="BK237" s="218">
        <f>ROUND(I237*H237,2)</f>
        <v>0</v>
      </c>
      <c r="BL237" s="19" t="s">
        <v>248</v>
      </c>
      <c r="BM237" s="217" t="s">
        <v>292</v>
      </c>
    </row>
    <row r="238" spans="1:51" s="13" customFormat="1" ht="12">
      <c r="A238" s="13"/>
      <c r="B238" s="224"/>
      <c r="C238" s="225"/>
      <c r="D238" s="226" t="s">
        <v>137</v>
      </c>
      <c r="E238" s="227" t="s">
        <v>19</v>
      </c>
      <c r="F238" s="228" t="s">
        <v>167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137</v>
      </c>
      <c r="AU238" s="234" t="s">
        <v>84</v>
      </c>
      <c r="AV238" s="13" t="s">
        <v>82</v>
      </c>
      <c r="AW238" s="13" t="s">
        <v>34</v>
      </c>
      <c r="AX238" s="13" t="s">
        <v>74</v>
      </c>
      <c r="AY238" s="234" t="s">
        <v>125</v>
      </c>
    </row>
    <row r="239" spans="1:51" s="14" customFormat="1" ht="12">
      <c r="A239" s="14"/>
      <c r="B239" s="235"/>
      <c r="C239" s="236"/>
      <c r="D239" s="226" t="s">
        <v>137</v>
      </c>
      <c r="E239" s="237" t="s">
        <v>19</v>
      </c>
      <c r="F239" s="238" t="s">
        <v>293</v>
      </c>
      <c r="G239" s="236"/>
      <c r="H239" s="239">
        <v>7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137</v>
      </c>
      <c r="AU239" s="245" t="s">
        <v>84</v>
      </c>
      <c r="AV239" s="14" t="s">
        <v>84</v>
      </c>
      <c r="AW239" s="14" t="s">
        <v>34</v>
      </c>
      <c r="AX239" s="14" t="s">
        <v>74</v>
      </c>
      <c r="AY239" s="245" t="s">
        <v>125</v>
      </c>
    </row>
    <row r="240" spans="1:51" s="13" customFormat="1" ht="12">
      <c r="A240" s="13"/>
      <c r="B240" s="224"/>
      <c r="C240" s="225"/>
      <c r="D240" s="226" t="s">
        <v>137</v>
      </c>
      <c r="E240" s="227" t="s">
        <v>19</v>
      </c>
      <c r="F240" s="228" t="s">
        <v>175</v>
      </c>
      <c r="G240" s="225"/>
      <c r="H240" s="227" t="s">
        <v>19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137</v>
      </c>
      <c r="AU240" s="234" t="s">
        <v>84</v>
      </c>
      <c r="AV240" s="13" t="s">
        <v>82</v>
      </c>
      <c r="AW240" s="13" t="s">
        <v>34</v>
      </c>
      <c r="AX240" s="13" t="s">
        <v>74</v>
      </c>
      <c r="AY240" s="234" t="s">
        <v>125</v>
      </c>
    </row>
    <row r="241" spans="1:51" s="14" customFormat="1" ht="12">
      <c r="A241" s="14"/>
      <c r="B241" s="235"/>
      <c r="C241" s="236"/>
      <c r="D241" s="226" t="s">
        <v>137</v>
      </c>
      <c r="E241" s="237" t="s">
        <v>19</v>
      </c>
      <c r="F241" s="238" t="s">
        <v>84</v>
      </c>
      <c r="G241" s="236"/>
      <c r="H241" s="239">
        <v>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137</v>
      </c>
      <c r="AU241" s="245" t="s">
        <v>84</v>
      </c>
      <c r="AV241" s="14" t="s">
        <v>84</v>
      </c>
      <c r="AW241" s="14" t="s">
        <v>34</v>
      </c>
      <c r="AX241" s="14" t="s">
        <v>74</v>
      </c>
      <c r="AY241" s="245" t="s">
        <v>125</v>
      </c>
    </row>
    <row r="242" spans="1:51" s="15" customFormat="1" ht="12">
      <c r="A242" s="15"/>
      <c r="B242" s="246"/>
      <c r="C242" s="247"/>
      <c r="D242" s="226" t="s">
        <v>137</v>
      </c>
      <c r="E242" s="248" t="s">
        <v>19</v>
      </c>
      <c r="F242" s="249" t="s">
        <v>142</v>
      </c>
      <c r="G242" s="247"/>
      <c r="H242" s="250">
        <v>9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137</v>
      </c>
      <c r="AU242" s="256" t="s">
        <v>84</v>
      </c>
      <c r="AV242" s="15" t="s">
        <v>133</v>
      </c>
      <c r="AW242" s="15" t="s">
        <v>34</v>
      </c>
      <c r="AX242" s="15" t="s">
        <v>82</v>
      </c>
      <c r="AY242" s="256" t="s">
        <v>125</v>
      </c>
    </row>
    <row r="243" spans="1:63" s="12" customFormat="1" ht="22.8" customHeight="1">
      <c r="A243" s="12"/>
      <c r="B243" s="190"/>
      <c r="C243" s="191"/>
      <c r="D243" s="192" t="s">
        <v>73</v>
      </c>
      <c r="E243" s="204" t="s">
        <v>294</v>
      </c>
      <c r="F243" s="204" t="s">
        <v>295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SUM(P244:P249)</f>
        <v>0</v>
      </c>
      <c r="Q243" s="198"/>
      <c r="R243" s="199">
        <f>SUM(R244:R249)</f>
        <v>0.000252</v>
      </c>
      <c r="S243" s="198"/>
      <c r="T243" s="200">
        <f>SUM(T244:T249)</f>
        <v>0.016002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84</v>
      </c>
      <c r="AT243" s="202" t="s">
        <v>73</v>
      </c>
      <c r="AU243" s="202" t="s">
        <v>82</v>
      </c>
      <c r="AY243" s="201" t="s">
        <v>125</v>
      </c>
      <c r="BK243" s="203">
        <f>SUM(BK244:BK249)</f>
        <v>0</v>
      </c>
    </row>
    <row r="244" spans="1:65" s="2" customFormat="1" ht="16.5" customHeight="1">
      <c r="A244" s="40"/>
      <c r="B244" s="41"/>
      <c r="C244" s="206" t="s">
        <v>296</v>
      </c>
      <c r="D244" s="206" t="s">
        <v>128</v>
      </c>
      <c r="E244" s="207" t="s">
        <v>297</v>
      </c>
      <c r="F244" s="208" t="s">
        <v>298</v>
      </c>
      <c r="G244" s="209" t="s">
        <v>157</v>
      </c>
      <c r="H244" s="210">
        <v>6.3</v>
      </c>
      <c r="I244" s="211"/>
      <c r="J244" s="212">
        <f>ROUND(I244*H244,2)</f>
        <v>0</v>
      </c>
      <c r="K244" s="208" t="s">
        <v>132</v>
      </c>
      <c r="L244" s="46"/>
      <c r="M244" s="213" t="s">
        <v>19</v>
      </c>
      <c r="N244" s="214" t="s">
        <v>45</v>
      </c>
      <c r="O244" s="86"/>
      <c r="P244" s="215">
        <f>O244*H244</f>
        <v>0</v>
      </c>
      <c r="Q244" s="215">
        <v>4E-05</v>
      </c>
      <c r="R244" s="215">
        <f>Q244*H244</f>
        <v>0.000252</v>
      </c>
      <c r="S244" s="215">
        <v>0.00254</v>
      </c>
      <c r="T244" s="216">
        <f>S244*H244</f>
        <v>0.016002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248</v>
      </c>
      <c r="AT244" s="217" t="s">
        <v>128</v>
      </c>
      <c r="AU244" s="217" t="s">
        <v>84</v>
      </c>
      <c r="AY244" s="19" t="s">
        <v>125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82</v>
      </c>
      <c r="BK244" s="218">
        <f>ROUND(I244*H244,2)</f>
        <v>0</v>
      </c>
      <c r="BL244" s="19" t="s">
        <v>248</v>
      </c>
      <c r="BM244" s="217" t="s">
        <v>299</v>
      </c>
    </row>
    <row r="245" spans="1:47" s="2" customFormat="1" ht="12">
      <c r="A245" s="40"/>
      <c r="B245" s="41"/>
      <c r="C245" s="42"/>
      <c r="D245" s="219" t="s">
        <v>135</v>
      </c>
      <c r="E245" s="42"/>
      <c r="F245" s="220" t="s">
        <v>300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135</v>
      </c>
      <c r="AU245" s="19" t="s">
        <v>84</v>
      </c>
    </row>
    <row r="246" spans="1:51" s="13" customFormat="1" ht="12">
      <c r="A246" s="13"/>
      <c r="B246" s="224"/>
      <c r="C246" s="225"/>
      <c r="D246" s="226" t="s">
        <v>137</v>
      </c>
      <c r="E246" s="227" t="s">
        <v>19</v>
      </c>
      <c r="F246" s="228" t="s">
        <v>167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137</v>
      </c>
      <c r="AU246" s="234" t="s">
        <v>84</v>
      </c>
      <c r="AV246" s="13" t="s">
        <v>82</v>
      </c>
      <c r="AW246" s="13" t="s">
        <v>34</v>
      </c>
      <c r="AX246" s="13" t="s">
        <v>74</v>
      </c>
      <c r="AY246" s="234" t="s">
        <v>125</v>
      </c>
    </row>
    <row r="247" spans="1:51" s="14" customFormat="1" ht="12">
      <c r="A247" s="14"/>
      <c r="B247" s="235"/>
      <c r="C247" s="236"/>
      <c r="D247" s="226" t="s">
        <v>137</v>
      </c>
      <c r="E247" s="237" t="s">
        <v>19</v>
      </c>
      <c r="F247" s="238" t="s">
        <v>177</v>
      </c>
      <c r="G247" s="236"/>
      <c r="H247" s="239">
        <v>6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137</v>
      </c>
      <c r="AU247" s="245" t="s">
        <v>84</v>
      </c>
      <c r="AV247" s="14" t="s">
        <v>84</v>
      </c>
      <c r="AW247" s="14" t="s">
        <v>34</v>
      </c>
      <c r="AX247" s="14" t="s">
        <v>74</v>
      </c>
      <c r="AY247" s="245" t="s">
        <v>125</v>
      </c>
    </row>
    <row r="248" spans="1:51" s="15" customFormat="1" ht="12">
      <c r="A248" s="15"/>
      <c r="B248" s="246"/>
      <c r="C248" s="247"/>
      <c r="D248" s="226" t="s">
        <v>137</v>
      </c>
      <c r="E248" s="248" t="s">
        <v>19</v>
      </c>
      <c r="F248" s="249" t="s">
        <v>142</v>
      </c>
      <c r="G248" s="247"/>
      <c r="H248" s="250">
        <v>6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137</v>
      </c>
      <c r="AU248" s="256" t="s">
        <v>84</v>
      </c>
      <c r="AV248" s="15" t="s">
        <v>133</v>
      </c>
      <c r="AW248" s="15" t="s">
        <v>34</v>
      </c>
      <c r="AX248" s="15" t="s">
        <v>82</v>
      </c>
      <c r="AY248" s="256" t="s">
        <v>125</v>
      </c>
    </row>
    <row r="249" spans="1:51" s="14" customFormat="1" ht="12">
      <c r="A249" s="14"/>
      <c r="B249" s="235"/>
      <c r="C249" s="236"/>
      <c r="D249" s="226" t="s">
        <v>137</v>
      </c>
      <c r="E249" s="236"/>
      <c r="F249" s="238" t="s">
        <v>301</v>
      </c>
      <c r="G249" s="236"/>
      <c r="H249" s="239">
        <v>6.3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137</v>
      </c>
      <c r="AU249" s="245" t="s">
        <v>84</v>
      </c>
      <c r="AV249" s="14" t="s">
        <v>84</v>
      </c>
      <c r="AW249" s="14" t="s">
        <v>4</v>
      </c>
      <c r="AX249" s="14" t="s">
        <v>82</v>
      </c>
      <c r="AY249" s="245" t="s">
        <v>125</v>
      </c>
    </row>
    <row r="250" spans="1:63" s="12" customFormat="1" ht="22.8" customHeight="1">
      <c r="A250" s="12"/>
      <c r="B250" s="190"/>
      <c r="C250" s="191"/>
      <c r="D250" s="192" t="s">
        <v>73</v>
      </c>
      <c r="E250" s="204" t="s">
        <v>302</v>
      </c>
      <c r="F250" s="204" t="s">
        <v>303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SUM(P251:P254)</f>
        <v>0</v>
      </c>
      <c r="Q250" s="198"/>
      <c r="R250" s="199">
        <f>SUM(R251:R254)</f>
        <v>0</v>
      </c>
      <c r="S250" s="198"/>
      <c r="T250" s="200">
        <f>SUM(T251:T254)</f>
        <v>0.03171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84</v>
      </c>
      <c r="AT250" s="202" t="s">
        <v>73</v>
      </c>
      <c r="AU250" s="202" t="s">
        <v>82</v>
      </c>
      <c r="AY250" s="201" t="s">
        <v>125</v>
      </c>
      <c r="BK250" s="203">
        <f>SUM(BK251:BK254)</f>
        <v>0</v>
      </c>
    </row>
    <row r="251" spans="1:65" s="2" customFormat="1" ht="24.15" customHeight="1">
      <c r="A251" s="40"/>
      <c r="B251" s="41"/>
      <c r="C251" s="206" t="s">
        <v>304</v>
      </c>
      <c r="D251" s="206" t="s">
        <v>128</v>
      </c>
      <c r="E251" s="207" t="s">
        <v>305</v>
      </c>
      <c r="F251" s="208" t="s">
        <v>306</v>
      </c>
      <c r="G251" s="209" t="s">
        <v>146</v>
      </c>
      <c r="H251" s="210">
        <v>3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45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0.01057</v>
      </c>
      <c r="T251" s="216">
        <f>S251*H251</f>
        <v>0.03171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248</v>
      </c>
      <c r="AT251" s="217" t="s">
        <v>128</v>
      </c>
      <c r="AU251" s="217" t="s">
        <v>84</v>
      </c>
      <c r="AY251" s="19" t="s">
        <v>125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82</v>
      </c>
      <c r="BK251" s="218">
        <f>ROUND(I251*H251,2)</f>
        <v>0</v>
      </c>
      <c r="BL251" s="19" t="s">
        <v>248</v>
      </c>
      <c r="BM251" s="217" t="s">
        <v>307</v>
      </c>
    </row>
    <row r="252" spans="1:51" s="13" customFormat="1" ht="12">
      <c r="A252" s="13"/>
      <c r="B252" s="224"/>
      <c r="C252" s="225"/>
      <c r="D252" s="226" t="s">
        <v>137</v>
      </c>
      <c r="E252" s="227" t="s">
        <v>19</v>
      </c>
      <c r="F252" s="228" t="s">
        <v>167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137</v>
      </c>
      <c r="AU252" s="234" t="s">
        <v>84</v>
      </c>
      <c r="AV252" s="13" t="s">
        <v>82</v>
      </c>
      <c r="AW252" s="13" t="s">
        <v>34</v>
      </c>
      <c r="AX252" s="13" t="s">
        <v>74</v>
      </c>
      <c r="AY252" s="234" t="s">
        <v>125</v>
      </c>
    </row>
    <row r="253" spans="1:51" s="14" customFormat="1" ht="12">
      <c r="A253" s="14"/>
      <c r="B253" s="235"/>
      <c r="C253" s="236"/>
      <c r="D253" s="226" t="s">
        <v>137</v>
      </c>
      <c r="E253" s="237" t="s">
        <v>19</v>
      </c>
      <c r="F253" s="238" t="s">
        <v>308</v>
      </c>
      <c r="G253" s="236"/>
      <c r="H253" s="239">
        <v>3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137</v>
      </c>
      <c r="AU253" s="245" t="s">
        <v>84</v>
      </c>
      <c r="AV253" s="14" t="s">
        <v>84</v>
      </c>
      <c r="AW253" s="14" t="s">
        <v>34</v>
      </c>
      <c r="AX253" s="14" t="s">
        <v>74</v>
      </c>
      <c r="AY253" s="245" t="s">
        <v>125</v>
      </c>
    </row>
    <row r="254" spans="1:51" s="15" customFormat="1" ht="12">
      <c r="A254" s="15"/>
      <c r="B254" s="246"/>
      <c r="C254" s="247"/>
      <c r="D254" s="226" t="s">
        <v>137</v>
      </c>
      <c r="E254" s="248" t="s">
        <v>19</v>
      </c>
      <c r="F254" s="249" t="s">
        <v>142</v>
      </c>
      <c r="G254" s="247"/>
      <c r="H254" s="250">
        <v>3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6" t="s">
        <v>137</v>
      </c>
      <c r="AU254" s="256" t="s">
        <v>84</v>
      </c>
      <c r="AV254" s="15" t="s">
        <v>133</v>
      </c>
      <c r="AW254" s="15" t="s">
        <v>34</v>
      </c>
      <c r="AX254" s="15" t="s">
        <v>82</v>
      </c>
      <c r="AY254" s="256" t="s">
        <v>125</v>
      </c>
    </row>
    <row r="255" spans="1:63" s="12" customFormat="1" ht="22.8" customHeight="1">
      <c r="A255" s="12"/>
      <c r="B255" s="190"/>
      <c r="C255" s="191"/>
      <c r="D255" s="192" t="s">
        <v>73</v>
      </c>
      <c r="E255" s="204" t="s">
        <v>309</v>
      </c>
      <c r="F255" s="204" t="s">
        <v>310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SUM(P256:P276)</f>
        <v>0</v>
      </c>
      <c r="Q255" s="198"/>
      <c r="R255" s="199">
        <f>SUM(R256:R276)</f>
        <v>0</v>
      </c>
      <c r="S255" s="198"/>
      <c r="T255" s="200">
        <f>SUM(T256:T276)</f>
        <v>0.017346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84</v>
      </c>
      <c r="AT255" s="202" t="s">
        <v>73</v>
      </c>
      <c r="AU255" s="202" t="s">
        <v>82</v>
      </c>
      <c r="AY255" s="201" t="s">
        <v>125</v>
      </c>
      <c r="BK255" s="203">
        <f>SUM(BK256:BK276)</f>
        <v>0</v>
      </c>
    </row>
    <row r="256" spans="1:65" s="2" customFormat="1" ht="16.5" customHeight="1">
      <c r="A256" s="40"/>
      <c r="B256" s="41"/>
      <c r="C256" s="206" t="s">
        <v>311</v>
      </c>
      <c r="D256" s="206" t="s">
        <v>128</v>
      </c>
      <c r="E256" s="207" t="s">
        <v>312</v>
      </c>
      <c r="F256" s="208" t="s">
        <v>313</v>
      </c>
      <c r="G256" s="209" t="s">
        <v>157</v>
      </c>
      <c r="H256" s="210">
        <v>63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45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0.00027</v>
      </c>
      <c r="T256" s="216">
        <f>S256*H256</f>
        <v>0.01701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248</v>
      </c>
      <c r="AT256" s="217" t="s">
        <v>128</v>
      </c>
      <c r="AU256" s="217" t="s">
        <v>84</v>
      </c>
      <c r="AY256" s="19" t="s">
        <v>125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82</v>
      </c>
      <c r="BK256" s="218">
        <f>ROUND(I256*H256,2)</f>
        <v>0</v>
      </c>
      <c r="BL256" s="19" t="s">
        <v>248</v>
      </c>
      <c r="BM256" s="217" t="s">
        <v>314</v>
      </c>
    </row>
    <row r="257" spans="1:51" s="13" customFormat="1" ht="12">
      <c r="A257" s="13"/>
      <c r="B257" s="224"/>
      <c r="C257" s="225"/>
      <c r="D257" s="226" t="s">
        <v>137</v>
      </c>
      <c r="E257" s="227" t="s">
        <v>19</v>
      </c>
      <c r="F257" s="228" t="s">
        <v>167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137</v>
      </c>
      <c r="AU257" s="234" t="s">
        <v>84</v>
      </c>
      <c r="AV257" s="13" t="s">
        <v>82</v>
      </c>
      <c r="AW257" s="13" t="s">
        <v>34</v>
      </c>
      <c r="AX257" s="13" t="s">
        <v>74</v>
      </c>
      <c r="AY257" s="234" t="s">
        <v>125</v>
      </c>
    </row>
    <row r="258" spans="1:51" s="14" customFormat="1" ht="12">
      <c r="A258" s="14"/>
      <c r="B258" s="235"/>
      <c r="C258" s="236"/>
      <c r="D258" s="226" t="s">
        <v>137</v>
      </c>
      <c r="E258" s="237" t="s">
        <v>19</v>
      </c>
      <c r="F258" s="238" t="s">
        <v>315</v>
      </c>
      <c r="G258" s="236"/>
      <c r="H258" s="239">
        <v>49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137</v>
      </c>
      <c r="AU258" s="245" t="s">
        <v>84</v>
      </c>
      <c r="AV258" s="14" t="s">
        <v>84</v>
      </c>
      <c r="AW258" s="14" t="s">
        <v>34</v>
      </c>
      <c r="AX258" s="14" t="s">
        <v>74</v>
      </c>
      <c r="AY258" s="245" t="s">
        <v>125</v>
      </c>
    </row>
    <row r="259" spans="1:51" s="13" customFormat="1" ht="12">
      <c r="A259" s="13"/>
      <c r="B259" s="224"/>
      <c r="C259" s="225"/>
      <c r="D259" s="226" t="s">
        <v>137</v>
      </c>
      <c r="E259" s="227" t="s">
        <v>19</v>
      </c>
      <c r="F259" s="228" t="s">
        <v>175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137</v>
      </c>
      <c r="AU259" s="234" t="s">
        <v>84</v>
      </c>
      <c r="AV259" s="13" t="s">
        <v>82</v>
      </c>
      <c r="AW259" s="13" t="s">
        <v>34</v>
      </c>
      <c r="AX259" s="13" t="s">
        <v>74</v>
      </c>
      <c r="AY259" s="234" t="s">
        <v>125</v>
      </c>
    </row>
    <row r="260" spans="1:51" s="14" customFormat="1" ht="12">
      <c r="A260" s="14"/>
      <c r="B260" s="235"/>
      <c r="C260" s="236"/>
      <c r="D260" s="226" t="s">
        <v>137</v>
      </c>
      <c r="E260" s="237" t="s">
        <v>19</v>
      </c>
      <c r="F260" s="238" t="s">
        <v>316</v>
      </c>
      <c r="G260" s="236"/>
      <c r="H260" s="239">
        <v>11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137</v>
      </c>
      <c r="AU260" s="245" t="s">
        <v>84</v>
      </c>
      <c r="AV260" s="14" t="s">
        <v>84</v>
      </c>
      <c r="AW260" s="14" t="s">
        <v>34</v>
      </c>
      <c r="AX260" s="14" t="s">
        <v>74</v>
      </c>
      <c r="AY260" s="245" t="s">
        <v>125</v>
      </c>
    </row>
    <row r="261" spans="1:51" s="15" customFormat="1" ht="12">
      <c r="A261" s="15"/>
      <c r="B261" s="246"/>
      <c r="C261" s="247"/>
      <c r="D261" s="226" t="s">
        <v>137</v>
      </c>
      <c r="E261" s="248" t="s">
        <v>19</v>
      </c>
      <c r="F261" s="249" t="s">
        <v>142</v>
      </c>
      <c r="G261" s="247"/>
      <c r="H261" s="250">
        <v>60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6" t="s">
        <v>137</v>
      </c>
      <c r="AU261" s="256" t="s">
        <v>84</v>
      </c>
      <c r="AV261" s="15" t="s">
        <v>133</v>
      </c>
      <c r="AW261" s="15" t="s">
        <v>34</v>
      </c>
      <c r="AX261" s="15" t="s">
        <v>82</v>
      </c>
      <c r="AY261" s="256" t="s">
        <v>125</v>
      </c>
    </row>
    <row r="262" spans="1:51" s="14" customFormat="1" ht="12">
      <c r="A262" s="14"/>
      <c r="B262" s="235"/>
      <c r="C262" s="236"/>
      <c r="D262" s="226" t="s">
        <v>137</v>
      </c>
      <c r="E262" s="236"/>
      <c r="F262" s="238" t="s">
        <v>317</v>
      </c>
      <c r="G262" s="236"/>
      <c r="H262" s="239">
        <v>63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137</v>
      </c>
      <c r="AU262" s="245" t="s">
        <v>84</v>
      </c>
      <c r="AV262" s="14" t="s">
        <v>84</v>
      </c>
      <c r="AW262" s="14" t="s">
        <v>4</v>
      </c>
      <c r="AX262" s="14" t="s">
        <v>82</v>
      </c>
      <c r="AY262" s="245" t="s">
        <v>125</v>
      </c>
    </row>
    <row r="263" spans="1:65" s="2" customFormat="1" ht="24.15" customHeight="1">
      <c r="A263" s="40"/>
      <c r="B263" s="41"/>
      <c r="C263" s="206" t="s">
        <v>318</v>
      </c>
      <c r="D263" s="206" t="s">
        <v>128</v>
      </c>
      <c r="E263" s="207" t="s">
        <v>319</v>
      </c>
      <c r="F263" s="208" t="s">
        <v>320</v>
      </c>
      <c r="G263" s="209" t="s">
        <v>202</v>
      </c>
      <c r="H263" s="210">
        <v>7</v>
      </c>
      <c r="I263" s="211"/>
      <c r="J263" s="212">
        <f>ROUND(I263*H263,2)</f>
        <v>0</v>
      </c>
      <c r="K263" s="208" t="s">
        <v>132</v>
      </c>
      <c r="L263" s="46"/>
      <c r="M263" s="213" t="s">
        <v>19</v>
      </c>
      <c r="N263" s="214" t="s">
        <v>45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4.8E-05</v>
      </c>
      <c r="T263" s="216">
        <f>S263*H263</f>
        <v>0.00033600000000000004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248</v>
      </c>
      <c r="AT263" s="217" t="s">
        <v>128</v>
      </c>
      <c r="AU263" s="217" t="s">
        <v>84</v>
      </c>
      <c r="AY263" s="19" t="s">
        <v>125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82</v>
      </c>
      <c r="BK263" s="218">
        <f>ROUND(I263*H263,2)</f>
        <v>0</v>
      </c>
      <c r="BL263" s="19" t="s">
        <v>248</v>
      </c>
      <c r="BM263" s="217" t="s">
        <v>321</v>
      </c>
    </row>
    <row r="264" spans="1:47" s="2" customFormat="1" ht="12">
      <c r="A264" s="40"/>
      <c r="B264" s="41"/>
      <c r="C264" s="42"/>
      <c r="D264" s="219" t="s">
        <v>135</v>
      </c>
      <c r="E264" s="42"/>
      <c r="F264" s="220" t="s">
        <v>322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135</v>
      </c>
      <c r="AU264" s="19" t="s">
        <v>84</v>
      </c>
    </row>
    <row r="265" spans="1:51" s="13" customFormat="1" ht="12">
      <c r="A265" s="13"/>
      <c r="B265" s="224"/>
      <c r="C265" s="225"/>
      <c r="D265" s="226" t="s">
        <v>137</v>
      </c>
      <c r="E265" s="227" t="s">
        <v>19</v>
      </c>
      <c r="F265" s="228" t="s">
        <v>167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137</v>
      </c>
      <c r="AU265" s="234" t="s">
        <v>84</v>
      </c>
      <c r="AV265" s="13" t="s">
        <v>82</v>
      </c>
      <c r="AW265" s="13" t="s">
        <v>34</v>
      </c>
      <c r="AX265" s="13" t="s">
        <v>74</v>
      </c>
      <c r="AY265" s="234" t="s">
        <v>125</v>
      </c>
    </row>
    <row r="266" spans="1:51" s="14" customFormat="1" ht="12">
      <c r="A266" s="14"/>
      <c r="B266" s="235"/>
      <c r="C266" s="236"/>
      <c r="D266" s="226" t="s">
        <v>137</v>
      </c>
      <c r="E266" s="237" t="s">
        <v>19</v>
      </c>
      <c r="F266" s="238" t="s">
        <v>323</v>
      </c>
      <c r="G266" s="236"/>
      <c r="H266" s="239">
        <v>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137</v>
      </c>
      <c r="AU266" s="245" t="s">
        <v>84</v>
      </c>
      <c r="AV266" s="14" t="s">
        <v>84</v>
      </c>
      <c r="AW266" s="14" t="s">
        <v>34</v>
      </c>
      <c r="AX266" s="14" t="s">
        <v>74</v>
      </c>
      <c r="AY266" s="245" t="s">
        <v>125</v>
      </c>
    </row>
    <row r="267" spans="1:51" s="13" customFormat="1" ht="12">
      <c r="A267" s="13"/>
      <c r="B267" s="224"/>
      <c r="C267" s="225"/>
      <c r="D267" s="226" t="s">
        <v>137</v>
      </c>
      <c r="E267" s="227" t="s">
        <v>19</v>
      </c>
      <c r="F267" s="228" t="s">
        <v>175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137</v>
      </c>
      <c r="AU267" s="234" t="s">
        <v>84</v>
      </c>
      <c r="AV267" s="13" t="s">
        <v>82</v>
      </c>
      <c r="AW267" s="13" t="s">
        <v>34</v>
      </c>
      <c r="AX267" s="13" t="s">
        <v>74</v>
      </c>
      <c r="AY267" s="234" t="s">
        <v>125</v>
      </c>
    </row>
    <row r="268" spans="1:51" s="14" customFormat="1" ht="12">
      <c r="A268" s="14"/>
      <c r="B268" s="235"/>
      <c r="C268" s="236"/>
      <c r="D268" s="226" t="s">
        <v>137</v>
      </c>
      <c r="E268" s="237" t="s">
        <v>19</v>
      </c>
      <c r="F268" s="238" t="s">
        <v>84</v>
      </c>
      <c r="G268" s="236"/>
      <c r="H268" s="239">
        <v>2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137</v>
      </c>
      <c r="AU268" s="245" t="s">
        <v>84</v>
      </c>
      <c r="AV268" s="14" t="s">
        <v>84</v>
      </c>
      <c r="AW268" s="14" t="s">
        <v>34</v>
      </c>
      <c r="AX268" s="14" t="s">
        <v>74</v>
      </c>
      <c r="AY268" s="245" t="s">
        <v>125</v>
      </c>
    </row>
    <row r="269" spans="1:51" s="15" customFormat="1" ht="12">
      <c r="A269" s="15"/>
      <c r="B269" s="246"/>
      <c r="C269" s="247"/>
      <c r="D269" s="226" t="s">
        <v>137</v>
      </c>
      <c r="E269" s="248" t="s">
        <v>19</v>
      </c>
      <c r="F269" s="249" t="s">
        <v>142</v>
      </c>
      <c r="G269" s="247"/>
      <c r="H269" s="250">
        <v>7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137</v>
      </c>
      <c r="AU269" s="256" t="s">
        <v>84</v>
      </c>
      <c r="AV269" s="15" t="s">
        <v>133</v>
      </c>
      <c r="AW269" s="15" t="s">
        <v>34</v>
      </c>
      <c r="AX269" s="15" t="s">
        <v>82</v>
      </c>
      <c r="AY269" s="256" t="s">
        <v>125</v>
      </c>
    </row>
    <row r="270" spans="1:65" s="2" customFormat="1" ht="24.15" customHeight="1">
      <c r="A270" s="40"/>
      <c r="B270" s="41"/>
      <c r="C270" s="206" t="s">
        <v>324</v>
      </c>
      <c r="D270" s="206" t="s">
        <v>128</v>
      </c>
      <c r="E270" s="207" t="s">
        <v>325</v>
      </c>
      <c r="F270" s="208" t="s">
        <v>326</v>
      </c>
      <c r="G270" s="209" t="s">
        <v>202</v>
      </c>
      <c r="H270" s="210">
        <v>14</v>
      </c>
      <c r="I270" s="211"/>
      <c r="J270" s="212">
        <f>ROUND(I270*H270,2)</f>
        <v>0</v>
      </c>
      <c r="K270" s="208" t="s">
        <v>132</v>
      </c>
      <c r="L270" s="46"/>
      <c r="M270" s="213" t="s">
        <v>19</v>
      </c>
      <c r="N270" s="214" t="s">
        <v>45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248</v>
      </c>
      <c r="AT270" s="217" t="s">
        <v>128</v>
      </c>
      <c r="AU270" s="217" t="s">
        <v>84</v>
      </c>
      <c r="AY270" s="19" t="s">
        <v>125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82</v>
      </c>
      <c r="BK270" s="218">
        <f>ROUND(I270*H270,2)</f>
        <v>0</v>
      </c>
      <c r="BL270" s="19" t="s">
        <v>248</v>
      </c>
      <c r="BM270" s="217" t="s">
        <v>327</v>
      </c>
    </row>
    <row r="271" spans="1:47" s="2" customFormat="1" ht="12">
      <c r="A271" s="40"/>
      <c r="B271" s="41"/>
      <c r="C271" s="42"/>
      <c r="D271" s="219" t="s">
        <v>135</v>
      </c>
      <c r="E271" s="42"/>
      <c r="F271" s="220" t="s">
        <v>328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135</v>
      </c>
      <c r="AU271" s="19" t="s">
        <v>84</v>
      </c>
    </row>
    <row r="272" spans="1:51" s="13" customFormat="1" ht="12">
      <c r="A272" s="13"/>
      <c r="B272" s="224"/>
      <c r="C272" s="225"/>
      <c r="D272" s="226" t="s">
        <v>137</v>
      </c>
      <c r="E272" s="227" t="s">
        <v>19</v>
      </c>
      <c r="F272" s="228" t="s">
        <v>167</v>
      </c>
      <c r="G272" s="225"/>
      <c r="H272" s="227" t="s">
        <v>19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137</v>
      </c>
      <c r="AU272" s="234" t="s">
        <v>84</v>
      </c>
      <c r="AV272" s="13" t="s">
        <v>82</v>
      </c>
      <c r="AW272" s="13" t="s">
        <v>34</v>
      </c>
      <c r="AX272" s="13" t="s">
        <v>74</v>
      </c>
      <c r="AY272" s="234" t="s">
        <v>125</v>
      </c>
    </row>
    <row r="273" spans="1:51" s="14" customFormat="1" ht="12">
      <c r="A273" s="14"/>
      <c r="B273" s="235"/>
      <c r="C273" s="236"/>
      <c r="D273" s="226" t="s">
        <v>137</v>
      </c>
      <c r="E273" s="237" t="s">
        <v>19</v>
      </c>
      <c r="F273" s="238" t="s">
        <v>329</v>
      </c>
      <c r="G273" s="236"/>
      <c r="H273" s="239">
        <v>12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137</v>
      </c>
      <c r="AU273" s="245" t="s">
        <v>84</v>
      </c>
      <c r="AV273" s="14" t="s">
        <v>84</v>
      </c>
      <c r="AW273" s="14" t="s">
        <v>34</v>
      </c>
      <c r="AX273" s="14" t="s">
        <v>74</v>
      </c>
      <c r="AY273" s="245" t="s">
        <v>125</v>
      </c>
    </row>
    <row r="274" spans="1:51" s="13" customFormat="1" ht="12">
      <c r="A274" s="13"/>
      <c r="B274" s="224"/>
      <c r="C274" s="225"/>
      <c r="D274" s="226" t="s">
        <v>137</v>
      </c>
      <c r="E274" s="227" t="s">
        <v>19</v>
      </c>
      <c r="F274" s="228" t="s">
        <v>175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137</v>
      </c>
      <c r="AU274" s="234" t="s">
        <v>84</v>
      </c>
      <c r="AV274" s="13" t="s">
        <v>82</v>
      </c>
      <c r="AW274" s="13" t="s">
        <v>34</v>
      </c>
      <c r="AX274" s="13" t="s">
        <v>74</v>
      </c>
      <c r="AY274" s="234" t="s">
        <v>125</v>
      </c>
    </row>
    <row r="275" spans="1:51" s="14" customFormat="1" ht="12">
      <c r="A275" s="14"/>
      <c r="B275" s="235"/>
      <c r="C275" s="236"/>
      <c r="D275" s="226" t="s">
        <v>137</v>
      </c>
      <c r="E275" s="237" t="s">
        <v>19</v>
      </c>
      <c r="F275" s="238" t="s">
        <v>84</v>
      </c>
      <c r="G275" s="236"/>
      <c r="H275" s="239">
        <v>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137</v>
      </c>
      <c r="AU275" s="245" t="s">
        <v>84</v>
      </c>
      <c r="AV275" s="14" t="s">
        <v>84</v>
      </c>
      <c r="AW275" s="14" t="s">
        <v>34</v>
      </c>
      <c r="AX275" s="14" t="s">
        <v>74</v>
      </c>
      <c r="AY275" s="245" t="s">
        <v>125</v>
      </c>
    </row>
    <row r="276" spans="1:51" s="15" customFormat="1" ht="12">
      <c r="A276" s="15"/>
      <c r="B276" s="246"/>
      <c r="C276" s="247"/>
      <c r="D276" s="226" t="s">
        <v>137</v>
      </c>
      <c r="E276" s="248" t="s">
        <v>19</v>
      </c>
      <c r="F276" s="249" t="s">
        <v>142</v>
      </c>
      <c r="G276" s="247"/>
      <c r="H276" s="250">
        <v>14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6" t="s">
        <v>137</v>
      </c>
      <c r="AU276" s="256" t="s">
        <v>84</v>
      </c>
      <c r="AV276" s="15" t="s">
        <v>133</v>
      </c>
      <c r="AW276" s="15" t="s">
        <v>34</v>
      </c>
      <c r="AX276" s="15" t="s">
        <v>82</v>
      </c>
      <c r="AY276" s="256" t="s">
        <v>125</v>
      </c>
    </row>
    <row r="277" spans="1:63" s="12" customFormat="1" ht="22.8" customHeight="1">
      <c r="A277" s="12"/>
      <c r="B277" s="190"/>
      <c r="C277" s="191"/>
      <c r="D277" s="192" t="s">
        <v>73</v>
      </c>
      <c r="E277" s="204" t="s">
        <v>330</v>
      </c>
      <c r="F277" s="204" t="s">
        <v>331</v>
      </c>
      <c r="G277" s="191"/>
      <c r="H277" s="191"/>
      <c r="I277" s="194"/>
      <c r="J277" s="205">
        <f>BK277</f>
        <v>0</v>
      </c>
      <c r="K277" s="191"/>
      <c r="L277" s="196"/>
      <c r="M277" s="197"/>
      <c r="N277" s="198"/>
      <c r="O277" s="198"/>
      <c r="P277" s="199">
        <f>SUM(P278:P283)</f>
        <v>0</v>
      </c>
      <c r="Q277" s="198"/>
      <c r="R277" s="199">
        <f>SUM(R278:R283)</f>
        <v>0</v>
      </c>
      <c r="S277" s="198"/>
      <c r="T277" s="200">
        <f>SUM(T278:T283)</f>
        <v>0.466725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1" t="s">
        <v>84</v>
      </c>
      <c r="AT277" s="202" t="s">
        <v>73</v>
      </c>
      <c r="AU277" s="202" t="s">
        <v>82</v>
      </c>
      <c r="AY277" s="201" t="s">
        <v>125</v>
      </c>
      <c r="BK277" s="203">
        <f>SUM(BK278:BK283)</f>
        <v>0</v>
      </c>
    </row>
    <row r="278" spans="1:65" s="2" customFormat="1" ht="24.15" customHeight="1">
      <c r="A278" s="40"/>
      <c r="B278" s="41"/>
      <c r="C278" s="206" t="s">
        <v>332</v>
      </c>
      <c r="D278" s="206" t="s">
        <v>128</v>
      </c>
      <c r="E278" s="207" t="s">
        <v>333</v>
      </c>
      <c r="F278" s="208" t="s">
        <v>334</v>
      </c>
      <c r="G278" s="209" t="s">
        <v>146</v>
      </c>
      <c r="H278" s="210">
        <v>14.7</v>
      </c>
      <c r="I278" s="211"/>
      <c r="J278" s="212">
        <f>ROUND(I278*H278,2)</f>
        <v>0</v>
      </c>
      <c r="K278" s="208" t="s">
        <v>132</v>
      </c>
      <c r="L278" s="46"/>
      <c r="M278" s="213" t="s">
        <v>19</v>
      </c>
      <c r="N278" s="214" t="s">
        <v>45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0.03175</v>
      </c>
      <c r="T278" s="216">
        <f>S278*H278</f>
        <v>0.466725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248</v>
      </c>
      <c r="AT278" s="217" t="s">
        <v>128</v>
      </c>
      <c r="AU278" s="217" t="s">
        <v>84</v>
      </c>
      <c r="AY278" s="19" t="s">
        <v>125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82</v>
      </c>
      <c r="BK278" s="218">
        <f>ROUND(I278*H278,2)</f>
        <v>0</v>
      </c>
      <c r="BL278" s="19" t="s">
        <v>248</v>
      </c>
      <c r="BM278" s="217" t="s">
        <v>335</v>
      </c>
    </row>
    <row r="279" spans="1:47" s="2" customFormat="1" ht="12">
      <c r="A279" s="40"/>
      <c r="B279" s="41"/>
      <c r="C279" s="42"/>
      <c r="D279" s="219" t="s">
        <v>135</v>
      </c>
      <c r="E279" s="42"/>
      <c r="F279" s="220" t="s">
        <v>336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135</v>
      </c>
      <c r="AU279" s="19" t="s">
        <v>84</v>
      </c>
    </row>
    <row r="280" spans="1:51" s="13" customFormat="1" ht="12">
      <c r="A280" s="13"/>
      <c r="B280" s="224"/>
      <c r="C280" s="225"/>
      <c r="D280" s="226" t="s">
        <v>137</v>
      </c>
      <c r="E280" s="227" t="s">
        <v>19</v>
      </c>
      <c r="F280" s="228" t="s">
        <v>337</v>
      </c>
      <c r="G280" s="225"/>
      <c r="H280" s="227" t="s">
        <v>19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137</v>
      </c>
      <c r="AU280" s="234" t="s">
        <v>84</v>
      </c>
      <c r="AV280" s="13" t="s">
        <v>82</v>
      </c>
      <c r="AW280" s="13" t="s">
        <v>34</v>
      </c>
      <c r="AX280" s="13" t="s">
        <v>74</v>
      </c>
      <c r="AY280" s="234" t="s">
        <v>125</v>
      </c>
    </row>
    <row r="281" spans="1:51" s="14" customFormat="1" ht="12">
      <c r="A281" s="14"/>
      <c r="B281" s="235"/>
      <c r="C281" s="236"/>
      <c r="D281" s="226" t="s">
        <v>137</v>
      </c>
      <c r="E281" s="237" t="s">
        <v>19</v>
      </c>
      <c r="F281" s="238" t="s">
        <v>338</v>
      </c>
      <c r="G281" s="236"/>
      <c r="H281" s="239">
        <v>14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137</v>
      </c>
      <c r="AU281" s="245" t="s">
        <v>84</v>
      </c>
      <c r="AV281" s="14" t="s">
        <v>84</v>
      </c>
      <c r="AW281" s="14" t="s">
        <v>34</v>
      </c>
      <c r="AX281" s="14" t="s">
        <v>74</v>
      </c>
      <c r="AY281" s="245" t="s">
        <v>125</v>
      </c>
    </row>
    <row r="282" spans="1:51" s="15" customFormat="1" ht="12">
      <c r="A282" s="15"/>
      <c r="B282" s="246"/>
      <c r="C282" s="247"/>
      <c r="D282" s="226" t="s">
        <v>137</v>
      </c>
      <c r="E282" s="248" t="s">
        <v>19</v>
      </c>
      <c r="F282" s="249" t="s">
        <v>142</v>
      </c>
      <c r="G282" s="247"/>
      <c r="H282" s="250">
        <v>14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6" t="s">
        <v>137</v>
      </c>
      <c r="AU282" s="256" t="s">
        <v>84</v>
      </c>
      <c r="AV282" s="15" t="s">
        <v>133</v>
      </c>
      <c r="AW282" s="15" t="s">
        <v>34</v>
      </c>
      <c r="AX282" s="15" t="s">
        <v>82</v>
      </c>
      <c r="AY282" s="256" t="s">
        <v>125</v>
      </c>
    </row>
    <row r="283" spans="1:51" s="14" customFormat="1" ht="12">
      <c r="A283" s="14"/>
      <c r="B283" s="235"/>
      <c r="C283" s="236"/>
      <c r="D283" s="226" t="s">
        <v>137</v>
      </c>
      <c r="E283" s="236"/>
      <c r="F283" s="238" t="s">
        <v>339</v>
      </c>
      <c r="G283" s="236"/>
      <c r="H283" s="239">
        <v>14.7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137</v>
      </c>
      <c r="AU283" s="245" t="s">
        <v>84</v>
      </c>
      <c r="AV283" s="14" t="s">
        <v>84</v>
      </c>
      <c r="AW283" s="14" t="s">
        <v>4</v>
      </c>
      <c r="AX283" s="14" t="s">
        <v>82</v>
      </c>
      <c r="AY283" s="245" t="s">
        <v>125</v>
      </c>
    </row>
    <row r="284" spans="1:63" s="12" customFormat="1" ht="22.8" customHeight="1">
      <c r="A284" s="12"/>
      <c r="B284" s="190"/>
      <c r="C284" s="191"/>
      <c r="D284" s="192" t="s">
        <v>73</v>
      </c>
      <c r="E284" s="204" t="s">
        <v>340</v>
      </c>
      <c r="F284" s="204" t="s">
        <v>341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SUM(P285:P301)</f>
        <v>0</v>
      </c>
      <c r="Q284" s="198"/>
      <c r="R284" s="199">
        <f>SUM(R285:R301)</f>
        <v>0</v>
      </c>
      <c r="S284" s="198"/>
      <c r="T284" s="200">
        <f>SUM(T285:T301)</f>
        <v>0.1796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84</v>
      </c>
      <c r="AT284" s="202" t="s">
        <v>73</v>
      </c>
      <c r="AU284" s="202" t="s">
        <v>82</v>
      </c>
      <c r="AY284" s="201" t="s">
        <v>125</v>
      </c>
      <c r="BK284" s="203">
        <f>SUM(BK285:BK301)</f>
        <v>0</v>
      </c>
    </row>
    <row r="285" spans="1:65" s="2" customFormat="1" ht="16.5" customHeight="1">
      <c r="A285" s="40"/>
      <c r="B285" s="41"/>
      <c r="C285" s="206" t="s">
        <v>342</v>
      </c>
      <c r="D285" s="206" t="s">
        <v>128</v>
      </c>
      <c r="E285" s="207" t="s">
        <v>343</v>
      </c>
      <c r="F285" s="208" t="s">
        <v>344</v>
      </c>
      <c r="G285" s="209" t="s">
        <v>202</v>
      </c>
      <c r="H285" s="210">
        <v>2</v>
      </c>
      <c r="I285" s="211"/>
      <c r="J285" s="212">
        <f>ROUND(I285*H285,2)</f>
        <v>0</v>
      </c>
      <c r="K285" s="208" t="s">
        <v>132</v>
      </c>
      <c r="L285" s="46"/>
      <c r="M285" s="213" t="s">
        <v>19</v>
      </c>
      <c r="N285" s="214" t="s">
        <v>45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0.004</v>
      </c>
      <c r="T285" s="216">
        <f>S285*H285</f>
        <v>0.008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248</v>
      </c>
      <c r="AT285" s="217" t="s">
        <v>128</v>
      </c>
      <c r="AU285" s="217" t="s">
        <v>84</v>
      </c>
      <c r="AY285" s="19" t="s">
        <v>125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82</v>
      </c>
      <c r="BK285" s="218">
        <f>ROUND(I285*H285,2)</f>
        <v>0</v>
      </c>
      <c r="BL285" s="19" t="s">
        <v>248</v>
      </c>
      <c r="BM285" s="217" t="s">
        <v>345</v>
      </c>
    </row>
    <row r="286" spans="1:47" s="2" customFormat="1" ht="12">
      <c r="A286" s="40"/>
      <c r="B286" s="41"/>
      <c r="C286" s="42"/>
      <c r="D286" s="219" t="s">
        <v>135</v>
      </c>
      <c r="E286" s="42"/>
      <c r="F286" s="220" t="s">
        <v>346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135</v>
      </c>
      <c r="AU286" s="19" t="s">
        <v>84</v>
      </c>
    </row>
    <row r="287" spans="1:51" s="13" customFormat="1" ht="12">
      <c r="A287" s="13"/>
      <c r="B287" s="224"/>
      <c r="C287" s="225"/>
      <c r="D287" s="226" t="s">
        <v>137</v>
      </c>
      <c r="E287" s="227" t="s">
        <v>19</v>
      </c>
      <c r="F287" s="228" t="s">
        <v>167</v>
      </c>
      <c r="G287" s="225"/>
      <c r="H287" s="227" t="s">
        <v>19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137</v>
      </c>
      <c r="AU287" s="234" t="s">
        <v>84</v>
      </c>
      <c r="AV287" s="13" t="s">
        <v>82</v>
      </c>
      <c r="AW287" s="13" t="s">
        <v>34</v>
      </c>
      <c r="AX287" s="13" t="s">
        <v>74</v>
      </c>
      <c r="AY287" s="234" t="s">
        <v>125</v>
      </c>
    </row>
    <row r="288" spans="1:51" s="14" customFormat="1" ht="12">
      <c r="A288" s="14"/>
      <c r="B288" s="235"/>
      <c r="C288" s="236"/>
      <c r="D288" s="226" t="s">
        <v>137</v>
      </c>
      <c r="E288" s="237" t="s">
        <v>19</v>
      </c>
      <c r="F288" s="238" t="s">
        <v>84</v>
      </c>
      <c r="G288" s="236"/>
      <c r="H288" s="239">
        <v>2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137</v>
      </c>
      <c r="AU288" s="245" t="s">
        <v>84</v>
      </c>
      <c r="AV288" s="14" t="s">
        <v>84</v>
      </c>
      <c r="AW288" s="14" t="s">
        <v>34</v>
      </c>
      <c r="AX288" s="14" t="s">
        <v>74</v>
      </c>
      <c r="AY288" s="245" t="s">
        <v>125</v>
      </c>
    </row>
    <row r="289" spans="1:51" s="15" customFormat="1" ht="12">
      <c r="A289" s="15"/>
      <c r="B289" s="246"/>
      <c r="C289" s="247"/>
      <c r="D289" s="226" t="s">
        <v>137</v>
      </c>
      <c r="E289" s="248" t="s">
        <v>19</v>
      </c>
      <c r="F289" s="249" t="s">
        <v>142</v>
      </c>
      <c r="G289" s="247"/>
      <c r="H289" s="250">
        <v>2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137</v>
      </c>
      <c r="AU289" s="256" t="s">
        <v>84</v>
      </c>
      <c r="AV289" s="15" t="s">
        <v>133</v>
      </c>
      <c r="AW289" s="15" t="s">
        <v>34</v>
      </c>
      <c r="AX289" s="15" t="s">
        <v>82</v>
      </c>
      <c r="AY289" s="256" t="s">
        <v>125</v>
      </c>
    </row>
    <row r="290" spans="1:65" s="2" customFormat="1" ht="16.5" customHeight="1">
      <c r="A290" s="40"/>
      <c r="B290" s="41"/>
      <c r="C290" s="206" t="s">
        <v>347</v>
      </c>
      <c r="D290" s="206" t="s">
        <v>128</v>
      </c>
      <c r="E290" s="207" t="s">
        <v>348</v>
      </c>
      <c r="F290" s="208" t="s">
        <v>349</v>
      </c>
      <c r="G290" s="209" t="s">
        <v>202</v>
      </c>
      <c r="H290" s="210">
        <v>2</v>
      </c>
      <c r="I290" s="211"/>
      <c r="J290" s="212">
        <f>ROUND(I290*H290,2)</f>
        <v>0</v>
      </c>
      <c r="K290" s="208" t="s">
        <v>132</v>
      </c>
      <c r="L290" s="46"/>
      <c r="M290" s="213" t="s">
        <v>19</v>
      </c>
      <c r="N290" s="214" t="s">
        <v>45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0.0018</v>
      </c>
      <c r="T290" s="216">
        <f>S290*H290</f>
        <v>0.0036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248</v>
      </c>
      <c r="AT290" s="217" t="s">
        <v>128</v>
      </c>
      <c r="AU290" s="217" t="s">
        <v>84</v>
      </c>
      <c r="AY290" s="19" t="s">
        <v>125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82</v>
      </c>
      <c r="BK290" s="218">
        <f>ROUND(I290*H290,2)</f>
        <v>0</v>
      </c>
      <c r="BL290" s="19" t="s">
        <v>248</v>
      </c>
      <c r="BM290" s="217" t="s">
        <v>350</v>
      </c>
    </row>
    <row r="291" spans="1:47" s="2" customFormat="1" ht="12">
      <c r="A291" s="40"/>
      <c r="B291" s="41"/>
      <c r="C291" s="42"/>
      <c r="D291" s="219" t="s">
        <v>135</v>
      </c>
      <c r="E291" s="42"/>
      <c r="F291" s="220" t="s">
        <v>351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135</v>
      </c>
      <c r="AU291" s="19" t="s">
        <v>84</v>
      </c>
    </row>
    <row r="292" spans="1:51" s="13" customFormat="1" ht="12">
      <c r="A292" s="13"/>
      <c r="B292" s="224"/>
      <c r="C292" s="225"/>
      <c r="D292" s="226" t="s">
        <v>137</v>
      </c>
      <c r="E292" s="227" t="s">
        <v>19</v>
      </c>
      <c r="F292" s="228" t="s">
        <v>167</v>
      </c>
      <c r="G292" s="225"/>
      <c r="H292" s="227" t="s">
        <v>19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137</v>
      </c>
      <c r="AU292" s="234" t="s">
        <v>84</v>
      </c>
      <c r="AV292" s="13" t="s">
        <v>82</v>
      </c>
      <c r="AW292" s="13" t="s">
        <v>34</v>
      </c>
      <c r="AX292" s="13" t="s">
        <v>74</v>
      </c>
      <c r="AY292" s="234" t="s">
        <v>125</v>
      </c>
    </row>
    <row r="293" spans="1:51" s="14" customFormat="1" ht="12">
      <c r="A293" s="14"/>
      <c r="B293" s="235"/>
      <c r="C293" s="236"/>
      <c r="D293" s="226" t="s">
        <v>137</v>
      </c>
      <c r="E293" s="237" t="s">
        <v>19</v>
      </c>
      <c r="F293" s="238" t="s">
        <v>84</v>
      </c>
      <c r="G293" s="236"/>
      <c r="H293" s="239">
        <v>2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137</v>
      </c>
      <c r="AU293" s="245" t="s">
        <v>84</v>
      </c>
      <c r="AV293" s="14" t="s">
        <v>84</v>
      </c>
      <c r="AW293" s="14" t="s">
        <v>34</v>
      </c>
      <c r="AX293" s="14" t="s">
        <v>74</v>
      </c>
      <c r="AY293" s="245" t="s">
        <v>125</v>
      </c>
    </row>
    <row r="294" spans="1:51" s="15" customFormat="1" ht="12">
      <c r="A294" s="15"/>
      <c r="B294" s="246"/>
      <c r="C294" s="247"/>
      <c r="D294" s="226" t="s">
        <v>137</v>
      </c>
      <c r="E294" s="248" t="s">
        <v>19</v>
      </c>
      <c r="F294" s="249" t="s">
        <v>142</v>
      </c>
      <c r="G294" s="247"/>
      <c r="H294" s="250">
        <v>2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137</v>
      </c>
      <c r="AU294" s="256" t="s">
        <v>84</v>
      </c>
      <c r="AV294" s="15" t="s">
        <v>133</v>
      </c>
      <c r="AW294" s="15" t="s">
        <v>34</v>
      </c>
      <c r="AX294" s="15" t="s">
        <v>82</v>
      </c>
      <c r="AY294" s="256" t="s">
        <v>125</v>
      </c>
    </row>
    <row r="295" spans="1:65" s="2" customFormat="1" ht="16.5" customHeight="1">
      <c r="A295" s="40"/>
      <c r="B295" s="41"/>
      <c r="C295" s="206" t="s">
        <v>352</v>
      </c>
      <c r="D295" s="206" t="s">
        <v>128</v>
      </c>
      <c r="E295" s="207" t="s">
        <v>353</v>
      </c>
      <c r="F295" s="208" t="s">
        <v>354</v>
      </c>
      <c r="G295" s="209" t="s">
        <v>202</v>
      </c>
      <c r="H295" s="210">
        <v>7</v>
      </c>
      <c r="I295" s="211"/>
      <c r="J295" s="212">
        <f>ROUND(I295*H295,2)</f>
        <v>0</v>
      </c>
      <c r="K295" s="208" t="s">
        <v>132</v>
      </c>
      <c r="L295" s="46"/>
      <c r="M295" s="213" t="s">
        <v>19</v>
      </c>
      <c r="N295" s="214" t="s">
        <v>45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0.024</v>
      </c>
      <c r="T295" s="216">
        <f>S295*H295</f>
        <v>0.168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248</v>
      </c>
      <c r="AT295" s="217" t="s">
        <v>128</v>
      </c>
      <c r="AU295" s="217" t="s">
        <v>84</v>
      </c>
      <c r="AY295" s="19" t="s">
        <v>125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82</v>
      </c>
      <c r="BK295" s="218">
        <f>ROUND(I295*H295,2)</f>
        <v>0</v>
      </c>
      <c r="BL295" s="19" t="s">
        <v>248</v>
      </c>
      <c r="BM295" s="217" t="s">
        <v>355</v>
      </c>
    </row>
    <row r="296" spans="1:47" s="2" customFormat="1" ht="12">
      <c r="A296" s="40"/>
      <c r="B296" s="41"/>
      <c r="C296" s="42"/>
      <c r="D296" s="219" t="s">
        <v>135</v>
      </c>
      <c r="E296" s="42"/>
      <c r="F296" s="220" t="s">
        <v>356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135</v>
      </c>
      <c r="AU296" s="19" t="s">
        <v>84</v>
      </c>
    </row>
    <row r="297" spans="1:51" s="13" customFormat="1" ht="12">
      <c r="A297" s="13"/>
      <c r="B297" s="224"/>
      <c r="C297" s="225"/>
      <c r="D297" s="226" t="s">
        <v>137</v>
      </c>
      <c r="E297" s="227" t="s">
        <v>19</v>
      </c>
      <c r="F297" s="228" t="s">
        <v>167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137</v>
      </c>
      <c r="AU297" s="234" t="s">
        <v>84</v>
      </c>
      <c r="AV297" s="13" t="s">
        <v>82</v>
      </c>
      <c r="AW297" s="13" t="s">
        <v>34</v>
      </c>
      <c r="AX297" s="13" t="s">
        <v>74</v>
      </c>
      <c r="AY297" s="234" t="s">
        <v>125</v>
      </c>
    </row>
    <row r="298" spans="1:51" s="14" customFormat="1" ht="12">
      <c r="A298" s="14"/>
      <c r="B298" s="235"/>
      <c r="C298" s="236"/>
      <c r="D298" s="226" t="s">
        <v>137</v>
      </c>
      <c r="E298" s="237" t="s">
        <v>19</v>
      </c>
      <c r="F298" s="238" t="s">
        <v>323</v>
      </c>
      <c r="G298" s="236"/>
      <c r="H298" s="239">
        <v>5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137</v>
      </c>
      <c r="AU298" s="245" t="s">
        <v>84</v>
      </c>
      <c r="AV298" s="14" t="s">
        <v>84</v>
      </c>
      <c r="AW298" s="14" t="s">
        <v>34</v>
      </c>
      <c r="AX298" s="14" t="s">
        <v>74</v>
      </c>
      <c r="AY298" s="245" t="s">
        <v>125</v>
      </c>
    </row>
    <row r="299" spans="1:51" s="13" customFormat="1" ht="12">
      <c r="A299" s="13"/>
      <c r="B299" s="224"/>
      <c r="C299" s="225"/>
      <c r="D299" s="226" t="s">
        <v>137</v>
      </c>
      <c r="E299" s="227" t="s">
        <v>19</v>
      </c>
      <c r="F299" s="228" t="s">
        <v>175</v>
      </c>
      <c r="G299" s="225"/>
      <c r="H299" s="227" t="s">
        <v>19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137</v>
      </c>
      <c r="AU299" s="234" t="s">
        <v>84</v>
      </c>
      <c r="AV299" s="13" t="s">
        <v>82</v>
      </c>
      <c r="AW299" s="13" t="s">
        <v>34</v>
      </c>
      <c r="AX299" s="13" t="s">
        <v>74</v>
      </c>
      <c r="AY299" s="234" t="s">
        <v>125</v>
      </c>
    </row>
    <row r="300" spans="1:51" s="14" customFormat="1" ht="12">
      <c r="A300" s="14"/>
      <c r="B300" s="235"/>
      <c r="C300" s="236"/>
      <c r="D300" s="226" t="s">
        <v>137</v>
      </c>
      <c r="E300" s="237" t="s">
        <v>19</v>
      </c>
      <c r="F300" s="238" t="s">
        <v>84</v>
      </c>
      <c r="G300" s="236"/>
      <c r="H300" s="239">
        <v>2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137</v>
      </c>
      <c r="AU300" s="245" t="s">
        <v>84</v>
      </c>
      <c r="AV300" s="14" t="s">
        <v>84</v>
      </c>
      <c r="AW300" s="14" t="s">
        <v>34</v>
      </c>
      <c r="AX300" s="14" t="s">
        <v>74</v>
      </c>
      <c r="AY300" s="245" t="s">
        <v>125</v>
      </c>
    </row>
    <row r="301" spans="1:51" s="15" customFormat="1" ht="12">
      <c r="A301" s="15"/>
      <c r="B301" s="246"/>
      <c r="C301" s="247"/>
      <c r="D301" s="226" t="s">
        <v>137</v>
      </c>
      <c r="E301" s="248" t="s">
        <v>19</v>
      </c>
      <c r="F301" s="249" t="s">
        <v>142</v>
      </c>
      <c r="G301" s="247"/>
      <c r="H301" s="250">
        <v>7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6" t="s">
        <v>137</v>
      </c>
      <c r="AU301" s="256" t="s">
        <v>84</v>
      </c>
      <c r="AV301" s="15" t="s">
        <v>133</v>
      </c>
      <c r="AW301" s="15" t="s">
        <v>34</v>
      </c>
      <c r="AX301" s="15" t="s">
        <v>82</v>
      </c>
      <c r="AY301" s="256" t="s">
        <v>125</v>
      </c>
    </row>
    <row r="302" spans="1:63" s="12" customFormat="1" ht="22.8" customHeight="1">
      <c r="A302" s="12"/>
      <c r="B302" s="190"/>
      <c r="C302" s="191"/>
      <c r="D302" s="192" t="s">
        <v>73</v>
      </c>
      <c r="E302" s="204" t="s">
        <v>357</v>
      </c>
      <c r="F302" s="204" t="s">
        <v>358</v>
      </c>
      <c r="G302" s="191"/>
      <c r="H302" s="191"/>
      <c r="I302" s="194"/>
      <c r="J302" s="205">
        <f>BK302</f>
        <v>0</v>
      </c>
      <c r="K302" s="191"/>
      <c r="L302" s="196"/>
      <c r="M302" s="197"/>
      <c r="N302" s="198"/>
      <c r="O302" s="198"/>
      <c r="P302" s="199">
        <f>SUM(P303:P314)</f>
        <v>0</v>
      </c>
      <c r="Q302" s="198"/>
      <c r="R302" s="199">
        <f>SUM(R303:R314)</f>
        <v>0</v>
      </c>
      <c r="S302" s="198"/>
      <c r="T302" s="200">
        <f>SUM(T303:T314)</f>
        <v>0.43421999999999994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1" t="s">
        <v>84</v>
      </c>
      <c r="AT302" s="202" t="s">
        <v>73</v>
      </c>
      <c r="AU302" s="202" t="s">
        <v>82</v>
      </c>
      <c r="AY302" s="201" t="s">
        <v>125</v>
      </c>
      <c r="BK302" s="203">
        <f>SUM(BK303:BK314)</f>
        <v>0</v>
      </c>
    </row>
    <row r="303" spans="1:65" s="2" customFormat="1" ht="16.5" customHeight="1">
      <c r="A303" s="40"/>
      <c r="B303" s="41"/>
      <c r="C303" s="206" t="s">
        <v>359</v>
      </c>
      <c r="D303" s="206" t="s">
        <v>128</v>
      </c>
      <c r="E303" s="207" t="s">
        <v>360</v>
      </c>
      <c r="F303" s="208" t="s">
        <v>361</v>
      </c>
      <c r="G303" s="209" t="s">
        <v>146</v>
      </c>
      <c r="H303" s="210">
        <v>20.79</v>
      </c>
      <c r="I303" s="211"/>
      <c r="J303" s="212">
        <f>ROUND(I303*H303,2)</f>
        <v>0</v>
      </c>
      <c r="K303" s="208" t="s">
        <v>132</v>
      </c>
      <c r="L303" s="46"/>
      <c r="M303" s="213" t="s">
        <v>19</v>
      </c>
      <c r="N303" s="214" t="s">
        <v>45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0.018</v>
      </c>
      <c r="T303" s="216">
        <f>S303*H303</f>
        <v>0.37421999999999994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248</v>
      </c>
      <c r="AT303" s="217" t="s">
        <v>128</v>
      </c>
      <c r="AU303" s="217" t="s">
        <v>84</v>
      </c>
      <c r="AY303" s="19" t="s">
        <v>125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82</v>
      </c>
      <c r="BK303" s="218">
        <f>ROUND(I303*H303,2)</f>
        <v>0</v>
      </c>
      <c r="BL303" s="19" t="s">
        <v>248</v>
      </c>
      <c r="BM303" s="217" t="s">
        <v>362</v>
      </c>
    </row>
    <row r="304" spans="1:47" s="2" customFormat="1" ht="12">
      <c r="A304" s="40"/>
      <c r="B304" s="41"/>
      <c r="C304" s="42"/>
      <c r="D304" s="219" t="s">
        <v>135</v>
      </c>
      <c r="E304" s="42"/>
      <c r="F304" s="220" t="s">
        <v>363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135</v>
      </c>
      <c r="AU304" s="19" t="s">
        <v>84</v>
      </c>
    </row>
    <row r="305" spans="1:51" s="13" customFormat="1" ht="12">
      <c r="A305" s="13"/>
      <c r="B305" s="224"/>
      <c r="C305" s="225"/>
      <c r="D305" s="226" t="s">
        <v>137</v>
      </c>
      <c r="E305" s="227" t="s">
        <v>19</v>
      </c>
      <c r="F305" s="228" t="s">
        <v>167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137</v>
      </c>
      <c r="AU305" s="234" t="s">
        <v>84</v>
      </c>
      <c r="AV305" s="13" t="s">
        <v>82</v>
      </c>
      <c r="AW305" s="13" t="s">
        <v>34</v>
      </c>
      <c r="AX305" s="13" t="s">
        <v>74</v>
      </c>
      <c r="AY305" s="234" t="s">
        <v>125</v>
      </c>
    </row>
    <row r="306" spans="1:51" s="14" customFormat="1" ht="12">
      <c r="A306" s="14"/>
      <c r="B306" s="235"/>
      <c r="C306" s="236"/>
      <c r="D306" s="226" t="s">
        <v>137</v>
      </c>
      <c r="E306" s="237" t="s">
        <v>19</v>
      </c>
      <c r="F306" s="238" t="s">
        <v>364</v>
      </c>
      <c r="G306" s="236"/>
      <c r="H306" s="239">
        <v>15.18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137</v>
      </c>
      <c r="AU306" s="245" t="s">
        <v>84</v>
      </c>
      <c r="AV306" s="14" t="s">
        <v>84</v>
      </c>
      <c r="AW306" s="14" t="s">
        <v>34</v>
      </c>
      <c r="AX306" s="14" t="s">
        <v>74</v>
      </c>
      <c r="AY306" s="245" t="s">
        <v>125</v>
      </c>
    </row>
    <row r="307" spans="1:51" s="14" customFormat="1" ht="12">
      <c r="A307" s="14"/>
      <c r="B307" s="235"/>
      <c r="C307" s="236"/>
      <c r="D307" s="226" t="s">
        <v>137</v>
      </c>
      <c r="E307" s="237" t="s">
        <v>19</v>
      </c>
      <c r="F307" s="238" t="s">
        <v>365</v>
      </c>
      <c r="G307" s="236"/>
      <c r="H307" s="239">
        <v>4.62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137</v>
      </c>
      <c r="AU307" s="245" t="s">
        <v>84</v>
      </c>
      <c r="AV307" s="14" t="s">
        <v>84</v>
      </c>
      <c r="AW307" s="14" t="s">
        <v>34</v>
      </c>
      <c r="AX307" s="14" t="s">
        <v>74</v>
      </c>
      <c r="AY307" s="245" t="s">
        <v>125</v>
      </c>
    </row>
    <row r="308" spans="1:51" s="15" customFormat="1" ht="12">
      <c r="A308" s="15"/>
      <c r="B308" s="246"/>
      <c r="C308" s="247"/>
      <c r="D308" s="226" t="s">
        <v>137</v>
      </c>
      <c r="E308" s="248" t="s">
        <v>19</v>
      </c>
      <c r="F308" s="249" t="s">
        <v>142</v>
      </c>
      <c r="G308" s="247"/>
      <c r="H308" s="250">
        <v>19.8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137</v>
      </c>
      <c r="AU308" s="256" t="s">
        <v>84</v>
      </c>
      <c r="AV308" s="15" t="s">
        <v>133</v>
      </c>
      <c r="AW308" s="15" t="s">
        <v>34</v>
      </c>
      <c r="AX308" s="15" t="s">
        <v>82</v>
      </c>
      <c r="AY308" s="256" t="s">
        <v>125</v>
      </c>
    </row>
    <row r="309" spans="1:51" s="14" customFormat="1" ht="12">
      <c r="A309" s="14"/>
      <c r="B309" s="235"/>
      <c r="C309" s="236"/>
      <c r="D309" s="226" t="s">
        <v>137</v>
      </c>
      <c r="E309" s="236"/>
      <c r="F309" s="238" t="s">
        <v>366</v>
      </c>
      <c r="G309" s="236"/>
      <c r="H309" s="239">
        <v>20.79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137</v>
      </c>
      <c r="AU309" s="245" t="s">
        <v>84</v>
      </c>
      <c r="AV309" s="14" t="s">
        <v>84</v>
      </c>
      <c r="AW309" s="14" t="s">
        <v>4</v>
      </c>
      <c r="AX309" s="14" t="s">
        <v>82</v>
      </c>
      <c r="AY309" s="245" t="s">
        <v>125</v>
      </c>
    </row>
    <row r="310" spans="1:65" s="2" customFormat="1" ht="16.5" customHeight="1">
      <c r="A310" s="40"/>
      <c r="B310" s="41"/>
      <c r="C310" s="206" t="s">
        <v>367</v>
      </c>
      <c r="D310" s="206" t="s">
        <v>128</v>
      </c>
      <c r="E310" s="207" t="s">
        <v>368</v>
      </c>
      <c r="F310" s="208" t="s">
        <v>369</v>
      </c>
      <c r="G310" s="209" t="s">
        <v>202</v>
      </c>
      <c r="H310" s="210">
        <v>2</v>
      </c>
      <c r="I310" s="211"/>
      <c r="J310" s="212">
        <f>ROUND(I310*H310,2)</f>
        <v>0</v>
      </c>
      <c r="K310" s="208" t="s">
        <v>132</v>
      </c>
      <c r="L310" s="46"/>
      <c r="M310" s="213" t="s">
        <v>19</v>
      </c>
      <c r="N310" s="214" t="s">
        <v>45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0.03</v>
      </c>
      <c r="T310" s="216">
        <f>S310*H310</f>
        <v>0.06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248</v>
      </c>
      <c r="AT310" s="217" t="s">
        <v>128</v>
      </c>
      <c r="AU310" s="217" t="s">
        <v>84</v>
      </c>
      <c r="AY310" s="19" t="s">
        <v>125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82</v>
      </c>
      <c r="BK310" s="218">
        <f>ROUND(I310*H310,2)</f>
        <v>0</v>
      </c>
      <c r="BL310" s="19" t="s">
        <v>248</v>
      </c>
      <c r="BM310" s="217" t="s">
        <v>370</v>
      </c>
    </row>
    <row r="311" spans="1:47" s="2" customFormat="1" ht="12">
      <c r="A311" s="40"/>
      <c r="B311" s="41"/>
      <c r="C311" s="42"/>
      <c r="D311" s="219" t="s">
        <v>135</v>
      </c>
      <c r="E311" s="42"/>
      <c r="F311" s="220" t="s">
        <v>371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135</v>
      </c>
      <c r="AU311" s="19" t="s">
        <v>84</v>
      </c>
    </row>
    <row r="312" spans="1:51" s="13" customFormat="1" ht="12">
      <c r="A312" s="13"/>
      <c r="B312" s="224"/>
      <c r="C312" s="225"/>
      <c r="D312" s="226" t="s">
        <v>137</v>
      </c>
      <c r="E312" s="227" t="s">
        <v>19</v>
      </c>
      <c r="F312" s="228" t="s">
        <v>167</v>
      </c>
      <c r="G312" s="225"/>
      <c r="H312" s="227" t="s">
        <v>19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137</v>
      </c>
      <c r="AU312" s="234" t="s">
        <v>84</v>
      </c>
      <c r="AV312" s="13" t="s">
        <v>82</v>
      </c>
      <c r="AW312" s="13" t="s">
        <v>34</v>
      </c>
      <c r="AX312" s="13" t="s">
        <v>74</v>
      </c>
      <c r="AY312" s="234" t="s">
        <v>125</v>
      </c>
    </row>
    <row r="313" spans="1:51" s="14" customFormat="1" ht="12">
      <c r="A313" s="14"/>
      <c r="B313" s="235"/>
      <c r="C313" s="236"/>
      <c r="D313" s="226" t="s">
        <v>137</v>
      </c>
      <c r="E313" s="237" t="s">
        <v>19</v>
      </c>
      <c r="F313" s="238" t="s">
        <v>84</v>
      </c>
      <c r="G313" s="236"/>
      <c r="H313" s="239">
        <v>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137</v>
      </c>
      <c r="AU313" s="245" t="s">
        <v>84</v>
      </c>
      <c r="AV313" s="14" t="s">
        <v>84</v>
      </c>
      <c r="AW313" s="14" t="s">
        <v>34</v>
      </c>
      <c r="AX313" s="14" t="s">
        <v>74</v>
      </c>
      <c r="AY313" s="245" t="s">
        <v>125</v>
      </c>
    </row>
    <row r="314" spans="1:51" s="15" customFormat="1" ht="12">
      <c r="A314" s="15"/>
      <c r="B314" s="246"/>
      <c r="C314" s="247"/>
      <c r="D314" s="226" t="s">
        <v>137</v>
      </c>
      <c r="E314" s="248" t="s">
        <v>19</v>
      </c>
      <c r="F314" s="249" t="s">
        <v>142</v>
      </c>
      <c r="G314" s="247"/>
      <c r="H314" s="250">
        <v>2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6" t="s">
        <v>137</v>
      </c>
      <c r="AU314" s="256" t="s">
        <v>84</v>
      </c>
      <c r="AV314" s="15" t="s">
        <v>133</v>
      </c>
      <c r="AW314" s="15" t="s">
        <v>34</v>
      </c>
      <c r="AX314" s="15" t="s">
        <v>82</v>
      </c>
      <c r="AY314" s="256" t="s">
        <v>125</v>
      </c>
    </row>
    <row r="315" spans="1:63" s="12" customFormat="1" ht="22.8" customHeight="1">
      <c r="A315" s="12"/>
      <c r="B315" s="190"/>
      <c r="C315" s="191"/>
      <c r="D315" s="192" t="s">
        <v>73</v>
      </c>
      <c r="E315" s="204" t="s">
        <v>372</v>
      </c>
      <c r="F315" s="204" t="s">
        <v>373</v>
      </c>
      <c r="G315" s="191"/>
      <c r="H315" s="191"/>
      <c r="I315" s="194"/>
      <c r="J315" s="205">
        <f>BK315</f>
        <v>0</v>
      </c>
      <c r="K315" s="191"/>
      <c r="L315" s="196"/>
      <c r="M315" s="197"/>
      <c r="N315" s="198"/>
      <c r="O315" s="198"/>
      <c r="P315" s="199">
        <f>SUM(P316:P322)</f>
        <v>0</v>
      </c>
      <c r="Q315" s="198"/>
      <c r="R315" s="199">
        <f>SUM(R316:R322)</f>
        <v>0</v>
      </c>
      <c r="S315" s="198"/>
      <c r="T315" s="200">
        <f>SUM(T316:T322)</f>
        <v>0.042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1" t="s">
        <v>84</v>
      </c>
      <c r="AT315" s="202" t="s">
        <v>73</v>
      </c>
      <c r="AU315" s="202" t="s">
        <v>82</v>
      </c>
      <c r="AY315" s="201" t="s">
        <v>125</v>
      </c>
      <c r="BK315" s="203">
        <f>SUM(BK316:BK322)</f>
        <v>0</v>
      </c>
    </row>
    <row r="316" spans="1:65" s="2" customFormat="1" ht="16.5" customHeight="1">
      <c r="A316" s="40"/>
      <c r="B316" s="41"/>
      <c r="C316" s="206" t="s">
        <v>198</v>
      </c>
      <c r="D316" s="206" t="s">
        <v>128</v>
      </c>
      <c r="E316" s="207" t="s">
        <v>374</v>
      </c>
      <c r="F316" s="208" t="s">
        <v>375</v>
      </c>
      <c r="G316" s="209" t="s">
        <v>146</v>
      </c>
      <c r="H316" s="210">
        <v>3</v>
      </c>
      <c r="I316" s="211"/>
      <c r="J316" s="212">
        <f>ROUND(I316*H316,2)</f>
        <v>0</v>
      </c>
      <c r="K316" s="208" t="s">
        <v>132</v>
      </c>
      <c r="L316" s="46"/>
      <c r="M316" s="213" t="s">
        <v>19</v>
      </c>
      <c r="N316" s="214" t="s">
        <v>45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0.014</v>
      </c>
      <c r="T316" s="216">
        <f>S316*H316</f>
        <v>0.042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248</v>
      </c>
      <c r="AT316" s="217" t="s">
        <v>128</v>
      </c>
      <c r="AU316" s="217" t="s">
        <v>84</v>
      </c>
      <c r="AY316" s="19" t="s">
        <v>125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82</v>
      </c>
      <c r="BK316" s="218">
        <f>ROUND(I316*H316,2)</f>
        <v>0</v>
      </c>
      <c r="BL316" s="19" t="s">
        <v>248</v>
      </c>
      <c r="BM316" s="217" t="s">
        <v>376</v>
      </c>
    </row>
    <row r="317" spans="1:47" s="2" customFormat="1" ht="12">
      <c r="A317" s="40"/>
      <c r="B317" s="41"/>
      <c r="C317" s="42"/>
      <c r="D317" s="219" t="s">
        <v>135</v>
      </c>
      <c r="E317" s="42"/>
      <c r="F317" s="220" t="s">
        <v>377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135</v>
      </c>
      <c r="AU317" s="19" t="s">
        <v>84</v>
      </c>
    </row>
    <row r="318" spans="1:51" s="13" customFormat="1" ht="12">
      <c r="A318" s="13"/>
      <c r="B318" s="224"/>
      <c r="C318" s="225"/>
      <c r="D318" s="226" t="s">
        <v>137</v>
      </c>
      <c r="E318" s="227" t="s">
        <v>19</v>
      </c>
      <c r="F318" s="228" t="s">
        <v>167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137</v>
      </c>
      <c r="AU318" s="234" t="s">
        <v>84</v>
      </c>
      <c r="AV318" s="13" t="s">
        <v>82</v>
      </c>
      <c r="AW318" s="13" t="s">
        <v>34</v>
      </c>
      <c r="AX318" s="13" t="s">
        <v>74</v>
      </c>
      <c r="AY318" s="234" t="s">
        <v>125</v>
      </c>
    </row>
    <row r="319" spans="1:51" s="14" customFormat="1" ht="12">
      <c r="A319" s="14"/>
      <c r="B319" s="235"/>
      <c r="C319" s="236"/>
      <c r="D319" s="226" t="s">
        <v>137</v>
      </c>
      <c r="E319" s="237" t="s">
        <v>19</v>
      </c>
      <c r="F319" s="238" t="s">
        <v>84</v>
      </c>
      <c r="G319" s="236"/>
      <c r="H319" s="239">
        <v>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137</v>
      </c>
      <c r="AU319" s="245" t="s">
        <v>84</v>
      </c>
      <c r="AV319" s="14" t="s">
        <v>84</v>
      </c>
      <c r="AW319" s="14" t="s">
        <v>34</v>
      </c>
      <c r="AX319" s="14" t="s">
        <v>74</v>
      </c>
      <c r="AY319" s="245" t="s">
        <v>125</v>
      </c>
    </row>
    <row r="320" spans="1:51" s="13" customFormat="1" ht="12">
      <c r="A320" s="13"/>
      <c r="B320" s="224"/>
      <c r="C320" s="225"/>
      <c r="D320" s="226" t="s">
        <v>137</v>
      </c>
      <c r="E320" s="227" t="s">
        <v>19</v>
      </c>
      <c r="F320" s="228" t="s">
        <v>175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137</v>
      </c>
      <c r="AU320" s="234" t="s">
        <v>84</v>
      </c>
      <c r="AV320" s="13" t="s">
        <v>82</v>
      </c>
      <c r="AW320" s="13" t="s">
        <v>34</v>
      </c>
      <c r="AX320" s="13" t="s">
        <v>74</v>
      </c>
      <c r="AY320" s="234" t="s">
        <v>125</v>
      </c>
    </row>
    <row r="321" spans="1:51" s="14" customFormat="1" ht="12">
      <c r="A321" s="14"/>
      <c r="B321" s="235"/>
      <c r="C321" s="236"/>
      <c r="D321" s="226" t="s">
        <v>137</v>
      </c>
      <c r="E321" s="237" t="s">
        <v>19</v>
      </c>
      <c r="F321" s="238" t="s">
        <v>82</v>
      </c>
      <c r="G321" s="236"/>
      <c r="H321" s="239">
        <v>1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137</v>
      </c>
      <c r="AU321" s="245" t="s">
        <v>84</v>
      </c>
      <c r="AV321" s="14" t="s">
        <v>84</v>
      </c>
      <c r="AW321" s="14" t="s">
        <v>34</v>
      </c>
      <c r="AX321" s="14" t="s">
        <v>74</v>
      </c>
      <c r="AY321" s="245" t="s">
        <v>125</v>
      </c>
    </row>
    <row r="322" spans="1:51" s="15" customFormat="1" ht="12">
      <c r="A322" s="15"/>
      <c r="B322" s="246"/>
      <c r="C322" s="247"/>
      <c r="D322" s="226" t="s">
        <v>137</v>
      </c>
      <c r="E322" s="248" t="s">
        <v>19</v>
      </c>
      <c r="F322" s="249" t="s">
        <v>142</v>
      </c>
      <c r="G322" s="247"/>
      <c r="H322" s="250">
        <v>3</v>
      </c>
      <c r="I322" s="251"/>
      <c r="J322" s="247"/>
      <c r="K322" s="247"/>
      <c r="L322" s="252"/>
      <c r="M322" s="257"/>
      <c r="N322" s="258"/>
      <c r="O322" s="258"/>
      <c r="P322" s="258"/>
      <c r="Q322" s="258"/>
      <c r="R322" s="258"/>
      <c r="S322" s="258"/>
      <c r="T322" s="259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137</v>
      </c>
      <c r="AU322" s="256" t="s">
        <v>84</v>
      </c>
      <c r="AV322" s="15" t="s">
        <v>133</v>
      </c>
      <c r="AW322" s="15" t="s">
        <v>34</v>
      </c>
      <c r="AX322" s="15" t="s">
        <v>82</v>
      </c>
      <c r="AY322" s="256" t="s">
        <v>125</v>
      </c>
    </row>
    <row r="323" spans="1:31" s="2" customFormat="1" ht="6.95" customHeight="1">
      <c r="A323" s="40"/>
      <c r="B323" s="61"/>
      <c r="C323" s="62"/>
      <c r="D323" s="62"/>
      <c r="E323" s="62"/>
      <c r="F323" s="62"/>
      <c r="G323" s="62"/>
      <c r="H323" s="62"/>
      <c r="I323" s="62"/>
      <c r="J323" s="62"/>
      <c r="K323" s="62"/>
      <c r="L323" s="46"/>
      <c r="M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</row>
  </sheetData>
  <sheetProtection password="CC35" sheet="1" objects="1" scenarios="1" formatColumns="0" formatRows="0" autoFilter="0"/>
  <autoFilter ref="C90:K32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2/965042141"/>
    <hyperlink ref="F103" r:id="rId2" display="https://podminky.urs.cz/item/CS_URS_2023_02/965081213"/>
    <hyperlink ref="F111" r:id="rId3" display="https://podminky.urs.cz/item/CS_URS_2023_02/965081611"/>
    <hyperlink ref="F119" r:id="rId4" display="https://podminky.urs.cz/item/CS_URS_2023_02/968072244"/>
    <hyperlink ref="F124" r:id="rId5" display="https://podminky.urs.cz/item/CS_URS_2023_02/968072455"/>
    <hyperlink ref="F131" r:id="rId6" display="https://podminky.urs.cz/item/CS_URS_2023_02/969021112"/>
    <hyperlink ref="F140" r:id="rId7" display="https://podminky.urs.cz/item/CS_URS_2023_02/969021113"/>
    <hyperlink ref="F149" r:id="rId8" display="https://podminky.urs.cz/item/CS_URS_2023_02/969031111"/>
    <hyperlink ref="F158" r:id="rId9" display="https://podminky.urs.cz/item/CS_URS_2023_02/971033331"/>
    <hyperlink ref="F165" r:id="rId10" display="https://podminky.urs.cz/item/CS_URS_2023_02/978013191"/>
    <hyperlink ref="F177" r:id="rId11" display="https://podminky.urs.cz/item/CS_URS_2023_02/978059541"/>
    <hyperlink ref="F186" r:id="rId12" display="https://podminky.urs.cz/item/CS_URS_2023_02/997013211"/>
    <hyperlink ref="F188" r:id="rId13" display="https://podminky.urs.cz/item/CS_URS_2023_02/997013219"/>
    <hyperlink ref="F191" r:id="rId14" display="https://podminky.urs.cz/item/CS_URS_2023_02/997013501"/>
    <hyperlink ref="F193" r:id="rId15" display="https://podminky.urs.cz/item/CS_URS_2023_02/997013509"/>
    <hyperlink ref="F196" r:id="rId16" display="https://podminky.urs.cz/item/CS_URS_2023_02/997013631"/>
    <hyperlink ref="F200" r:id="rId17" display="https://podminky.urs.cz/item/CS_URS_2023_02/725110811"/>
    <hyperlink ref="F207" r:id="rId18" display="https://podminky.urs.cz/item/CS_URS_2023_02/725130813"/>
    <hyperlink ref="F212" r:id="rId19" display="https://podminky.urs.cz/item/CS_URS_2023_02/725210821"/>
    <hyperlink ref="F219" r:id="rId20" display="https://podminky.urs.cz/item/CS_URS_2023_02/725330840"/>
    <hyperlink ref="F224" r:id="rId21" display="https://podminky.urs.cz/item/CS_URS_2023_02/725820801"/>
    <hyperlink ref="F231" r:id="rId22" display="https://podminky.urs.cz/item/CS_URS_2023_02/725860811"/>
    <hyperlink ref="F245" r:id="rId23" display="https://podminky.urs.cz/item/CS_URS_2023_02/733120815"/>
    <hyperlink ref="F264" r:id="rId24" display="https://podminky.urs.cz/item/CS_URS_2023_02/741311815"/>
    <hyperlink ref="F271" r:id="rId25" display="https://podminky.urs.cz/item/CS_URS_2023_02/741374821"/>
    <hyperlink ref="F279" r:id="rId26" display="https://podminky.urs.cz/item/CS_URS_2023_02/763111811"/>
    <hyperlink ref="F286" r:id="rId27" display="https://podminky.urs.cz/item/CS_URS_2023_02/766661821"/>
    <hyperlink ref="F291" r:id="rId28" display="https://podminky.urs.cz/item/CS_URS_2023_02/766662811"/>
    <hyperlink ref="F296" r:id="rId29" display="https://podminky.urs.cz/item/CS_URS_2023_02/766691914"/>
    <hyperlink ref="F304" r:id="rId30" display="https://podminky.urs.cz/item/CS_URS_2023_02/767132812"/>
    <hyperlink ref="F311" r:id="rId31" display="https://podminky.urs.cz/item/CS_URS_2023_02/767193802"/>
    <hyperlink ref="F317" r:id="rId32" display="https://podminky.urs.cz/item/CS_URS_2023_02/787700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Liberec, Dobiášova - stavební úpravy sociálního zázemí v 1.NP u družiny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378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36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ROUND(J101,2)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ROUND((SUM(BE101:BE953)),2)</f>
        <v>0</v>
      </c>
      <c r="G33" s="40"/>
      <c r="H33" s="40"/>
      <c r="I33" s="150">
        <v>0.21</v>
      </c>
      <c r="J33" s="149">
        <f>ROUND(((SUM(BE101:BE953))*I33),2)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ROUND((SUM(BF101:BF953)),2)</f>
        <v>0</v>
      </c>
      <c r="G34" s="40"/>
      <c r="H34" s="40"/>
      <c r="I34" s="150">
        <v>0.12</v>
      </c>
      <c r="J34" s="149">
        <f>ROUND(((SUM(BF101:BF953))*I34),2)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ROUND((SUM(BG101:BG953)),2)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ROUND((SUM(BH101:BH953)),2)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ROUND((SUM(BI101:BI953)),2)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Liberec, Dobiášova - stavební úpravy sociálního zázemí v 1.NP u družiny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Rekonstrukce toalet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Dobiášova 851/5, Liberec - Rochlice</v>
      </c>
      <c r="G52" s="42"/>
      <c r="H52" s="42"/>
      <c r="I52" s="34" t="s">
        <v>23</v>
      </c>
      <c r="J52" s="74" t="str">
        <f>IF(J12="","",J12)</f>
        <v>27. 2. 2024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Michael Štěpán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J101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J102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379</v>
      </c>
      <c r="E61" s="176"/>
      <c r="F61" s="176"/>
      <c r="G61" s="176"/>
      <c r="H61" s="176"/>
      <c r="I61" s="176"/>
      <c r="J61" s="177">
        <f>J103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380</v>
      </c>
      <c r="E62" s="176"/>
      <c r="F62" s="176"/>
      <c r="G62" s="176"/>
      <c r="H62" s="176"/>
      <c r="I62" s="176"/>
      <c r="J62" s="177">
        <f>J121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J244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381</v>
      </c>
      <c r="E64" s="176"/>
      <c r="F64" s="176"/>
      <c r="G64" s="176"/>
      <c r="H64" s="176"/>
      <c r="I64" s="176"/>
      <c r="J64" s="177">
        <f>J260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101</v>
      </c>
      <c r="E65" s="170"/>
      <c r="F65" s="170"/>
      <c r="G65" s="170"/>
      <c r="H65" s="170"/>
      <c r="I65" s="170"/>
      <c r="J65" s="171">
        <f>J265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382</v>
      </c>
      <c r="E66" s="176"/>
      <c r="F66" s="176"/>
      <c r="G66" s="176"/>
      <c r="H66" s="176"/>
      <c r="I66" s="176"/>
      <c r="J66" s="177">
        <f>J266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383</v>
      </c>
      <c r="E67" s="176"/>
      <c r="F67" s="176"/>
      <c r="G67" s="176"/>
      <c r="H67" s="176"/>
      <c r="I67" s="176"/>
      <c r="J67" s="177">
        <f>J311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</v>
      </c>
      <c r="E68" s="176"/>
      <c r="F68" s="176"/>
      <c r="G68" s="176"/>
      <c r="H68" s="176"/>
      <c r="I68" s="176"/>
      <c r="J68" s="177">
        <f>J364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384</v>
      </c>
      <c r="E69" s="176"/>
      <c r="F69" s="176"/>
      <c r="G69" s="176"/>
      <c r="H69" s="176"/>
      <c r="I69" s="176"/>
      <c r="J69" s="177">
        <f>J485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103</v>
      </c>
      <c r="E70" s="176"/>
      <c r="F70" s="176"/>
      <c r="G70" s="176"/>
      <c r="H70" s="176"/>
      <c r="I70" s="176"/>
      <c r="J70" s="177">
        <f>J486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385</v>
      </c>
      <c r="E71" s="176"/>
      <c r="F71" s="176"/>
      <c r="G71" s="176"/>
      <c r="H71" s="176"/>
      <c r="I71" s="176"/>
      <c r="J71" s="177">
        <f>J498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104</v>
      </c>
      <c r="E72" s="176"/>
      <c r="F72" s="176"/>
      <c r="G72" s="176"/>
      <c r="H72" s="176"/>
      <c r="I72" s="176"/>
      <c r="J72" s="177">
        <f>J523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105</v>
      </c>
      <c r="E73" s="176"/>
      <c r="F73" s="176"/>
      <c r="G73" s="176"/>
      <c r="H73" s="176"/>
      <c r="I73" s="176"/>
      <c r="J73" s="177">
        <f>J533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106</v>
      </c>
      <c r="E74" s="176"/>
      <c r="F74" s="176"/>
      <c r="G74" s="176"/>
      <c r="H74" s="176"/>
      <c r="I74" s="176"/>
      <c r="J74" s="177">
        <f>J579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107</v>
      </c>
      <c r="E75" s="176"/>
      <c r="F75" s="176"/>
      <c r="G75" s="176"/>
      <c r="H75" s="176"/>
      <c r="I75" s="176"/>
      <c r="J75" s="177">
        <f>J610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108</v>
      </c>
      <c r="E76" s="176"/>
      <c r="F76" s="176"/>
      <c r="G76" s="176"/>
      <c r="H76" s="176"/>
      <c r="I76" s="176"/>
      <c r="J76" s="177">
        <f>J681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386</v>
      </c>
      <c r="E77" s="176"/>
      <c r="F77" s="176"/>
      <c r="G77" s="176"/>
      <c r="H77" s="176"/>
      <c r="I77" s="176"/>
      <c r="J77" s="177">
        <f>J713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387</v>
      </c>
      <c r="E78" s="176"/>
      <c r="F78" s="176"/>
      <c r="G78" s="176"/>
      <c r="H78" s="176"/>
      <c r="I78" s="176"/>
      <c r="J78" s="177">
        <f>J758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388</v>
      </c>
      <c r="E79" s="176"/>
      <c r="F79" s="176"/>
      <c r="G79" s="176"/>
      <c r="H79" s="176"/>
      <c r="I79" s="176"/>
      <c r="J79" s="177">
        <f>J839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389</v>
      </c>
      <c r="E80" s="176"/>
      <c r="F80" s="176"/>
      <c r="G80" s="176"/>
      <c r="H80" s="176"/>
      <c r="I80" s="176"/>
      <c r="J80" s="177">
        <f>J867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67"/>
      <c r="C81" s="168"/>
      <c r="D81" s="169" t="s">
        <v>390</v>
      </c>
      <c r="E81" s="170"/>
      <c r="F81" s="170"/>
      <c r="G81" s="170"/>
      <c r="H81" s="170"/>
      <c r="I81" s="170"/>
      <c r="J81" s="171">
        <f>J933</f>
        <v>0</v>
      </c>
      <c r="K81" s="168"/>
      <c r="L81" s="172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2" customFormat="1" ht="21.8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pans="1:31" s="2" customFormat="1" ht="6.95" customHeight="1">
      <c r="A87" s="40"/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95" customHeight="1">
      <c r="A88" s="40"/>
      <c r="B88" s="41"/>
      <c r="C88" s="25" t="s">
        <v>110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162" t="str">
        <f>E7</f>
        <v>ZŠ Liberec, Dobiášova - stavební úpravy sociálního zázemí v 1.NP u družiny</v>
      </c>
      <c r="F91" s="34"/>
      <c r="G91" s="34"/>
      <c r="H91" s="34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92</v>
      </c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6.5" customHeight="1">
      <c r="A93" s="40"/>
      <c r="B93" s="41"/>
      <c r="C93" s="42"/>
      <c r="D93" s="42"/>
      <c r="E93" s="71" t="str">
        <f>E9</f>
        <v>02 - Rekonstrukce toalet</v>
      </c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21</v>
      </c>
      <c r="D95" s="42"/>
      <c r="E95" s="42"/>
      <c r="F95" s="29" t="str">
        <f>F12</f>
        <v>Dobiášova 851/5, Liberec - Rochlice</v>
      </c>
      <c r="G95" s="42"/>
      <c r="H95" s="42"/>
      <c r="I95" s="34" t="s">
        <v>23</v>
      </c>
      <c r="J95" s="74" t="str">
        <f>IF(J12="","",J12)</f>
        <v>27. 2. 2024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25</v>
      </c>
      <c r="D97" s="42"/>
      <c r="E97" s="42"/>
      <c r="F97" s="29" t="str">
        <f>E15</f>
        <v>Statutární město Liberec</v>
      </c>
      <c r="G97" s="42"/>
      <c r="H97" s="42"/>
      <c r="I97" s="34" t="s">
        <v>32</v>
      </c>
      <c r="J97" s="38" t="str">
        <f>E21</f>
        <v xml:space="preserve"> 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5.15" customHeight="1">
      <c r="A98" s="40"/>
      <c r="B98" s="41"/>
      <c r="C98" s="34" t="s">
        <v>30</v>
      </c>
      <c r="D98" s="42"/>
      <c r="E98" s="42"/>
      <c r="F98" s="29" t="str">
        <f>IF(E18="","",E18)</f>
        <v>Vyplň údaj</v>
      </c>
      <c r="G98" s="42"/>
      <c r="H98" s="42"/>
      <c r="I98" s="34" t="s">
        <v>35</v>
      </c>
      <c r="J98" s="38" t="str">
        <f>E24</f>
        <v>Michael Štěpán</v>
      </c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11" customFormat="1" ht="29.25" customHeight="1">
      <c r="A100" s="179"/>
      <c r="B100" s="180"/>
      <c r="C100" s="181" t="s">
        <v>111</v>
      </c>
      <c r="D100" s="182" t="s">
        <v>59</v>
      </c>
      <c r="E100" s="182" t="s">
        <v>55</v>
      </c>
      <c r="F100" s="182" t="s">
        <v>56</v>
      </c>
      <c r="G100" s="182" t="s">
        <v>112</v>
      </c>
      <c r="H100" s="182" t="s">
        <v>113</v>
      </c>
      <c r="I100" s="182" t="s">
        <v>114</v>
      </c>
      <c r="J100" s="182" t="s">
        <v>96</v>
      </c>
      <c r="K100" s="183" t="s">
        <v>115</v>
      </c>
      <c r="L100" s="184"/>
      <c r="M100" s="94" t="s">
        <v>19</v>
      </c>
      <c r="N100" s="95" t="s">
        <v>44</v>
      </c>
      <c r="O100" s="95" t="s">
        <v>116</v>
      </c>
      <c r="P100" s="95" t="s">
        <v>117</v>
      </c>
      <c r="Q100" s="95" t="s">
        <v>118</v>
      </c>
      <c r="R100" s="95" t="s">
        <v>119</v>
      </c>
      <c r="S100" s="95" t="s">
        <v>120</v>
      </c>
      <c r="T100" s="96" t="s">
        <v>121</v>
      </c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</row>
    <row r="101" spans="1:63" s="2" customFormat="1" ht="22.8" customHeight="1">
      <c r="A101" s="40"/>
      <c r="B101" s="41"/>
      <c r="C101" s="101" t="s">
        <v>122</v>
      </c>
      <c r="D101" s="42"/>
      <c r="E101" s="42"/>
      <c r="F101" s="42"/>
      <c r="G101" s="42"/>
      <c r="H101" s="42"/>
      <c r="I101" s="42"/>
      <c r="J101" s="185">
        <f>BK101</f>
        <v>0</v>
      </c>
      <c r="K101" s="42"/>
      <c r="L101" s="46"/>
      <c r="M101" s="97"/>
      <c r="N101" s="186"/>
      <c r="O101" s="98"/>
      <c r="P101" s="187">
        <f>P102+P265+P933</f>
        <v>0</v>
      </c>
      <c r="Q101" s="98"/>
      <c r="R101" s="187">
        <f>R102+R265+R933</f>
        <v>25.322438379999998</v>
      </c>
      <c r="S101" s="98"/>
      <c r="T101" s="188">
        <f>T102+T265+T933</f>
        <v>0.00742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73</v>
      </c>
      <c r="AU101" s="19" t="s">
        <v>97</v>
      </c>
      <c r="BK101" s="189">
        <f>BK102+BK265+BK933</f>
        <v>0</v>
      </c>
    </row>
    <row r="102" spans="1:63" s="12" customFormat="1" ht="25.9" customHeight="1">
      <c r="A102" s="12"/>
      <c r="B102" s="190"/>
      <c r="C102" s="191"/>
      <c r="D102" s="192" t="s">
        <v>73</v>
      </c>
      <c r="E102" s="193" t="s">
        <v>123</v>
      </c>
      <c r="F102" s="193" t="s">
        <v>124</v>
      </c>
      <c r="G102" s="191"/>
      <c r="H102" s="191"/>
      <c r="I102" s="194"/>
      <c r="J102" s="195">
        <f>BK102</f>
        <v>0</v>
      </c>
      <c r="K102" s="191"/>
      <c r="L102" s="196"/>
      <c r="M102" s="197"/>
      <c r="N102" s="198"/>
      <c r="O102" s="198"/>
      <c r="P102" s="199">
        <f>P103+P121+P244+P260</f>
        <v>0</v>
      </c>
      <c r="Q102" s="198"/>
      <c r="R102" s="199">
        <f>R103+R121+R244+R260</f>
        <v>19.563404029999997</v>
      </c>
      <c r="S102" s="198"/>
      <c r="T102" s="200">
        <f>T103+T121+T244+T260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82</v>
      </c>
      <c r="AT102" s="202" t="s">
        <v>73</v>
      </c>
      <c r="AU102" s="202" t="s">
        <v>74</v>
      </c>
      <c r="AY102" s="201" t="s">
        <v>125</v>
      </c>
      <c r="BK102" s="203">
        <f>BK103+BK121+BK244+BK260</f>
        <v>0</v>
      </c>
    </row>
    <row r="103" spans="1:63" s="12" customFormat="1" ht="22.8" customHeight="1">
      <c r="A103" s="12"/>
      <c r="B103" s="190"/>
      <c r="C103" s="191"/>
      <c r="D103" s="192" t="s">
        <v>73</v>
      </c>
      <c r="E103" s="204" t="s">
        <v>154</v>
      </c>
      <c r="F103" s="204" t="s">
        <v>391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SUM(P104:P120)</f>
        <v>0</v>
      </c>
      <c r="Q103" s="198"/>
      <c r="R103" s="199">
        <f>SUM(R104:R120)</f>
        <v>3.8681993699999997</v>
      </c>
      <c r="S103" s="198"/>
      <c r="T103" s="200">
        <f>SUM(T104:T120)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82</v>
      </c>
      <c r="AT103" s="202" t="s">
        <v>73</v>
      </c>
      <c r="AU103" s="202" t="s">
        <v>82</v>
      </c>
      <c r="AY103" s="201" t="s">
        <v>125</v>
      </c>
      <c r="BK103" s="203">
        <f>SUM(BK104:BK120)</f>
        <v>0</v>
      </c>
    </row>
    <row r="104" spans="1:65" s="2" customFormat="1" ht="24.15" customHeight="1">
      <c r="A104" s="40"/>
      <c r="B104" s="41"/>
      <c r="C104" s="206" t="s">
        <v>82</v>
      </c>
      <c r="D104" s="206" t="s">
        <v>128</v>
      </c>
      <c r="E104" s="207" t="s">
        <v>392</v>
      </c>
      <c r="F104" s="208" t="s">
        <v>393</v>
      </c>
      <c r="G104" s="209" t="s">
        <v>146</v>
      </c>
      <c r="H104" s="210">
        <v>13.671</v>
      </c>
      <c r="I104" s="211"/>
      <c r="J104" s="212">
        <f>ROUND(I104*H104,2)</f>
        <v>0</v>
      </c>
      <c r="K104" s="208" t="s">
        <v>132</v>
      </c>
      <c r="L104" s="46"/>
      <c r="M104" s="213" t="s">
        <v>19</v>
      </c>
      <c r="N104" s="214" t="s">
        <v>45</v>
      </c>
      <c r="O104" s="86"/>
      <c r="P104" s="215">
        <f>O104*H104</f>
        <v>0</v>
      </c>
      <c r="Q104" s="215">
        <v>0.04567</v>
      </c>
      <c r="R104" s="215">
        <f>Q104*H104</f>
        <v>0.62435457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133</v>
      </c>
      <c r="AT104" s="217" t="s">
        <v>128</v>
      </c>
      <c r="AU104" s="217" t="s">
        <v>84</v>
      </c>
      <c r="AY104" s="19" t="s">
        <v>125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82</v>
      </c>
      <c r="BK104" s="218">
        <f>ROUND(I104*H104,2)</f>
        <v>0</v>
      </c>
      <c r="BL104" s="19" t="s">
        <v>133</v>
      </c>
      <c r="BM104" s="217" t="s">
        <v>394</v>
      </c>
    </row>
    <row r="105" spans="1:47" s="2" customFormat="1" ht="12">
      <c r="A105" s="40"/>
      <c r="B105" s="41"/>
      <c r="C105" s="42"/>
      <c r="D105" s="219" t="s">
        <v>135</v>
      </c>
      <c r="E105" s="42"/>
      <c r="F105" s="220" t="s">
        <v>395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135</v>
      </c>
      <c r="AU105" s="19" t="s">
        <v>84</v>
      </c>
    </row>
    <row r="106" spans="1:51" s="13" customFormat="1" ht="12">
      <c r="A106" s="13"/>
      <c r="B106" s="224"/>
      <c r="C106" s="225"/>
      <c r="D106" s="226" t="s">
        <v>137</v>
      </c>
      <c r="E106" s="227" t="s">
        <v>19</v>
      </c>
      <c r="F106" s="228" t="s">
        <v>167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137</v>
      </c>
      <c r="AU106" s="234" t="s">
        <v>84</v>
      </c>
      <c r="AV106" s="13" t="s">
        <v>82</v>
      </c>
      <c r="AW106" s="13" t="s">
        <v>34</v>
      </c>
      <c r="AX106" s="13" t="s">
        <v>74</v>
      </c>
      <c r="AY106" s="234" t="s">
        <v>125</v>
      </c>
    </row>
    <row r="107" spans="1:51" s="14" customFormat="1" ht="12">
      <c r="A107" s="14"/>
      <c r="B107" s="235"/>
      <c r="C107" s="236"/>
      <c r="D107" s="226" t="s">
        <v>137</v>
      </c>
      <c r="E107" s="237" t="s">
        <v>19</v>
      </c>
      <c r="F107" s="238" t="s">
        <v>396</v>
      </c>
      <c r="G107" s="236"/>
      <c r="H107" s="239">
        <v>11.48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137</v>
      </c>
      <c r="AU107" s="245" t="s">
        <v>84</v>
      </c>
      <c r="AV107" s="14" t="s">
        <v>84</v>
      </c>
      <c r="AW107" s="14" t="s">
        <v>34</v>
      </c>
      <c r="AX107" s="14" t="s">
        <v>74</v>
      </c>
      <c r="AY107" s="245" t="s">
        <v>125</v>
      </c>
    </row>
    <row r="108" spans="1:51" s="13" customFormat="1" ht="12">
      <c r="A108" s="13"/>
      <c r="B108" s="224"/>
      <c r="C108" s="225"/>
      <c r="D108" s="226" t="s">
        <v>137</v>
      </c>
      <c r="E108" s="227" t="s">
        <v>19</v>
      </c>
      <c r="F108" s="228" t="s">
        <v>175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137</v>
      </c>
      <c r="AU108" s="234" t="s">
        <v>84</v>
      </c>
      <c r="AV108" s="13" t="s">
        <v>82</v>
      </c>
      <c r="AW108" s="13" t="s">
        <v>34</v>
      </c>
      <c r="AX108" s="13" t="s">
        <v>74</v>
      </c>
      <c r="AY108" s="234" t="s">
        <v>125</v>
      </c>
    </row>
    <row r="109" spans="1:51" s="14" customFormat="1" ht="12">
      <c r="A109" s="14"/>
      <c r="B109" s="235"/>
      <c r="C109" s="236"/>
      <c r="D109" s="226" t="s">
        <v>137</v>
      </c>
      <c r="E109" s="237" t="s">
        <v>19</v>
      </c>
      <c r="F109" s="238" t="s">
        <v>397</v>
      </c>
      <c r="G109" s="236"/>
      <c r="H109" s="239">
        <v>1.54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137</v>
      </c>
      <c r="AU109" s="245" t="s">
        <v>84</v>
      </c>
      <c r="AV109" s="14" t="s">
        <v>84</v>
      </c>
      <c r="AW109" s="14" t="s">
        <v>34</v>
      </c>
      <c r="AX109" s="14" t="s">
        <v>74</v>
      </c>
      <c r="AY109" s="245" t="s">
        <v>125</v>
      </c>
    </row>
    <row r="110" spans="1:51" s="15" customFormat="1" ht="12">
      <c r="A110" s="15"/>
      <c r="B110" s="246"/>
      <c r="C110" s="247"/>
      <c r="D110" s="226" t="s">
        <v>137</v>
      </c>
      <c r="E110" s="248" t="s">
        <v>19</v>
      </c>
      <c r="F110" s="249" t="s">
        <v>142</v>
      </c>
      <c r="G110" s="247"/>
      <c r="H110" s="250">
        <v>13.02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137</v>
      </c>
      <c r="AU110" s="256" t="s">
        <v>84</v>
      </c>
      <c r="AV110" s="15" t="s">
        <v>133</v>
      </c>
      <c r="AW110" s="15" t="s">
        <v>34</v>
      </c>
      <c r="AX110" s="15" t="s">
        <v>82</v>
      </c>
      <c r="AY110" s="256" t="s">
        <v>125</v>
      </c>
    </row>
    <row r="111" spans="1:51" s="14" customFormat="1" ht="12">
      <c r="A111" s="14"/>
      <c r="B111" s="235"/>
      <c r="C111" s="236"/>
      <c r="D111" s="226" t="s">
        <v>137</v>
      </c>
      <c r="E111" s="236"/>
      <c r="F111" s="238" t="s">
        <v>398</v>
      </c>
      <c r="G111" s="236"/>
      <c r="H111" s="239">
        <v>13.671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137</v>
      </c>
      <c r="AU111" s="245" t="s">
        <v>84</v>
      </c>
      <c r="AV111" s="14" t="s">
        <v>84</v>
      </c>
      <c r="AW111" s="14" t="s">
        <v>4</v>
      </c>
      <c r="AX111" s="14" t="s">
        <v>82</v>
      </c>
      <c r="AY111" s="245" t="s">
        <v>125</v>
      </c>
    </row>
    <row r="112" spans="1:65" s="2" customFormat="1" ht="24.15" customHeight="1">
      <c r="A112" s="40"/>
      <c r="B112" s="41"/>
      <c r="C112" s="206" t="s">
        <v>84</v>
      </c>
      <c r="D112" s="206" t="s">
        <v>128</v>
      </c>
      <c r="E112" s="207" t="s">
        <v>399</v>
      </c>
      <c r="F112" s="208" t="s">
        <v>400</v>
      </c>
      <c r="G112" s="209" t="s">
        <v>146</v>
      </c>
      <c r="H112" s="210">
        <v>7.14</v>
      </c>
      <c r="I112" s="211"/>
      <c r="J112" s="212">
        <f>ROUND(I112*H112,2)</f>
        <v>0</v>
      </c>
      <c r="K112" s="208" t="s">
        <v>132</v>
      </c>
      <c r="L112" s="46"/>
      <c r="M112" s="213" t="s">
        <v>19</v>
      </c>
      <c r="N112" s="214" t="s">
        <v>45</v>
      </c>
      <c r="O112" s="86"/>
      <c r="P112" s="215">
        <f>O112*H112</f>
        <v>0</v>
      </c>
      <c r="Q112" s="215">
        <v>0.45432</v>
      </c>
      <c r="R112" s="215">
        <f>Q112*H112</f>
        <v>3.2438447999999998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133</v>
      </c>
      <c r="AT112" s="217" t="s">
        <v>128</v>
      </c>
      <c r="AU112" s="217" t="s">
        <v>84</v>
      </c>
      <c r="AY112" s="19" t="s">
        <v>125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82</v>
      </c>
      <c r="BK112" s="218">
        <f>ROUND(I112*H112,2)</f>
        <v>0</v>
      </c>
      <c r="BL112" s="19" t="s">
        <v>133</v>
      </c>
      <c r="BM112" s="217" t="s">
        <v>401</v>
      </c>
    </row>
    <row r="113" spans="1:47" s="2" customFormat="1" ht="12">
      <c r="A113" s="40"/>
      <c r="B113" s="41"/>
      <c r="C113" s="42"/>
      <c r="D113" s="219" t="s">
        <v>135</v>
      </c>
      <c r="E113" s="42"/>
      <c r="F113" s="220" t="s">
        <v>402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135</v>
      </c>
      <c r="AU113" s="19" t="s">
        <v>84</v>
      </c>
    </row>
    <row r="114" spans="1:51" s="13" customFormat="1" ht="12">
      <c r="A114" s="13"/>
      <c r="B114" s="224"/>
      <c r="C114" s="225"/>
      <c r="D114" s="226" t="s">
        <v>137</v>
      </c>
      <c r="E114" s="227" t="s">
        <v>19</v>
      </c>
      <c r="F114" s="228" t="s">
        <v>403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137</v>
      </c>
      <c r="AU114" s="234" t="s">
        <v>84</v>
      </c>
      <c r="AV114" s="13" t="s">
        <v>82</v>
      </c>
      <c r="AW114" s="13" t="s">
        <v>34</v>
      </c>
      <c r="AX114" s="13" t="s">
        <v>74</v>
      </c>
      <c r="AY114" s="234" t="s">
        <v>125</v>
      </c>
    </row>
    <row r="115" spans="1:51" s="13" customFormat="1" ht="12">
      <c r="A115" s="13"/>
      <c r="B115" s="224"/>
      <c r="C115" s="225"/>
      <c r="D115" s="226" t="s">
        <v>137</v>
      </c>
      <c r="E115" s="227" t="s">
        <v>19</v>
      </c>
      <c r="F115" s="228" t="s">
        <v>167</v>
      </c>
      <c r="G115" s="225"/>
      <c r="H115" s="227" t="s">
        <v>19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137</v>
      </c>
      <c r="AU115" s="234" t="s">
        <v>84</v>
      </c>
      <c r="AV115" s="13" t="s">
        <v>82</v>
      </c>
      <c r="AW115" s="13" t="s">
        <v>34</v>
      </c>
      <c r="AX115" s="13" t="s">
        <v>74</v>
      </c>
      <c r="AY115" s="234" t="s">
        <v>125</v>
      </c>
    </row>
    <row r="116" spans="1:51" s="14" customFormat="1" ht="12">
      <c r="A116" s="14"/>
      <c r="B116" s="235"/>
      <c r="C116" s="236"/>
      <c r="D116" s="226" t="s">
        <v>137</v>
      </c>
      <c r="E116" s="237" t="s">
        <v>19</v>
      </c>
      <c r="F116" s="238" t="s">
        <v>169</v>
      </c>
      <c r="G116" s="236"/>
      <c r="H116" s="239">
        <v>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137</v>
      </c>
      <c r="AU116" s="245" t="s">
        <v>84</v>
      </c>
      <c r="AV116" s="14" t="s">
        <v>84</v>
      </c>
      <c r="AW116" s="14" t="s">
        <v>34</v>
      </c>
      <c r="AX116" s="14" t="s">
        <v>74</v>
      </c>
      <c r="AY116" s="245" t="s">
        <v>125</v>
      </c>
    </row>
    <row r="117" spans="1:51" s="13" customFormat="1" ht="12">
      <c r="A117" s="13"/>
      <c r="B117" s="224"/>
      <c r="C117" s="225"/>
      <c r="D117" s="226" t="s">
        <v>137</v>
      </c>
      <c r="E117" s="227" t="s">
        <v>19</v>
      </c>
      <c r="F117" s="228" t="s">
        <v>175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137</v>
      </c>
      <c r="AU117" s="234" t="s">
        <v>84</v>
      </c>
      <c r="AV117" s="13" t="s">
        <v>82</v>
      </c>
      <c r="AW117" s="13" t="s">
        <v>34</v>
      </c>
      <c r="AX117" s="13" t="s">
        <v>74</v>
      </c>
      <c r="AY117" s="234" t="s">
        <v>125</v>
      </c>
    </row>
    <row r="118" spans="1:51" s="14" customFormat="1" ht="12">
      <c r="A118" s="14"/>
      <c r="B118" s="235"/>
      <c r="C118" s="236"/>
      <c r="D118" s="226" t="s">
        <v>137</v>
      </c>
      <c r="E118" s="237" t="s">
        <v>19</v>
      </c>
      <c r="F118" s="238" t="s">
        <v>84</v>
      </c>
      <c r="G118" s="236"/>
      <c r="H118" s="239">
        <v>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137</v>
      </c>
      <c r="AU118" s="245" t="s">
        <v>84</v>
      </c>
      <c r="AV118" s="14" t="s">
        <v>84</v>
      </c>
      <c r="AW118" s="14" t="s">
        <v>34</v>
      </c>
      <c r="AX118" s="14" t="s">
        <v>74</v>
      </c>
      <c r="AY118" s="245" t="s">
        <v>125</v>
      </c>
    </row>
    <row r="119" spans="1:51" s="15" customFormat="1" ht="12">
      <c r="A119" s="15"/>
      <c r="B119" s="246"/>
      <c r="C119" s="247"/>
      <c r="D119" s="226" t="s">
        <v>137</v>
      </c>
      <c r="E119" s="248" t="s">
        <v>19</v>
      </c>
      <c r="F119" s="249" t="s">
        <v>142</v>
      </c>
      <c r="G119" s="247"/>
      <c r="H119" s="250">
        <v>7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137</v>
      </c>
      <c r="AU119" s="256" t="s">
        <v>84</v>
      </c>
      <c r="AV119" s="15" t="s">
        <v>133</v>
      </c>
      <c r="AW119" s="15" t="s">
        <v>34</v>
      </c>
      <c r="AX119" s="15" t="s">
        <v>82</v>
      </c>
      <c r="AY119" s="256" t="s">
        <v>125</v>
      </c>
    </row>
    <row r="120" spans="1:51" s="14" customFormat="1" ht="12">
      <c r="A120" s="14"/>
      <c r="B120" s="235"/>
      <c r="C120" s="236"/>
      <c r="D120" s="226" t="s">
        <v>137</v>
      </c>
      <c r="E120" s="236"/>
      <c r="F120" s="238" t="s">
        <v>404</v>
      </c>
      <c r="G120" s="236"/>
      <c r="H120" s="239">
        <v>7.14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137</v>
      </c>
      <c r="AU120" s="245" t="s">
        <v>84</v>
      </c>
      <c r="AV120" s="14" t="s">
        <v>84</v>
      </c>
      <c r="AW120" s="14" t="s">
        <v>4</v>
      </c>
      <c r="AX120" s="14" t="s">
        <v>82</v>
      </c>
      <c r="AY120" s="245" t="s">
        <v>125</v>
      </c>
    </row>
    <row r="121" spans="1:63" s="12" customFormat="1" ht="22.8" customHeight="1">
      <c r="A121" s="12"/>
      <c r="B121" s="190"/>
      <c r="C121" s="191"/>
      <c r="D121" s="192" t="s">
        <v>73</v>
      </c>
      <c r="E121" s="204" t="s">
        <v>177</v>
      </c>
      <c r="F121" s="204" t="s">
        <v>405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SUM(P122:P243)</f>
        <v>0</v>
      </c>
      <c r="Q121" s="198"/>
      <c r="R121" s="199">
        <f>SUM(R122:R243)</f>
        <v>15.687570659999999</v>
      </c>
      <c r="S121" s="198"/>
      <c r="T121" s="200">
        <f>SUM(T122:T243)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82</v>
      </c>
      <c r="AT121" s="202" t="s">
        <v>73</v>
      </c>
      <c r="AU121" s="202" t="s">
        <v>82</v>
      </c>
      <c r="AY121" s="201" t="s">
        <v>125</v>
      </c>
      <c r="BK121" s="203">
        <f>SUM(BK122:BK243)</f>
        <v>0</v>
      </c>
    </row>
    <row r="122" spans="1:65" s="2" customFormat="1" ht="24.15" customHeight="1">
      <c r="A122" s="40"/>
      <c r="B122" s="41"/>
      <c r="C122" s="206" t="s">
        <v>154</v>
      </c>
      <c r="D122" s="206" t="s">
        <v>128</v>
      </c>
      <c r="E122" s="207" t="s">
        <v>406</v>
      </c>
      <c r="F122" s="208" t="s">
        <v>407</v>
      </c>
      <c r="G122" s="209" t="s">
        <v>146</v>
      </c>
      <c r="H122" s="210">
        <v>206.499</v>
      </c>
      <c r="I122" s="211"/>
      <c r="J122" s="212">
        <f>ROUND(I122*H122,2)</f>
        <v>0</v>
      </c>
      <c r="K122" s="208" t="s">
        <v>132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0.00494</v>
      </c>
      <c r="R122" s="215">
        <f>Q122*H122</f>
        <v>1.02010506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133</v>
      </c>
      <c r="AT122" s="217" t="s">
        <v>128</v>
      </c>
      <c r="AU122" s="217" t="s">
        <v>84</v>
      </c>
      <c r="AY122" s="19" t="s">
        <v>125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133</v>
      </c>
      <c r="BM122" s="217" t="s">
        <v>408</v>
      </c>
    </row>
    <row r="123" spans="1:47" s="2" customFormat="1" ht="12">
      <c r="A123" s="40"/>
      <c r="B123" s="41"/>
      <c r="C123" s="42"/>
      <c r="D123" s="219" t="s">
        <v>135</v>
      </c>
      <c r="E123" s="42"/>
      <c r="F123" s="220" t="s">
        <v>409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135</v>
      </c>
      <c r="AU123" s="19" t="s">
        <v>84</v>
      </c>
    </row>
    <row r="124" spans="1:51" s="13" customFormat="1" ht="12">
      <c r="A124" s="13"/>
      <c r="B124" s="224"/>
      <c r="C124" s="225"/>
      <c r="D124" s="226" t="s">
        <v>137</v>
      </c>
      <c r="E124" s="227" t="s">
        <v>19</v>
      </c>
      <c r="F124" s="228" t="s">
        <v>167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137</v>
      </c>
      <c r="AU124" s="234" t="s">
        <v>84</v>
      </c>
      <c r="AV124" s="13" t="s">
        <v>82</v>
      </c>
      <c r="AW124" s="13" t="s">
        <v>34</v>
      </c>
      <c r="AX124" s="13" t="s">
        <v>74</v>
      </c>
      <c r="AY124" s="234" t="s">
        <v>125</v>
      </c>
    </row>
    <row r="125" spans="1:51" s="14" customFormat="1" ht="12">
      <c r="A125" s="14"/>
      <c r="B125" s="235"/>
      <c r="C125" s="236"/>
      <c r="D125" s="226" t="s">
        <v>137</v>
      </c>
      <c r="E125" s="237" t="s">
        <v>19</v>
      </c>
      <c r="F125" s="238" t="s">
        <v>210</v>
      </c>
      <c r="G125" s="236"/>
      <c r="H125" s="239">
        <v>191.4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137</v>
      </c>
      <c r="AU125" s="245" t="s">
        <v>84</v>
      </c>
      <c r="AV125" s="14" t="s">
        <v>84</v>
      </c>
      <c r="AW125" s="14" t="s">
        <v>34</v>
      </c>
      <c r="AX125" s="14" t="s">
        <v>74</v>
      </c>
      <c r="AY125" s="245" t="s">
        <v>125</v>
      </c>
    </row>
    <row r="126" spans="1:51" s="14" customFormat="1" ht="12">
      <c r="A126" s="14"/>
      <c r="B126" s="235"/>
      <c r="C126" s="236"/>
      <c r="D126" s="226" t="s">
        <v>137</v>
      </c>
      <c r="E126" s="237" t="s">
        <v>19</v>
      </c>
      <c r="F126" s="238" t="s">
        <v>212</v>
      </c>
      <c r="G126" s="236"/>
      <c r="H126" s="239">
        <v>-15.54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137</v>
      </c>
      <c r="AU126" s="245" t="s">
        <v>84</v>
      </c>
      <c r="AV126" s="14" t="s">
        <v>84</v>
      </c>
      <c r="AW126" s="14" t="s">
        <v>34</v>
      </c>
      <c r="AX126" s="14" t="s">
        <v>74</v>
      </c>
      <c r="AY126" s="245" t="s">
        <v>125</v>
      </c>
    </row>
    <row r="127" spans="1:51" s="14" customFormat="1" ht="12">
      <c r="A127" s="14"/>
      <c r="B127" s="235"/>
      <c r="C127" s="236"/>
      <c r="D127" s="226" t="s">
        <v>137</v>
      </c>
      <c r="E127" s="237" t="s">
        <v>19</v>
      </c>
      <c r="F127" s="238" t="s">
        <v>213</v>
      </c>
      <c r="G127" s="236"/>
      <c r="H127" s="239">
        <v>-2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137</v>
      </c>
      <c r="AU127" s="245" t="s">
        <v>84</v>
      </c>
      <c r="AV127" s="14" t="s">
        <v>84</v>
      </c>
      <c r="AW127" s="14" t="s">
        <v>34</v>
      </c>
      <c r="AX127" s="14" t="s">
        <v>74</v>
      </c>
      <c r="AY127" s="245" t="s">
        <v>125</v>
      </c>
    </row>
    <row r="128" spans="1:51" s="13" customFormat="1" ht="12">
      <c r="A128" s="13"/>
      <c r="B128" s="224"/>
      <c r="C128" s="225"/>
      <c r="D128" s="226" t="s">
        <v>137</v>
      </c>
      <c r="E128" s="227" t="s">
        <v>19</v>
      </c>
      <c r="F128" s="228" t="s">
        <v>175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137</v>
      </c>
      <c r="AU128" s="234" t="s">
        <v>84</v>
      </c>
      <c r="AV128" s="13" t="s">
        <v>82</v>
      </c>
      <c r="AW128" s="13" t="s">
        <v>34</v>
      </c>
      <c r="AX128" s="13" t="s">
        <v>74</v>
      </c>
      <c r="AY128" s="234" t="s">
        <v>125</v>
      </c>
    </row>
    <row r="129" spans="1:51" s="14" customFormat="1" ht="12">
      <c r="A129" s="14"/>
      <c r="B129" s="235"/>
      <c r="C129" s="236"/>
      <c r="D129" s="226" t="s">
        <v>137</v>
      </c>
      <c r="E129" s="237" t="s">
        <v>19</v>
      </c>
      <c r="F129" s="238" t="s">
        <v>214</v>
      </c>
      <c r="G129" s="236"/>
      <c r="H129" s="239">
        <v>33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137</v>
      </c>
      <c r="AU129" s="245" t="s">
        <v>84</v>
      </c>
      <c r="AV129" s="14" t="s">
        <v>84</v>
      </c>
      <c r="AW129" s="14" t="s">
        <v>34</v>
      </c>
      <c r="AX129" s="14" t="s">
        <v>74</v>
      </c>
      <c r="AY129" s="245" t="s">
        <v>125</v>
      </c>
    </row>
    <row r="130" spans="1:51" s="14" customFormat="1" ht="12">
      <c r="A130" s="14"/>
      <c r="B130" s="235"/>
      <c r="C130" s="236"/>
      <c r="D130" s="226" t="s">
        <v>137</v>
      </c>
      <c r="E130" s="237" t="s">
        <v>19</v>
      </c>
      <c r="F130" s="238" t="s">
        <v>215</v>
      </c>
      <c r="G130" s="236"/>
      <c r="H130" s="239">
        <v>-4.41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137</v>
      </c>
      <c r="AU130" s="245" t="s">
        <v>84</v>
      </c>
      <c r="AV130" s="14" t="s">
        <v>84</v>
      </c>
      <c r="AW130" s="14" t="s">
        <v>34</v>
      </c>
      <c r="AX130" s="14" t="s">
        <v>74</v>
      </c>
      <c r="AY130" s="245" t="s">
        <v>125</v>
      </c>
    </row>
    <row r="131" spans="1:51" s="15" customFormat="1" ht="12">
      <c r="A131" s="15"/>
      <c r="B131" s="246"/>
      <c r="C131" s="247"/>
      <c r="D131" s="226" t="s">
        <v>137</v>
      </c>
      <c r="E131" s="248" t="s">
        <v>19</v>
      </c>
      <c r="F131" s="249" t="s">
        <v>142</v>
      </c>
      <c r="G131" s="247"/>
      <c r="H131" s="250">
        <v>202.45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137</v>
      </c>
      <c r="AU131" s="256" t="s">
        <v>84</v>
      </c>
      <c r="AV131" s="15" t="s">
        <v>133</v>
      </c>
      <c r="AW131" s="15" t="s">
        <v>34</v>
      </c>
      <c r="AX131" s="15" t="s">
        <v>82</v>
      </c>
      <c r="AY131" s="256" t="s">
        <v>125</v>
      </c>
    </row>
    <row r="132" spans="1:51" s="14" customFormat="1" ht="12">
      <c r="A132" s="14"/>
      <c r="B132" s="235"/>
      <c r="C132" s="236"/>
      <c r="D132" s="226" t="s">
        <v>137</v>
      </c>
      <c r="E132" s="236"/>
      <c r="F132" s="238" t="s">
        <v>410</v>
      </c>
      <c r="G132" s="236"/>
      <c r="H132" s="239">
        <v>206.499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137</v>
      </c>
      <c r="AU132" s="245" t="s">
        <v>84</v>
      </c>
      <c r="AV132" s="14" t="s">
        <v>84</v>
      </c>
      <c r="AW132" s="14" t="s">
        <v>4</v>
      </c>
      <c r="AX132" s="14" t="s">
        <v>82</v>
      </c>
      <c r="AY132" s="245" t="s">
        <v>125</v>
      </c>
    </row>
    <row r="133" spans="1:65" s="2" customFormat="1" ht="24.15" customHeight="1">
      <c r="A133" s="40"/>
      <c r="B133" s="41"/>
      <c r="C133" s="206" t="s">
        <v>133</v>
      </c>
      <c r="D133" s="206" t="s">
        <v>128</v>
      </c>
      <c r="E133" s="207" t="s">
        <v>411</v>
      </c>
      <c r="F133" s="208" t="s">
        <v>412</v>
      </c>
      <c r="G133" s="209" t="s">
        <v>146</v>
      </c>
      <c r="H133" s="210">
        <v>206.499</v>
      </c>
      <c r="I133" s="211"/>
      <c r="J133" s="212">
        <f>ROUND(I133*H133,2)</f>
        <v>0</v>
      </c>
      <c r="K133" s="208" t="s">
        <v>132</v>
      </c>
      <c r="L133" s="46"/>
      <c r="M133" s="213" t="s">
        <v>19</v>
      </c>
      <c r="N133" s="214" t="s">
        <v>45</v>
      </c>
      <c r="O133" s="86"/>
      <c r="P133" s="215">
        <f>O133*H133</f>
        <v>0</v>
      </c>
      <c r="Q133" s="215">
        <v>0.01575</v>
      </c>
      <c r="R133" s="215">
        <f>Q133*H133</f>
        <v>3.25235925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133</v>
      </c>
      <c r="AT133" s="217" t="s">
        <v>128</v>
      </c>
      <c r="AU133" s="217" t="s">
        <v>84</v>
      </c>
      <c r="AY133" s="19" t="s">
        <v>125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82</v>
      </c>
      <c r="BK133" s="218">
        <f>ROUND(I133*H133,2)</f>
        <v>0</v>
      </c>
      <c r="BL133" s="19" t="s">
        <v>133</v>
      </c>
      <c r="BM133" s="217" t="s">
        <v>413</v>
      </c>
    </row>
    <row r="134" spans="1:47" s="2" customFormat="1" ht="12">
      <c r="A134" s="40"/>
      <c r="B134" s="41"/>
      <c r="C134" s="42"/>
      <c r="D134" s="219" t="s">
        <v>135</v>
      </c>
      <c r="E134" s="42"/>
      <c r="F134" s="220" t="s">
        <v>414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135</v>
      </c>
      <c r="AU134" s="19" t="s">
        <v>84</v>
      </c>
    </row>
    <row r="135" spans="1:51" s="13" customFormat="1" ht="12">
      <c r="A135" s="13"/>
      <c r="B135" s="224"/>
      <c r="C135" s="225"/>
      <c r="D135" s="226" t="s">
        <v>137</v>
      </c>
      <c r="E135" s="227" t="s">
        <v>19</v>
      </c>
      <c r="F135" s="228" t="s">
        <v>167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137</v>
      </c>
      <c r="AU135" s="234" t="s">
        <v>84</v>
      </c>
      <c r="AV135" s="13" t="s">
        <v>82</v>
      </c>
      <c r="AW135" s="13" t="s">
        <v>34</v>
      </c>
      <c r="AX135" s="13" t="s">
        <v>74</v>
      </c>
      <c r="AY135" s="234" t="s">
        <v>125</v>
      </c>
    </row>
    <row r="136" spans="1:51" s="14" customFormat="1" ht="12">
      <c r="A136" s="14"/>
      <c r="B136" s="235"/>
      <c r="C136" s="236"/>
      <c r="D136" s="226" t="s">
        <v>137</v>
      </c>
      <c r="E136" s="237" t="s">
        <v>19</v>
      </c>
      <c r="F136" s="238" t="s">
        <v>210</v>
      </c>
      <c r="G136" s="236"/>
      <c r="H136" s="239">
        <v>191.4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137</v>
      </c>
      <c r="AU136" s="245" t="s">
        <v>84</v>
      </c>
      <c r="AV136" s="14" t="s">
        <v>84</v>
      </c>
      <c r="AW136" s="14" t="s">
        <v>34</v>
      </c>
      <c r="AX136" s="14" t="s">
        <v>74</v>
      </c>
      <c r="AY136" s="245" t="s">
        <v>125</v>
      </c>
    </row>
    <row r="137" spans="1:51" s="14" customFormat="1" ht="12">
      <c r="A137" s="14"/>
      <c r="B137" s="235"/>
      <c r="C137" s="236"/>
      <c r="D137" s="226" t="s">
        <v>137</v>
      </c>
      <c r="E137" s="237" t="s">
        <v>19</v>
      </c>
      <c r="F137" s="238" t="s">
        <v>212</v>
      </c>
      <c r="G137" s="236"/>
      <c r="H137" s="239">
        <v>-15.54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137</v>
      </c>
      <c r="AU137" s="245" t="s">
        <v>84</v>
      </c>
      <c r="AV137" s="14" t="s">
        <v>84</v>
      </c>
      <c r="AW137" s="14" t="s">
        <v>34</v>
      </c>
      <c r="AX137" s="14" t="s">
        <v>74</v>
      </c>
      <c r="AY137" s="245" t="s">
        <v>125</v>
      </c>
    </row>
    <row r="138" spans="1:51" s="14" customFormat="1" ht="12">
      <c r="A138" s="14"/>
      <c r="B138" s="235"/>
      <c r="C138" s="236"/>
      <c r="D138" s="226" t="s">
        <v>137</v>
      </c>
      <c r="E138" s="237" t="s">
        <v>19</v>
      </c>
      <c r="F138" s="238" t="s">
        <v>213</v>
      </c>
      <c r="G138" s="236"/>
      <c r="H138" s="239">
        <v>-2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137</v>
      </c>
      <c r="AU138" s="245" t="s">
        <v>84</v>
      </c>
      <c r="AV138" s="14" t="s">
        <v>84</v>
      </c>
      <c r="AW138" s="14" t="s">
        <v>34</v>
      </c>
      <c r="AX138" s="14" t="s">
        <v>74</v>
      </c>
      <c r="AY138" s="245" t="s">
        <v>125</v>
      </c>
    </row>
    <row r="139" spans="1:51" s="13" customFormat="1" ht="12">
      <c r="A139" s="13"/>
      <c r="B139" s="224"/>
      <c r="C139" s="225"/>
      <c r="D139" s="226" t="s">
        <v>137</v>
      </c>
      <c r="E139" s="227" t="s">
        <v>19</v>
      </c>
      <c r="F139" s="228" t="s">
        <v>175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137</v>
      </c>
      <c r="AU139" s="234" t="s">
        <v>84</v>
      </c>
      <c r="AV139" s="13" t="s">
        <v>82</v>
      </c>
      <c r="AW139" s="13" t="s">
        <v>34</v>
      </c>
      <c r="AX139" s="13" t="s">
        <v>74</v>
      </c>
      <c r="AY139" s="234" t="s">
        <v>125</v>
      </c>
    </row>
    <row r="140" spans="1:51" s="14" customFormat="1" ht="12">
      <c r="A140" s="14"/>
      <c r="B140" s="235"/>
      <c r="C140" s="236"/>
      <c r="D140" s="226" t="s">
        <v>137</v>
      </c>
      <c r="E140" s="237" t="s">
        <v>19</v>
      </c>
      <c r="F140" s="238" t="s">
        <v>214</v>
      </c>
      <c r="G140" s="236"/>
      <c r="H140" s="239">
        <v>33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137</v>
      </c>
      <c r="AU140" s="245" t="s">
        <v>84</v>
      </c>
      <c r="AV140" s="14" t="s">
        <v>84</v>
      </c>
      <c r="AW140" s="14" t="s">
        <v>34</v>
      </c>
      <c r="AX140" s="14" t="s">
        <v>74</v>
      </c>
      <c r="AY140" s="245" t="s">
        <v>125</v>
      </c>
    </row>
    <row r="141" spans="1:51" s="14" customFormat="1" ht="12">
      <c r="A141" s="14"/>
      <c r="B141" s="235"/>
      <c r="C141" s="236"/>
      <c r="D141" s="226" t="s">
        <v>137</v>
      </c>
      <c r="E141" s="237" t="s">
        <v>19</v>
      </c>
      <c r="F141" s="238" t="s">
        <v>215</v>
      </c>
      <c r="G141" s="236"/>
      <c r="H141" s="239">
        <v>-4.41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137</v>
      </c>
      <c r="AU141" s="245" t="s">
        <v>84</v>
      </c>
      <c r="AV141" s="14" t="s">
        <v>84</v>
      </c>
      <c r="AW141" s="14" t="s">
        <v>34</v>
      </c>
      <c r="AX141" s="14" t="s">
        <v>74</v>
      </c>
      <c r="AY141" s="245" t="s">
        <v>125</v>
      </c>
    </row>
    <row r="142" spans="1:51" s="15" customFormat="1" ht="12">
      <c r="A142" s="15"/>
      <c r="B142" s="246"/>
      <c r="C142" s="247"/>
      <c r="D142" s="226" t="s">
        <v>137</v>
      </c>
      <c r="E142" s="248" t="s">
        <v>19</v>
      </c>
      <c r="F142" s="249" t="s">
        <v>142</v>
      </c>
      <c r="G142" s="247"/>
      <c r="H142" s="250">
        <v>202.45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137</v>
      </c>
      <c r="AU142" s="256" t="s">
        <v>84</v>
      </c>
      <c r="AV142" s="15" t="s">
        <v>133</v>
      </c>
      <c r="AW142" s="15" t="s">
        <v>34</v>
      </c>
      <c r="AX142" s="15" t="s">
        <v>82</v>
      </c>
      <c r="AY142" s="256" t="s">
        <v>125</v>
      </c>
    </row>
    <row r="143" spans="1:51" s="14" customFormat="1" ht="12">
      <c r="A143" s="14"/>
      <c r="B143" s="235"/>
      <c r="C143" s="236"/>
      <c r="D143" s="226" t="s">
        <v>137</v>
      </c>
      <c r="E143" s="236"/>
      <c r="F143" s="238" t="s">
        <v>410</v>
      </c>
      <c r="G143" s="236"/>
      <c r="H143" s="239">
        <v>206.499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137</v>
      </c>
      <c r="AU143" s="245" t="s">
        <v>84</v>
      </c>
      <c r="AV143" s="14" t="s">
        <v>84</v>
      </c>
      <c r="AW143" s="14" t="s">
        <v>4</v>
      </c>
      <c r="AX143" s="14" t="s">
        <v>82</v>
      </c>
      <c r="AY143" s="245" t="s">
        <v>125</v>
      </c>
    </row>
    <row r="144" spans="1:65" s="2" customFormat="1" ht="16.5" customHeight="1">
      <c r="A144" s="40"/>
      <c r="B144" s="41"/>
      <c r="C144" s="206" t="s">
        <v>169</v>
      </c>
      <c r="D144" s="206" t="s">
        <v>128</v>
      </c>
      <c r="E144" s="207" t="s">
        <v>415</v>
      </c>
      <c r="F144" s="208" t="s">
        <v>416</v>
      </c>
      <c r="G144" s="209" t="s">
        <v>146</v>
      </c>
      <c r="H144" s="210">
        <v>74.256</v>
      </c>
      <c r="I144" s="211"/>
      <c r="J144" s="212">
        <f>ROUND(I144*H144,2)</f>
        <v>0</v>
      </c>
      <c r="K144" s="208" t="s">
        <v>132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0.003</v>
      </c>
      <c r="R144" s="215">
        <f>Q144*H144</f>
        <v>0.222768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133</v>
      </c>
      <c r="AT144" s="217" t="s">
        <v>128</v>
      </c>
      <c r="AU144" s="217" t="s">
        <v>84</v>
      </c>
      <c r="AY144" s="19" t="s">
        <v>125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133</v>
      </c>
      <c r="BM144" s="217" t="s">
        <v>417</v>
      </c>
    </row>
    <row r="145" spans="1:47" s="2" customFormat="1" ht="12">
      <c r="A145" s="40"/>
      <c r="B145" s="41"/>
      <c r="C145" s="42"/>
      <c r="D145" s="219" t="s">
        <v>135</v>
      </c>
      <c r="E145" s="42"/>
      <c r="F145" s="220" t="s">
        <v>418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135</v>
      </c>
      <c r="AU145" s="19" t="s">
        <v>84</v>
      </c>
    </row>
    <row r="146" spans="1:51" s="13" customFormat="1" ht="12">
      <c r="A146" s="13"/>
      <c r="B146" s="224"/>
      <c r="C146" s="225"/>
      <c r="D146" s="226" t="s">
        <v>137</v>
      </c>
      <c r="E146" s="227" t="s">
        <v>19</v>
      </c>
      <c r="F146" s="228" t="s">
        <v>167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137</v>
      </c>
      <c r="AU146" s="234" t="s">
        <v>84</v>
      </c>
      <c r="AV146" s="13" t="s">
        <v>82</v>
      </c>
      <c r="AW146" s="13" t="s">
        <v>34</v>
      </c>
      <c r="AX146" s="13" t="s">
        <v>74</v>
      </c>
      <c r="AY146" s="234" t="s">
        <v>125</v>
      </c>
    </row>
    <row r="147" spans="1:51" s="14" customFormat="1" ht="12">
      <c r="A147" s="14"/>
      <c r="B147" s="235"/>
      <c r="C147" s="236"/>
      <c r="D147" s="226" t="s">
        <v>137</v>
      </c>
      <c r="E147" s="237" t="s">
        <v>19</v>
      </c>
      <c r="F147" s="238" t="s">
        <v>419</v>
      </c>
      <c r="G147" s="236"/>
      <c r="H147" s="239">
        <v>63.8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137</v>
      </c>
      <c r="AU147" s="245" t="s">
        <v>84</v>
      </c>
      <c r="AV147" s="14" t="s">
        <v>84</v>
      </c>
      <c r="AW147" s="14" t="s">
        <v>34</v>
      </c>
      <c r="AX147" s="14" t="s">
        <v>74</v>
      </c>
      <c r="AY147" s="245" t="s">
        <v>125</v>
      </c>
    </row>
    <row r="148" spans="1:51" s="14" customFormat="1" ht="12">
      <c r="A148" s="14"/>
      <c r="B148" s="235"/>
      <c r="C148" s="236"/>
      <c r="D148" s="226" t="s">
        <v>137</v>
      </c>
      <c r="E148" s="237" t="s">
        <v>19</v>
      </c>
      <c r="F148" s="238" t="s">
        <v>213</v>
      </c>
      <c r="G148" s="236"/>
      <c r="H148" s="239">
        <v>-2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137</v>
      </c>
      <c r="AU148" s="245" t="s">
        <v>84</v>
      </c>
      <c r="AV148" s="14" t="s">
        <v>84</v>
      </c>
      <c r="AW148" s="14" t="s">
        <v>34</v>
      </c>
      <c r="AX148" s="14" t="s">
        <v>74</v>
      </c>
      <c r="AY148" s="245" t="s">
        <v>125</v>
      </c>
    </row>
    <row r="149" spans="1:51" s="13" customFormat="1" ht="12">
      <c r="A149" s="13"/>
      <c r="B149" s="224"/>
      <c r="C149" s="225"/>
      <c r="D149" s="226" t="s">
        <v>137</v>
      </c>
      <c r="E149" s="227" t="s">
        <v>19</v>
      </c>
      <c r="F149" s="228" t="s">
        <v>175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137</v>
      </c>
      <c r="AU149" s="234" t="s">
        <v>84</v>
      </c>
      <c r="AV149" s="13" t="s">
        <v>82</v>
      </c>
      <c r="AW149" s="13" t="s">
        <v>34</v>
      </c>
      <c r="AX149" s="13" t="s">
        <v>74</v>
      </c>
      <c r="AY149" s="234" t="s">
        <v>125</v>
      </c>
    </row>
    <row r="150" spans="1:51" s="14" customFormat="1" ht="12">
      <c r="A150" s="14"/>
      <c r="B150" s="235"/>
      <c r="C150" s="236"/>
      <c r="D150" s="226" t="s">
        <v>137</v>
      </c>
      <c r="E150" s="237" t="s">
        <v>19</v>
      </c>
      <c r="F150" s="238" t="s">
        <v>420</v>
      </c>
      <c r="G150" s="236"/>
      <c r="H150" s="239">
        <v>11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137</v>
      </c>
      <c r="AU150" s="245" t="s">
        <v>84</v>
      </c>
      <c r="AV150" s="14" t="s">
        <v>84</v>
      </c>
      <c r="AW150" s="14" t="s">
        <v>34</v>
      </c>
      <c r="AX150" s="14" t="s">
        <v>74</v>
      </c>
      <c r="AY150" s="245" t="s">
        <v>125</v>
      </c>
    </row>
    <row r="151" spans="1:51" s="15" customFormat="1" ht="12">
      <c r="A151" s="15"/>
      <c r="B151" s="246"/>
      <c r="C151" s="247"/>
      <c r="D151" s="226" t="s">
        <v>137</v>
      </c>
      <c r="E151" s="248" t="s">
        <v>19</v>
      </c>
      <c r="F151" s="249" t="s">
        <v>142</v>
      </c>
      <c r="G151" s="247"/>
      <c r="H151" s="250">
        <v>72.8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6" t="s">
        <v>137</v>
      </c>
      <c r="AU151" s="256" t="s">
        <v>84</v>
      </c>
      <c r="AV151" s="15" t="s">
        <v>133</v>
      </c>
      <c r="AW151" s="15" t="s">
        <v>34</v>
      </c>
      <c r="AX151" s="15" t="s">
        <v>82</v>
      </c>
      <c r="AY151" s="256" t="s">
        <v>125</v>
      </c>
    </row>
    <row r="152" spans="1:51" s="14" customFormat="1" ht="12">
      <c r="A152" s="14"/>
      <c r="B152" s="235"/>
      <c r="C152" s="236"/>
      <c r="D152" s="226" t="s">
        <v>137</v>
      </c>
      <c r="E152" s="236"/>
      <c r="F152" s="238" t="s">
        <v>421</v>
      </c>
      <c r="G152" s="236"/>
      <c r="H152" s="239">
        <v>74.256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137</v>
      </c>
      <c r="AU152" s="245" t="s">
        <v>84</v>
      </c>
      <c r="AV152" s="14" t="s">
        <v>84</v>
      </c>
      <c r="AW152" s="14" t="s">
        <v>4</v>
      </c>
      <c r="AX152" s="14" t="s">
        <v>82</v>
      </c>
      <c r="AY152" s="245" t="s">
        <v>125</v>
      </c>
    </row>
    <row r="153" spans="1:65" s="2" customFormat="1" ht="24.15" customHeight="1">
      <c r="A153" s="40"/>
      <c r="B153" s="41"/>
      <c r="C153" s="206" t="s">
        <v>177</v>
      </c>
      <c r="D153" s="206" t="s">
        <v>128</v>
      </c>
      <c r="E153" s="207" t="s">
        <v>422</v>
      </c>
      <c r="F153" s="208" t="s">
        <v>423</v>
      </c>
      <c r="G153" s="209" t="s">
        <v>146</v>
      </c>
      <c r="H153" s="210">
        <v>303.675</v>
      </c>
      <c r="I153" s="211"/>
      <c r="J153" s="212">
        <f>ROUND(I153*H153,2)</f>
        <v>0</v>
      </c>
      <c r="K153" s="208" t="s">
        <v>132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0.0079</v>
      </c>
      <c r="R153" s="215">
        <f>Q153*H153</f>
        <v>2.3990325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133</v>
      </c>
      <c r="AT153" s="217" t="s">
        <v>128</v>
      </c>
      <c r="AU153" s="217" t="s">
        <v>84</v>
      </c>
      <c r="AY153" s="19" t="s">
        <v>125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133</v>
      </c>
      <c r="BM153" s="217" t="s">
        <v>424</v>
      </c>
    </row>
    <row r="154" spans="1:47" s="2" customFormat="1" ht="12">
      <c r="A154" s="40"/>
      <c r="B154" s="41"/>
      <c r="C154" s="42"/>
      <c r="D154" s="219" t="s">
        <v>135</v>
      </c>
      <c r="E154" s="42"/>
      <c r="F154" s="220" t="s">
        <v>425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135</v>
      </c>
      <c r="AU154" s="19" t="s">
        <v>84</v>
      </c>
    </row>
    <row r="155" spans="1:51" s="13" customFormat="1" ht="12">
      <c r="A155" s="13"/>
      <c r="B155" s="224"/>
      <c r="C155" s="225"/>
      <c r="D155" s="226" t="s">
        <v>137</v>
      </c>
      <c r="E155" s="227" t="s">
        <v>19</v>
      </c>
      <c r="F155" s="228" t="s">
        <v>167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137</v>
      </c>
      <c r="AU155" s="234" t="s">
        <v>84</v>
      </c>
      <c r="AV155" s="13" t="s">
        <v>82</v>
      </c>
      <c r="AW155" s="13" t="s">
        <v>34</v>
      </c>
      <c r="AX155" s="13" t="s">
        <v>74</v>
      </c>
      <c r="AY155" s="234" t="s">
        <v>125</v>
      </c>
    </row>
    <row r="156" spans="1:51" s="14" customFormat="1" ht="12">
      <c r="A156" s="14"/>
      <c r="B156" s="235"/>
      <c r="C156" s="236"/>
      <c r="D156" s="226" t="s">
        <v>137</v>
      </c>
      <c r="E156" s="237" t="s">
        <v>19</v>
      </c>
      <c r="F156" s="238" t="s">
        <v>210</v>
      </c>
      <c r="G156" s="236"/>
      <c r="H156" s="239">
        <v>191.4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137</v>
      </c>
      <c r="AU156" s="245" t="s">
        <v>84</v>
      </c>
      <c r="AV156" s="14" t="s">
        <v>84</v>
      </c>
      <c r="AW156" s="14" t="s">
        <v>34</v>
      </c>
      <c r="AX156" s="14" t="s">
        <v>74</v>
      </c>
      <c r="AY156" s="245" t="s">
        <v>125</v>
      </c>
    </row>
    <row r="157" spans="1:51" s="14" customFormat="1" ht="12">
      <c r="A157" s="14"/>
      <c r="B157" s="235"/>
      <c r="C157" s="236"/>
      <c r="D157" s="226" t="s">
        <v>137</v>
      </c>
      <c r="E157" s="237" t="s">
        <v>19</v>
      </c>
      <c r="F157" s="238" t="s">
        <v>212</v>
      </c>
      <c r="G157" s="236"/>
      <c r="H157" s="239">
        <v>-15.54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137</v>
      </c>
      <c r="AU157" s="245" t="s">
        <v>84</v>
      </c>
      <c r="AV157" s="14" t="s">
        <v>84</v>
      </c>
      <c r="AW157" s="14" t="s">
        <v>34</v>
      </c>
      <c r="AX157" s="14" t="s">
        <v>74</v>
      </c>
      <c r="AY157" s="245" t="s">
        <v>125</v>
      </c>
    </row>
    <row r="158" spans="1:51" s="14" customFormat="1" ht="12">
      <c r="A158" s="14"/>
      <c r="B158" s="235"/>
      <c r="C158" s="236"/>
      <c r="D158" s="226" t="s">
        <v>137</v>
      </c>
      <c r="E158" s="237" t="s">
        <v>19</v>
      </c>
      <c r="F158" s="238" t="s">
        <v>213</v>
      </c>
      <c r="G158" s="236"/>
      <c r="H158" s="239">
        <v>-2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137</v>
      </c>
      <c r="AU158" s="245" t="s">
        <v>84</v>
      </c>
      <c r="AV158" s="14" t="s">
        <v>84</v>
      </c>
      <c r="AW158" s="14" t="s">
        <v>34</v>
      </c>
      <c r="AX158" s="14" t="s">
        <v>74</v>
      </c>
      <c r="AY158" s="245" t="s">
        <v>125</v>
      </c>
    </row>
    <row r="159" spans="1:51" s="13" customFormat="1" ht="12">
      <c r="A159" s="13"/>
      <c r="B159" s="224"/>
      <c r="C159" s="225"/>
      <c r="D159" s="226" t="s">
        <v>137</v>
      </c>
      <c r="E159" s="227" t="s">
        <v>19</v>
      </c>
      <c r="F159" s="228" t="s">
        <v>175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137</v>
      </c>
      <c r="AU159" s="234" t="s">
        <v>84</v>
      </c>
      <c r="AV159" s="13" t="s">
        <v>82</v>
      </c>
      <c r="AW159" s="13" t="s">
        <v>34</v>
      </c>
      <c r="AX159" s="13" t="s">
        <v>74</v>
      </c>
      <c r="AY159" s="234" t="s">
        <v>125</v>
      </c>
    </row>
    <row r="160" spans="1:51" s="14" customFormat="1" ht="12">
      <c r="A160" s="14"/>
      <c r="B160" s="235"/>
      <c r="C160" s="236"/>
      <c r="D160" s="226" t="s">
        <v>137</v>
      </c>
      <c r="E160" s="237" t="s">
        <v>19</v>
      </c>
      <c r="F160" s="238" t="s">
        <v>214</v>
      </c>
      <c r="G160" s="236"/>
      <c r="H160" s="239">
        <v>33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137</v>
      </c>
      <c r="AU160" s="245" t="s">
        <v>84</v>
      </c>
      <c r="AV160" s="14" t="s">
        <v>84</v>
      </c>
      <c r="AW160" s="14" t="s">
        <v>34</v>
      </c>
      <c r="AX160" s="14" t="s">
        <v>74</v>
      </c>
      <c r="AY160" s="245" t="s">
        <v>125</v>
      </c>
    </row>
    <row r="161" spans="1:51" s="14" customFormat="1" ht="12">
      <c r="A161" s="14"/>
      <c r="B161" s="235"/>
      <c r="C161" s="236"/>
      <c r="D161" s="226" t="s">
        <v>137</v>
      </c>
      <c r="E161" s="237" t="s">
        <v>19</v>
      </c>
      <c r="F161" s="238" t="s">
        <v>215</v>
      </c>
      <c r="G161" s="236"/>
      <c r="H161" s="239">
        <v>-4.41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137</v>
      </c>
      <c r="AU161" s="245" t="s">
        <v>84</v>
      </c>
      <c r="AV161" s="14" t="s">
        <v>84</v>
      </c>
      <c r="AW161" s="14" t="s">
        <v>34</v>
      </c>
      <c r="AX161" s="14" t="s">
        <v>74</v>
      </c>
      <c r="AY161" s="245" t="s">
        <v>125</v>
      </c>
    </row>
    <row r="162" spans="1:51" s="15" customFormat="1" ht="12">
      <c r="A162" s="15"/>
      <c r="B162" s="246"/>
      <c r="C162" s="247"/>
      <c r="D162" s="226" t="s">
        <v>137</v>
      </c>
      <c r="E162" s="248" t="s">
        <v>19</v>
      </c>
      <c r="F162" s="249" t="s">
        <v>142</v>
      </c>
      <c r="G162" s="247"/>
      <c r="H162" s="250">
        <v>202.45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137</v>
      </c>
      <c r="AU162" s="256" t="s">
        <v>84</v>
      </c>
      <c r="AV162" s="15" t="s">
        <v>133</v>
      </c>
      <c r="AW162" s="15" t="s">
        <v>34</v>
      </c>
      <c r="AX162" s="15" t="s">
        <v>82</v>
      </c>
      <c r="AY162" s="256" t="s">
        <v>125</v>
      </c>
    </row>
    <row r="163" spans="1:51" s="14" customFormat="1" ht="12">
      <c r="A163" s="14"/>
      <c r="B163" s="235"/>
      <c r="C163" s="236"/>
      <c r="D163" s="226" t="s">
        <v>137</v>
      </c>
      <c r="E163" s="236"/>
      <c r="F163" s="238" t="s">
        <v>426</v>
      </c>
      <c r="G163" s="236"/>
      <c r="H163" s="239">
        <v>303.675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137</v>
      </c>
      <c r="AU163" s="245" t="s">
        <v>84</v>
      </c>
      <c r="AV163" s="14" t="s">
        <v>84</v>
      </c>
      <c r="AW163" s="14" t="s">
        <v>4</v>
      </c>
      <c r="AX163" s="14" t="s">
        <v>82</v>
      </c>
      <c r="AY163" s="245" t="s">
        <v>125</v>
      </c>
    </row>
    <row r="164" spans="1:65" s="2" customFormat="1" ht="16.5" customHeight="1">
      <c r="A164" s="40"/>
      <c r="B164" s="41"/>
      <c r="C164" s="206" t="s">
        <v>185</v>
      </c>
      <c r="D164" s="206" t="s">
        <v>128</v>
      </c>
      <c r="E164" s="207" t="s">
        <v>427</v>
      </c>
      <c r="F164" s="208" t="s">
        <v>428</v>
      </c>
      <c r="G164" s="209" t="s">
        <v>146</v>
      </c>
      <c r="H164" s="210">
        <v>3.611</v>
      </c>
      <c r="I164" s="211"/>
      <c r="J164" s="212">
        <f>ROUND(I164*H164,2)</f>
        <v>0</v>
      </c>
      <c r="K164" s="208" t="s">
        <v>132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0.03045</v>
      </c>
      <c r="R164" s="215">
        <f>Q164*H164</f>
        <v>0.10995495000000001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133</v>
      </c>
      <c r="AT164" s="217" t="s">
        <v>128</v>
      </c>
      <c r="AU164" s="217" t="s">
        <v>84</v>
      </c>
      <c r="AY164" s="19" t="s">
        <v>125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133</v>
      </c>
      <c r="BM164" s="217" t="s">
        <v>429</v>
      </c>
    </row>
    <row r="165" spans="1:47" s="2" customFormat="1" ht="12">
      <c r="A165" s="40"/>
      <c r="B165" s="41"/>
      <c r="C165" s="42"/>
      <c r="D165" s="219" t="s">
        <v>135</v>
      </c>
      <c r="E165" s="42"/>
      <c r="F165" s="220" t="s">
        <v>430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135</v>
      </c>
      <c r="AU165" s="19" t="s">
        <v>84</v>
      </c>
    </row>
    <row r="166" spans="1:51" s="13" customFormat="1" ht="12">
      <c r="A166" s="13"/>
      <c r="B166" s="224"/>
      <c r="C166" s="225"/>
      <c r="D166" s="226" t="s">
        <v>137</v>
      </c>
      <c r="E166" s="227" t="s">
        <v>19</v>
      </c>
      <c r="F166" s="228" t="s">
        <v>431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137</v>
      </c>
      <c r="AU166" s="234" t="s">
        <v>84</v>
      </c>
      <c r="AV166" s="13" t="s">
        <v>82</v>
      </c>
      <c r="AW166" s="13" t="s">
        <v>34</v>
      </c>
      <c r="AX166" s="13" t="s">
        <v>74</v>
      </c>
      <c r="AY166" s="234" t="s">
        <v>125</v>
      </c>
    </row>
    <row r="167" spans="1:51" s="14" customFormat="1" ht="12">
      <c r="A167" s="14"/>
      <c r="B167" s="235"/>
      <c r="C167" s="236"/>
      <c r="D167" s="226" t="s">
        <v>137</v>
      </c>
      <c r="E167" s="237" t="s">
        <v>19</v>
      </c>
      <c r="F167" s="238" t="s">
        <v>211</v>
      </c>
      <c r="G167" s="236"/>
      <c r="H167" s="239">
        <v>1.5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137</v>
      </c>
      <c r="AU167" s="245" t="s">
        <v>84</v>
      </c>
      <c r="AV167" s="14" t="s">
        <v>84</v>
      </c>
      <c r="AW167" s="14" t="s">
        <v>34</v>
      </c>
      <c r="AX167" s="14" t="s">
        <v>74</v>
      </c>
      <c r="AY167" s="245" t="s">
        <v>125</v>
      </c>
    </row>
    <row r="168" spans="1:51" s="13" customFormat="1" ht="12">
      <c r="A168" s="13"/>
      <c r="B168" s="224"/>
      <c r="C168" s="225"/>
      <c r="D168" s="226" t="s">
        <v>137</v>
      </c>
      <c r="E168" s="227" t="s">
        <v>19</v>
      </c>
      <c r="F168" s="228" t="s">
        <v>432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137</v>
      </c>
      <c r="AU168" s="234" t="s">
        <v>84</v>
      </c>
      <c r="AV168" s="13" t="s">
        <v>82</v>
      </c>
      <c r="AW168" s="13" t="s">
        <v>34</v>
      </c>
      <c r="AX168" s="13" t="s">
        <v>74</v>
      </c>
      <c r="AY168" s="234" t="s">
        <v>125</v>
      </c>
    </row>
    <row r="169" spans="1:51" s="14" customFormat="1" ht="12">
      <c r="A169" s="14"/>
      <c r="B169" s="235"/>
      <c r="C169" s="236"/>
      <c r="D169" s="226" t="s">
        <v>137</v>
      </c>
      <c r="E169" s="237" t="s">
        <v>19</v>
      </c>
      <c r="F169" s="238" t="s">
        <v>433</v>
      </c>
      <c r="G169" s="236"/>
      <c r="H169" s="239">
        <v>2.04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137</v>
      </c>
      <c r="AU169" s="245" t="s">
        <v>84</v>
      </c>
      <c r="AV169" s="14" t="s">
        <v>84</v>
      </c>
      <c r="AW169" s="14" t="s">
        <v>34</v>
      </c>
      <c r="AX169" s="14" t="s">
        <v>74</v>
      </c>
      <c r="AY169" s="245" t="s">
        <v>125</v>
      </c>
    </row>
    <row r="170" spans="1:51" s="15" customFormat="1" ht="12">
      <c r="A170" s="15"/>
      <c r="B170" s="246"/>
      <c r="C170" s="247"/>
      <c r="D170" s="226" t="s">
        <v>137</v>
      </c>
      <c r="E170" s="248" t="s">
        <v>19</v>
      </c>
      <c r="F170" s="249" t="s">
        <v>142</v>
      </c>
      <c r="G170" s="247"/>
      <c r="H170" s="250">
        <v>3.54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137</v>
      </c>
      <c r="AU170" s="256" t="s">
        <v>84</v>
      </c>
      <c r="AV170" s="15" t="s">
        <v>133</v>
      </c>
      <c r="AW170" s="15" t="s">
        <v>34</v>
      </c>
      <c r="AX170" s="15" t="s">
        <v>82</v>
      </c>
      <c r="AY170" s="256" t="s">
        <v>125</v>
      </c>
    </row>
    <row r="171" spans="1:51" s="14" customFormat="1" ht="12">
      <c r="A171" s="14"/>
      <c r="B171" s="235"/>
      <c r="C171" s="236"/>
      <c r="D171" s="226" t="s">
        <v>137</v>
      </c>
      <c r="E171" s="236"/>
      <c r="F171" s="238" t="s">
        <v>434</v>
      </c>
      <c r="G171" s="236"/>
      <c r="H171" s="239">
        <v>3.611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137</v>
      </c>
      <c r="AU171" s="245" t="s">
        <v>84</v>
      </c>
      <c r="AV171" s="14" t="s">
        <v>84</v>
      </c>
      <c r="AW171" s="14" t="s">
        <v>4</v>
      </c>
      <c r="AX171" s="14" t="s">
        <v>82</v>
      </c>
      <c r="AY171" s="245" t="s">
        <v>125</v>
      </c>
    </row>
    <row r="172" spans="1:65" s="2" customFormat="1" ht="21.75" customHeight="1">
      <c r="A172" s="40"/>
      <c r="B172" s="41"/>
      <c r="C172" s="206" t="s">
        <v>192</v>
      </c>
      <c r="D172" s="206" t="s">
        <v>128</v>
      </c>
      <c r="E172" s="207" t="s">
        <v>435</v>
      </c>
      <c r="F172" s="208" t="s">
        <v>436</v>
      </c>
      <c r="G172" s="209" t="s">
        <v>146</v>
      </c>
      <c r="H172" s="210">
        <v>51.66</v>
      </c>
      <c r="I172" s="211"/>
      <c r="J172" s="212">
        <f>ROUND(I172*H172,2)</f>
        <v>0</v>
      </c>
      <c r="K172" s="208" t="s">
        <v>132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133</v>
      </c>
      <c r="AT172" s="217" t="s">
        <v>128</v>
      </c>
      <c r="AU172" s="217" t="s">
        <v>84</v>
      </c>
      <c r="AY172" s="19" t="s">
        <v>125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133</v>
      </c>
      <c r="BM172" s="217" t="s">
        <v>437</v>
      </c>
    </row>
    <row r="173" spans="1:47" s="2" customFormat="1" ht="12">
      <c r="A173" s="40"/>
      <c r="B173" s="41"/>
      <c r="C173" s="42"/>
      <c r="D173" s="219" t="s">
        <v>135</v>
      </c>
      <c r="E173" s="42"/>
      <c r="F173" s="220" t="s">
        <v>438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135</v>
      </c>
      <c r="AU173" s="19" t="s">
        <v>84</v>
      </c>
    </row>
    <row r="174" spans="1:51" s="13" customFormat="1" ht="12">
      <c r="A174" s="13"/>
      <c r="B174" s="224"/>
      <c r="C174" s="225"/>
      <c r="D174" s="226" t="s">
        <v>137</v>
      </c>
      <c r="E174" s="227" t="s">
        <v>19</v>
      </c>
      <c r="F174" s="228" t="s">
        <v>167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137</v>
      </c>
      <c r="AU174" s="234" t="s">
        <v>84</v>
      </c>
      <c r="AV174" s="13" t="s">
        <v>82</v>
      </c>
      <c r="AW174" s="13" t="s">
        <v>34</v>
      </c>
      <c r="AX174" s="13" t="s">
        <v>74</v>
      </c>
      <c r="AY174" s="234" t="s">
        <v>125</v>
      </c>
    </row>
    <row r="175" spans="1:51" s="14" customFormat="1" ht="12">
      <c r="A175" s="14"/>
      <c r="B175" s="235"/>
      <c r="C175" s="236"/>
      <c r="D175" s="226" t="s">
        <v>137</v>
      </c>
      <c r="E175" s="237" t="s">
        <v>19</v>
      </c>
      <c r="F175" s="238" t="s">
        <v>439</v>
      </c>
      <c r="G175" s="236"/>
      <c r="H175" s="239">
        <v>44.1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137</v>
      </c>
      <c r="AU175" s="245" t="s">
        <v>84</v>
      </c>
      <c r="AV175" s="14" t="s">
        <v>84</v>
      </c>
      <c r="AW175" s="14" t="s">
        <v>34</v>
      </c>
      <c r="AX175" s="14" t="s">
        <v>74</v>
      </c>
      <c r="AY175" s="245" t="s">
        <v>125</v>
      </c>
    </row>
    <row r="176" spans="1:51" s="13" customFormat="1" ht="12">
      <c r="A176" s="13"/>
      <c r="B176" s="224"/>
      <c r="C176" s="225"/>
      <c r="D176" s="226" t="s">
        <v>137</v>
      </c>
      <c r="E176" s="227" t="s">
        <v>19</v>
      </c>
      <c r="F176" s="228" t="s">
        <v>175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137</v>
      </c>
      <c r="AU176" s="234" t="s">
        <v>84</v>
      </c>
      <c r="AV176" s="13" t="s">
        <v>82</v>
      </c>
      <c r="AW176" s="13" t="s">
        <v>34</v>
      </c>
      <c r="AX176" s="13" t="s">
        <v>74</v>
      </c>
      <c r="AY176" s="234" t="s">
        <v>125</v>
      </c>
    </row>
    <row r="177" spans="1:51" s="14" customFormat="1" ht="12">
      <c r="A177" s="14"/>
      <c r="B177" s="235"/>
      <c r="C177" s="236"/>
      <c r="D177" s="226" t="s">
        <v>137</v>
      </c>
      <c r="E177" s="237" t="s">
        <v>19</v>
      </c>
      <c r="F177" s="238" t="s">
        <v>440</v>
      </c>
      <c r="G177" s="236"/>
      <c r="H177" s="239">
        <v>5.1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137</v>
      </c>
      <c r="AU177" s="245" t="s">
        <v>84</v>
      </c>
      <c r="AV177" s="14" t="s">
        <v>84</v>
      </c>
      <c r="AW177" s="14" t="s">
        <v>34</v>
      </c>
      <c r="AX177" s="14" t="s">
        <v>74</v>
      </c>
      <c r="AY177" s="245" t="s">
        <v>125</v>
      </c>
    </row>
    <row r="178" spans="1:51" s="15" customFormat="1" ht="12">
      <c r="A178" s="15"/>
      <c r="B178" s="246"/>
      <c r="C178" s="247"/>
      <c r="D178" s="226" t="s">
        <v>137</v>
      </c>
      <c r="E178" s="248" t="s">
        <v>19</v>
      </c>
      <c r="F178" s="249" t="s">
        <v>142</v>
      </c>
      <c r="G178" s="247"/>
      <c r="H178" s="250">
        <v>49.2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137</v>
      </c>
      <c r="AU178" s="256" t="s">
        <v>84</v>
      </c>
      <c r="AV178" s="15" t="s">
        <v>133</v>
      </c>
      <c r="AW178" s="15" t="s">
        <v>34</v>
      </c>
      <c r="AX178" s="15" t="s">
        <v>82</v>
      </c>
      <c r="AY178" s="256" t="s">
        <v>125</v>
      </c>
    </row>
    <row r="179" spans="1:51" s="14" customFormat="1" ht="12">
      <c r="A179" s="14"/>
      <c r="B179" s="235"/>
      <c r="C179" s="236"/>
      <c r="D179" s="226" t="s">
        <v>137</v>
      </c>
      <c r="E179" s="236"/>
      <c r="F179" s="238" t="s">
        <v>441</v>
      </c>
      <c r="G179" s="236"/>
      <c r="H179" s="239">
        <v>51.66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137</v>
      </c>
      <c r="AU179" s="245" t="s">
        <v>84</v>
      </c>
      <c r="AV179" s="14" t="s">
        <v>84</v>
      </c>
      <c r="AW179" s="14" t="s">
        <v>4</v>
      </c>
      <c r="AX179" s="14" t="s">
        <v>82</v>
      </c>
      <c r="AY179" s="245" t="s">
        <v>125</v>
      </c>
    </row>
    <row r="180" spans="1:65" s="2" customFormat="1" ht="16.5" customHeight="1">
      <c r="A180" s="40"/>
      <c r="B180" s="41"/>
      <c r="C180" s="206" t="s">
        <v>126</v>
      </c>
      <c r="D180" s="206" t="s">
        <v>128</v>
      </c>
      <c r="E180" s="207" t="s">
        <v>442</v>
      </c>
      <c r="F180" s="208" t="s">
        <v>443</v>
      </c>
      <c r="G180" s="209" t="s">
        <v>157</v>
      </c>
      <c r="H180" s="210">
        <v>62.37</v>
      </c>
      <c r="I180" s="211"/>
      <c r="J180" s="212">
        <f>ROUND(I180*H180,2)</f>
        <v>0</v>
      </c>
      <c r="K180" s="208" t="s">
        <v>132</v>
      </c>
      <c r="L180" s="46"/>
      <c r="M180" s="213" t="s">
        <v>19</v>
      </c>
      <c r="N180" s="214" t="s">
        <v>45</v>
      </c>
      <c r="O180" s="86"/>
      <c r="P180" s="215">
        <f>O180*H180</f>
        <v>0</v>
      </c>
      <c r="Q180" s="215">
        <v>0.0015</v>
      </c>
      <c r="R180" s="215">
        <f>Q180*H180</f>
        <v>0.093555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133</v>
      </c>
      <c r="AT180" s="217" t="s">
        <v>128</v>
      </c>
      <c r="AU180" s="217" t="s">
        <v>84</v>
      </c>
      <c r="AY180" s="19" t="s">
        <v>125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133</v>
      </c>
      <c r="BM180" s="217" t="s">
        <v>444</v>
      </c>
    </row>
    <row r="181" spans="1:47" s="2" customFormat="1" ht="12">
      <c r="A181" s="40"/>
      <c r="B181" s="41"/>
      <c r="C181" s="42"/>
      <c r="D181" s="219" t="s">
        <v>135</v>
      </c>
      <c r="E181" s="42"/>
      <c r="F181" s="220" t="s">
        <v>445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135</v>
      </c>
      <c r="AU181" s="19" t="s">
        <v>84</v>
      </c>
    </row>
    <row r="182" spans="1:51" s="13" customFormat="1" ht="12">
      <c r="A182" s="13"/>
      <c r="B182" s="224"/>
      <c r="C182" s="225"/>
      <c r="D182" s="226" t="s">
        <v>137</v>
      </c>
      <c r="E182" s="227" t="s">
        <v>19</v>
      </c>
      <c r="F182" s="228" t="s">
        <v>446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137</v>
      </c>
      <c r="AU182" s="234" t="s">
        <v>84</v>
      </c>
      <c r="AV182" s="13" t="s">
        <v>82</v>
      </c>
      <c r="AW182" s="13" t="s">
        <v>34</v>
      </c>
      <c r="AX182" s="13" t="s">
        <v>74</v>
      </c>
      <c r="AY182" s="234" t="s">
        <v>125</v>
      </c>
    </row>
    <row r="183" spans="1:51" s="14" customFormat="1" ht="12">
      <c r="A183" s="14"/>
      <c r="B183" s="235"/>
      <c r="C183" s="236"/>
      <c r="D183" s="226" t="s">
        <v>137</v>
      </c>
      <c r="E183" s="237" t="s">
        <v>19</v>
      </c>
      <c r="F183" s="238" t="s">
        <v>447</v>
      </c>
      <c r="G183" s="236"/>
      <c r="H183" s="239">
        <v>9.4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137</v>
      </c>
      <c r="AU183" s="245" t="s">
        <v>84</v>
      </c>
      <c r="AV183" s="14" t="s">
        <v>84</v>
      </c>
      <c r="AW183" s="14" t="s">
        <v>34</v>
      </c>
      <c r="AX183" s="14" t="s">
        <v>74</v>
      </c>
      <c r="AY183" s="245" t="s">
        <v>125</v>
      </c>
    </row>
    <row r="184" spans="1:51" s="13" customFormat="1" ht="12">
      <c r="A184" s="13"/>
      <c r="B184" s="224"/>
      <c r="C184" s="225"/>
      <c r="D184" s="226" t="s">
        <v>137</v>
      </c>
      <c r="E184" s="227" t="s">
        <v>19</v>
      </c>
      <c r="F184" s="228" t="s">
        <v>167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137</v>
      </c>
      <c r="AU184" s="234" t="s">
        <v>84</v>
      </c>
      <c r="AV184" s="13" t="s">
        <v>82</v>
      </c>
      <c r="AW184" s="13" t="s">
        <v>34</v>
      </c>
      <c r="AX184" s="13" t="s">
        <v>74</v>
      </c>
      <c r="AY184" s="234" t="s">
        <v>125</v>
      </c>
    </row>
    <row r="185" spans="1:51" s="14" customFormat="1" ht="12">
      <c r="A185" s="14"/>
      <c r="B185" s="235"/>
      <c r="C185" s="236"/>
      <c r="D185" s="226" t="s">
        <v>137</v>
      </c>
      <c r="E185" s="237" t="s">
        <v>19</v>
      </c>
      <c r="F185" s="238" t="s">
        <v>448</v>
      </c>
      <c r="G185" s="236"/>
      <c r="H185" s="239">
        <v>9.8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137</v>
      </c>
      <c r="AU185" s="245" t="s">
        <v>84</v>
      </c>
      <c r="AV185" s="14" t="s">
        <v>84</v>
      </c>
      <c r="AW185" s="14" t="s">
        <v>34</v>
      </c>
      <c r="AX185" s="14" t="s">
        <v>74</v>
      </c>
      <c r="AY185" s="245" t="s">
        <v>125</v>
      </c>
    </row>
    <row r="186" spans="1:51" s="14" customFormat="1" ht="12">
      <c r="A186" s="14"/>
      <c r="B186" s="235"/>
      <c r="C186" s="236"/>
      <c r="D186" s="226" t="s">
        <v>137</v>
      </c>
      <c r="E186" s="237" t="s">
        <v>19</v>
      </c>
      <c r="F186" s="238" t="s">
        <v>449</v>
      </c>
      <c r="G186" s="236"/>
      <c r="H186" s="239">
        <v>10.2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137</v>
      </c>
      <c r="AU186" s="245" t="s">
        <v>84</v>
      </c>
      <c r="AV186" s="14" t="s">
        <v>84</v>
      </c>
      <c r="AW186" s="14" t="s">
        <v>34</v>
      </c>
      <c r="AX186" s="14" t="s">
        <v>74</v>
      </c>
      <c r="AY186" s="245" t="s">
        <v>125</v>
      </c>
    </row>
    <row r="187" spans="1:51" s="14" customFormat="1" ht="12">
      <c r="A187" s="14"/>
      <c r="B187" s="235"/>
      <c r="C187" s="236"/>
      <c r="D187" s="226" t="s">
        <v>137</v>
      </c>
      <c r="E187" s="237" t="s">
        <v>19</v>
      </c>
      <c r="F187" s="238" t="s">
        <v>450</v>
      </c>
      <c r="G187" s="236"/>
      <c r="H187" s="239">
        <v>10.4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137</v>
      </c>
      <c r="AU187" s="245" t="s">
        <v>84</v>
      </c>
      <c r="AV187" s="14" t="s">
        <v>84</v>
      </c>
      <c r="AW187" s="14" t="s">
        <v>34</v>
      </c>
      <c r="AX187" s="14" t="s">
        <v>74</v>
      </c>
      <c r="AY187" s="245" t="s">
        <v>125</v>
      </c>
    </row>
    <row r="188" spans="1:51" s="13" customFormat="1" ht="12">
      <c r="A188" s="13"/>
      <c r="B188" s="224"/>
      <c r="C188" s="225"/>
      <c r="D188" s="226" t="s">
        <v>137</v>
      </c>
      <c r="E188" s="227" t="s">
        <v>19</v>
      </c>
      <c r="F188" s="228" t="s">
        <v>175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137</v>
      </c>
      <c r="AU188" s="234" t="s">
        <v>84</v>
      </c>
      <c r="AV188" s="13" t="s">
        <v>82</v>
      </c>
      <c r="AW188" s="13" t="s">
        <v>34</v>
      </c>
      <c r="AX188" s="13" t="s">
        <v>74</v>
      </c>
      <c r="AY188" s="234" t="s">
        <v>125</v>
      </c>
    </row>
    <row r="189" spans="1:51" s="14" customFormat="1" ht="12">
      <c r="A189" s="14"/>
      <c r="B189" s="235"/>
      <c r="C189" s="236"/>
      <c r="D189" s="226" t="s">
        <v>137</v>
      </c>
      <c r="E189" s="237" t="s">
        <v>19</v>
      </c>
      <c r="F189" s="238" t="s">
        <v>451</v>
      </c>
      <c r="G189" s="236"/>
      <c r="H189" s="239">
        <v>19.6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137</v>
      </c>
      <c r="AU189" s="245" t="s">
        <v>84</v>
      </c>
      <c r="AV189" s="14" t="s">
        <v>84</v>
      </c>
      <c r="AW189" s="14" t="s">
        <v>34</v>
      </c>
      <c r="AX189" s="14" t="s">
        <v>74</v>
      </c>
      <c r="AY189" s="245" t="s">
        <v>125</v>
      </c>
    </row>
    <row r="190" spans="1:51" s="15" customFormat="1" ht="12">
      <c r="A190" s="15"/>
      <c r="B190" s="246"/>
      <c r="C190" s="247"/>
      <c r="D190" s="226" t="s">
        <v>137</v>
      </c>
      <c r="E190" s="248" t="s">
        <v>19</v>
      </c>
      <c r="F190" s="249" t="s">
        <v>142</v>
      </c>
      <c r="G190" s="247"/>
      <c r="H190" s="250">
        <v>59.4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137</v>
      </c>
      <c r="AU190" s="256" t="s">
        <v>84</v>
      </c>
      <c r="AV190" s="15" t="s">
        <v>133</v>
      </c>
      <c r="AW190" s="15" t="s">
        <v>34</v>
      </c>
      <c r="AX190" s="15" t="s">
        <v>82</v>
      </c>
      <c r="AY190" s="256" t="s">
        <v>125</v>
      </c>
    </row>
    <row r="191" spans="1:51" s="14" customFormat="1" ht="12">
      <c r="A191" s="14"/>
      <c r="B191" s="235"/>
      <c r="C191" s="236"/>
      <c r="D191" s="226" t="s">
        <v>137</v>
      </c>
      <c r="E191" s="236"/>
      <c r="F191" s="238" t="s">
        <v>452</v>
      </c>
      <c r="G191" s="236"/>
      <c r="H191" s="239">
        <v>62.37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137</v>
      </c>
      <c r="AU191" s="245" t="s">
        <v>84</v>
      </c>
      <c r="AV191" s="14" t="s">
        <v>84</v>
      </c>
      <c r="AW191" s="14" t="s">
        <v>4</v>
      </c>
      <c r="AX191" s="14" t="s">
        <v>82</v>
      </c>
      <c r="AY191" s="245" t="s">
        <v>125</v>
      </c>
    </row>
    <row r="192" spans="1:65" s="2" customFormat="1" ht="24.15" customHeight="1">
      <c r="A192" s="40"/>
      <c r="B192" s="41"/>
      <c r="C192" s="206" t="s">
        <v>205</v>
      </c>
      <c r="D192" s="206" t="s">
        <v>128</v>
      </c>
      <c r="E192" s="207" t="s">
        <v>453</v>
      </c>
      <c r="F192" s="208" t="s">
        <v>454</v>
      </c>
      <c r="G192" s="209" t="s">
        <v>146</v>
      </c>
      <c r="H192" s="210">
        <v>31.269</v>
      </c>
      <c r="I192" s="211"/>
      <c r="J192" s="212">
        <f>ROUND(I192*H192,2)</f>
        <v>0</v>
      </c>
      <c r="K192" s="208" t="s">
        <v>132</v>
      </c>
      <c r="L192" s="46"/>
      <c r="M192" s="213" t="s">
        <v>19</v>
      </c>
      <c r="N192" s="214" t="s">
        <v>45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133</v>
      </c>
      <c r="AT192" s="217" t="s">
        <v>128</v>
      </c>
      <c r="AU192" s="217" t="s">
        <v>84</v>
      </c>
      <c r="AY192" s="19" t="s">
        <v>125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82</v>
      </c>
      <c r="BK192" s="218">
        <f>ROUND(I192*H192,2)</f>
        <v>0</v>
      </c>
      <c r="BL192" s="19" t="s">
        <v>133</v>
      </c>
      <c r="BM192" s="217" t="s">
        <v>455</v>
      </c>
    </row>
    <row r="193" spans="1:47" s="2" customFormat="1" ht="12">
      <c r="A193" s="40"/>
      <c r="B193" s="41"/>
      <c r="C193" s="42"/>
      <c r="D193" s="219" t="s">
        <v>135</v>
      </c>
      <c r="E193" s="42"/>
      <c r="F193" s="220" t="s">
        <v>456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135</v>
      </c>
      <c r="AU193" s="19" t="s">
        <v>84</v>
      </c>
    </row>
    <row r="194" spans="1:51" s="13" customFormat="1" ht="12">
      <c r="A194" s="13"/>
      <c r="B194" s="224"/>
      <c r="C194" s="225"/>
      <c r="D194" s="226" t="s">
        <v>137</v>
      </c>
      <c r="E194" s="227" t="s">
        <v>19</v>
      </c>
      <c r="F194" s="228" t="s">
        <v>431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137</v>
      </c>
      <c r="AU194" s="234" t="s">
        <v>84</v>
      </c>
      <c r="AV194" s="13" t="s">
        <v>82</v>
      </c>
      <c r="AW194" s="13" t="s">
        <v>34</v>
      </c>
      <c r="AX194" s="13" t="s">
        <v>74</v>
      </c>
      <c r="AY194" s="234" t="s">
        <v>125</v>
      </c>
    </row>
    <row r="195" spans="1:51" s="14" customFormat="1" ht="12">
      <c r="A195" s="14"/>
      <c r="B195" s="235"/>
      <c r="C195" s="236"/>
      <c r="D195" s="226" t="s">
        <v>137</v>
      </c>
      <c r="E195" s="237" t="s">
        <v>19</v>
      </c>
      <c r="F195" s="238" t="s">
        <v>457</v>
      </c>
      <c r="G195" s="236"/>
      <c r="H195" s="239">
        <v>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137</v>
      </c>
      <c r="AU195" s="245" t="s">
        <v>84</v>
      </c>
      <c r="AV195" s="14" t="s">
        <v>84</v>
      </c>
      <c r="AW195" s="14" t="s">
        <v>34</v>
      </c>
      <c r="AX195" s="14" t="s">
        <v>74</v>
      </c>
      <c r="AY195" s="245" t="s">
        <v>125</v>
      </c>
    </row>
    <row r="196" spans="1:51" s="13" customFormat="1" ht="12">
      <c r="A196" s="13"/>
      <c r="B196" s="224"/>
      <c r="C196" s="225"/>
      <c r="D196" s="226" t="s">
        <v>137</v>
      </c>
      <c r="E196" s="227" t="s">
        <v>19</v>
      </c>
      <c r="F196" s="228" t="s">
        <v>458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137</v>
      </c>
      <c r="AU196" s="234" t="s">
        <v>84</v>
      </c>
      <c r="AV196" s="13" t="s">
        <v>82</v>
      </c>
      <c r="AW196" s="13" t="s">
        <v>34</v>
      </c>
      <c r="AX196" s="13" t="s">
        <v>74</v>
      </c>
      <c r="AY196" s="234" t="s">
        <v>125</v>
      </c>
    </row>
    <row r="197" spans="1:51" s="14" customFormat="1" ht="12">
      <c r="A197" s="14"/>
      <c r="B197" s="235"/>
      <c r="C197" s="236"/>
      <c r="D197" s="226" t="s">
        <v>137</v>
      </c>
      <c r="E197" s="237" t="s">
        <v>19</v>
      </c>
      <c r="F197" s="238" t="s">
        <v>459</v>
      </c>
      <c r="G197" s="236"/>
      <c r="H197" s="239">
        <v>2.94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137</v>
      </c>
      <c r="AU197" s="245" t="s">
        <v>84</v>
      </c>
      <c r="AV197" s="14" t="s">
        <v>84</v>
      </c>
      <c r="AW197" s="14" t="s">
        <v>34</v>
      </c>
      <c r="AX197" s="14" t="s">
        <v>74</v>
      </c>
      <c r="AY197" s="245" t="s">
        <v>125</v>
      </c>
    </row>
    <row r="198" spans="1:51" s="14" customFormat="1" ht="12">
      <c r="A198" s="14"/>
      <c r="B198" s="235"/>
      <c r="C198" s="236"/>
      <c r="D198" s="226" t="s">
        <v>137</v>
      </c>
      <c r="E198" s="237" t="s">
        <v>19</v>
      </c>
      <c r="F198" s="238" t="s">
        <v>460</v>
      </c>
      <c r="G198" s="236"/>
      <c r="H198" s="239">
        <v>7.56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137</v>
      </c>
      <c r="AU198" s="245" t="s">
        <v>84</v>
      </c>
      <c r="AV198" s="14" t="s">
        <v>84</v>
      </c>
      <c r="AW198" s="14" t="s">
        <v>34</v>
      </c>
      <c r="AX198" s="14" t="s">
        <v>74</v>
      </c>
      <c r="AY198" s="245" t="s">
        <v>125</v>
      </c>
    </row>
    <row r="199" spans="1:51" s="14" customFormat="1" ht="12">
      <c r="A199" s="14"/>
      <c r="B199" s="235"/>
      <c r="C199" s="236"/>
      <c r="D199" s="226" t="s">
        <v>137</v>
      </c>
      <c r="E199" s="237" t="s">
        <v>19</v>
      </c>
      <c r="F199" s="238" t="s">
        <v>461</v>
      </c>
      <c r="G199" s="236"/>
      <c r="H199" s="239">
        <v>8.4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137</v>
      </c>
      <c r="AU199" s="245" t="s">
        <v>84</v>
      </c>
      <c r="AV199" s="14" t="s">
        <v>84</v>
      </c>
      <c r="AW199" s="14" t="s">
        <v>34</v>
      </c>
      <c r="AX199" s="14" t="s">
        <v>74</v>
      </c>
      <c r="AY199" s="245" t="s">
        <v>125</v>
      </c>
    </row>
    <row r="200" spans="1:51" s="13" customFormat="1" ht="12">
      <c r="A200" s="13"/>
      <c r="B200" s="224"/>
      <c r="C200" s="225"/>
      <c r="D200" s="226" t="s">
        <v>137</v>
      </c>
      <c r="E200" s="227" t="s">
        <v>19</v>
      </c>
      <c r="F200" s="228" t="s">
        <v>462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137</v>
      </c>
      <c r="AU200" s="234" t="s">
        <v>84</v>
      </c>
      <c r="AV200" s="13" t="s">
        <v>82</v>
      </c>
      <c r="AW200" s="13" t="s">
        <v>34</v>
      </c>
      <c r="AX200" s="13" t="s">
        <v>74</v>
      </c>
      <c r="AY200" s="234" t="s">
        <v>125</v>
      </c>
    </row>
    <row r="201" spans="1:51" s="14" customFormat="1" ht="12">
      <c r="A201" s="14"/>
      <c r="B201" s="235"/>
      <c r="C201" s="236"/>
      <c r="D201" s="226" t="s">
        <v>137</v>
      </c>
      <c r="E201" s="237" t="s">
        <v>19</v>
      </c>
      <c r="F201" s="238" t="s">
        <v>308</v>
      </c>
      <c r="G201" s="236"/>
      <c r="H201" s="239">
        <v>3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137</v>
      </c>
      <c r="AU201" s="245" t="s">
        <v>84</v>
      </c>
      <c r="AV201" s="14" t="s">
        <v>84</v>
      </c>
      <c r="AW201" s="14" t="s">
        <v>34</v>
      </c>
      <c r="AX201" s="14" t="s">
        <v>74</v>
      </c>
      <c r="AY201" s="245" t="s">
        <v>125</v>
      </c>
    </row>
    <row r="202" spans="1:51" s="13" customFormat="1" ht="12">
      <c r="A202" s="13"/>
      <c r="B202" s="224"/>
      <c r="C202" s="225"/>
      <c r="D202" s="226" t="s">
        <v>137</v>
      </c>
      <c r="E202" s="227" t="s">
        <v>19</v>
      </c>
      <c r="F202" s="228" t="s">
        <v>175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137</v>
      </c>
      <c r="AU202" s="234" t="s">
        <v>84</v>
      </c>
      <c r="AV202" s="13" t="s">
        <v>82</v>
      </c>
      <c r="AW202" s="13" t="s">
        <v>34</v>
      </c>
      <c r="AX202" s="13" t="s">
        <v>74</v>
      </c>
      <c r="AY202" s="234" t="s">
        <v>125</v>
      </c>
    </row>
    <row r="203" spans="1:51" s="14" customFormat="1" ht="12">
      <c r="A203" s="14"/>
      <c r="B203" s="235"/>
      <c r="C203" s="236"/>
      <c r="D203" s="226" t="s">
        <v>137</v>
      </c>
      <c r="E203" s="237" t="s">
        <v>19</v>
      </c>
      <c r="F203" s="238" t="s">
        <v>463</v>
      </c>
      <c r="G203" s="236"/>
      <c r="H203" s="239">
        <v>5.88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137</v>
      </c>
      <c r="AU203" s="245" t="s">
        <v>84</v>
      </c>
      <c r="AV203" s="14" t="s">
        <v>84</v>
      </c>
      <c r="AW203" s="14" t="s">
        <v>34</v>
      </c>
      <c r="AX203" s="14" t="s">
        <v>74</v>
      </c>
      <c r="AY203" s="245" t="s">
        <v>125</v>
      </c>
    </row>
    <row r="204" spans="1:51" s="15" customFormat="1" ht="12">
      <c r="A204" s="15"/>
      <c r="B204" s="246"/>
      <c r="C204" s="247"/>
      <c r="D204" s="226" t="s">
        <v>137</v>
      </c>
      <c r="E204" s="248" t="s">
        <v>19</v>
      </c>
      <c r="F204" s="249" t="s">
        <v>142</v>
      </c>
      <c r="G204" s="247"/>
      <c r="H204" s="250">
        <v>29.78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6" t="s">
        <v>137</v>
      </c>
      <c r="AU204" s="256" t="s">
        <v>84</v>
      </c>
      <c r="AV204" s="15" t="s">
        <v>133</v>
      </c>
      <c r="AW204" s="15" t="s">
        <v>34</v>
      </c>
      <c r="AX204" s="15" t="s">
        <v>82</v>
      </c>
      <c r="AY204" s="256" t="s">
        <v>125</v>
      </c>
    </row>
    <row r="205" spans="1:51" s="14" customFormat="1" ht="12">
      <c r="A205" s="14"/>
      <c r="B205" s="235"/>
      <c r="C205" s="236"/>
      <c r="D205" s="226" t="s">
        <v>137</v>
      </c>
      <c r="E205" s="236"/>
      <c r="F205" s="238" t="s">
        <v>464</v>
      </c>
      <c r="G205" s="236"/>
      <c r="H205" s="239">
        <v>31.269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137</v>
      </c>
      <c r="AU205" s="245" t="s">
        <v>84</v>
      </c>
      <c r="AV205" s="14" t="s">
        <v>84</v>
      </c>
      <c r="AW205" s="14" t="s">
        <v>4</v>
      </c>
      <c r="AX205" s="14" t="s">
        <v>82</v>
      </c>
      <c r="AY205" s="245" t="s">
        <v>125</v>
      </c>
    </row>
    <row r="206" spans="1:65" s="2" customFormat="1" ht="21.75" customHeight="1">
      <c r="A206" s="40"/>
      <c r="B206" s="41"/>
      <c r="C206" s="206" t="s">
        <v>217</v>
      </c>
      <c r="D206" s="206" t="s">
        <v>128</v>
      </c>
      <c r="E206" s="207" t="s">
        <v>465</v>
      </c>
      <c r="F206" s="208" t="s">
        <v>466</v>
      </c>
      <c r="G206" s="209" t="s">
        <v>131</v>
      </c>
      <c r="H206" s="210">
        <v>3.545</v>
      </c>
      <c r="I206" s="211"/>
      <c r="J206" s="212">
        <f>ROUND(I206*H206,2)</f>
        <v>0</v>
      </c>
      <c r="K206" s="208" t="s">
        <v>132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2.30102</v>
      </c>
      <c r="R206" s="215">
        <f>Q206*H206</f>
        <v>8.157115899999999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133</v>
      </c>
      <c r="AT206" s="217" t="s">
        <v>128</v>
      </c>
      <c r="AU206" s="217" t="s">
        <v>84</v>
      </c>
      <c r="AY206" s="19" t="s">
        <v>125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133</v>
      </c>
      <c r="BM206" s="217" t="s">
        <v>467</v>
      </c>
    </row>
    <row r="207" spans="1:47" s="2" customFormat="1" ht="12">
      <c r="A207" s="40"/>
      <c r="B207" s="41"/>
      <c r="C207" s="42"/>
      <c r="D207" s="219" t="s">
        <v>135</v>
      </c>
      <c r="E207" s="42"/>
      <c r="F207" s="220" t="s">
        <v>468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135</v>
      </c>
      <c r="AU207" s="19" t="s">
        <v>84</v>
      </c>
    </row>
    <row r="208" spans="1:51" s="13" customFormat="1" ht="12">
      <c r="A208" s="13"/>
      <c r="B208" s="224"/>
      <c r="C208" s="225"/>
      <c r="D208" s="226" t="s">
        <v>137</v>
      </c>
      <c r="E208" s="227" t="s">
        <v>19</v>
      </c>
      <c r="F208" s="228" t="s">
        <v>167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137</v>
      </c>
      <c r="AU208" s="234" t="s">
        <v>84</v>
      </c>
      <c r="AV208" s="13" t="s">
        <v>82</v>
      </c>
      <c r="AW208" s="13" t="s">
        <v>34</v>
      </c>
      <c r="AX208" s="13" t="s">
        <v>74</v>
      </c>
      <c r="AY208" s="234" t="s">
        <v>125</v>
      </c>
    </row>
    <row r="209" spans="1:51" s="14" customFormat="1" ht="12">
      <c r="A209" s="14"/>
      <c r="B209" s="235"/>
      <c r="C209" s="236"/>
      <c r="D209" s="226" t="s">
        <v>137</v>
      </c>
      <c r="E209" s="237" t="s">
        <v>19</v>
      </c>
      <c r="F209" s="238" t="s">
        <v>139</v>
      </c>
      <c r="G209" s="236"/>
      <c r="H209" s="239">
        <v>3.128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137</v>
      </c>
      <c r="AU209" s="245" t="s">
        <v>84</v>
      </c>
      <c r="AV209" s="14" t="s">
        <v>84</v>
      </c>
      <c r="AW209" s="14" t="s">
        <v>34</v>
      </c>
      <c r="AX209" s="14" t="s">
        <v>74</v>
      </c>
      <c r="AY209" s="245" t="s">
        <v>125</v>
      </c>
    </row>
    <row r="210" spans="1:51" s="13" customFormat="1" ht="12">
      <c r="A210" s="13"/>
      <c r="B210" s="224"/>
      <c r="C210" s="225"/>
      <c r="D210" s="226" t="s">
        <v>137</v>
      </c>
      <c r="E210" s="227" t="s">
        <v>19</v>
      </c>
      <c r="F210" s="228" t="s">
        <v>175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137</v>
      </c>
      <c r="AU210" s="234" t="s">
        <v>84</v>
      </c>
      <c r="AV210" s="13" t="s">
        <v>82</v>
      </c>
      <c r="AW210" s="13" t="s">
        <v>34</v>
      </c>
      <c r="AX210" s="13" t="s">
        <v>74</v>
      </c>
      <c r="AY210" s="234" t="s">
        <v>125</v>
      </c>
    </row>
    <row r="211" spans="1:51" s="14" customFormat="1" ht="12">
      <c r="A211" s="14"/>
      <c r="B211" s="235"/>
      <c r="C211" s="236"/>
      <c r="D211" s="226" t="s">
        <v>137</v>
      </c>
      <c r="E211" s="237" t="s">
        <v>19</v>
      </c>
      <c r="F211" s="238" t="s">
        <v>141</v>
      </c>
      <c r="G211" s="236"/>
      <c r="H211" s="239">
        <v>0.248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137</v>
      </c>
      <c r="AU211" s="245" t="s">
        <v>84</v>
      </c>
      <c r="AV211" s="14" t="s">
        <v>84</v>
      </c>
      <c r="AW211" s="14" t="s">
        <v>34</v>
      </c>
      <c r="AX211" s="14" t="s">
        <v>74</v>
      </c>
      <c r="AY211" s="245" t="s">
        <v>125</v>
      </c>
    </row>
    <row r="212" spans="1:51" s="15" customFormat="1" ht="12">
      <c r="A212" s="15"/>
      <c r="B212" s="246"/>
      <c r="C212" s="247"/>
      <c r="D212" s="226" t="s">
        <v>137</v>
      </c>
      <c r="E212" s="248" t="s">
        <v>19</v>
      </c>
      <c r="F212" s="249" t="s">
        <v>142</v>
      </c>
      <c r="G212" s="247"/>
      <c r="H212" s="250">
        <v>3.376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137</v>
      </c>
      <c r="AU212" s="256" t="s">
        <v>84</v>
      </c>
      <c r="AV212" s="15" t="s">
        <v>133</v>
      </c>
      <c r="AW212" s="15" t="s">
        <v>34</v>
      </c>
      <c r="AX212" s="15" t="s">
        <v>82</v>
      </c>
      <c r="AY212" s="256" t="s">
        <v>125</v>
      </c>
    </row>
    <row r="213" spans="1:51" s="14" customFormat="1" ht="12">
      <c r="A213" s="14"/>
      <c r="B213" s="235"/>
      <c r="C213" s="236"/>
      <c r="D213" s="226" t="s">
        <v>137</v>
      </c>
      <c r="E213" s="236"/>
      <c r="F213" s="238" t="s">
        <v>143</v>
      </c>
      <c r="G213" s="236"/>
      <c r="H213" s="239">
        <v>3.545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137</v>
      </c>
      <c r="AU213" s="245" t="s">
        <v>84</v>
      </c>
      <c r="AV213" s="14" t="s">
        <v>84</v>
      </c>
      <c r="AW213" s="14" t="s">
        <v>4</v>
      </c>
      <c r="AX213" s="14" t="s">
        <v>82</v>
      </c>
      <c r="AY213" s="245" t="s">
        <v>125</v>
      </c>
    </row>
    <row r="214" spans="1:65" s="2" customFormat="1" ht="24.15" customHeight="1">
      <c r="A214" s="40"/>
      <c r="B214" s="41"/>
      <c r="C214" s="206" t="s">
        <v>8</v>
      </c>
      <c r="D214" s="206" t="s">
        <v>128</v>
      </c>
      <c r="E214" s="207" t="s">
        <v>469</v>
      </c>
      <c r="F214" s="208" t="s">
        <v>470</v>
      </c>
      <c r="G214" s="209" t="s">
        <v>202</v>
      </c>
      <c r="H214" s="210">
        <v>7</v>
      </c>
      <c r="I214" s="211"/>
      <c r="J214" s="212">
        <f>ROUND(I214*H214,2)</f>
        <v>0</v>
      </c>
      <c r="K214" s="208" t="s">
        <v>132</v>
      </c>
      <c r="L214" s="46"/>
      <c r="M214" s="213" t="s">
        <v>19</v>
      </c>
      <c r="N214" s="214" t="s">
        <v>45</v>
      </c>
      <c r="O214" s="86"/>
      <c r="P214" s="215">
        <f>O214*H214</f>
        <v>0</v>
      </c>
      <c r="Q214" s="215">
        <v>0.04684</v>
      </c>
      <c r="R214" s="215">
        <f>Q214*H214</f>
        <v>0.32788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133</v>
      </c>
      <c r="AT214" s="217" t="s">
        <v>128</v>
      </c>
      <c r="AU214" s="217" t="s">
        <v>84</v>
      </c>
      <c r="AY214" s="19" t="s">
        <v>125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82</v>
      </c>
      <c r="BK214" s="218">
        <f>ROUND(I214*H214,2)</f>
        <v>0</v>
      </c>
      <c r="BL214" s="19" t="s">
        <v>133</v>
      </c>
      <c r="BM214" s="217" t="s">
        <v>471</v>
      </c>
    </row>
    <row r="215" spans="1:47" s="2" customFormat="1" ht="12">
      <c r="A215" s="40"/>
      <c r="B215" s="41"/>
      <c r="C215" s="42"/>
      <c r="D215" s="219" t="s">
        <v>135</v>
      </c>
      <c r="E215" s="42"/>
      <c r="F215" s="220" t="s">
        <v>472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135</v>
      </c>
      <c r="AU215" s="19" t="s">
        <v>84</v>
      </c>
    </row>
    <row r="216" spans="1:51" s="13" customFormat="1" ht="12">
      <c r="A216" s="13"/>
      <c r="B216" s="224"/>
      <c r="C216" s="225"/>
      <c r="D216" s="226" t="s">
        <v>137</v>
      </c>
      <c r="E216" s="227" t="s">
        <v>19</v>
      </c>
      <c r="F216" s="228" t="s">
        <v>167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137</v>
      </c>
      <c r="AU216" s="234" t="s">
        <v>84</v>
      </c>
      <c r="AV216" s="13" t="s">
        <v>82</v>
      </c>
      <c r="AW216" s="13" t="s">
        <v>34</v>
      </c>
      <c r="AX216" s="13" t="s">
        <v>74</v>
      </c>
      <c r="AY216" s="234" t="s">
        <v>125</v>
      </c>
    </row>
    <row r="217" spans="1:51" s="14" customFormat="1" ht="12">
      <c r="A217" s="14"/>
      <c r="B217" s="235"/>
      <c r="C217" s="236"/>
      <c r="D217" s="226" t="s">
        <v>137</v>
      </c>
      <c r="E217" s="237" t="s">
        <v>19</v>
      </c>
      <c r="F217" s="238" t="s">
        <v>473</v>
      </c>
      <c r="G217" s="236"/>
      <c r="H217" s="239">
        <v>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137</v>
      </c>
      <c r="AU217" s="245" t="s">
        <v>84</v>
      </c>
      <c r="AV217" s="14" t="s">
        <v>84</v>
      </c>
      <c r="AW217" s="14" t="s">
        <v>34</v>
      </c>
      <c r="AX217" s="14" t="s">
        <v>74</v>
      </c>
      <c r="AY217" s="245" t="s">
        <v>125</v>
      </c>
    </row>
    <row r="218" spans="1:51" s="13" customFormat="1" ht="12">
      <c r="A218" s="13"/>
      <c r="B218" s="224"/>
      <c r="C218" s="225"/>
      <c r="D218" s="226" t="s">
        <v>137</v>
      </c>
      <c r="E218" s="227" t="s">
        <v>19</v>
      </c>
      <c r="F218" s="228" t="s">
        <v>175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137</v>
      </c>
      <c r="AU218" s="234" t="s">
        <v>84</v>
      </c>
      <c r="AV218" s="13" t="s">
        <v>82</v>
      </c>
      <c r="AW218" s="13" t="s">
        <v>34</v>
      </c>
      <c r="AX218" s="13" t="s">
        <v>74</v>
      </c>
      <c r="AY218" s="234" t="s">
        <v>125</v>
      </c>
    </row>
    <row r="219" spans="1:51" s="14" customFormat="1" ht="12">
      <c r="A219" s="14"/>
      <c r="B219" s="235"/>
      <c r="C219" s="236"/>
      <c r="D219" s="226" t="s">
        <v>137</v>
      </c>
      <c r="E219" s="237" t="s">
        <v>19</v>
      </c>
      <c r="F219" s="238" t="s">
        <v>84</v>
      </c>
      <c r="G219" s="236"/>
      <c r="H219" s="239">
        <v>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137</v>
      </c>
      <c r="AU219" s="245" t="s">
        <v>84</v>
      </c>
      <c r="AV219" s="14" t="s">
        <v>84</v>
      </c>
      <c r="AW219" s="14" t="s">
        <v>34</v>
      </c>
      <c r="AX219" s="14" t="s">
        <v>74</v>
      </c>
      <c r="AY219" s="245" t="s">
        <v>125</v>
      </c>
    </row>
    <row r="220" spans="1:51" s="15" customFormat="1" ht="12">
      <c r="A220" s="15"/>
      <c r="B220" s="246"/>
      <c r="C220" s="247"/>
      <c r="D220" s="226" t="s">
        <v>137</v>
      </c>
      <c r="E220" s="248" t="s">
        <v>19</v>
      </c>
      <c r="F220" s="249" t="s">
        <v>142</v>
      </c>
      <c r="G220" s="247"/>
      <c r="H220" s="250">
        <v>7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6" t="s">
        <v>137</v>
      </c>
      <c r="AU220" s="256" t="s">
        <v>84</v>
      </c>
      <c r="AV220" s="15" t="s">
        <v>133</v>
      </c>
      <c r="AW220" s="15" t="s">
        <v>34</v>
      </c>
      <c r="AX220" s="15" t="s">
        <v>82</v>
      </c>
      <c r="AY220" s="256" t="s">
        <v>125</v>
      </c>
    </row>
    <row r="221" spans="1:65" s="2" customFormat="1" ht="21.75" customHeight="1">
      <c r="A221" s="40"/>
      <c r="B221" s="41"/>
      <c r="C221" s="260" t="s">
        <v>232</v>
      </c>
      <c r="D221" s="260" t="s">
        <v>474</v>
      </c>
      <c r="E221" s="261" t="s">
        <v>475</v>
      </c>
      <c r="F221" s="262" t="s">
        <v>476</v>
      </c>
      <c r="G221" s="263" t="s">
        <v>202</v>
      </c>
      <c r="H221" s="264">
        <v>2</v>
      </c>
      <c r="I221" s="265"/>
      <c r="J221" s="266">
        <f>ROUND(I221*H221,2)</f>
        <v>0</v>
      </c>
      <c r="K221" s="262" t="s">
        <v>132</v>
      </c>
      <c r="L221" s="267"/>
      <c r="M221" s="268" t="s">
        <v>19</v>
      </c>
      <c r="N221" s="269" t="s">
        <v>45</v>
      </c>
      <c r="O221" s="86"/>
      <c r="P221" s="215">
        <f>O221*H221</f>
        <v>0</v>
      </c>
      <c r="Q221" s="215">
        <v>0.01272</v>
      </c>
      <c r="R221" s="215">
        <f>Q221*H221</f>
        <v>0.02544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192</v>
      </c>
      <c r="AT221" s="217" t="s">
        <v>474</v>
      </c>
      <c r="AU221" s="217" t="s">
        <v>84</v>
      </c>
      <c r="AY221" s="19" t="s">
        <v>125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82</v>
      </c>
      <c r="BK221" s="218">
        <f>ROUND(I221*H221,2)</f>
        <v>0</v>
      </c>
      <c r="BL221" s="19" t="s">
        <v>133</v>
      </c>
      <c r="BM221" s="217" t="s">
        <v>477</v>
      </c>
    </row>
    <row r="222" spans="1:51" s="13" customFormat="1" ht="12">
      <c r="A222" s="13"/>
      <c r="B222" s="224"/>
      <c r="C222" s="225"/>
      <c r="D222" s="226" t="s">
        <v>137</v>
      </c>
      <c r="E222" s="227" t="s">
        <v>19</v>
      </c>
      <c r="F222" s="228" t="s">
        <v>167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137</v>
      </c>
      <c r="AU222" s="234" t="s">
        <v>84</v>
      </c>
      <c r="AV222" s="13" t="s">
        <v>82</v>
      </c>
      <c r="AW222" s="13" t="s">
        <v>34</v>
      </c>
      <c r="AX222" s="13" t="s">
        <v>74</v>
      </c>
      <c r="AY222" s="234" t="s">
        <v>125</v>
      </c>
    </row>
    <row r="223" spans="1:51" s="14" customFormat="1" ht="12">
      <c r="A223" s="14"/>
      <c r="B223" s="235"/>
      <c r="C223" s="236"/>
      <c r="D223" s="226" t="s">
        <v>137</v>
      </c>
      <c r="E223" s="237" t="s">
        <v>19</v>
      </c>
      <c r="F223" s="238" t="s">
        <v>84</v>
      </c>
      <c r="G223" s="236"/>
      <c r="H223" s="239">
        <v>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137</v>
      </c>
      <c r="AU223" s="245" t="s">
        <v>84</v>
      </c>
      <c r="AV223" s="14" t="s">
        <v>84</v>
      </c>
      <c r="AW223" s="14" t="s">
        <v>34</v>
      </c>
      <c r="AX223" s="14" t="s">
        <v>74</v>
      </c>
      <c r="AY223" s="245" t="s">
        <v>125</v>
      </c>
    </row>
    <row r="224" spans="1:51" s="15" customFormat="1" ht="12">
      <c r="A224" s="15"/>
      <c r="B224" s="246"/>
      <c r="C224" s="247"/>
      <c r="D224" s="226" t="s">
        <v>137</v>
      </c>
      <c r="E224" s="248" t="s">
        <v>19</v>
      </c>
      <c r="F224" s="249" t="s">
        <v>142</v>
      </c>
      <c r="G224" s="247"/>
      <c r="H224" s="250">
        <v>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137</v>
      </c>
      <c r="AU224" s="256" t="s">
        <v>84</v>
      </c>
      <c r="AV224" s="15" t="s">
        <v>133</v>
      </c>
      <c r="AW224" s="15" t="s">
        <v>34</v>
      </c>
      <c r="AX224" s="15" t="s">
        <v>82</v>
      </c>
      <c r="AY224" s="256" t="s">
        <v>125</v>
      </c>
    </row>
    <row r="225" spans="1:65" s="2" customFormat="1" ht="21.75" customHeight="1">
      <c r="A225" s="40"/>
      <c r="B225" s="41"/>
      <c r="C225" s="260" t="s">
        <v>238</v>
      </c>
      <c r="D225" s="260" t="s">
        <v>474</v>
      </c>
      <c r="E225" s="261" t="s">
        <v>478</v>
      </c>
      <c r="F225" s="262" t="s">
        <v>479</v>
      </c>
      <c r="G225" s="263" t="s">
        <v>202</v>
      </c>
      <c r="H225" s="264">
        <v>3</v>
      </c>
      <c r="I225" s="265"/>
      <c r="J225" s="266">
        <f>ROUND(I225*H225,2)</f>
        <v>0</v>
      </c>
      <c r="K225" s="262" t="s">
        <v>132</v>
      </c>
      <c r="L225" s="267"/>
      <c r="M225" s="268" t="s">
        <v>19</v>
      </c>
      <c r="N225" s="269" t="s">
        <v>45</v>
      </c>
      <c r="O225" s="86"/>
      <c r="P225" s="215">
        <f>O225*H225</f>
        <v>0</v>
      </c>
      <c r="Q225" s="215">
        <v>0.01458</v>
      </c>
      <c r="R225" s="215">
        <f>Q225*H225</f>
        <v>0.04374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192</v>
      </c>
      <c r="AT225" s="217" t="s">
        <v>474</v>
      </c>
      <c r="AU225" s="217" t="s">
        <v>84</v>
      </c>
      <c r="AY225" s="19" t="s">
        <v>125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82</v>
      </c>
      <c r="BK225" s="218">
        <f>ROUND(I225*H225,2)</f>
        <v>0</v>
      </c>
      <c r="BL225" s="19" t="s">
        <v>133</v>
      </c>
      <c r="BM225" s="217" t="s">
        <v>480</v>
      </c>
    </row>
    <row r="226" spans="1:51" s="13" customFormat="1" ht="12">
      <c r="A226" s="13"/>
      <c r="B226" s="224"/>
      <c r="C226" s="225"/>
      <c r="D226" s="226" t="s">
        <v>137</v>
      </c>
      <c r="E226" s="227" t="s">
        <v>19</v>
      </c>
      <c r="F226" s="228" t="s">
        <v>167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137</v>
      </c>
      <c r="AU226" s="234" t="s">
        <v>84</v>
      </c>
      <c r="AV226" s="13" t="s">
        <v>82</v>
      </c>
      <c r="AW226" s="13" t="s">
        <v>34</v>
      </c>
      <c r="AX226" s="13" t="s">
        <v>74</v>
      </c>
      <c r="AY226" s="234" t="s">
        <v>125</v>
      </c>
    </row>
    <row r="227" spans="1:51" s="14" customFormat="1" ht="12">
      <c r="A227" s="14"/>
      <c r="B227" s="235"/>
      <c r="C227" s="236"/>
      <c r="D227" s="226" t="s">
        <v>137</v>
      </c>
      <c r="E227" s="237" t="s">
        <v>19</v>
      </c>
      <c r="F227" s="238" t="s">
        <v>82</v>
      </c>
      <c r="G227" s="236"/>
      <c r="H227" s="239">
        <v>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137</v>
      </c>
      <c r="AU227" s="245" t="s">
        <v>84</v>
      </c>
      <c r="AV227" s="14" t="s">
        <v>84</v>
      </c>
      <c r="AW227" s="14" t="s">
        <v>34</v>
      </c>
      <c r="AX227" s="14" t="s">
        <v>74</v>
      </c>
      <c r="AY227" s="245" t="s">
        <v>125</v>
      </c>
    </row>
    <row r="228" spans="1:51" s="13" customFormat="1" ht="12">
      <c r="A228" s="13"/>
      <c r="B228" s="224"/>
      <c r="C228" s="225"/>
      <c r="D228" s="226" t="s">
        <v>137</v>
      </c>
      <c r="E228" s="227" t="s">
        <v>19</v>
      </c>
      <c r="F228" s="228" t="s">
        <v>175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137</v>
      </c>
      <c r="AU228" s="234" t="s">
        <v>84</v>
      </c>
      <c r="AV228" s="13" t="s">
        <v>82</v>
      </c>
      <c r="AW228" s="13" t="s">
        <v>34</v>
      </c>
      <c r="AX228" s="13" t="s">
        <v>74</v>
      </c>
      <c r="AY228" s="234" t="s">
        <v>125</v>
      </c>
    </row>
    <row r="229" spans="1:51" s="14" customFormat="1" ht="12">
      <c r="A229" s="14"/>
      <c r="B229" s="235"/>
      <c r="C229" s="236"/>
      <c r="D229" s="226" t="s">
        <v>137</v>
      </c>
      <c r="E229" s="237" t="s">
        <v>19</v>
      </c>
      <c r="F229" s="238" t="s">
        <v>84</v>
      </c>
      <c r="G229" s="236"/>
      <c r="H229" s="239">
        <v>2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137</v>
      </c>
      <c r="AU229" s="245" t="s">
        <v>84</v>
      </c>
      <c r="AV229" s="14" t="s">
        <v>84</v>
      </c>
      <c r="AW229" s="14" t="s">
        <v>34</v>
      </c>
      <c r="AX229" s="14" t="s">
        <v>74</v>
      </c>
      <c r="AY229" s="245" t="s">
        <v>125</v>
      </c>
    </row>
    <row r="230" spans="1:51" s="15" customFormat="1" ht="12">
      <c r="A230" s="15"/>
      <c r="B230" s="246"/>
      <c r="C230" s="247"/>
      <c r="D230" s="226" t="s">
        <v>137</v>
      </c>
      <c r="E230" s="248" t="s">
        <v>19</v>
      </c>
      <c r="F230" s="249" t="s">
        <v>142</v>
      </c>
      <c r="G230" s="247"/>
      <c r="H230" s="250">
        <v>3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137</v>
      </c>
      <c r="AU230" s="256" t="s">
        <v>84</v>
      </c>
      <c r="AV230" s="15" t="s">
        <v>133</v>
      </c>
      <c r="AW230" s="15" t="s">
        <v>34</v>
      </c>
      <c r="AX230" s="15" t="s">
        <v>82</v>
      </c>
      <c r="AY230" s="256" t="s">
        <v>125</v>
      </c>
    </row>
    <row r="231" spans="1:65" s="2" customFormat="1" ht="21.75" customHeight="1">
      <c r="A231" s="40"/>
      <c r="B231" s="41"/>
      <c r="C231" s="260" t="s">
        <v>183</v>
      </c>
      <c r="D231" s="260" t="s">
        <v>474</v>
      </c>
      <c r="E231" s="261" t="s">
        <v>481</v>
      </c>
      <c r="F231" s="262" t="s">
        <v>482</v>
      </c>
      <c r="G231" s="263" t="s">
        <v>202</v>
      </c>
      <c r="H231" s="264">
        <v>2</v>
      </c>
      <c r="I231" s="265"/>
      <c r="J231" s="266">
        <f>ROUND(I231*H231,2)</f>
        <v>0</v>
      </c>
      <c r="K231" s="262" t="s">
        <v>132</v>
      </c>
      <c r="L231" s="267"/>
      <c r="M231" s="268" t="s">
        <v>19</v>
      </c>
      <c r="N231" s="269" t="s">
        <v>45</v>
      </c>
      <c r="O231" s="86"/>
      <c r="P231" s="215">
        <f>O231*H231</f>
        <v>0</v>
      </c>
      <c r="Q231" s="215">
        <v>0.01521</v>
      </c>
      <c r="R231" s="215">
        <f>Q231*H231</f>
        <v>0.03042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192</v>
      </c>
      <c r="AT231" s="217" t="s">
        <v>474</v>
      </c>
      <c r="AU231" s="217" t="s">
        <v>84</v>
      </c>
      <c r="AY231" s="19" t="s">
        <v>125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82</v>
      </c>
      <c r="BK231" s="218">
        <f>ROUND(I231*H231,2)</f>
        <v>0</v>
      </c>
      <c r="BL231" s="19" t="s">
        <v>133</v>
      </c>
      <c r="BM231" s="217" t="s">
        <v>483</v>
      </c>
    </row>
    <row r="232" spans="1:51" s="13" customFormat="1" ht="12">
      <c r="A232" s="13"/>
      <c r="B232" s="224"/>
      <c r="C232" s="225"/>
      <c r="D232" s="226" t="s">
        <v>137</v>
      </c>
      <c r="E232" s="227" t="s">
        <v>19</v>
      </c>
      <c r="F232" s="228" t="s">
        <v>167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137</v>
      </c>
      <c r="AU232" s="234" t="s">
        <v>84</v>
      </c>
      <c r="AV232" s="13" t="s">
        <v>82</v>
      </c>
      <c r="AW232" s="13" t="s">
        <v>34</v>
      </c>
      <c r="AX232" s="13" t="s">
        <v>74</v>
      </c>
      <c r="AY232" s="234" t="s">
        <v>125</v>
      </c>
    </row>
    <row r="233" spans="1:51" s="14" customFormat="1" ht="12">
      <c r="A233" s="14"/>
      <c r="B233" s="235"/>
      <c r="C233" s="236"/>
      <c r="D233" s="226" t="s">
        <v>137</v>
      </c>
      <c r="E233" s="237" t="s">
        <v>19</v>
      </c>
      <c r="F233" s="238" t="s">
        <v>84</v>
      </c>
      <c r="G233" s="236"/>
      <c r="H233" s="239">
        <v>2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137</v>
      </c>
      <c r="AU233" s="245" t="s">
        <v>84</v>
      </c>
      <c r="AV233" s="14" t="s">
        <v>84</v>
      </c>
      <c r="AW233" s="14" t="s">
        <v>34</v>
      </c>
      <c r="AX233" s="14" t="s">
        <v>74</v>
      </c>
      <c r="AY233" s="245" t="s">
        <v>125</v>
      </c>
    </row>
    <row r="234" spans="1:51" s="15" customFormat="1" ht="12">
      <c r="A234" s="15"/>
      <c r="B234" s="246"/>
      <c r="C234" s="247"/>
      <c r="D234" s="226" t="s">
        <v>137</v>
      </c>
      <c r="E234" s="248" t="s">
        <v>19</v>
      </c>
      <c r="F234" s="249" t="s">
        <v>142</v>
      </c>
      <c r="G234" s="247"/>
      <c r="H234" s="250">
        <v>2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6" t="s">
        <v>137</v>
      </c>
      <c r="AU234" s="256" t="s">
        <v>84</v>
      </c>
      <c r="AV234" s="15" t="s">
        <v>133</v>
      </c>
      <c r="AW234" s="15" t="s">
        <v>34</v>
      </c>
      <c r="AX234" s="15" t="s">
        <v>82</v>
      </c>
      <c r="AY234" s="256" t="s">
        <v>125</v>
      </c>
    </row>
    <row r="235" spans="1:65" s="2" customFormat="1" ht="16.5" customHeight="1">
      <c r="A235" s="40"/>
      <c r="B235" s="41"/>
      <c r="C235" s="206" t="s">
        <v>248</v>
      </c>
      <c r="D235" s="206" t="s">
        <v>128</v>
      </c>
      <c r="E235" s="207" t="s">
        <v>484</v>
      </c>
      <c r="F235" s="208" t="s">
        <v>485</v>
      </c>
      <c r="G235" s="209" t="s">
        <v>202</v>
      </c>
      <c r="H235" s="210">
        <v>2</v>
      </c>
      <c r="I235" s="211"/>
      <c r="J235" s="212">
        <f>ROUND(I235*H235,2)</f>
        <v>0</v>
      </c>
      <c r="K235" s="208" t="s">
        <v>132</v>
      </c>
      <c r="L235" s="46"/>
      <c r="M235" s="213" t="s">
        <v>19</v>
      </c>
      <c r="N235" s="214" t="s">
        <v>45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133</v>
      </c>
      <c r="AT235" s="217" t="s">
        <v>128</v>
      </c>
      <c r="AU235" s="217" t="s">
        <v>84</v>
      </c>
      <c r="AY235" s="19" t="s">
        <v>125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82</v>
      </c>
      <c r="BK235" s="218">
        <f>ROUND(I235*H235,2)</f>
        <v>0</v>
      </c>
      <c r="BL235" s="19" t="s">
        <v>133</v>
      </c>
      <c r="BM235" s="217" t="s">
        <v>486</v>
      </c>
    </row>
    <row r="236" spans="1:47" s="2" customFormat="1" ht="12">
      <c r="A236" s="40"/>
      <c r="B236" s="41"/>
      <c r="C236" s="42"/>
      <c r="D236" s="219" t="s">
        <v>135</v>
      </c>
      <c r="E236" s="42"/>
      <c r="F236" s="220" t="s">
        <v>487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135</v>
      </c>
      <c r="AU236" s="19" t="s">
        <v>84</v>
      </c>
    </row>
    <row r="237" spans="1:51" s="13" customFormat="1" ht="12">
      <c r="A237" s="13"/>
      <c r="B237" s="224"/>
      <c r="C237" s="225"/>
      <c r="D237" s="226" t="s">
        <v>137</v>
      </c>
      <c r="E237" s="227" t="s">
        <v>19</v>
      </c>
      <c r="F237" s="228" t="s">
        <v>167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137</v>
      </c>
      <c r="AU237" s="234" t="s">
        <v>84</v>
      </c>
      <c r="AV237" s="13" t="s">
        <v>82</v>
      </c>
      <c r="AW237" s="13" t="s">
        <v>34</v>
      </c>
      <c r="AX237" s="13" t="s">
        <v>74</v>
      </c>
      <c r="AY237" s="234" t="s">
        <v>125</v>
      </c>
    </row>
    <row r="238" spans="1:51" s="14" customFormat="1" ht="12">
      <c r="A238" s="14"/>
      <c r="B238" s="235"/>
      <c r="C238" s="236"/>
      <c r="D238" s="226" t="s">
        <v>137</v>
      </c>
      <c r="E238" s="237" t="s">
        <v>19</v>
      </c>
      <c r="F238" s="238" t="s">
        <v>84</v>
      </c>
      <c r="G238" s="236"/>
      <c r="H238" s="239">
        <v>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137</v>
      </c>
      <c r="AU238" s="245" t="s">
        <v>84</v>
      </c>
      <c r="AV238" s="14" t="s">
        <v>84</v>
      </c>
      <c r="AW238" s="14" t="s">
        <v>34</v>
      </c>
      <c r="AX238" s="14" t="s">
        <v>74</v>
      </c>
      <c r="AY238" s="245" t="s">
        <v>125</v>
      </c>
    </row>
    <row r="239" spans="1:51" s="15" customFormat="1" ht="12">
      <c r="A239" s="15"/>
      <c r="B239" s="246"/>
      <c r="C239" s="247"/>
      <c r="D239" s="226" t="s">
        <v>137</v>
      </c>
      <c r="E239" s="248" t="s">
        <v>19</v>
      </c>
      <c r="F239" s="249" t="s">
        <v>142</v>
      </c>
      <c r="G239" s="247"/>
      <c r="H239" s="250">
        <v>2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137</v>
      </c>
      <c r="AU239" s="256" t="s">
        <v>84</v>
      </c>
      <c r="AV239" s="15" t="s">
        <v>133</v>
      </c>
      <c r="AW239" s="15" t="s">
        <v>34</v>
      </c>
      <c r="AX239" s="15" t="s">
        <v>82</v>
      </c>
      <c r="AY239" s="256" t="s">
        <v>125</v>
      </c>
    </row>
    <row r="240" spans="1:65" s="2" customFormat="1" ht="16.5" customHeight="1">
      <c r="A240" s="40"/>
      <c r="B240" s="41"/>
      <c r="C240" s="260" t="s">
        <v>257</v>
      </c>
      <c r="D240" s="260" t="s">
        <v>474</v>
      </c>
      <c r="E240" s="261" t="s">
        <v>488</v>
      </c>
      <c r="F240" s="262" t="s">
        <v>489</v>
      </c>
      <c r="G240" s="263" t="s">
        <v>202</v>
      </c>
      <c r="H240" s="264">
        <v>2</v>
      </c>
      <c r="I240" s="265"/>
      <c r="J240" s="266">
        <f>ROUND(I240*H240,2)</f>
        <v>0</v>
      </c>
      <c r="K240" s="262" t="s">
        <v>132</v>
      </c>
      <c r="L240" s="267"/>
      <c r="M240" s="268" t="s">
        <v>19</v>
      </c>
      <c r="N240" s="269" t="s">
        <v>45</v>
      </c>
      <c r="O240" s="86"/>
      <c r="P240" s="215">
        <f>O240*H240</f>
        <v>0</v>
      </c>
      <c r="Q240" s="215">
        <v>0.0026</v>
      </c>
      <c r="R240" s="215">
        <f>Q240*H240</f>
        <v>0.0052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192</v>
      </c>
      <c r="AT240" s="217" t="s">
        <v>474</v>
      </c>
      <c r="AU240" s="217" t="s">
        <v>84</v>
      </c>
      <c r="AY240" s="19" t="s">
        <v>125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82</v>
      </c>
      <c r="BK240" s="218">
        <f>ROUND(I240*H240,2)</f>
        <v>0</v>
      </c>
      <c r="BL240" s="19" t="s">
        <v>133</v>
      </c>
      <c r="BM240" s="217" t="s">
        <v>490</v>
      </c>
    </row>
    <row r="241" spans="1:51" s="13" customFormat="1" ht="12">
      <c r="A241" s="13"/>
      <c r="B241" s="224"/>
      <c r="C241" s="225"/>
      <c r="D241" s="226" t="s">
        <v>137</v>
      </c>
      <c r="E241" s="227" t="s">
        <v>19</v>
      </c>
      <c r="F241" s="228" t="s">
        <v>167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137</v>
      </c>
      <c r="AU241" s="234" t="s">
        <v>84</v>
      </c>
      <c r="AV241" s="13" t="s">
        <v>82</v>
      </c>
      <c r="AW241" s="13" t="s">
        <v>34</v>
      </c>
      <c r="AX241" s="13" t="s">
        <v>74</v>
      </c>
      <c r="AY241" s="234" t="s">
        <v>125</v>
      </c>
    </row>
    <row r="242" spans="1:51" s="14" customFormat="1" ht="12">
      <c r="A242" s="14"/>
      <c r="B242" s="235"/>
      <c r="C242" s="236"/>
      <c r="D242" s="226" t="s">
        <v>137</v>
      </c>
      <c r="E242" s="237" t="s">
        <v>19</v>
      </c>
      <c r="F242" s="238" t="s">
        <v>84</v>
      </c>
      <c r="G242" s="236"/>
      <c r="H242" s="239">
        <v>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137</v>
      </c>
      <c r="AU242" s="245" t="s">
        <v>84</v>
      </c>
      <c r="AV242" s="14" t="s">
        <v>84</v>
      </c>
      <c r="AW242" s="14" t="s">
        <v>34</v>
      </c>
      <c r="AX242" s="14" t="s">
        <v>74</v>
      </c>
      <c r="AY242" s="245" t="s">
        <v>125</v>
      </c>
    </row>
    <row r="243" spans="1:51" s="15" customFormat="1" ht="12">
      <c r="A243" s="15"/>
      <c r="B243" s="246"/>
      <c r="C243" s="247"/>
      <c r="D243" s="226" t="s">
        <v>137</v>
      </c>
      <c r="E243" s="248" t="s">
        <v>19</v>
      </c>
      <c r="F243" s="249" t="s">
        <v>142</v>
      </c>
      <c r="G243" s="247"/>
      <c r="H243" s="250">
        <v>2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137</v>
      </c>
      <c r="AU243" s="256" t="s">
        <v>84</v>
      </c>
      <c r="AV243" s="15" t="s">
        <v>133</v>
      </c>
      <c r="AW243" s="15" t="s">
        <v>34</v>
      </c>
      <c r="AX243" s="15" t="s">
        <v>82</v>
      </c>
      <c r="AY243" s="256" t="s">
        <v>125</v>
      </c>
    </row>
    <row r="244" spans="1:63" s="12" customFormat="1" ht="22.8" customHeight="1">
      <c r="A244" s="12"/>
      <c r="B244" s="190"/>
      <c r="C244" s="191"/>
      <c r="D244" s="192" t="s">
        <v>73</v>
      </c>
      <c r="E244" s="204" t="s">
        <v>126</v>
      </c>
      <c r="F244" s="204" t="s">
        <v>127</v>
      </c>
      <c r="G244" s="191"/>
      <c r="H244" s="191"/>
      <c r="I244" s="194"/>
      <c r="J244" s="205">
        <f>BK244</f>
        <v>0</v>
      </c>
      <c r="K244" s="191"/>
      <c r="L244" s="196"/>
      <c r="M244" s="197"/>
      <c r="N244" s="198"/>
      <c r="O244" s="198"/>
      <c r="P244" s="199">
        <f>SUM(P245:P259)</f>
        <v>0</v>
      </c>
      <c r="Q244" s="198"/>
      <c r="R244" s="199">
        <f>SUM(R245:R259)</f>
        <v>0.007633999999999999</v>
      </c>
      <c r="S244" s="198"/>
      <c r="T244" s="200">
        <f>SUM(T245:T259)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1" t="s">
        <v>82</v>
      </c>
      <c r="AT244" s="202" t="s">
        <v>73</v>
      </c>
      <c r="AU244" s="202" t="s">
        <v>82</v>
      </c>
      <c r="AY244" s="201" t="s">
        <v>125</v>
      </c>
      <c r="BK244" s="203">
        <f>SUM(BK245:BK259)</f>
        <v>0</v>
      </c>
    </row>
    <row r="245" spans="1:65" s="2" customFormat="1" ht="24.15" customHeight="1">
      <c r="A245" s="40"/>
      <c r="B245" s="41"/>
      <c r="C245" s="206" t="s">
        <v>264</v>
      </c>
      <c r="D245" s="206" t="s">
        <v>128</v>
      </c>
      <c r="E245" s="207" t="s">
        <v>491</v>
      </c>
      <c r="F245" s="208" t="s">
        <v>492</v>
      </c>
      <c r="G245" s="209" t="s">
        <v>146</v>
      </c>
      <c r="H245" s="210">
        <v>42.2</v>
      </c>
      <c r="I245" s="211"/>
      <c r="J245" s="212">
        <f>ROUND(I245*H245,2)</f>
        <v>0</v>
      </c>
      <c r="K245" s="208" t="s">
        <v>132</v>
      </c>
      <c r="L245" s="46"/>
      <c r="M245" s="213" t="s">
        <v>19</v>
      </c>
      <c r="N245" s="214" t="s">
        <v>45</v>
      </c>
      <c r="O245" s="86"/>
      <c r="P245" s="215">
        <f>O245*H245</f>
        <v>0</v>
      </c>
      <c r="Q245" s="215">
        <v>0.00013</v>
      </c>
      <c r="R245" s="215">
        <f>Q245*H245</f>
        <v>0.0054859999999999996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133</v>
      </c>
      <c r="AT245" s="217" t="s">
        <v>128</v>
      </c>
      <c r="AU245" s="217" t="s">
        <v>84</v>
      </c>
      <c r="AY245" s="19" t="s">
        <v>125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82</v>
      </c>
      <c r="BK245" s="218">
        <f>ROUND(I245*H245,2)</f>
        <v>0</v>
      </c>
      <c r="BL245" s="19" t="s">
        <v>133</v>
      </c>
      <c r="BM245" s="217" t="s">
        <v>493</v>
      </c>
    </row>
    <row r="246" spans="1:47" s="2" customFormat="1" ht="12">
      <c r="A246" s="40"/>
      <c r="B246" s="41"/>
      <c r="C246" s="42"/>
      <c r="D246" s="219" t="s">
        <v>135</v>
      </c>
      <c r="E246" s="42"/>
      <c r="F246" s="220" t="s">
        <v>494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135</v>
      </c>
      <c r="AU246" s="19" t="s">
        <v>84</v>
      </c>
    </row>
    <row r="247" spans="1:51" s="13" customFormat="1" ht="12">
      <c r="A247" s="13"/>
      <c r="B247" s="224"/>
      <c r="C247" s="225"/>
      <c r="D247" s="226" t="s">
        <v>137</v>
      </c>
      <c r="E247" s="227" t="s">
        <v>19</v>
      </c>
      <c r="F247" s="228" t="s">
        <v>167</v>
      </c>
      <c r="G247" s="225"/>
      <c r="H247" s="227" t="s">
        <v>19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137</v>
      </c>
      <c r="AU247" s="234" t="s">
        <v>84</v>
      </c>
      <c r="AV247" s="13" t="s">
        <v>82</v>
      </c>
      <c r="AW247" s="13" t="s">
        <v>34</v>
      </c>
      <c r="AX247" s="13" t="s">
        <v>74</v>
      </c>
      <c r="AY247" s="234" t="s">
        <v>125</v>
      </c>
    </row>
    <row r="248" spans="1:51" s="14" customFormat="1" ht="12">
      <c r="A248" s="14"/>
      <c r="B248" s="235"/>
      <c r="C248" s="236"/>
      <c r="D248" s="226" t="s">
        <v>137</v>
      </c>
      <c r="E248" s="237" t="s">
        <v>19</v>
      </c>
      <c r="F248" s="238" t="s">
        <v>150</v>
      </c>
      <c r="G248" s="236"/>
      <c r="H248" s="239">
        <v>39.1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137</v>
      </c>
      <c r="AU248" s="245" t="s">
        <v>84</v>
      </c>
      <c r="AV248" s="14" t="s">
        <v>84</v>
      </c>
      <c r="AW248" s="14" t="s">
        <v>34</v>
      </c>
      <c r="AX248" s="14" t="s">
        <v>74</v>
      </c>
      <c r="AY248" s="245" t="s">
        <v>125</v>
      </c>
    </row>
    <row r="249" spans="1:51" s="13" customFormat="1" ht="12">
      <c r="A249" s="13"/>
      <c r="B249" s="224"/>
      <c r="C249" s="225"/>
      <c r="D249" s="226" t="s">
        <v>137</v>
      </c>
      <c r="E249" s="227" t="s">
        <v>19</v>
      </c>
      <c r="F249" s="228" t="s">
        <v>175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137</v>
      </c>
      <c r="AU249" s="234" t="s">
        <v>84</v>
      </c>
      <c r="AV249" s="13" t="s">
        <v>82</v>
      </c>
      <c r="AW249" s="13" t="s">
        <v>34</v>
      </c>
      <c r="AX249" s="13" t="s">
        <v>74</v>
      </c>
      <c r="AY249" s="234" t="s">
        <v>125</v>
      </c>
    </row>
    <row r="250" spans="1:51" s="14" customFormat="1" ht="12">
      <c r="A250" s="14"/>
      <c r="B250" s="235"/>
      <c r="C250" s="236"/>
      <c r="D250" s="226" t="s">
        <v>137</v>
      </c>
      <c r="E250" s="237" t="s">
        <v>19</v>
      </c>
      <c r="F250" s="238" t="s">
        <v>152</v>
      </c>
      <c r="G250" s="236"/>
      <c r="H250" s="239">
        <v>3.1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137</v>
      </c>
      <c r="AU250" s="245" t="s">
        <v>84</v>
      </c>
      <c r="AV250" s="14" t="s">
        <v>84</v>
      </c>
      <c r="AW250" s="14" t="s">
        <v>34</v>
      </c>
      <c r="AX250" s="14" t="s">
        <v>74</v>
      </c>
      <c r="AY250" s="245" t="s">
        <v>125</v>
      </c>
    </row>
    <row r="251" spans="1:51" s="15" customFormat="1" ht="12">
      <c r="A251" s="15"/>
      <c r="B251" s="246"/>
      <c r="C251" s="247"/>
      <c r="D251" s="226" t="s">
        <v>137</v>
      </c>
      <c r="E251" s="248" t="s">
        <v>19</v>
      </c>
      <c r="F251" s="249" t="s">
        <v>142</v>
      </c>
      <c r="G251" s="247"/>
      <c r="H251" s="250">
        <v>42.2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6" t="s">
        <v>137</v>
      </c>
      <c r="AU251" s="256" t="s">
        <v>84</v>
      </c>
      <c r="AV251" s="15" t="s">
        <v>133</v>
      </c>
      <c r="AW251" s="15" t="s">
        <v>34</v>
      </c>
      <c r="AX251" s="15" t="s">
        <v>82</v>
      </c>
      <c r="AY251" s="256" t="s">
        <v>125</v>
      </c>
    </row>
    <row r="252" spans="1:65" s="2" customFormat="1" ht="24.15" customHeight="1">
      <c r="A252" s="40"/>
      <c r="B252" s="41"/>
      <c r="C252" s="206" t="s">
        <v>269</v>
      </c>
      <c r="D252" s="206" t="s">
        <v>128</v>
      </c>
      <c r="E252" s="207" t="s">
        <v>495</v>
      </c>
      <c r="F252" s="208" t="s">
        <v>496</v>
      </c>
      <c r="G252" s="209" t="s">
        <v>146</v>
      </c>
      <c r="H252" s="210">
        <v>49.2</v>
      </c>
      <c r="I252" s="211"/>
      <c r="J252" s="212">
        <f>ROUND(I252*H252,2)</f>
        <v>0</v>
      </c>
      <c r="K252" s="208" t="s">
        <v>132</v>
      </c>
      <c r="L252" s="46"/>
      <c r="M252" s="213" t="s">
        <v>19</v>
      </c>
      <c r="N252" s="214" t="s">
        <v>45</v>
      </c>
      <c r="O252" s="86"/>
      <c r="P252" s="215">
        <f>O252*H252</f>
        <v>0</v>
      </c>
      <c r="Q252" s="215">
        <v>4E-05</v>
      </c>
      <c r="R252" s="215">
        <f>Q252*H252</f>
        <v>0.001968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133</v>
      </c>
      <c r="AT252" s="217" t="s">
        <v>128</v>
      </c>
      <c r="AU252" s="217" t="s">
        <v>84</v>
      </c>
      <c r="AY252" s="19" t="s">
        <v>125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82</v>
      </c>
      <c r="BK252" s="218">
        <f>ROUND(I252*H252,2)</f>
        <v>0</v>
      </c>
      <c r="BL252" s="19" t="s">
        <v>133</v>
      </c>
      <c r="BM252" s="217" t="s">
        <v>497</v>
      </c>
    </row>
    <row r="253" spans="1:47" s="2" customFormat="1" ht="12">
      <c r="A253" s="40"/>
      <c r="B253" s="41"/>
      <c r="C253" s="42"/>
      <c r="D253" s="219" t="s">
        <v>135</v>
      </c>
      <c r="E253" s="42"/>
      <c r="F253" s="220" t="s">
        <v>498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135</v>
      </c>
      <c r="AU253" s="19" t="s">
        <v>84</v>
      </c>
    </row>
    <row r="254" spans="1:51" s="13" customFormat="1" ht="12">
      <c r="A254" s="13"/>
      <c r="B254" s="224"/>
      <c r="C254" s="225"/>
      <c r="D254" s="226" t="s">
        <v>137</v>
      </c>
      <c r="E254" s="227" t="s">
        <v>19</v>
      </c>
      <c r="F254" s="228" t="s">
        <v>167</v>
      </c>
      <c r="G254" s="225"/>
      <c r="H254" s="227" t="s">
        <v>19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137</v>
      </c>
      <c r="AU254" s="234" t="s">
        <v>84</v>
      </c>
      <c r="AV254" s="13" t="s">
        <v>82</v>
      </c>
      <c r="AW254" s="13" t="s">
        <v>34</v>
      </c>
      <c r="AX254" s="13" t="s">
        <v>74</v>
      </c>
      <c r="AY254" s="234" t="s">
        <v>125</v>
      </c>
    </row>
    <row r="255" spans="1:51" s="14" customFormat="1" ht="12">
      <c r="A255" s="14"/>
      <c r="B255" s="235"/>
      <c r="C255" s="236"/>
      <c r="D255" s="226" t="s">
        <v>137</v>
      </c>
      <c r="E255" s="237" t="s">
        <v>19</v>
      </c>
      <c r="F255" s="238" t="s">
        <v>439</v>
      </c>
      <c r="G255" s="236"/>
      <c r="H255" s="239">
        <v>44.1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137</v>
      </c>
      <c r="AU255" s="245" t="s">
        <v>84</v>
      </c>
      <c r="AV255" s="14" t="s">
        <v>84</v>
      </c>
      <c r="AW255" s="14" t="s">
        <v>34</v>
      </c>
      <c r="AX255" s="14" t="s">
        <v>74</v>
      </c>
      <c r="AY255" s="245" t="s">
        <v>125</v>
      </c>
    </row>
    <row r="256" spans="1:51" s="13" customFormat="1" ht="12">
      <c r="A256" s="13"/>
      <c r="B256" s="224"/>
      <c r="C256" s="225"/>
      <c r="D256" s="226" t="s">
        <v>137</v>
      </c>
      <c r="E256" s="227" t="s">
        <v>19</v>
      </c>
      <c r="F256" s="228" t="s">
        <v>175</v>
      </c>
      <c r="G256" s="225"/>
      <c r="H256" s="227" t="s">
        <v>19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137</v>
      </c>
      <c r="AU256" s="234" t="s">
        <v>84</v>
      </c>
      <c r="AV256" s="13" t="s">
        <v>82</v>
      </c>
      <c r="AW256" s="13" t="s">
        <v>34</v>
      </c>
      <c r="AX256" s="13" t="s">
        <v>74</v>
      </c>
      <c r="AY256" s="234" t="s">
        <v>125</v>
      </c>
    </row>
    <row r="257" spans="1:51" s="14" customFormat="1" ht="12">
      <c r="A257" s="14"/>
      <c r="B257" s="235"/>
      <c r="C257" s="236"/>
      <c r="D257" s="226" t="s">
        <v>137</v>
      </c>
      <c r="E257" s="237" t="s">
        <v>19</v>
      </c>
      <c r="F257" s="238" t="s">
        <v>440</v>
      </c>
      <c r="G257" s="236"/>
      <c r="H257" s="239">
        <v>5.1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137</v>
      </c>
      <c r="AU257" s="245" t="s">
        <v>84</v>
      </c>
      <c r="AV257" s="14" t="s">
        <v>84</v>
      </c>
      <c r="AW257" s="14" t="s">
        <v>34</v>
      </c>
      <c r="AX257" s="14" t="s">
        <v>74</v>
      </c>
      <c r="AY257" s="245" t="s">
        <v>125</v>
      </c>
    </row>
    <row r="258" spans="1:51" s="15" customFormat="1" ht="12">
      <c r="A258" s="15"/>
      <c r="B258" s="246"/>
      <c r="C258" s="247"/>
      <c r="D258" s="226" t="s">
        <v>137</v>
      </c>
      <c r="E258" s="248" t="s">
        <v>19</v>
      </c>
      <c r="F258" s="249" t="s">
        <v>142</v>
      </c>
      <c r="G258" s="247"/>
      <c r="H258" s="250">
        <v>49.2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6" t="s">
        <v>137</v>
      </c>
      <c r="AU258" s="256" t="s">
        <v>84</v>
      </c>
      <c r="AV258" s="15" t="s">
        <v>133</v>
      </c>
      <c r="AW258" s="15" t="s">
        <v>34</v>
      </c>
      <c r="AX258" s="15" t="s">
        <v>82</v>
      </c>
      <c r="AY258" s="256" t="s">
        <v>125</v>
      </c>
    </row>
    <row r="259" spans="1:65" s="2" customFormat="1" ht="21.75" customHeight="1">
      <c r="A259" s="40"/>
      <c r="B259" s="41"/>
      <c r="C259" s="206" t="s">
        <v>275</v>
      </c>
      <c r="D259" s="206" t="s">
        <v>128</v>
      </c>
      <c r="E259" s="207" t="s">
        <v>499</v>
      </c>
      <c r="F259" s="208" t="s">
        <v>500</v>
      </c>
      <c r="G259" s="209" t="s">
        <v>202</v>
      </c>
      <c r="H259" s="210">
        <v>1</v>
      </c>
      <c r="I259" s="211"/>
      <c r="J259" s="212">
        <f>ROUND(I259*H259,2)</f>
        <v>0</v>
      </c>
      <c r="K259" s="208" t="s">
        <v>19</v>
      </c>
      <c r="L259" s="46"/>
      <c r="M259" s="213" t="s">
        <v>19</v>
      </c>
      <c r="N259" s="214" t="s">
        <v>45</v>
      </c>
      <c r="O259" s="86"/>
      <c r="P259" s="215">
        <f>O259*H259</f>
        <v>0</v>
      </c>
      <c r="Q259" s="215">
        <v>0.00018</v>
      </c>
      <c r="R259" s="215">
        <f>Q259*H259</f>
        <v>0.00018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133</v>
      </c>
      <c r="AT259" s="217" t="s">
        <v>128</v>
      </c>
      <c r="AU259" s="217" t="s">
        <v>84</v>
      </c>
      <c r="AY259" s="19" t="s">
        <v>125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82</v>
      </c>
      <c r="BK259" s="218">
        <f>ROUND(I259*H259,2)</f>
        <v>0</v>
      </c>
      <c r="BL259" s="19" t="s">
        <v>133</v>
      </c>
      <c r="BM259" s="217" t="s">
        <v>501</v>
      </c>
    </row>
    <row r="260" spans="1:63" s="12" customFormat="1" ht="22.8" customHeight="1">
      <c r="A260" s="12"/>
      <c r="B260" s="190"/>
      <c r="C260" s="191"/>
      <c r="D260" s="192" t="s">
        <v>73</v>
      </c>
      <c r="E260" s="204" t="s">
        <v>502</v>
      </c>
      <c r="F260" s="204" t="s">
        <v>503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SUM(P261:P264)</f>
        <v>0</v>
      </c>
      <c r="Q260" s="198"/>
      <c r="R260" s="199">
        <f>SUM(R261:R264)</f>
        <v>0</v>
      </c>
      <c r="S260" s="198"/>
      <c r="T260" s="200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82</v>
      </c>
      <c r="AT260" s="202" t="s">
        <v>73</v>
      </c>
      <c r="AU260" s="202" t="s">
        <v>82</v>
      </c>
      <c r="AY260" s="201" t="s">
        <v>125</v>
      </c>
      <c r="BK260" s="203">
        <f>SUM(BK261:BK264)</f>
        <v>0</v>
      </c>
    </row>
    <row r="261" spans="1:65" s="2" customFormat="1" ht="33" customHeight="1">
      <c r="A261" s="40"/>
      <c r="B261" s="41"/>
      <c r="C261" s="206" t="s">
        <v>7</v>
      </c>
      <c r="D261" s="206" t="s">
        <v>128</v>
      </c>
      <c r="E261" s="207" t="s">
        <v>504</v>
      </c>
      <c r="F261" s="208" t="s">
        <v>505</v>
      </c>
      <c r="G261" s="209" t="s">
        <v>229</v>
      </c>
      <c r="H261" s="210">
        <v>25.322</v>
      </c>
      <c r="I261" s="211"/>
      <c r="J261" s="212">
        <f>ROUND(I261*H261,2)</f>
        <v>0</v>
      </c>
      <c r="K261" s="208" t="s">
        <v>132</v>
      </c>
      <c r="L261" s="46"/>
      <c r="M261" s="213" t="s">
        <v>19</v>
      </c>
      <c r="N261" s="214" t="s">
        <v>45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133</v>
      </c>
      <c r="AT261" s="217" t="s">
        <v>128</v>
      </c>
      <c r="AU261" s="217" t="s">
        <v>84</v>
      </c>
      <c r="AY261" s="19" t="s">
        <v>125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82</v>
      </c>
      <c r="BK261" s="218">
        <f>ROUND(I261*H261,2)</f>
        <v>0</v>
      </c>
      <c r="BL261" s="19" t="s">
        <v>133</v>
      </c>
      <c r="BM261" s="217" t="s">
        <v>506</v>
      </c>
    </row>
    <row r="262" spans="1:47" s="2" customFormat="1" ht="12">
      <c r="A262" s="40"/>
      <c r="B262" s="41"/>
      <c r="C262" s="42"/>
      <c r="D262" s="219" t="s">
        <v>135</v>
      </c>
      <c r="E262" s="42"/>
      <c r="F262" s="220" t="s">
        <v>507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135</v>
      </c>
      <c r="AU262" s="19" t="s">
        <v>84</v>
      </c>
    </row>
    <row r="263" spans="1:65" s="2" customFormat="1" ht="37.8" customHeight="1">
      <c r="A263" s="40"/>
      <c r="B263" s="41"/>
      <c r="C263" s="206" t="s">
        <v>284</v>
      </c>
      <c r="D263" s="206" t="s">
        <v>128</v>
      </c>
      <c r="E263" s="207" t="s">
        <v>508</v>
      </c>
      <c r="F263" s="208" t="s">
        <v>509</v>
      </c>
      <c r="G263" s="209" t="s">
        <v>229</v>
      </c>
      <c r="H263" s="210">
        <v>25.322</v>
      </c>
      <c r="I263" s="211"/>
      <c r="J263" s="212">
        <f>ROUND(I263*H263,2)</f>
        <v>0</v>
      </c>
      <c r="K263" s="208" t="s">
        <v>132</v>
      </c>
      <c r="L263" s="46"/>
      <c r="M263" s="213" t="s">
        <v>19</v>
      </c>
      <c r="N263" s="214" t="s">
        <v>45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133</v>
      </c>
      <c r="AT263" s="217" t="s">
        <v>128</v>
      </c>
      <c r="AU263" s="217" t="s">
        <v>84</v>
      </c>
      <c r="AY263" s="19" t="s">
        <v>125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82</v>
      </c>
      <c r="BK263" s="218">
        <f>ROUND(I263*H263,2)</f>
        <v>0</v>
      </c>
      <c r="BL263" s="19" t="s">
        <v>133</v>
      </c>
      <c r="BM263" s="217" t="s">
        <v>510</v>
      </c>
    </row>
    <row r="264" spans="1:47" s="2" customFormat="1" ht="12">
      <c r="A264" s="40"/>
      <c r="B264" s="41"/>
      <c r="C264" s="42"/>
      <c r="D264" s="219" t="s">
        <v>135</v>
      </c>
      <c r="E264" s="42"/>
      <c r="F264" s="220" t="s">
        <v>511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135</v>
      </c>
      <c r="AU264" s="19" t="s">
        <v>84</v>
      </c>
    </row>
    <row r="265" spans="1:63" s="12" customFormat="1" ht="25.9" customHeight="1">
      <c r="A265" s="12"/>
      <c r="B265" s="190"/>
      <c r="C265" s="191"/>
      <c r="D265" s="192" t="s">
        <v>73</v>
      </c>
      <c r="E265" s="193" t="s">
        <v>253</v>
      </c>
      <c r="F265" s="193" t="s">
        <v>254</v>
      </c>
      <c r="G265" s="191"/>
      <c r="H265" s="191"/>
      <c r="I265" s="194"/>
      <c r="J265" s="195">
        <f>BK265</f>
        <v>0</v>
      </c>
      <c r="K265" s="191"/>
      <c r="L265" s="196"/>
      <c r="M265" s="197"/>
      <c r="N265" s="198"/>
      <c r="O265" s="198"/>
      <c r="P265" s="199">
        <f>P266+P311+P364+P485+P486+P498+P523+P533+P579+P610+P681+P713+P758+P839+P867</f>
        <v>0</v>
      </c>
      <c r="Q265" s="198"/>
      <c r="R265" s="199">
        <f>R266+R311+R364+R485+R486+R498+R523+R533+R579+R610+R681+R713+R758+R839+R867</f>
        <v>5.75903435</v>
      </c>
      <c r="S265" s="198"/>
      <c r="T265" s="200">
        <f>T266+T311+T364+T485+T486+T498+T523+T533+T579+T610+T681+T713+T758+T839+T867</f>
        <v>0.00742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1" t="s">
        <v>84</v>
      </c>
      <c r="AT265" s="202" t="s">
        <v>73</v>
      </c>
      <c r="AU265" s="202" t="s">
        <v>74</v>
      </c>
      <c r="AY265" s="201" t="s">
        <v>125</v>
      </c>
      <c r="BK265" s="203">
        <f>BK266+BK311+BK364+BK485+BK486+BK498+BK523+BK533+BK579+BK610+BK681+BK713+BK758+BK839+BK867</f>
        <v>0</v>
      </c>
    </row>
    <row r="266" spans="1:63" s="12" customFormat="1" ht="22.8" customHeight="1">
      <c r="A266" s="12"/>
      <c r="B266" s="190"/>
      <c r="C266" s="191"/>
      <c r="D266" s="192" t="s">
        <v>73</v>
      </c>
      <c r="E266" s="204" t="s">
        <v>512</v>
      </c>
      <c r="F266" s="204" t="s">
        <v>513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SUM(P267:P310)</f>
        <v>0</v>
      </c>
      <c r="Q266" s="198"/>
      <c r="R266" s="199">
        <f>SUM(R267:R310)</f>
        <v>0.03921</v>
      </c>
      <c r="S266" s="198"/>
      <c r="T266" s="200">
        <f>SUM(T267:T310)</f>
        <v>0.00742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84</v>
      </c>
      <c r="AT266" s="202" t="s">
        <v>73</v>
      </c>
      <c r="AU266" s="202" t="s">
        <v>82</v>
      </c>
      <c r="AY266" s="201" t="s">
        <v>125</v>
      </c>
      <c r="BK266" s="203">
        <f>SUM(BK267:BK310)</f>
        <v>0</v>
      </c>
    </row>
    <row r="267" spans="1:65" s="2" customFormat="1" ht="21.75" customHeight="1">
      <c r="A267" s="40"/>
      <c r="B267" s="41"/>
      <c r="C267" s="206" t="s">
        <v>289</v>
      </c>
      <c r="D267" s="206" t="s">
        <v>128</v>
      </c>
      <c r="E267" s="207" t="s">
        <v>514</v>
      </c>
      <c r="F267" s="208" t="s">
        <v>515</v>
      </c>
      <c r="G267" s="209" t="s">
        <v>516</v>
      </c>
      <c r="H267" s="210">
        <v>1</v>
      </c>
      <c r="I267" s="211"/>
      <c r="J267" s="212">
        <f>ROUND(I267*H267,2)</f>
        <v>0</v>
      </c>
      <c r="K267" s="208" t="s">
        <v>19</v>
      </c>
      <c r="L267" s="46"/>
      <c r="M267" s="213" t="s">
        <v>19</v>
      </c>
      <c r="N267" s="214" t="s">
        <v>45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248</v>
      </c>
      <c r="AT267" s="217" t="s">
        <v>128</v>
      </c>
      <c r="AU267" s="217" t="s">
        <v>84</v>
      </c>
      <c r="AY267" s="19" t="s">
        <v>125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82</v>
      </c>
      <c r="BK267" s="218">
        <f>ROUND(I267*H267,2)</f>
        <v>0</v>
      </c>
      <c r="BL267" s="19" t="s">
        <v>248</v>
      </c>
      <c r="BM267" s="217" t="s">
        <v>517</v>
      </c>
    </row>
    <row r="268" spans="1:65" s="2" customFormat="1" ht="16.5" customHeight="1">
      <c r="A268" s="40"/>
      <c r="B268" s="41"/>
      <c r="C268" s="206" t="s">
        <v>296</v>
      </c>
      <c r="D268" s="206" t="s">
        <v>128</v>
      </c>
      <c r="E268" s="207" t="s">
        <v>518</v>
      </c>
      <c r="F268" s="208" t="s">
        <v>519</v>
      </c>
      <c r="G268" s="209" t="s">
        <v>202</v>
      </c>
      <c r="H268" s="210">
        <v>4</v>
      </c>
      <c r="I268" s="211"/>
      <c r="J268" s="212">
        <f>ROUND(I268*H268,2)</f>
        <v>0</v>
      </c>
      <c r="K268" s="208" t="s">
        <v>132</v>
      </c>
      <c r="L268" s="46"/>
      <c r="M268" s="213" t="s">
        <v>19</v>
      </c>
      <c r="N268" s="214" t="s">
        <v>45</v>
      </c>
      <c r="O268" s="86"/>
      <c r="P268" s="215">
        <f>O268*H268</f>
        <v>0</v>
      </c>
      <c r="Q268" s="215">
        <v>0.00058</v>
      </c>
      <c r="R268" s="215">
        <f>Q268*H268</f>
        <v>0.00232</v>
      </c>
      <c r="S268" s="215">
        <v>0.00042</v>
      </c>
      <c r="T268" s="216">
        <f>S268*H268</f>
        <v>0.00168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248</v>
      </c>
      <c r="AT268" s="217" t="s">
        <v>128</v>
      </c>
      <c r="AU268" s="217" t="s">
        <v>84</v>
      </c>
      <c r="AY268" s="19" t="s">
        <v>125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82</v>
      </c>
      <c r="BK268" s="218">
        <f>ROUND(I268*H268,2)</f>
        <v>0</v>
      </c>
      <c r="BL268" s="19" t="s">
        <v>248</v>
      </c>
      <c r="BM268" s="217" t="s">
        <v>520</v>
      </c>
    </row>
    <row r="269" spans="1:47" s="2" customFormat="1" ht="12">
      <c r="A269" s="40"/>
      <c r="B269" s="41"/>
      <c r="C269" s="42"/>
      <c r="D269" s="219" t="s">
        <v>135</v>
      </c>
      <c r="E269" s="42"/>
      <c r="F269" s="220" t="s">
        <v>521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135</v>
      </c>
      <c r="AU269" s="19" t="s">
        <v>84</v>
      </c>
    </row>
    <row r="270" spans="1:51" s="13" customFormat="1" ht="12">
      <c r="A270" s="13"/>
      <c r="B270" s="224"/>
      <c r="C270" s="225"/>
      <c r="D270" s="226" t="s">
        <v>137</v>
      </c>
      <c r="E270" s="227" t="s">
        <v>19</v>
      </c>
      <c r="F270" s="228" t="s">
        <v>522</v>
      </c>
      <c r="G270" s="225"/>
      <c r="H270" s="227" t="s">
        <v>19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137</v>
      </c>
      <c r="AU270" s="234" t="s">
        <v>84</v>
      </c>
      <c r="AV270" s="13" t="s">
        <v>82</v>
      </c>
      <c r="AW270" s="13" t="s">
        <v>34</v>
      </c>
      <c r="AX270" s="13" t="s">
        <v>74</v>
      </c>
      <c r="AY270" s="234" t="s">
        <v>125</v>
      </c>
    </row>
    <row r="271" spans="1:51" s="13" customFormat="1" ht="12">
      <c r="A271" s="13"/>
      <c r="B271" s="224"/>
      <c r="C271" s="225"/>
      <c r="D271" s="226" t="s">
        <v>137</v>
      </c>
      <c r="E271" s="227" t="s">
        <v>19</v>
      </c>
      <c r="F271" s="228" t="s">
        <v>167</v>
      </c>
      <c r="G271" s="225"/>
      <c r="H271" s="227" t="s">
        <v>19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137</v>
      </c>
      <c r="AU271" s="234" t="s">
        <v>84</v>
      </c>
      <c r="AV271" s="13" t="s">
        <v>82</v>
      </c>
      <c r="AW271" s="13" t="s">
        <v>34</v>
      </c>
      <c r="AX271" s="13" t="s">
        <v>74</v>
      </c>
      <c r="AY271" s="234" t="s">
        <v>125</v>
      </c>
    </row>
    <row r="272" spans="1:51" s="14" customFormat="1" ht="12">
      <c r="A272" s="14"/>
      <c r="B272" s="235"/>
      <c r="C272" s="236"/>
      <c r="D272" s="226" t="s">
        <v>137</v>
      </c>
      <c r="E272" s="237" t="s">
        <v>19</v>
      </c>
      <c r="F272" s="238" t="s">
        <v>523</v>
      </c>
      <c r="G272" s="236"/>
      <c r="H272" s="239">
        <v>3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137</v>
      </c>
      <c r="AU272" s="245" t="s">
        <v>84</v>
      </c>
      <c r="AV272" s="14" t="s">
        <v>84</v>
      </c>
      <c r="AW272" s="14" t="s">
        <v>34</v>
      </c>
      <c r="AX272" s="14" t="s">
        <v>74</v>
      </c>
      <c r="AY272" s="245" t="s">
        <v>125</v>
      </c>
    </row>
    <row r="273" spans="1:51" s="13" customFormat="1" ht="12">
      <c r="A273" s="13"/>
      <c r="B273" s="224"/>
      <c r="C273" s="225"/>
      <c r="D273" s="226" t="s">
        <v>137</v>
      </c>
      <c r="E273" s="227" t="s">
        <v>19</v>
      </c>
      <c r="F273" s="228" t="s">
        <v>175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137</v>
      </c>
      <c r="AU273" s="234" t="s">
        <v>84</v>
      </c>
      <c r="AV273" s="13" t="s">
        <v>82</v>
      </c>
      <c r="AW273" s="13" t="s">
        <v>34</v>
      </c>
      <c r="AX273" s="13" t="s">
        <v>74</v>
      </c>
      <c r="AY273" s="234" t="s">
        <v>125</v>
      </c>
    </row>
    <row r="274" spans="1:51" s="14" customFormat="1" ht="12">
      <c r="A274" s="14"/>
      <c r="B274" s="235"/>
      <c r="C274" s="236"/>
      <c r="D274" s="226" t="s">
        <v>137</v>
      </c>
      <c r="E274" s="237" t="s">
        <v>19</v>
      </c>
      <c r="F274" s="238" t="s">
        <v>82</v>
      </c>
      <c r="G274" s="236"/>
      <c r="H274" s="239">
        <v>1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137</v>
      </c>
      <c r="AU274" s="245" t="s">
        <v>84</v>
      </c>
      <c r="AV274" s="14" t="s">
        <v>84</v>
      </c>
      <c r="AW274" s="14" t="s">
        <v>34</v>
      </c>
      <c r="AX274" s="14" t="s">
        <v>74</v>
      </c>
      <c r="AY274" s="245" t="s">
        <v>125</v>
      </c>
    </row>
    <row r="275" spans="1:51" s="15" customFormat="1" ht="12">
      <c r="A275" s="15"/>
      <c r="B275" s="246"/>
      <c r="C275" s="247"/>
      <c r="D275" s="226" t="s">
        <v>137</v>
      </c>
      <c r="E275" s="248" t="s">
        <v>19</v>
      </c>
      <c r="F275" s="249" t="s">
        <v>142</v>
      </c>
      <c r="G275" s="247"/>
      <c r="H275" s="250">
        <v>4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6" t="s">
        <v>137</v>
      </c>
      <c r="AU275" s="256" t="s">
        <v>84</v>
      </c>
      <c r="AV275" s="15" t="s">
        <v>133</v>
      </c>
      <c r="AW275" s="15" t="s">
        <v>34</v>
      </c>
      <c r="AX275" s="15" t="s">
        <v>82</v>
      </c>
      <c r="AY275" s="256" t="s">
        <v>125</v>
      </c>
    </row>
    <row r="276" spans="1:65" s="2" customFormat="1" ht="16.5" customHeight="1">
      <c r="A276" s="40"/>
      <c r="B276" s="41"/>
      <c r="C276" s="206" t="s">
        <v>304</v>
      </c>
      <c r="D276" s="206" t="s">
        <v>128</v>
      </c>
      <c r="E276" s="207" t="s">
        <v>524</v>
      </c>
      <c r="F276" s="208" t="s">
        <v>525</v>
      </c>
      <c r="G276" s="209" t="s">
        <v>202</v>
      </c>
      <c r="H276" s="210">
        <v>7</v>
      </c>
      <c r="I276" s="211"/>
      <c r="J276" s="212">
        <f>ROUND(I276*H276,2)</f>
        <v>0</v>
      </c>
      <c r="K276" s="208" t="s">
        <v>132</v>
      </c>
      <c r="L276" s="46"/>
      <c r="M276" s="213" t="s">
        <v>19</v>
      </c>
      <c r="N276" s="214" t="s">
        <v>45</v>
      </c>
      <c r="O276" s="86"/>
      <c r="P276" s="215">
        <f>O276*H276</f>
        <v>0</v>
      </c>
      <c r="Q276" s="215">
        <v>0.00122</v>
      </c>
      <c r="R276" s="215">
        <f>Q276*H276</f>
        <v>0.008539999999999999</v>
      </c>
      <c r="S276" s="215">
        <v>0.00082</v>
      </c>
      <c r="T276" s="216">
        <f>S276*H276</f>
        <v>0.00574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248</v>
      </c>
      <c r="AT276" s="217" t="s">
        <v>128</v>
      </c>
      <c r="AU276" s="217" t="s">
        <v>84</v>
      </c>
      <c r="AY276" s="19" t="s">
        <v>125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82</v>
      </c>
      <c r="BK276" s="218">
        <f>ROUND(I276*H276,2)</f>
        <v>0</v>
      </c>
      <c r="BL276" s="19" t="s">
        <v>248</v>
      </c>
      <c r="BM276" s="217" t="s">
        <v>526</v>
      </c>
    </row>
    <row r="277" spans="1:47" s="2" customFormat="1" ht="12">
      <c r="A277" s="40"/>
      <c r="B277" s="41"/>
      <c r="C277" s="42"/>
      <c r="D277" s="219" t="s">
        <v>135</v>
      </c>
      <c r="E277" s="42"/>
      <c r="F277" s="220" t="s">
        <v>527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135</v>
      </c>
      <c r="AU277" s="19" t="s">
        <v>84</v>
      </c>
    </row>
    <row r="278" spans="1:51" s="13" customFormat="1" ht="12">
      <c r="A278" s="13"/>
      <c r="B278" s="224"/>
      <c r="C278" s="225"/>
      <c r="D278" s="226" t="s">
        <v>137</v>
      </c>
      <c r="E278" s="227" t="s">
        <v>19</v>
      </c>
      <c r="F278" s="228" t="s">
        <v>522</v>
      </c>
      <c r="G278" s="225"/>
      <c r="H278" s="227" t="s">
        <v>19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137</v>
      </c>
      <c r="AU278" s="234" t="s">
        <v>84</v>
      </c>
      <c r="AV278" s="13" t="s">
        <v>82</v>
      </c>
      <c r="AW278" s="13" t="s">
        <v>34</v>
      </c>
      <c r="AX278" s="13" t="s">
        <v>74</v>
      </c>
      <c r="AY278" s="234" t="s">
        <v>125</v>
      </c>
    </row>
    <row r="279" spans="1:51" s="13" customFormat="1" ht="12">
      <c r="A279" s="13"/>
      <c r="B279" s="224"/>
      <c r="C279" s="225"/>
      <c r="D279" s="226" t="s">
        <v>137</v>
      </c>
      <c r="E279" s="227" t="s">
        <v>19</v>
      </c>
      <c r="F279" s="228" t="s">
        <v>167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137</v>
      </c>
      <c r="AU279" s="234" t="s">
        <v>84</v>
      </c>
      <c r="AV279" s="13" t="s">
        <v>82</v>
      </c>
      <c r="AW279" s="13" t="s">
        <v>34</v>
      </c>
      <c r="AX279" s="13" t="s">
        <v>74</v>
      </c>
      <c r="AY279" s="234" t="s">
        <v>125</v>
      </c>
    </row>
    <row r="280" spans="1:51" s="14" customFormat="1" ht="12">
      <c r="A280" s="14"/>
      <c r="B280" s="235"/>
      <c r="C280" s="236"/>
      <c r="D280" s="226" t="s">
        <v>137</v>
      </c>
      <c r="E280" s="237" t="s">
        <v>19</v>
      </c>
      <c r="F280" s="238" t="s">
        <v>528</v>
      </c>
      <c r="G280" s="236"/>
      <c r="H280" s="239">
        <v>6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137</v>
      </c>
      <c r="AU280" s="245" t="s">
        <v>84</v>
      </c>
      <c r="AV280" s="14" t="s">
        <v>84</v>
      </c>
      <c r="AW280" s="14" t="s">
        <v>34</v>
      </c>
      <c r="AX280" s="14" t="s">
        <v>74</v>
      </c>
      <c r="AY280" s="245" t="s">
        <v>125</v>
      </c>
    </row>
    <row r="281" spans="1:51" s="13" customFormat="1" ht="12">
      <c r="A281" s="13"/>
      <c r="B281" s="224"/>
      <c r="C281" s="225"/>
      <c r="D281" s="226" t="s">
        <v>137</v>
      </c>
      <c r="E281" s="227" t="s">
        <v>19</v>
      </c>
      <c r="F281" s="228" t="s">
        <v>175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137</v>
      </c>
      <c r="AU281" s="234" t="s">
        <v>84</v>
      </c>
      <c r="AV281" s="13" t="s">
        <v>82</v>
      </c>
      <c r="AW281" s="13" t="s">
        <v>34</v>
      </c>
      <c r="AX281" s="13" t="s">
        <v>74</v>
      </c>
      <c r="AY281" s="234" t="s">
        <v>125</v>
      </c>
    </row>
    <row r="282" spans="1:51" s="14" customFormat="1" ht="12">
      <c r="A282" s="14"/>
      <c r="B282" s="235"/>
      <c r="C282" s="236"/>
      <c r="D282" s="226" t="s">
        <v>137</v>
      </c>
      <c r="E282" s="237" t="s">
        <v>19</v>
      </c>
      <c r="F282" s="238" t="s">
        <v>82</v>
      </c>
      <c r="G282" s="236"/>
      <c r="H282" s="239">
        <v>1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137</v>
      </c>
      <c r="AU282" s="245" t="s">
        <v>84</v>
      </c>
      <c r="AV282" s="14" t="s">
        <v>84</v>
      </c>
      <c r="AW282" s="14" t="s">
        <v>34</v>
      </c>
      <c r="AX282" s="14" t="s">
        <v>74</v>
      </c>
      <c r="AY282" s="245" t="s">
        <v>125</v>
      </c>
    </row>
    <row r="283" spans="1:51" s="15" customFormat="1" ht="12">
      <c r="A283" s="15"/>
      <c r="B283" s="246"/>
      <c r="C283" s="247"/>
      <c r="D283" s="226" t="s">
        <v>137</v>
      </c>
      <c r="E283" s="248" t="s">
        <v>19</v>
      </c>
      <c r="F283" s="249" t="s">
        <v>142</v>
      </c>
      <c r="G283" s="247"/>
      <c r="H283" s="250">
        <v>7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137</v>
      </c>
      <c r="AU283" s="256" t="s">
        <v>84</v>
      </c>
      <c r="AV283" s="15" t="s">
        <v>133</v>
      </c>
      <c r="AW283" s="15" t="s">
        <v>34</v>
      </c>
      <c r="AX283" s="15" t="s">
        <v>82</v>
      </c>
      <c r="AY283" s="256" t="s">
        <v>125</v>
      </c>
    </row>
    <row r="284" spans="1:65" s="2" customFormat="1" ht="16.5" customHeight="1">
      <c r="A284" s="40"/>
      <c r="B284" s="41"/>
      <c r="C284" s="206" t="s">
        <v>311</v>
      </c>
      <c r="D284" s="206" t="s">
        <v>128</v>
      </c>
      <c r="E284" s="207" t="s">
        <v>529</v>
      </c>
      <c r="F284" s="208" t="s">
        <v>530</v>
      </c>
      <c r="G284" s="209" t="s">
        <v>157</v>
      </c>
      <c r="H284" s="210">
        <v>12.6</v>
      </c>
      <c r="I284" s="211"/>
      <c r="J284" s="212">
        <f>ROUND(I284*H284,2)</f>
        <v>0</v>
      </c>
      <c r="K284" s="208" t="s">
        <v>132</v>
      </c>
      <c r="L284" s="46"/>
      <c r="M284" s="213" t="s">
        <v>19</v>
      </c>
      <c r="N284" s="214" t="s">
        <v>45</v>
      </c>
      <c r="O284" s="86"/>
      <c r="P284" s="215">
        <f>O284*H284</f>
        <v>0</v>
      </c>
      <c r="Q284" s="215">
        <v>0.00145</v>
      </c>
      <c r="R284" s="215">
        <f>Q284*H284</f>
        <v>0.018269999999999998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248</v>
      </c>
      <c r="AT284" s="217" t="s">
        <v>128</v>
      </c>
      <c r="AU284" s="217" t="s">
        <v>84</v>
      </c>
      <c r="AY284" s="19" t="s">
        <v>125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82</v>
      </c>
      <c r="BK284" s="218">
        <f>ROUND(I284*H284,2)</f>
        <v>0</v>
      </c>
      <c r="BL284" s="19" t="s">
        <v>248</v>
      </c>
      <c r="BM284" s="217" t="s">
        <v>531</v>
      </c>
    </row>
    <row r="285" spans="1:47" s="2" customFormat="1" ht="12">
      <c r="A285" s="40"/>
      <c r="B285" s="41"/>
      <c r="C285" s="42"/>
      <c r="D285" s="219" t="s">
        <v>135</v>
      </c>
      <c r="E285" s="42"/>
      <c r="F285" s="220" t="s">
        <v>532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135</v>
      </c>
      <c r="AU285" s="19" t="s">
        <v>84</v>
      </c>
    </row>
    <row r="286" spans="1:51" s="13" customFormat="1" ht="12">
      <c r="A286" s="13"/>
      <c r="B286" s="224"/>
      <c r="C286" s="225"/>
      <c r="D286" s="226" t="s">
        <v>137</v>
      </c>
      <c r="E286" s="227" t="s">
        <v>19</v>
      </c>
      <c r="F286" s="228" t="s">
        <v>533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137</v>
      </c>
      <c r="AU286" s="234" t="s">
        <v>84</v>
      </c>
      <c r="AV286" s="13" t="s">
        <v>82</v>
      </c>
      <c r="AW286" s="13" t="s">
        <v>34</v>
      </c>
      <c r="AX286" s="13" t="s">
        <v>74</v>
      </c>
      <c r="AY286" s="234" t="s">
        <v>125</v>
      </c>
    </row>
    <row r="287" spans="1:51" s="13" customFormat="1" ht="12">
      <c r="A287" s="13"/>
      <c r="B287" s="224"/>
      <c r="C287" s="225"/>
      <c r="D287" s="226" t="s">
        <v>137</v>
      </c>
      <c r="E287" s="227" t="s">
        <v>19</v>
      </c>
      <c r="F287" s="228" t="s">
        <v>167</v>
      </c>
      <c r="G287" s="225"/>
      <c r="H287" s="227" t="s">
        <v>19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137</v>
      </c>
      <c r="AU287" s="234" t="s">
        <v>84</v>
      </c>
      <c r="AV287" s="13" t="s">
        <v>82</v>
      </c>
      <c r="AW287" s="13" t="s">
        <v>34</v>
      </c>
      <c r="AX287" s="13" t="s">
        <v>74</v>
      </c>
      <c r="AY287" s="234" t="s">
        <v>125</v>
      </c>
    </row>
    <row r="288" spans="1:51" s="14" customFormat="1" ht="12">
      <c r="A288" s="14"/>
      <c r="B288" s="235"/>
      <c r="C288" s="236"/>
      <c r="D288" s="226" t="s">
        <v>137</v>
      </c>
      <c r="E288" s="237" t="s">
        <v>19</v>
      </c>
      <c r="F288" s="238" t="s">
        <v>534</v>
      </c>
      <c r="G288" s="236"/>
      <c r="H288" s="239">
        <v>10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137</v>
      </c>
      <c r="AU288" s="245" t="s">
        <v>84</v>
      </c>
      <c r="AV288" s="14" t="s">
        <v>84</v>
      </c>
      <c r="AW288" s="14" t="s">
        <v>34</v>
      </c>
      <c r="AX288" s="14" t="s">
        <v>74</v>
      </c>
      <c r="AY288" s="245" t="s">
        <v>125</v>
      </c>
    </row>
    <row r="289" spans="1:51" s="13" customFormat="1" ht="12">
      <c r="A289" s="13"/>
      <c r="B289" s="224"/>
      <c r="C289" s="225"/>
      <c r="D289" s="226" t="s">
        <v>137</v>
      </c>
      <c r="E289" s="227" t="s">
        <v>19</v>
      </c>
      <c r="F289" s="228" t="s">
        <v>175</v>
      </c>
      <c r="G289" s="225"/>
      <c r="H289" s="227" t="s">
        <v>19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137</v>
      </c>
      <c r="AU289" s="234" t="s">
        <v>84</v>
      </c>
      <c r="AV289" s="13" t="s">
        <v>82</v>
      </c>
      <c r="AW289" s="13" t="s">
        <v>34</v>
      </c>
      <c r="AX289" s="13" t="s">
        <v>74</v>
      </c>
      <c r="AY289" s="234" t="s">
        <v>125</v>
      </c>
    </row>
    <row r="290" spans="1:51" s="14" customFormat="1" ht="12">
      <c r="A290" s="14"/>
      <c r="B290" s="235"/>
      <c r="C290" s="236"/>
      <c r="D290" s="226" t="s">
        <v>137</v>
      </c>
      <c r="E290" s="237" t="s">
        <v>19</v>
      </c>
      <c r="F290" s="238" t="s">
        <v>84</v>
      </c>
      <c r="G290" s="236"/>
      <c r="H290" s="239">
        <v>2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137</v>
      </c>
      <c r="AU290" s="245" t="s">
        <v>84</v>
      </c>
      <c r="AV290" s="14" t="s">
        <v>84</v>
      </c>
      <c r="AW290" s="14" t="s">
        <v>34</v>
      </c>
      <c r="AX290" s="14" t="s">
        <v>74</v>
      </c>
      <c r="AY290" s="245" t="s">
        <v>125</v>
      </c>
    </row>
    <row r="291" spans="1:51" s="15" customFormat="1" ht="12">
      <c r="A291" s="15"/>
      <c r="B291" s="246"/>
      <c r="C291" s="247"/>
      <c r="D291" s="226" t="s">
        <v>137</v>
      </c>
      <c r="E291" s="248" t="s">
        <v>19</v>
      </c>
      <c r="F291" s="249" t="s">
        <v>142</v>
      </c>
      <c r="G291" s="247"/>
      <c r="H291" s="250">
        <v>12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137</v>
      </c>
      <c r="AU291" s="256" t="s">
        <v>84</v>
      </c>
      <c r="AV291" s="15" t="s">
        <v>133</v>
      </c>
      <c r="AW291" s="15" t="s">
        <v>34</v>
      </c>
      <c r="AX291" s="15" t="s">
        <v>82</v>
      </c>
      <c r="AY291" s="256" t="s">
        <v>125</v>
      </c>
    </row>
    <row r="292" spans="1:51" s="14" customFormat="1" ht="12">
      <c r="A292" s="14"/>
      <c r="B292" s="235"/>
      <c r="C292" s="236"/>
      <c r="D292" s="226" t="s">
        <v>137</v>
      </c>
      <c r="E292" s="236"/>
      <c r="F292" s="238" t="s">
        <v>535</v>
      </c>
      <c r="G292" s="236"/>
      <c r="H292" s="239">
        <v>12.6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137</v>
      </c>
      <c r="AU292" s="245" t="s">
        <v>84</v>
      </c>
      <c r="AV292" s="14" t="s">
        <v>84</v>
      </c>
      <c r="AW292" s="14" t="s">
        <v>4</v>
      </c>
      <c r="AX292" s="14" t="s">
        <v>82</v>
      </c>
      <c r="AY292" s="245" t="s">
        <v>125</v>
      </c>
    </row>
    <row r="293" spans="1:65" s="2" customFormat="1" ht="16.5" customHeight="1">
      <c r="A293" s="40"/>
      <c r="B293" s="41"/>
      <c r="C293" s="206" t="s">
        <v>318</v>
      </c>
      <c r="D293" s="206" t="s">
        <v>128</v>
      </c>
      <c r="E293" s="207" t="s">
        <v>536</v>
      </c>
      <c r="F293" s="208" t="s">
        <v>537</v>
      </c>
      <c r="G293" s="209" t="s">
        <v>157</v>
      </c>
      <c r="H293" s="210">
        <v>21</v>
      </c>
      <c r="I293" s="211"/>
      <c r="J293" s="212">
        <f>ROUND(I293*H293,2)</f>
        <v>0</v>
      </c>
      <c r="K293" s="208" t="s">
        <v>132</v>
      </c>
      <c r="L293" s="46"/>
      <c r="M293" s="213" t="s">
        <v>19</v>
      </c>
      <c r="N293" s="214" t="s">
        <v>45</v>
      </c>
      <c r="O293" s="86"/>
      <c r="P293" s="215">
        <f>O293*H293</f>
        <v>0</v>
      </c>
      <c r="Q293" s="215">
        <v>0.00048</v>
      </c>
      <c r="R293" s="215">
        <f>Q293*H293</f>
        <v>0.01008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248</v>
      </c>
      <c r="AT293" s="217" t="s">
        <v>128</v>
      </c>
      <c r="AU293" s="217" t="s">
        <v>84</v>
      </c>
      <c r="AY293" s="19" t="s">
        <v>125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82</v>
      </c>
      <c r="BK293" s="218">
        <f>ROUND(I293*H293,2)</f>
        <v>0</v>
      </c>
      <c r="BL293" s="19" t="s">
        <v>248</v>
      </c>
      <c r="BM293" s="217" t="s">
        <v>538</v>
      </c>
    </row>
    <row r="294" spans="1:47" s="2" customFormat="1" ht="12">
      <c r="A294" s="40"/>
      <c r="B294" s="41"/>
      <c r="C294" s="42"/>
      <c r="D294" s="219" t="s">
        <v>135</v>
      </c>
      <c r="E294" s="42"/>
      <c r="F294" s="220" t="s">
        <v>539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135</v>
      </c>
      <c r="AU294" s="19" t="s">
        <v>84</v>
      </c>
    </row>
    <row r="295" spans="1:51" s="13" customFormat="1" ht="12">
      <c r="A295" s="13"/>
      <c r="B295" s="224"/>
      <c r="C295" s="225"/>
      <c r="D295" s="226" t="s">
        <v>137</v>
      </c>
      <c r="E295" s="227" t="s">
        <v>19</v>
      </c>
      <c r="F295" s="228" t="s">
        <v>540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137</v>
      </c>
      <c r="AU295" s="234" t="s">
        <v>84</v>
      </c>
      <c r="AV295" s="13" t="s">
        <v>82</v>
      </c>
      <c r="AW295" s="13" t="s">
        <v>34</v>
      </c>
      <c r="AX295" s="13" t="s">
        <v>74</v>
      </c>
      <c r="AY295" s="234" t="s">
        <v>125</v>
      </c>
    </row>
    <row r="296" spans="1:51" s="13" customFormat="1" ht="12">
      <c r="A296" s="13"/>
      <c r="B296" s="224"/>
      <c r="C296" s="225"/>
      <c r="D296" s="226" t="s">
        <v>137</v>
      </c>
      <c r="E296" s="227" t="s">
        <v>19</v>
      </c>
      <c r="F296" s="228" t="s">
        <v>167</v>
      </c>
      <c r="G296" s="225"/>
      <c r="H296" s="227" t="s">
        <v>19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137</v>
      </c>
      <c r="AU296" s="234" t="s">
        <v>84</v>
      </c>
      <c r="AV296" s="13" t="s">
        <v>82</v>
      </c>
      <c r="AW296" s="13" t="s">
        <v>34</v>
      </c>
      <c r="AX296" s="13" t="s">
        <v>74</v>
      </c>
      <c r="AY296" s="234" t="s">
        <v>125</v>
      </c>
    </row>
    <row r="297" spans="1:51" s="14" customFormat="1" ht="12">
      <c r="A297" s="14"/>
      <c r="B297" s="235"/>
      <c r="C297" s="236"/>
      <c r="D297" s="226" t="s">
        <v>137</v>
      </c>
      <c r="E297" s="237" t="s">
        <v>19</v>
      </c>
      <c r="F297" s="238" t="s">
        <v>541</v>
      </c>
      <c r="G297" s="236"/>
      <c r="H297" s="239">
        <v>18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137</v>
      </c>
      <c r="AU297" s="245" t="s">
        <v>84</v>
      </c>
      <c r="AV297" s="14" t="s">
        <v>84</v>
      </c>
      <c r="AW297" s="14" t="s">
        <v>34</v>
      </c>
      <c r="AX297" s="14" t="s">
        <v>74</v>
      </c>
      <c r="AY297" s="245" t="s">
        <v>125</v>
      </c>
    </row>
    <row r="298" spans="1:51" s="13" customFormat="1" ht="12">
      <c r="A298" s="13"/>
      <c r="B298" s="224"/>
      <c r="C298" s="225"/>
      <c r="D298" s="226" t="s">
        <v>137</v>
      </c>
      <c r="E298" s="227" t="s">
        <v>19</v>
      </c>
      <c r="F298" s="228" t="s">
        <v>175</v>
      </c>
      <c r="G298" s="225"/>
      <c r="H298" s="227" t="s">
        <v>19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137</v>
      </c>
      <c r="AU298" s="234" t="s">
        <v>84</v>
      </c>
      <c r="AV298" s="13" t="s">
        <v>82</v>
      </c>
      <c r="AW298" s="13" t="s">
        <v>34</v>
      </c>
      <c r="AX298" s="13" t="s">
        <v>74</v>
      </c>
      <c r="AY298" s="234" t="s">
        <v>125</v>
      </c>
    </row>
    <row r="299" spans="1:51" s="14" customFormat="1" ht="12">
      <c r="A299" s="14"/>
      <c r="B299" s="235"/>
      <c r="C299" s="236"/>
      <c r="D299" s="226" t="s">
        <v>137</v>
      </c>
      <c r="E299" s="237" t="s">
        <v>19</v>
      </c>
      <c r="F299" s="238" t="s">
        <v>84</v>
      </c>
      <c r="G299" s="236"/>
      <c r="H299" s="239">
        <v>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137</v>
      </c>
      <c r="AU299" s="245" t="s">
        <v>84</v>
      </c>
      <c r="AV299" s="14" t="s">
        <v>84</v>
      </c>
      <c r="AW299" s="14" t="s">
        <v>34</v>
      </c>
      <c r="AX299" s="14" t="s">
        <v>74</v>
      </c>
      <c r="AY299" s="245" t="s">
        <v>125</v>
      </c>
    </row>
    <row r="300" spans="1:51" s="15" customFormat="1" ht="12">
      <c r="A300" s="15"/>
      <c r="B300" s="246"/>
      <c r="C300" s="247"/>
      <c r="D300" s="226" t="s">
        <v>137</v>
      </c>
      <c r="E300" s="248" t="s">
        <v>19</v>
      </c>
      <c r="F300" s="249" t="s">
        <v>142</v>
      </c>
      <c r="G300" s="247"/>
      <c r="H300" s="250">
        <v>20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137</v>
      </c>
      <c r="AU300" s="256" t="s">
        <v>84</v>
      </c>
      <c r="AV300" s="15" t="s">
        <v>133</v>
      </c>
      <c r="AW300" s="15" t="s">
        <v>34</v>
      </c>
      <c r="AX300" s="15" t="s">
        <v>82</v>
      </c>
      <c r="AY300" s="256" t="s">
        <v>125</v>
      </c>
    </row>
    <row r="301" spans="1:51" s="14" customFormat="1" ht="12">
      <c r="A301" s="14"/>
      <c r="B301" s="235"/>
      <c r="C301" s="236"/>
      <c r="D301" s="226" t="s">
        <v>137</v>
      </c>
      <c r="E301" s="236"/>
      <c r="F301" s="238" t="s">
        <v>542</v>
      </c>
      <c r="G301" s="236"/>
      <c r="H301" s="239">
        <v>21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137</v>
      </c>
      <c r="AU301" s="245" t="s">
        <v>84</v>
      </c>
      <c r="AV301" s="14" t="s">
        <v>84</v>
      </c>
      <c r="AW301" s="14" t="s">
        <v>4</v>
      </c>
      <c r="AX301" s="14" t="s">
        <v>82</v>
      </c>
      <c r="AY301" s="245" t="s">
        <v>125</v>
      </c>
    </row>
    <row r="302" spans="1:65" s="2" customFormat="1" ht="16.5" customHeight="1">
      <c r="A302" s="40"/>
      <c r="B302" s="41"/>
      <c r="C302" s="206" t="s">
        <v>324</v>
      </c>
      <c r="D302" s="206" t="s">
        <v>128</v>
      </c>
      <c r="E302" s="207" t="s">
        <v>543</v>
      </c>
      <c r="F302" s="208" t="s">
        <v>544</v>
      </c>
      <c r="G302" s="209" t="s">
        <v>157</v>
      </c>
      <c r="H302" s="210">
        <v>33.6</v>
      </c>
      <c r="I302" s="211"/>
      <c r="J302" s="212">
        <f>ROUND(I302*H302,2)</f>
        <v>0</v>
      </c>
      <c r="K302" s="208" t="s">
        <v>132</v>
      </c>
      <c r="L302" s="46"/>
      <c r="M302" s="213" t="s">
        <v>19</v>
      </c>
      <c r="N302" s="214" t="s">
        <v>45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248</v>
      </c>
      <c r="AT302" s="217" t="s">
        <v>128</v>
      </c>
      <c r="AU302" s="217" t="s">
        <v>84</v>
      </c>
      <c r="AY302" s="19" t="s">
        <v>125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82</v>
      </c>
      <c r="BK302" s="218">
        <f>ROUND(I302*H302,2)</f>
        <v>0</v>
      </c>
      <c r="BL302" s="19" t="s">
        <v>248</v>
      </c>
      <c r="BM302" s="217" t="s">
        <v>545</v>
      </c>
    </row>
    <row r="303" spans="1:47" s="2" customFormat="1" ht="12">
      <c r="A303" s="40"/>
      <c r="B303" s="41"/>
      <c r="C303" s="42"/>
      <c r="D303" s="219" t="s">
        <v>135</v>
      </c>
      <c r="E303" s="42"/>
      <c r="F303" s="220" t="s">
        <v>546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135</v>
      </c>
      <c r="AU303" s="19" t="s">
        <v>84</v>
      </c>
    </row>
    <row r="304" spans="1:51" s="14" customFormat="1" ht="12">
      <c r="A304" s="14"/>
      <c r="B304" s="235"/>
      <c r="C304" s="236"/>
      <c r="D304" s="226" t="s">
        <v>137</v>
      </c>
      <c r="E304" s="237" t="s">
        <v>19</v>
      </c>
      <c r="F304" s="238" t="s">
        <v>547</v>
      </c>
      <c r="G304" s="236"/>
      <c r="H304" s="239">
        <v>32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137</v>
      </c>
      <c r="AU304" s="245" t="s">
        <v>84</v>
      </c>
      <c r="AV304" s="14" t="s">
        <v>84</v>
      </c>
      <c r="AW304" s="14" t="s">
        <v>34</v>
      </c>
      <c r="AX304" s="14" t="s">
        <v>74</v>
      </c>
      <c r="AY304" s="245" t="s">
        <v>125</v>
      </c>
    </row>
    <row r="305" spans="1:51" s="15" customFormat="1" ht="12">
      <c r="A305" s="15"/>
      <c r="B305" s="246"/>
      <c r="C305" s="247"/>
      <c r="D305" s="226" t="s">
        <v>137</v>
      </c>
      <c r="E305" s="248" t="s">
        <v>19</v>
      </c>
      <c r="F305" s="249" t="s">
        <v>142</v>
      </c>
      <c r="G305" s="247"/>
      <c r="H305" s="250">
        <v>32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6" t="s">
        <v>137</v>
      </c>
      <c r="AU305" s="256" t="s">
        <v>84</v>
      </c>
      <c r="AV305" s="15" t="s">
        <v>133</v>
      </c>
      <c r="AW305" s="15" t="s">
        <v>34</v>
      </c>
      <c r="AX305" s="15" t="s">
        <v>82</v>
      </c>
      <c r="AY305" s="256" t="s">
        <v>125</v>
      </c>
    </row>
    <row r="306" spans="1:51" s="14" customFormat="1" ht="12">
      <c r="A306" s="14"/>
      <c r="B306" s="235"/>
      <c r="C306" s="236"/>
      <c r="D306" s="226" t="s">
        <v>137</v>
      </c>
      <c r="E306" s="236"/>
      <c r="F306" s="238" t="s">
        <v>548</v>
      </c>
      <c r="G306" s="236"/>
      <c r="H306" s="239">
        <v>33.6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137</v>
      </c>
      <c r="AU306" s="245" t="s">
        <v>84</v>
      </c>
      <c r="AV306" s="14" t="s">
        <v>84</v>
      </c>
      <c r="AW306" s="14" t="s">
        <v>4</v>
      </c>
      <c r="AX306" s="14" t="s">
        <v>82</v>
      </c>
      <c r="AY306" s="245" t="s">
        <v>125</v>
      </c>
    </row>
    <row r="307" spans="1:65" s="2" customFormat="1" ht="24.15" customHeight="1">
      <c r="A307" s="40"/>
      <c r="B307" s="41"/>
      <c r="C307" s="206" t="s">
        <v>332</v>
      </c>
      <c r="D307" s="206" t="s">
        <v>128</v>
      </c>
      <c r="E307" s="207" t="s">
        <v>549</v>
      </c>
      <c r="F307" s="208" t="s">
        <v>550</v>
      </c>
      <c r="G307" s="209" t="s">
        <v>551</v>
      </c>
      <c r="H307" s="270"/>
      <c r="I307" s="211"/>
      <c r="J307" s="212">
        <f>ROUND(I307*H307,2)</f>
        <v>0</v>
      </c>
      <c r="K307" s="208" t="s">
        <v>132</v>
      </c>
      <c r="L307" s="46"/>
      <c r="M307" s="213" t="s">
        <v>19</v>
      </c>
      <c r="N307" s="214" t="s">
        <v>45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248</v>
      </c>
      <c r="AT307" s="217" t="s">
        <v>128</v>
      </c>
      <c r="AU307" s="217" t="s">
        <v>84</v>
      </c>
      <c r="AY307" s="19" t="s">
        <v>125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82</v>
      </c>
      <c r="BK307" s="218">
        <f>ROUND(I307*H307,2)</f>
        <v>0</v>
      </c>
      <c r="BL307" s="19" t="s">
        <v>248</v>
      </c>
      <c r="BM307" s="217" t="s">
        <v>552</v>
      </c>
    </row>
    <row r="308" spans="1:47" s="2" customFormat="1" ht="12">
      <c r="A308" s="40"/>
      <c r="B308" s="41"/>
      <c r="C308" s="42"/>
      <c r="D308" s="219" t="s">
        <v>135</v>
      </c>
      <c r="E308" s="42"/>
      <c r="F308" s="220" t="s">
        <v>553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135</v>
      </c>
      <c r="AU308" s="19" t="s">
        <v>84</v>
      </c>
    </row>
    <row r="309" spans="1:65" s="2" customFormat="1" ht="24.15" customHeight="1">
      <c r="A309" s="40"/>
      <c r="B309" s="41"/>
      <c r="C309" s="206" t="s">
        <v>342</v>
      </c>
      <c r="D309" s="206" t="s">
        <v>128</v>
      </c>
      <c r="E309" s="207" t="s">
        <v>554</v>
      </c>
      <c r="F309" s="208" t="s">
        <v>555</v>
      </c>
      <c r="G309" s="209" t="s">
        <v>551</v>
      </c>
      <c r="H309" s="270"/>
      <c r="I309" s="211"/>
      <c r="J309" s="212">
        <f>ROUND(I309*H309,2)</f>
        <v>0</v>
      </c>
      <c r="K309" s="208" t="s">
        <v>132</v>
      </c>
      <c r="L309" s="46"/>
      <c r="M309" s="213" t="s">
        <v>19</v>
      </c>
      <c r="N309" s="214" t="s">
        <v>45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248</v>
      </c>
      <c r="AT309" s="217" t="s">
        <v>128</v>
      </c>
      <c r="AU309" s="217" t="s">
        <v>84</v>
      </c>
      <c r="AY309" s="19" t="s">
        <v>125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82</v>
      </c>
      <c r="BK309" s="218">
        <f>ROUND(I309*H309,2)</f>
        <v>0</v>
      </c>
      <c r="BL309" s="19" t="s">
        <v>248</v>
      </c>
      <c r="BM309" s="217" t="s">
        <v>556</v>
      </c>
    </row>
    <row r="310" spans="1:47" s="2" customFormat="1" ht="12">
      <c r="A310" s="40"/>
      <c r="B310" s="41"/>
      <c r="C310" s="42"/>
      <c r="D310" s="219" t="s">
        <v>135</v>
      </c>
      <c r="E310" s="42"/>
      <c r="F310" s="220" t="s">
        <v>557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135</v>
      </c>
      <c r="AU310" s="19" t="s">
        <v>84</v>
      </c>
    </row>
    <row r="311" spans="1:63" s="12" customFormat="1" ht="22.8" customHeight="1">
      <c r="A311" s="12"/>
      <c r="B311" s="190"/>
      <c r="C311" s="191"/>
      <c r="D311" s="192" t="s">
        <v>73</v>
      </c>
      <c r="E311" s="204" t="s">
        <v>558</v>
      </c>
      <c r="F311" s="204" t="s">
        <v>559</v>
      </c>
      <c r="G311" s="191"/>
      <c r="H311" s="191"/>
      <c r="I311" s="194"/>
      <c r="J311" s="205">
        <f>BK311</f>
        <v>0</v>
      </c>
      <c r="K311" s="191"/>
      <c r="L311" s="196"/>
      <c r="M311" s="197"/>
      <c r="N311" s="198"/>
      <c r="O311" s="198"/>
      <c r="P311" s="199">
        <f>SUM(P312:P363)</f>
        <v>0</v>
      </c>
      <c r="Q311" s="198"/>
      <c r="R311" s="199">
        <f>SUM(R312:R363)</f>
        <v>0.053110000000000004</v>
      </c>
      <c r="S311" s="198"/>
      <c r="T311" s="200">
        <f>SUM(T312:T363)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1" t="s">
        <v>84</v>
      </c>
      <c r="AT311" s="202" t="s">
        <v>73</v>
      </c>
      <c r="AU311" s="202" t="s">
        <v>82</v>
      </c>
      <c r="AY311" s="201" t="s">
        <v>125</v>
      </c>
      <c r="BK311" s="203">
        <f>SUM(BK312:BK363)</f>
        <v>0</v>
      </c>
    </row>
    <row r="312" spans="1:65" s="2" customFormat="1" ht="16.5" customHeight="1">
      <c r="A312" s="40"/>
      <c r="B312" s="41"/>
      <c r="C312" s="206" t="s">
        <v>347</v>
      </c>
      <c r="D312" s="206" t="s">
        <v>128</v>
      </c>
      <c r="E312" s="207" t="s">
        <v>560</v>
      </c>
      <c r="F312" s="208" t="s">
        <v>561</v>
      </c>
      <c r="G312" s="209" t="s">
        <v>516</v>
      </c>
      <c r="H312" s="210">
        <v>1</v>
      </c>
      <c r="I312" s="211"/>
      <c r="J312" s="212">
        <f>ROUND(I312*H312,2)</f>
        <v>0</v>
      </c>
      <c r="K312" s="208" t="s">
        <v>19</v>
      </c>
      <c r="L312" s="46"/>
      <c r="M312" s="213" t="s">
        <v>19</v>
      </c>
      <c r="N312" s="214" t="s">
        <v>45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248</v>
      </c>
      <c r="AT312" s="217" t="s">
        <v>128</v>
      </c>
      <c r="AU312" s="217" t="s">
        <v>84</v>
      </c>
      <c r="AY312" s="19" t="s">
        <v>125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82</v>
      </c>
      <c r="BK312" s="218">
        <f>ROUND(I312*H312,2)</f>
        <v>0</v>
      </c>
      <c r="BL312" s="19" t="s">
        <v>248</v>
      </c>
      <c r="BM312" s="217" t="s">
        <v>562</v>
      </c>
    </row>
    <row r="313" spans="1:65" s="2" customFormat="1" ht="16.5" customHeight="1">
      <c r="A313" s="40"/>
      <c r="B313" s="41"/>
      <c r="C313" s="206" t="s">
        <v>352</v>
      </c>
      <c r="D313" s="206" t="s">
        <v>128</v>
      </c>
      <c r="E313" s="207" t="s">
        <v>563</v>
      </c>
      <c r="F313" s="208" t="s">
        <v>564</v>
      </c>
      <c r="G313" s="209" t="s">
        <v>516</v>
      </c>
      <c r="H313" s="210">
        <v>7</v>
      </c>
      <c r="I313" s="211"/>
      <c r="J313" s="212">
        <f>ROUND(I313*H313,2)</f>
        <v>0</v>
      </c>
      <c r="K313" s="208" t="s">
        <v>19</v>
      </c>
      <c r="L313" s="46"/>
      <c r="M313" s="213" t="s">
        <v>19</v>
      </c>
      <c r="N313" s="214" t="s">
        <v>45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248</v>
      </c>
      <c r="AT313" s="217" t="s">
        <v>128</v>
      </c>
      <c r="AU313" s="217" t="s">
        <v>84</v>
      </c>
      <c r="AY313" s="19" t="s">
        <v>125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82</v>
      </c>
      <c r="BK313" s="218">
        <f>ROUND(I313*H313,2)</f>
        <v>0</v>
      </c>
      <c r="BL313" s="19" t="s">
        <v>248</v>
      </c>
      <c r="BM313" s="217" t="s">
        <v>565</v>
      </c>
    </row>
    <row r="314" spans="1:65" s="2" customFormat="1" ht="21.75" customHeight="1">
      <c r="A314" s="40"/>
      <c r="B314" s="41"/>
      <c r="C314" s="206" t="s">
        <v>359</v>
      </c>
      <c r="D314" s="206" t="s">
        <v>128</v>
      </c>
      <c r="E314" s="207" t="s">
        <v>566</v>
      </c>
      <c r="F314" s="208" t="s">
        <v>567</v>
      </c>
      <c r="G314" s="209" t="s">
        <v>157</v>
      </c>
      <c r="H314" s="210">
        <v>42</v>
      </c>
      <c r="I314" s="211"/>
      <c r="J314" s="212">
        <f>ROUND(I314*H314,2)</f>
        <v>0</v>
      </c>
      <c r="K314" s="208" t="s">
        <v>132</v>
      </c>
      <c r="L314" s="46"/>
      <c r="M314" s="213" t="s">
        <v>19</v>
      </c>
      <c r="N314" s="214" t="s">
        <v>45</v>
      </c>
      <c r="O314" s="86"/>
      <c r="P314" s="215">
        <f>O314*H314</f>
        <v>0</v>
      </c>
      <c r="Q314" s="215">
        <v>0.00098</v>
      </c>
      <c r="R314" s="215">
        <f>Q314*H314</f>
        <v>0.04116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248</v>
      </c>
      <c r="AT314" s="217" t="s">
        <v>128</v>
      </c>
      <c r="AU314" s="217" t="s">
        <v>84</v>
      </c>
      <c r="AY314" s="19" t="s">
        <v>125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82</v>
      </c>
      <c r="BK314" s="218">
        <f>ROUND(I314*H314,2)</f>
        <v>0</v>
      </c>
      <c r="BL314" s="19" t="s">
        <v>248</v>
      </c>
      <c r="BM314" s="217" t="s">
        <v>568</v>
      </c>
    </row>
    <row r="315" spans="1:47" s="2" customFormat="1" ht="12">
      <c r="A315" s="40"/>
      <c r="B315" s="41"/>
      <c r="C315" s="42"/>
      <c r="D315" s="219" t="s">
        <v>135</v>
      </c>
      <c r="E315" s="42"/>
      <c r="F315" s="220" t="s">
        <v>569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135</v>
      </c>
      <c r="AU315" s="19" t="s">
        <v>84</v>
      </c>
    </row>
    <row r="316" spans="1:51" s="13" customFormat="1" ht="12">
      <c r="A316" s="13"/>
      <c r="B316" s="224"/>
      <c r="C316" s="225"/>
      <c r="D316" s="226" t="s">
        <v>137</v>
      </c>
      <c r="E316" s="227" t="s">
        <v>19</v>
      </c>
      <c r="F316" s="228" t="s">
        <v>167</v>
      </c>
      <c r="G316" s="225"/>
      <c r="H316" s="227" t="s">
        <v>19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137</v>
      </c>
      <c r="AU316" s="234" t="s">
        <v>84</v>
      </c>
      <c r="AV316" s="13" t="s">
        <v>82</v>
      </c>
      <c r="AW316" s="13" t="s">
        <v>34</v>
      </c>
      <c r="AX316" s="13" t="s">
        <v>74</v>
      </c>
      <c r="AY316" s="234" t="s">
        <v>125</v>
      </c>
    </row>
    <row r="317" spans="1:51" s="14" customFormat="1" ht="12">
      <c r="A317" s="14"/>
      <c r="B317" s="235"/>
      <c r="C317" s="236"/>
      <c r="D317" s="226" t="s">
        <v>137</v>
      </c>
      <c r="E317" s="237" t="s">
        <v>19</v>
      </c>
      <c r="F317" s="238" t="s">
        <v>198</v>
      </c>
      <c r="G317" s="236"/>
      <c r="H317" s="239">
        <v>35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137</v>
      </c>
      <c r="AU317" s="245" t="s">
        <v>84</v>
      </c>
      <c r="AV317" s="14" t="s">
        <v>84</v>
      </c>
      <c r="AW317" s="14" t="s">
        <v>34</v>
      </c>
      <c r="AX317" s="14" t="s">
        <v>74</v>
      </c>
      <c r="AY317" s="245" t="s">
        <v>125</v>
      </c>
    </row>
    <row r="318" spans="1:51" s="13" customFormat="1" ht="12">
      <c r="A318" s="13"/>
      <c r="B318" s="224"/>
      <c r="C318" s="225"/>
      <c r="D318" s="226" t="s">
        <v>137</v>
      </c>
      <c r="E318" s="227" t="s">
        <v>19</v>
      </c>
      <c r="F318" s="228" t="s">
        <v>175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137</v>
      </c>
      <c r="AU318" s="234" t="s">
        <v>84</v>
      </c>
      <c r="AV318" s="13" t="s">
        <v>82</v>
      </c>
      <c r="AW318" s="13" t="s">
        <v>34</v>
      </c>
      <c r="AX318" s="13" t="s">
        <v>74</v>
      </c>
      <c r="AY318" s="234" t="s">
        <v>125</v>
      </c>
    </row>
    <row r="319" spans="1:51" s="14" customFormat="1" ht="12">
      <c r="A319" s="14"/>
      <c r="B319" s="235"/>
      <c r="C319" s="236"/>
      <c r="D319" s="226" t="s">
        <v>137</v>
      </c>
      <c r="E319" s="237" t="s">
        <v>19</v>
      </c>
      <c r="F319" s="238" t="s">
        <v>169</v>
      </c>
      <c r="G319" s="236"/>
      <c r="H319" s="239">
        <v>5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137</v>
      </c>
      <c r="AU319" s="245" t="s">
        <v>84</v>
      </c>
      <c r="AV319" s="14" t="s">
        <v>84</v>
      </c>
      <c r="AW319" s="14" t="s">
        <v>34</v>
      </c>
      <c r="AX319" s="14" t="s">
        <v>74</v>
      </c>
      <c r="AY319" s="245" t="s">
        <v>125</v>
      </c>
    </row>
    <row r="320" spans="1:51" s="15" customFormat="1" ht="12">
      <c r="A320" s="15"/>
      <c r="B320" s="246"/>
      <c r="C320" s="247"/>
      <c r="D320" s="226" t="s">
        <v>137</v>
      </c>
      <c r="E320" s="248" t="s">
        <v>19</v>
      </c>
      <c r="F320" s="249" t="s">
        <v>142</v>
      </c>
      <c r="G320" s="247"/>
      <c r="H320" s="250">
        <v>40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6" t="s">
        <v>137</v>
      </c>
      <c r="AU320" s="256" t="s">
        <v>84</v>
      </c>
      <c r="AV320" s="15" t="s">
        <v>133</v>
      </c>
      <c r="AW320" s="15" t="s">
        <v>34</v>
      </c>
      <c r="AX320" s="15" t="s">
        <v>82</v>
      </c>
      <c r="AY320" s="256" t="s">
        <v>125</v>
      </c>
    </row>
    <row r="321" spans="1:51" s="14" customFormat="1" ht="12">
      <c r="A321" s="14"/>
      <c r="B321" s="235"/>
      <c r="C321" s="236"/>
      <c r="D321" s="226" t="s">
        <v>137</v>
      </c>
      <c r="E321" s="236"/>
      <c r="F321" s="238" t="s">
        <v>570</v>
      </c>
      <c r="G321" s="236"/>
      <c r="H321" s="239">
        <v>42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137</v>
      </c>
      <c r="AU321" s="245" t="s">
        <v>84</v>
      </c>
      <c r="AV321" s="14" t="s">
        <v>84</v>
      </c>
      <c r="AW321" s="14" t="s">
        <v>4</v>
      </c>
      <c r="AX321" s="14" t="s">
        <v>82</v>
      </c>
      <c r="AY321" s="245" t="s">
        <v>125</v>
      </c>
    </row>
    <row r="322" spans="1:65" s="2" customFormat="1" ht="33" customHeight="1">
      <c r="A322" s="40"/>
      <c r="B322" s="41"/>
      <c r="C322" s="206" t="s">
        <v>367</v>
      </c>
      <c r="D322" s="206" t="s">
        <v>128</v>
      </c>
      <c r="E322" s="207" t="s">
        <v>571</v>
      </c>
      <c r="F322" s="208" t="s">
        <v>572</v>
      </c>
      <c r="G322" s="209" t="s">
        <v>157</v>
      </c>
      <c r="H322" s="210">
        <v>42</v>
      </c>
      <c r="I322" s="211"/>
      <c r="J322" s="212">
        <f>ROUND(I322*H322,2)</f>
        <v>0</v>
      </c>
      <c r="K322" s="208" t="s">
        <v>132</v>
      </c>
      <c r="L322" s="46"/>
      <c r="M322" s="213" t="s">
        <v>19</v>
      </c>
      <c r="N322" s="214" t="s">
        <v>45</v>
      </c>
      <c r="O322" s="86"/>
      <c r="P322" s="215">
        <f>O322*H322</f>
        <v>0</v>
      </c>
      <c r="Q322" s="215">
        <v>0.00012</v>
      </c>
      <c r="R322" s="215">
        <f>Q322*H322</f>
        <v>0.00504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248</v>
      </c>
      <c r="AT322" s="217" t="s">
        <v>128</v>
      </c>
      <c r="AU322" s="217" t="s">
        <v>84</v>
      </c>
      <c r="AY322" s="19" t="s">
        <v>125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82</v>
      </c>
      <c r="BK322" s="218">
        <f>ROUND(I322*H322,2)</f>
        <v>0</v>
      </c>
      <c r="BL322" s="19" t="s">
        <v>248</v>
      </c>
      <c r="BM322" s="217" t="s">
        <v>573</v>
      </c>
    </row>
    <row r="323" spans="1:47" s="2" customFormat="1" ht="12">
      <c r="A323" s="40"/>
      <c r="B323" s="41"/>
      <c r="C323" s="42"/>
      <c r="D323" s="219" t="s">
        <v>135</v>
      </c>
      <c r="E323" s="42"/>
      <c r="F323" s="220" t="s">
        <v>574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135</v>
      </c>
      <c r="AU323" s="19" t="s">
        <v>84</v>
      </c>
    </row>
    <row r="324" spans="1:51" s="13" customFormat="1" ht="12">
      <c r="A324" s="13"/>
      <c r="B324" s="224"/>
      <c r="C324" s="225"/>
      <c r="D324" s="226" t="s">
        <v>137</v>
      </c>
      <c r="E324" s="227" t="s">
        <v>19</v>
      </c>
      <c r="F324" s="228" t="s">
        <v>167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137</v>
      </c>
      <c r="AU324" s="234" t="s">
        <v>84</v>
      </c>
      <c r="AV324" s="13" t="s">
        <v>82</v>
      </c>
      <c r="AW324" s="13" t="s">
        <v>34</v>
      </c>
      <c r="AX324" s="13" t="s">
        <v>74</v>
      </c>
      <c r="AY324" s="234" t="s">
        <v>125</v>
      </c>
    </row>
    <row r="325" spans="1:51" s="14" customFormat="1" ht="12">
      <c r="A325" s="14"/>
      <c r="B325" s="235"/>
      <c r="C325" s="236"/>
      <c r="D325" s="226" t="s">
        <v>137</v>
      </c>
      <c r="E325" s="237" t="s">
        <v>19</v>
      </c>
      <c r="F325" s="238" t="s">
        <v>198</v>
      </c>
      <c r="G325" s="236"/>
      <c r="H325" s="239">
        <v>35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137</v>
      </c>
      <c r="AU325" s="245" t="s">
        <v>84</v>
      </c>
      <c r="AV325" s="14" t="s">
        <v>84</v>
      </c>
      <c r="AW325" s="14" t="s">
        <v>34</v>
      </c>
      <c r="AX325" s="14" t="s">
        <v>74</v>
      </c>
      <c r="AY325" s="245" t="s">
        <v>125</v>
      </c>
    </row>
    <row r="326" spans="1:51" s="13" customFormat="1" ht="12">
      <c r="A326" s="13"/>
      <c r="B326" s="224"/>
      <c r="C326" s="225"/>
      <c r="D326" s="226" t="s">
        <v>137</v>
      </c>
      <c r="E326" s="227" t="s">
        <v>19</v>
      </c>
      <c r="F326" s="228" t="s">
        <v>175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137</v>
      </c>
      <c r="AU326" s="234" t="s">
        <v>84</v>
      </c>
      <c r="AV326" s="13" t="s">
        <v>82</v>
      </c>
      <c r="AW326" s="13" t="s">
        <v>34</v>
      </c>
      <c r="AX326" s="13" t="s">
        <v>74</v>
      </c>
      <c r="AY326" s="234" t="s">
        <v>125</v>
      </c>
    </row>
    <row r="327" spans="1:51" s="14" customFormat="1" ht="12">
      <c r="A327" s="14"/>
      <c r="B327" s="235"/>
      <c r="C327" s="236"/>
      <c r="D327" s="226" t="s">
        <v>137</v>
      </c>
      <c r="E327" s="237" t="s">
        <v>19</v>
      </c>
      <c r="F327" s="238" t="s">
        <v>169</v>
      </c>
      <c r="G327" s="236"/>
      <c r="H327" s="239">
        <v>5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137</v>
      </c>
      <c r="AU327" s="245" t="s">
        <v>84</v>
      </c>
      <c r="AV327" s="14" t="s">
        <v>84</v>
      </c>
      <c r="AW327" s="14" t="s">
        <v>34</v>
      </c>
      <c r="AX327" s="14" t="s">
        <v>74</v>
      </c>
      <c r="AY327" s="245" t="s">
        <v>125</v>
      </c>
    </row>
    <row r="328" spans="1:51" s="15" customFormat="1" ht="12">
      <c r="A328" s="15"/>
      <c r="B328" s="246"/>
      <c r="C328" s="247"/>
      <c r="D328" s="226" t="s">
        <v>137</v>
      </c>
      <c r="E328" s="248" t="s">
        <v>19</v>
      </c>
      <c r="F328" s="249" t="s">
        <v>142</v>
      </c>
      <c r="G328" s="247"/>
      <c r="H328" s="250">
        <v>40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137</v>
      </c>
      <c r="AU328" s="256" t="s">
        <v>84</v>
      </c>
      <c r="AV328" s="15" t="s">
        <v>133</v>
      </c>
      <c r="AW328" s="15" t="s">
        <v>34</v>
      </c>
      <c r="AX328" s="15" t="s">
        <v>82</v>
      </c>
      <c r="AY328" s="256" t="s">
        <v>125</v>
      </c>
    </row>
    <row r="329" spans="1:51" s="14" customFormat="1" ht="12">
      <c r="A329" s="14"/>
      <c r="B329" s="235"/>
      <c r="C329" s="236"/>
      <c r="D329" s="226" t="s">
        <v>137</v>
      </c>
      <c r="E329" s="236"/>
      <c r="F329" s="238" t="s">
        <v>570</v>
      </c>
      <c r="G329" s="236"/>
      <c r="H329" s="239">
        <v>42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137</v>
      </c>
      <c r="AU329" s="245" t="s">
        <v>84</v>
      </c>
      <c r="AV329" s="14" t="s">
        <v>84</v>
      </c>
      <c r="AW329" s="14" t="s">
        <v>4</v>
      </c>
      <c r="AX329" s="14" t="s">
        <v>82</v>
      </c>
      <c r="AY329" s="245" t="s">
        <v>125</v>
      </c>
    </row>
    <row r="330" spans="1:65" s="2" customFormat="1" ht="24.15" customHeight="1">
      <c r="A330" s="40"/>
      <c r="B330" s="41"/>
      <c r="C330" s="206" t="s">
        <v>198</v>
      </c>
      <c r="D330" s="206" t="s">
        <v>128</v>
      </c>
      <c r="E330" s="207" t="s">
        <v>575</v>
      </c>
      <c r="F330" s="208" t="s">
        <v>576</v>
      </c>
      <c r="G330" s="209" t="s">
        <v>202</v>
      </c>
      <c r="H330" s="210">
        <v>9</v>
      </c>
      <c r="I330" s="211"/>
      <c r="J330" s="212">
        <f>ROUND(I330*H330,2)</f>
        <v>0</v>
      </c>
      <c r="K330" s="208" t="s">
        <v>132</v>
      </c>
      <c r="L330" s="46"/>
      <c r="M330" s="213" t="s">
        <v>19</v>
      </c>
      <c r="N330" s="214" t="s">
        <v>45</v>
      </c>
      <c r="O330" s="86"/>
      <c r="P330" s="215">
        <f>O330*H330</f>
        <v>0</v>
      </c>
      <c r="Q330" s="215">
        <v>0.0002</v>
      </c>
      <c r="R330" s="215">
        <f>Q330*H330</f>
        <v>0.0018000000000000002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248</v>
      </c>
      <c r="AT330" s="217" t="s">
        <v>128</v>
      </c>
      <c r="AU330" s="217" t="s">
        <v>84</v>
      </c>
      <c r="AY330" s="19" t="s">
        <v>125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82</v>
      </c>
      <c r="BK330" s="218">
        <f>ROUND(I330*H330,2)</f>
        <v>0</v>
      </c>
      <c r="BL330" s="19" t="s">
        <v>248</v>
      </c>
      <c r="BM330" s="217" t="s">
        <v>577</v>
      </c>
    </row>
    <row r="331" spans="1:47" s="2" customFormat="1" ht="12">
      <c r="A331" s="40"/>
      <c r="B331" s="41"/>
      <c r="C331" s="42"/>
      <c r="D331" s="219" t="s">
        <v>135</v>
      </c>
      <c r="E331" s="42"/>
      <c r="F331" s="220" t="s">
        <v>578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135</v>
      </c>
      <c r="AU331" s="19" t="s">
        <v>84</v>
      </c>
    </row>
    <row r="332" spans="1:51" s="13" customFormat="1" ht="12">
      <c r="A332" s="13"/>
      <c r="B332" s="224"/>
      <c r="C332" s="225"/>
      <c r="D332" s="226" t="s">
        <v>137</v>
      </c>
      <c r="E332" s="227" t="s">
        <v>19</v>
      </c>
      <c r="F332" s="228" t="s">
        <v>167</v>
      </c>
      <c r="G332" s="225"/>
      <c r="H332" s="227" t="s">
        <v>19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137</v>
      </c>
      <c r="AU332" s="234" t="s">
        <v>84</v>
      </c>
      <c r="AV332" s="13" t="s">
        <v>82</v>
      </c>
      <c r="AW332" s="13" t="s">
        <v>34</v>
      </c>
      <c r="AX332" s="13" t="s">
        <v>74</v>
      </c>
      <c r="AY332" s="234" t="s">
        <v>125</v>
      </c>
    </row>
    <row r="333" spans="1:51" s="14" customFormat="1" ht="12">
      <c r="A333" s="14"/>
      <c r="B333" s="235"/>
      <c r="C333" s="236"/>
      <c r="D333" s="226" t="s">
        <v>137</v>
      </c>
      <c r="E333" s="237" t="s">
        <v>19</v>
      </c>
      <c r="F333" s="238" t="s">
        <v>185</v>
      </c>
      <c r="G333" s="236"/>
      <c r="H333" s="239">
        <v>7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137</v>
      </c>
      <c r="AU333" s="245" t="s">
        <v>84</v>
      </c>
      <c r="AV333" s="14" t="s">
        <v>84</v>
      </c>
      <c r="AW333" s="14" t="s">
        <v>34</v>
      </c>
      <c r="AX333" s="14" t="s">
        <v>74</v>
      </c>
      <c r="AY333" s="245" t="s">
        <v>125</v>
      </c>
    </row>
    <row r="334" spans="1:51" s="13" customFormat="1" ht="12">
      <c r="A334" s="13"/>
      <c r="B334" s="224"/>
      <c r="C334" s="225"/>
      <c r="D334" s="226" t="s">
        <v>137</v>
      </c>
      <c r="E334" s="227" t="s">
        <v>19</v>
      </c>
      <c r="F334" s="228" t="s">
        <v>175</v>
      </c>
      <c r="G334" s="225"/>
      <c r="H334" s="227" t="s">
        <v>19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137</v>
      </c>
      <c r="AU334" s="234" t="s">
        <v>84</v>
      </c>
      <c r="AV334" s="13" t="s">
        <v>82</v>
      </c>
      <c r="AW334" s="13" t="s">
        <v>34</v>
      </c>
      <c r="AX334" s="13" t="s">
        <v>74</v>
      </c>
      <c r="AY334" s="234" t="s">
        <v>125</v>
      </c>
    </row>
    <row r="335" spans="1:51" s="14" customFormat="1" ht="12">
      <c r="A335" s="14"/>
      <c r="B335" s="235"/>
      <c r="C335" s="236"/>
      <c r="D335" s="226" t="s">
        <v>137</v>
      </c>
      <c r="E335" s="237" t="s">
        <v>19</v>
      </c>
      <c r="F335" s="238" t="s">
        <v>84</v>
      </c>
      <c r="G335" s="236"/>
      <c r="H335" s="239">
        <v>2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137</v>
      </c>
      <c r="AU335" s="245" t="s">
        <v>84</v>
      </c>
      <c r="AV335" s="14" t="s">
        <v>84</v>
      </c>
      <c r="AW335" s="14" t="s">
        <v>34</v>
      </c>
      <c r="AX335" s="14" t="s">
        <v>74</v>
      </c>
      <c r="AY335" s="245" t="s">
        <v>125</v>
      </c>
    </row>
    <row r="336" spans="1:51" s="15" customFormat="1" ht="12">
      <c r="A336" s="15"/>
      <c r="B336" s="246"/>
      <c r="C336" s="247"/>
      <c r="D336" s="226" t="s">
        <v>137</v>
      </c>
      <c r="E336" s="248" t="s">
        <v>19</v>
      </c>
      <c r="F336" s="249" t="s">
        <v>142</v>
      </c>
      <c r="G336" s="247"/>
      <c r="H336" s="250">
        <v>9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137</v>
      </c>
      <c r="AU336" s="256" t="s">
        <v>84</v>
      </c>
      <c r="AV336" s="15" t="s">
        <v>133</v>
      </c>
      <c r="AW336" s="15" t="s">
        <v>34</v>
      </c>
      <c r="AX336" s="15" t="s">
        <v>82</v>
      </c>
      <c r="AY336" s="256" t="s">
        <v>125</v>
      </c>
    </row>
    <row r="337" spans="1:65" s="2" customFormat="1" ht="16.5" customHeight="1">
      <c r="A337" s="40"/>
      <c r="B337" s="41"/>
      <c r="C337" s="206" t="s">
        <v>579</v>
      </c>
      <c r="D337" s="206" t="s">
        <v>128</v>
      </c>
      <c r="E337" s="207" t="s">
        <v>580</v>
      </c>
      <c r="F337" s="208" t="s">
        <v>581</v>
      </c>
      <c r="G337" s="209" t="s">
        <v>202</v>
      </c>
      <c r="H337" s="210">
        <v>5</v>
      </c>
      <c r="I337" s="211"/>
      <c r="J337" s="212">
        <f>ROUND(I337*H337,2)</f>
        <v>0</v>
      </c>
      <c r="K337" s="208" t="s">
        <v>132</v>
      </c>
      <c r="L337" s="46"/>
      <c r="M337" s="213" t="s">
        <v>19</v>
      </c>
      <c r="N337" s="214" t="s">
        <v>45</v>
      </c>
      <c r="O337" s="86"/>
      <c r="P337" s="215">
        <f>O337*H337</f>
        <v>0</v>
      </c>
      <c r="Q337" s="215">
        <v>0.00077</v>
      </c>
      <c r="R337" s="215">
        <f>Q337*H337</f>
        <v>0.0038499999999999997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248</v>
      </c>
      <c r="AT337" s="217" t="s">
        <v>128</v>
      </c>
      <c r="AU337" s="217" t="s">
        <v>84</v>
      </c>
      <c r="AY337" s="19" t="s">
        <v>125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82</v>
      </c>
      <c r="BK337" s="218">
        <f>ROUND(I337*H337,2)</f>
        <v>0</v>
      </c>
      <c r="BL337" s="19" t="s">
        <v>248</v>
      </c>
      <c r="BM337" s="217" t="s">
        <v>582</v>
      </c>
    </row>
    <row r="338" spans="1:47" s="2" customFormat="1" ht="12">
      <c r="A338" s="40"/>
      <c r="B338" s="41"/>
      <c r="C338" s="42"/>
      <c r="D338" s="219" t="s">
        <v>135</v>
      </c>
      <c r="E338" s="42"/>
      <c r="F338" s="220" t="s">
        <v>583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135</v>
      </c>
      <c r="AU338" s="19" t="s">
        <v>84</v>
      </c>
    </row>
    <row r="339" spans="1:51" s="13" customFormat="1" ht="12">
      <c r="A339" s="13"/>
      <c r="B339" s="224"/>
      <c r="C339" s="225"/>
      <c r="D339" s="226" t="s">
        <v>137</v>
      </c>
      <c r="E339" s="227" t="s">
        <v>19</v>
      </c>
      <c r="F339" s="228" t="s">
        <v>167</v>
      </c>
      <c r="G339" s="225"/>
      <c r="H339" s="227" t="s">
        <v>19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137</v>
      </c>
      <c r="AU339" s="234" t="s">
        <v>84</v>
      </c>
      <c r="AV339" s="13" t="s">
        <v>82</v>
      </c>
      <c r="AW339" s="13" t="s">
        <v>34</v>
      </c>
      <c r="AX339" s="13" t="s">
        <v>74</v>
      </c>
      <c r="AY339" s="234" t="s">
        <v>125</v>
      </c>
    </row>
    <row r="340" spans="1:51" s="14" customFormat="1" ht="12">
      <c r="A340" s="14"/>
      <c r="B340" s="235"/>
      <c r="C340" s="236"/>
      <c r="D340" s="226" t="s">
        <v>137</v>
      </c>
      <c r="E340" s="237" t="s">
        <v>19</v>
      </c>
      <c r="F340" s="238" t="s">
        <v>133</v>
      </c>
      <c r="G340" s="236"/>
      <c r="H340" s="239">
        <v>4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137</v>
      </c>
      <c r="AU340" s="245" t="s">
        <v>84</v>
      </c>
      <c r="AV340" s="14" t="s">
        <v>84</v>
      </c>
      <c r="AW340" s="14" t="s">
        <v>34</v>
      </c>
      <c r="AX340" s="14" t="s">
        <v>74</v>
      </c>
      <c r="AY340" s="245" t="s">
        <v>125</v>
      </c>
    </row>
    <row r="341" spans="1:51" s="13" customFormat="1" ht="12">
      <c r="A341" s="13"/>
      <c r="B341" s="224"/>
      <c r="C341" s="225"/>
      <c r="D341" s="226" t="s">
        <v>137</v>
      </c>
      <c r="E341" s="227" t="s">
        <v>19</v>
      </c>
      <c r="F341" s="228" t="s">
        <v>175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137</v>
      </c>
      <c r="AU341" s="234" t="s">
        <v>84</v>
      </c>
      <c r="AV341" s="13" t="s">
        <v>82</v>
      </c>
      <c r="AW341" s="13" t="s">
        <v>34</v>
      </c>
      <c r="AX341" s="13" t="s">
        <v>74</v>
      </c>
      <c r="AY341" s="234" t="s">
        <v>125</v>
      </c>
    </row>
    <row r="342" spans="1:51" s="14" customFormat="1" ht="12">
      <c r="A342" s="14"/>
      <c r="B342" s="235"/>
      <c r="C342" s="236"/>
      <c r="D342" s="226" t="s">
        <v>137</v>
      </c>
      <c r="E342" s="237" t="s">
        <v>19</v>
      </c>
      <c r="F342" s="238" t="s">
        <v>82</v>
      </c>
      <c r="G342" s="236"/>
      <c r="H342" s="239">
        <v>1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137</v>
      </c>
      <c r="AU342" s="245" t="s">
        <v>84</v>
      </c>
      <c r="AV342" s="14" t="s">
        <v>84</v>
      </c>
      <c r="AW342" s="14" t="s">
        <v>34</v>
      </c>
      <c r="AX342" s="14" t="s">
        <v>74</v>
      </c>
      <c r="AY342" s="245" t="s">
        <v>125</v>
      </c>
    </row>
    <row r="343" spans="1:51" s="15" customFormat="1" ht="12">
      <c r="A343" s="15"/>
      <c r="B343" s="246"/>
      <c r="C343" s="247"/>
      <c r="D343" s="226" t="s">
        <v>137</v>
      </c>
      <c r="E343" s="248" t="s">
        <v>19</v>
      </c>
      <c r="F343" s="249" t="s">
        <v>142</v>
      </c>
      <c r="G343" s="247"/>
      <c r="H343" s="250">
        <v>5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137</v>
      </c>
      <c r="AU343" s="256" t="s">
        <v>84</v>
      </c>
      <c r="AV343" s="15" t="s">
        <v>133</v>
      </c>
      <c r="AW343" s="15" t="s">
        <v>34</v>
      </c>
      <c r="AX343" s="15" t="s">
        <v>82</v>
      </c>
      <c r="AY343" s="256" t="s">
        <v>125</v>
      </c>
    </row>
    <row r="344" spans="1:65" s="2" customFormat="1" ht="24.15" customHeight="1">
      <c r="A344" s="40"/>
      <c r="B344" s="41"/>
      <c r="C344" s="206" t="s">
        <v>584</v>
      </c>
      <c r="D344" s="206" t="s">
        <v>128</v>
      </c>
      <c r="E344" s="207" t="s">
        <v>585</v>
      </c>
      <c r="F344" s="208" t="s">
        <v>586</v>
      </c>
      <c r="G344" s="209" t="s">
        <v>157</v>
      </c>
      <c r="H344" s="210">
        <v>42</v>
      </c>
      <c r="I344" s="211"/>
      <c r="J344" s="212">
        <f>ROUND(I344*H344,2)</f>
        <v>0</v>
      </c>
      <c r="K344" s="208" t="s">
        <v>132</v>
      </c>
      <c r="L344" s="46"/>
      <c r="M344" s="213" t="s">
        <v>19</v>
      </c>
      <c r="N344" s="214" t="s">
        <v>45</v>
      </c>
      <c r="O344" s="86"/>
      <c r="P344" s="215">
        <f>O344*H344</f>
        <v>0</v>
      </c>
      <c r="Q344" s="215">
        <v>2E-05</v>
      </c>
      <c r="R344" s="215">
        <f>Q344*H344</f>
        <v>0.00084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248</v>
      </c>
      <c r="AT344" s="217" t="s">
        <v>128</v>
      </c>
      <c r="AU344" s="217" t="s">
        <v>84</v>
      </c>
      <c r="AY344" s="19" t="s">
        <v>125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82</v>
      </c>
      <c r="BK344" s="218">
        <f>ROUND(I344*H344,2)</f>
        <v>0</v>
      </c>
      <c r="BL344" s="19" t="s">
        <v>248</v>
      </c>
      <c r="BM344" s="217" t="s">
        <v>587</v>
      </c>
    </row>
    <row r="345" spans="1:47" s="2" customFormat="1" ht="12">
      <c r="A345" s="40"/>
      <c r="B345" s="41"/>
      <c r="C345" s="42"/>
      <c r="D345" s="219" t="s">
        <v>135</v>
      </c>
      <c r="E345" s="42"/>
      <c r="F345" s="220" t="s">
        <v>588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135</v>
      </c>
      <c r="AU345" s="19" t="s">
        <v>84</v>
      </c>
    </row>
    <row r="346" spans="1:51" s="13" customFormat="1" ht="12">
      <c r="A346" s="13"/>
      <c r="B346" s="224"/>
      <c r="C346" s="225"/>
      <c r="D346" s="226" t="s">
        <v>137</v>
      </c>
      <c r="E346" s="227" t="s">
        <v>19</v>
      </c>
      <c r="F346" s="228" t="s">
        <v>167</v>
      </c>
      <c r="G346" s="225"/>
      <c r="H346" s="227" t="s">
        <v>19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137</v>
      </c>
      <c r="AU346" s="234" t="s">
        <v>84</v>
      </c>
      <c r="AV346" s="13" t="s">
        <v>82</v>
      </c>
      <c r="AW346" s="13" t="s">
        <v>34</v>
      </c>
      <c r="AX346" s="13" t="s">
        <v>74</v>
      </c>
      <c r="AY346" s="234" t="s">
        <v>125</v>
      </c>
    </row>
    <row r="347" spans="1:51" s="14" customFormat="1" ht="12">
      <c r="A347" s="14"/>
      <c r="B347" s="235"/>
      <c r="C347" s="236"/>
      <c r="D347" s="226" t="s">
        <v>137</v>
      </c>
      <c r="E347" s="237" t="s">
        <v>19</v>
      </c>
      <c r="F347" s="238" t="s">
        <v>198</v>
      </c>
      <c r="G347" s="236"/>
      <c r="H347" s="239">
        <v>35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137</v>
      </c>
      <c r="AU347" s="245" t="s">
        <v>84</v>
      </c>
      <c r="AV347" s="14" t="s">
        <v>84</v>
      </c>
      <c r="AW347" s="14" t="s">
        <v>34</v>
      </c>
      <c r="AX347" s="14" t="s">
        <v>74</v>
      </c>
      <c r="AY347" s="245" t="s">
        <v>125</v>
      </c>
    </row>
    <row r="348" spans="1:51" s="13" customFormat="1" ht="12">
      <c r="A348" s="13"/>
      <c r="B348" s="224"/>
      <c r="C348" s="225"/>
      <c r="D348" s="226" t="s">
        <v>137</v>
      </c>
      <c r="E348" s="227" t="s">
        <v>19</v>
      </c>
      <c r="F348" s="228" t="s">
        <v>175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137</v>
      </c>
      <c r="AU348" s="234" t="s">
        <v>84</v>
      </c>
      <c r="AV348" s="13" t="s">
        <v>82</v>
      </c>
      <c r="AW348" s="13" t="s">
        <v>34</v>
      </c>
      <c r="AX348" s="13" t="s">
        <v>74</v>
      </c>
      <c r="AY348" s="234" t="s">
        <v>125</v>
      </c>
    </row>
    <row r="349" spans="1:51" s="14" customFormat="1" ht="12">
      <c r="A349" s="14"/>
      <c r="B349" s="235"/>
      <c r="C349" s="236"/>
      <c r="D349" s="226" t="s">
        <v>137</v>
      </c>
      <c r="E349" s="237" t="s">
        <v>19</v>
      </c>
      <c r="F349" s="238" t="s">
        <v>169</v>
      </c>
      <c r="G349" s="236"/>
      <c r="H349" s="239">
        <v>5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137</v>
      </c>
      <c r="AU349" s="245" t="s">
        <v>84</v>
      </c>
      <c r="AV349" s="14" t="s">
        <v>84</v>
      </c>
      <c r="AW349" s="14" t="s">
        <v>34</v>
      </c>
      <c r="AX349" s="14" t="s">
        <v>74</v>
      </c>
      <c r="AY349" s="245" t="s">
        <v>125</v>
      </c>
    </row>
    <row r="350" spans="1:51" s="15" customFormat="1" ht="12">
      <c r="A350" s="15"/>
      <c r="B350" s="246"/>
      <c r="C350" s="247"/>
      <c r="D350" s="226" t="s">
        <v>137</v>
      </c>
      <c r="E350" s="248" t="s">
        <v>19</v>
      </c>
      <c r="F350" s="249" t="s">
        <v>142</v>
      </c>
      <c r="G350" s="247"/>
      <c r="H350" s="250">
        <v>40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6" t="s">
        <v>137</v>
      </c>
      <c r="AU350" s="256" t="s">
        <v>84</v>
      </c>
      <c r="AV350" s="15" t="s">
        <v>133</v>
      </c>
      <c r="AW350" s="15" t="s">
        <v>34</v>
      </c>
      <c r="AX350" s="15" t="s">
        <v>82</v>
      </c>
      <c r="AY350" s="256" t="s">
        <v>125</v>
      </c>
    </row>
    <row r="351" spans="1:51" s="14" customFormat="1" ht="12">
      <c r="A351" s="14"/>
      <c r="B351" s="235"/>
      <c r="C351" s="236"/>
      <c r="D351" s="226" t="s">
        <v>137</v>
      </c>
      <c r="E351" s="236"/>
      <c r="F351" s="238" t="s">
        <v>570</v>
      </c>
      <c r="G351" s="236"/>
      <c r="H351" s="239">
        <v>42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137</v>
      </c>
      <c r="AU351" s="245" t="s">
        <v>84</v>
      </c>
      <c r="AV351" s="14" t="s">
        <v>84</v>
      </c>
      <c r="AW351" s="14" t="s">
        <v>4</v>
      </c>
      <c r="AX351" s="14" t="s">
        <v>82</v>
      </c>
      <c r="AY351" s="245" t="s">
        <v>125</v>
      </c>
    </row>
    <row r="352" spans="1:65" s="2" customFormat="1" ht="21.75" customHeight="1">
      <c r="A352" s="40"/>
      <c r="B352" s="41"/>
      <c r="C352" s="206" t="s">
        <v>589</v>
      </c>
      <c r="D352" s="206" t="s">
        <v>128</v>
      </c>
      <c r="E352" s="207" t="s">
        <v>590</v>
      </c>
      <c r="F352" s="208" t="s">
        <v>591</v>
      </c>
      <c r="G352" s="209" t="s">
        <v>157</v>
      </c>
      <c r="H352" s="210">
        <v>42</v>
      </c>
      <c r="I352" s="211"/>
      <c r="J352" s="212">
        <f>ROUND(I352*H352,2)</f>
        <v>0</v>
      </c>
      <c r="K352" s="208" t="s">
        <v>132</v>
      </c>
      <c r="L352" s="46"/>
      <c r="M352" s="213" t="s">
        <v>19</v>
      </c>
      <c r="N352" s="214" t="s">
        <v>45</v>
      </c>
      <c r="O352" s="86"/>
      <c r="P352" s="215">
        <f>O352*H352</f>
        <v>0</v>
      </c>
      <c r="Q352" s="215">
        <v>1E-05</v>
      </c>
      <c r="R352" s="215">
        <f>Q352*H352</f>
        <v>0.00042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248</v>
      </c>
      <c r="AT352" s="217" t="s">
        <v>128</v>
      </c>
      <c r="AU352" s="217" t="s">
        <v>84</v>
      </c>
      <c r="AY352" s="19" t="s">
        <v>125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82</v>
      </c>
      <c r="BK352" s="218">
        <f>ROUND(I352*H352,2)</f>
        <v>0</v>
      </c>
      <c r="BL352" s="19" t="s">
        <v>248</v>
      </c>
      <c r="BM352" s="217" t="s">
        <v>592</v>
      </c>
    </row>
    <row r="353" spans="1:47" s="2" customFormat="1" ht="12">
      <c r="A353" s="40"/>
      <c r="B353" s="41"/>
      <c r="C353" s="42"/>
      <c r="D353" s="219" t="s">
        <v>135</v>
      </c>
      <c r="E353" s="42"/>
      <c r="F353" s="220" t="s">
        <v>593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135</v>
      </c>
      <c r="AU353" s="19" t="s">
        <v>84</v>
      </c>
    </row>
    <row r="354" spans="1:51" s="13" customFormat="1" ht="12">
      <c r="A354" s="13"/>
      <c r="B354" s="224"/>
      <c r="C354" s="225"/>
      <c r="D354" s="226" t="s">
        <v>137</v>
      </c>
      <c r="E354" s="227" t="s">
        <v>19</v>
      </c>
      <c r="F354" s="228" t="s">
        <v>167</v>
      </c>
      <c r="G354" s="225"/>
      <c r="H354" s="227" t="s">
        <v>19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137</v>
      </c>
      <c r="AU354" s="234" t="s">
        <v>84</v>
      </c>
      <c r="AV354" s="13" t="s">
        <v>82</v>
      </c>
      <c r="AW354" s="13" t="s">
        <v>34</v>
      </c>
      <c r="AX354" s="13" t="s">
        <v>74</v>
      </c>
      <c r="AY354" s="234" t="s">
        <v>125</v>
      </c>
    </row>
    <row r="355" spans="1:51" s="14" customFormat="1" ht="12">
      <c r="A355" s="14"/>
      <c r="B355" s="235"/>
      <c r="C355" s="236"/>
      <c r="D355" s="226" t="s">
        <v>137</v>
      </c>
      <c r="E355" s="237" t="s">
        <v>19</v>
      </c>
      <c r="F355" s="238" t="s">
        <v>198</v>
      </c>
      <c r="G355" s="236"/>
      <c r="H355" s="239">
        <v>35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137</v>
      </c>
      <c r="AU355" s="245" t="s">
        <v>84</v>
      </c>
      <c r="AV355" s="14" t="s">
        <v>84</v>
      </c>
      <c r="AW355" s="14" t="s">
        <v>34</v>
      </c>
      <c r="AX355" s="14" t="s">
        <v>74</v>
      </c>
      <c r="AY355" s="245" t="s">
        <v>125</v>
      </c>
    </row>
    <row r="356" spans="1:51" s="13" customFormat="1" ht="12">
      <c r="A356" s="13"/>
      <c r="B356" s="224"/>
      <c r="C356" s="225"/>
      <c r="D356" s="226" t="s">
        <v>137</v>
      </c>
      <c r="E356" s="227" t="s">
        <v>19</v>
      </c>
      <c r="F356" s="228" t="s">
        <v>175</v>
      </c>
      <c r="G356" s="225"/>
      <c r="H356" s="227" t="s">
        <v>19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137</v>
      </c>
      <c r="AU356" s="234" t="s">
        <v>84</v>
      </c>
      <c r="AV356" s="13" t="s">
        <v>82</v>
      </c>
      <c r="AW356" s="13" t="s">
        <v>34</v>
      </c>
      <c r="AX356" s="13" t="s">
        <v>74</v>
      </c>
      <c r="AY356" s="234" t="s">
        <v>125</v>
      </c>
    </row>
    <row r="357" spans="1:51" s="14" customFormat="1" ht="12">
      <c r="A357" s="14"/>
      <c r="B357" s="235"/>
      <c r="C357" s="236"/>
      <c r="D357" s="226" t="s">
        <v>137</v>
      </c>
      <c r="E357" s="237" t="s">
        <v>19</v>
      </c>
      <c r="F357" s="238" t="s">
        <v>169</v>
      </c>
      <c r="G357" s="236"/>
      <c r="H357" s="239">
        <v>5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137</v>
      </c>
      <c r="AU357" s="245" t="s">
        <v>84</v>
      </c>
      <c r="AV357" s="14" t="s">
        <v>84</v>
      </c>
      <c r="AW357" s="14" t="s">
        <v>34</v>
      </c>
      <c r="AX357" s="14" t="s">
        <v>74</v>
      </c>
      <c r="AY357" s="245" t="s">
        <v>125</v>
      </c>
    </row>
    <row r="358" spans="1:51" s="15" customFormat="1" ht="12">
      <c r="A358" s="15"/>
      <c r="B358" s="246"/>
      <c r="C358" s="247"/>
      <c r="D358" s="226" t="s">
        <v>137</v>
      </c>
      <c r="E358" s="248" t="s">
        <v>19</v>
      </c>
      <c r="F358" s="249" t="s">
        <v>142</v>
      </c>
      <c r="G358" s="247"/>
      <c r="H358" s="250">
        <v>40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137</v>
      </c>
      <c r="AU358" s="256" t="s">
        <v>84</v>
      </c>
      <c r="AV358" s="15" t="s">
        <v>133</v>
      </c>
      <c r="AW358" s="15" t="s">
        <v>34</v>
      </c>
      <c r="AX358" s="15" t="s">
        <v>82</v>
      </c>
      <c r="AY358" s="256" t="s">
        <v>125</v>
      </c>
    </row>
    <row r="359" spans="1:51" s="14" customFormat="1" ht="12">
      <c r="A359" s="14"/>
      <c r="B359" s="235"/>
      <c r="C359" s="236"/>
      <c r="D359" s="226" t="s">
        <v>137</v>
      </c>
      <c r="E359" s="236"/>
      <c r="F359" s="238" t="s">
        <v>570</v>
      </c>
      <c r="G359" s="236"/>
      <c r="H359" s="239">
        <v>42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137</v>
      </c>
      <c r="AU359" s="245" t="s">
        <v>84</v>
      </c>
      <c r="AV359" s="14" t="s">
        <v>84</v>
      </c>
      <c r="AW359" s="14" t="s">
        <v>4</v>
      </c>
      <c r="AX359" s="14" t="s">
        <v>82</v>
      </c>
      <c r="AY359" s="245" t="s">
        <v>125</v>
      </c>
    </row>
    <row r="360" spans="1:65" s="2" customFormat="1" ht="24.15" customHeight="1">
      <c r="A360" s="40"/>
      <c r="B360" s="41"/>
      <c r="C360" s="206" t="s">
        <v>594</v>
      </c>
      <c r="D360" s="206" t="s">
        <v>128</v>
      </c>
      <c r="E360" s="207" t="s">
        <v>595</v>
      </c>
      <c r="F360" s="208" t="s">
        <v>596</v>
      </c>
      <c r="G360" s="209" t="s">
        <v>551</v>
      </c>
      <c r="H360" s="270"/>
      <c r="I360" s="211"/>
      <c r="J360" s="212">
        <f>ROUND(I360*H360,2)</f>
        <v>0</v>
      </c>
      <c r="K360" s="208" t="s">
        <v>132</v>
      </c>
      <c r="L360" s="46"/>
      <c r="M360" s="213" t="s">
        <v>19</v>
      </c>
      <c r="N360" s="214" t="s">
        <v>45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248</v>
      </c>
      <c r="AT360" s="217" t="s">
        <v>128</v>
      </c>
      <c r="AU360" s="217" t="s">
        <v>84</v>
      </c>
      <c r="AY360" s="19" t="s">
        <v>125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82</v>
      </c>
      <c r="BK360" s="218">
        <f>ROUND(I360*H360,2)</f>
        <v>0</v>
      </c>
      <c r="BL360" s="19" t="s">
        <v>248</v>
      </c>
      <c r="BM360" s="217" t="s">
        <v>597</v>
      </c>
    </row>
    <row r="361" spans="1:47" s="2" customFormat="1" ht="12">
      <c r="A361" s="40"/>
      <c r="B361" s="41"/>
      <c r="C361" s="42"/>
      <c r="D361" s="219" t="s">
        <v>135</v>
      </c>
      <c r="E361" s="42"/>
      <c r="F361" s="220" t="s">
        <v>598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135</v>
      </c>
      <c r="AU361" s="19" t="s">
        <v>84</v>
      </c>
    </row>
    <row r="362" spans="1:65" s="2" customFormat="1" ht="24.15" customHeight="1">
      <c r="A362" s="40"/>
      <c r="B362" s="41"/>
      <c r="C362" s="206" t="s">
        <v>599</v>
      </c>
      <c r="D362" s="206" t="s">
        <v>128</v>
      </c>
      <c r="E362" s="207" t="s">
        <v>600</v>
      </c>
      <c r="F362" s="208" t="s">
        <v>601</v>
      </c>
      <c r="G362" s="209" t="s">
        <v>551</v>
      </c>
      <c r="H362" s="270"/>
      <c r="I362" s="211"/>
      <c r="J362" s="212">
        <f>ROUND(I362*H362,2)</f>
        <v>0</v>
      </c>
      <c r="K362" s="208" t="s">
        <v>132</v>
      </c>
      <c r="L362" s="46"/>
      <c r="M362" s="213" t="s">
        <v>19</v>
      </c>
      <c r="N362" s="214" t="s">
        <v>45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248</v>
      </c>
      <c r="AT362" s="217" t="s">
        <v>128</v>
      </c>
      <c r="AU362" s="217" t="s">
        <v>84</v>
      </c>
      <c r="AY362" s="19" t="s">
        <v>125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82</v>
      </c>
      <c r="BK362" s="218">
        <f>ROUND(I362*H362,2)</f>
        <v>0</v>
      </c>
      <c r="BL362" s="19" t="s">
        <v>248</v>
      </c>
      <c r="BM362" s="217" t="s">
        <v>602</v>
      </c>
    </row>
    <row r="363" spans="1:47" s="2" customFormat="1" ht="12">
      <c r="A363" s="40"/>
      <c r="B363" s="41"/>
      <c r="C363" s="42"/>
      <c r="D363" s="219" t="s">
        <v>135</v>
      </c>
      <c r="E363" s="42"/>
      <c r="F363" s="220" t="s">
        <v>603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135</v>
      </c>
      <c r="AU363" s="19" t="s">
        <v>84</v>
      </c>
    </row>
    <row r="364" spans="1:63" s="12" customFormat="1" ht="22.8" customHeight="1">
      <c r="A364" s="12"/>
      <c r="B364" s="190"/>
      <c r="C364" s="191"/>
      <c r="D364" s="192" t="s">
        <v>73</v>
      </c>
      <c r="E364" s="204" t="s">
        <v>255</v>
      </c>
      <c r="F364" s="204" t="s">
        <v>256</v>
      </c>
      <c r="G364" s="191"/>
      <c r="H364" s="191"/>
      <c r="I364" s="194"/>
      <c r="J364" s="205">
        <f>BK364</f>
        <v>0</v>
      </c>
      <c r="K364" s="191"/>
      <c r="L364" s="196"/>
      <c r="M364" s="197"/>
      <c r="N364" s="198"/>
      <c r="O364" s="198"/>
      <c r="P364" s="199">
        <f>SUM(P365:P484)</f>
        <v>0</v>
      </c>
      <c r="Q364" s="198"/>
      <c r="R364" s="199">
        <f>SUM(R365:R484)</f>
        <v>0.36238</v>
      </c>
      <c r="S364" s="198"/>
      <c r="T364" s="200">
        <f>SUM(T365:T484)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1" t="s">
        <v>84</v>
      </c>
      <c r="AT364" s="202" t="s">
        <v>73</v>
      </c>
      <c r="AU364" s="202" t="s">
        <v>82</v>
      </c>
      <c r="AY364" s="201" t="s">
        <v>125</v>
      </c>
      <c r="BK364" s="203">
        <f>SUM(BK365:BK484)</f>
        <v>0</v>
      </c>
    </row>
    <row r="365" spans="1:65" s="2" customFormat="1" ht="16.5" customHeight="1">
      <c r="A365" s="40"/>
      <c r="B365" s="41"/>
      <c r="C365" s="206" t="s">
        <v>604</v>
      </c>
      <c r="D365" s="206" t="s">
        <v>128</v>
      </c>
      <c r="E365" s="207" t="s">
        <v>605</v>
      </c>
      <c r="F365" s="208" t="s">
        <v>606</v>
      </c>
      <c r="G365" s="209" t="s">
        <v>516</v>
      </c>
      <c r="H365" s="210">
        <v>6</v>
      </c>
      <c r="I365" s="211"/>
      <c r="J365" s="212">
        <f>ROUND(I365*H365,2)</f>
        <v>0</v>
      </c>
      <c r="K365" s="208" t="s">
        <v>19</v>
      </c>
      <c r="L365" s="46"/>
      <c r="M365" s="213" t="s">
        <v>19</v>
      </c>
      <c r="N365" s="214" t="s">
        <v>45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248</v>
      </c>
      <c r="AT365" s="217" t="s">
        <v>128</v>
      </c>
      <c r="AU365" s="217" t="s">
        <v>84</v>
      </c>
      <c r="AY365" s="19" t="s">
        <v>125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82</v>
      </c>
      <c r="BK365" s="218">
        <f>ROUND(I365*H365,2)</f>
        <v>0</v>
      </c>
      <c r="BL365" s="19" t="s">
        <v>248</v>
      </c>
      <c r="BM365" s="217" t="s">
        <v>607</v>
      </c>
    </row>
    <row r="366" spans="1:51" s="13" customFormat="1" ht="12">
      <c r="A366" s="13"/>
      <c r="B366" s="224"/>
      <c r="C366" s="225"/>
      <c r="D366" s="226" t="s">
        <v>137</v>
      </c>
      <c r="E366" s="227" t="s">
        <v>19</v>
      </c>
      <c r="F366" s="228" t="s">
        <v>167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137</v>
      </c>
      <c r="AU366" s="234" t="s">
        <v>84</v>
      </c>
      <c r="AV366" s="13" t="s">
        <v>82</v>
      </c>
      <c r="AW366" s="13" t="s">
        <v>34</v>
      </c>
      <c r="AX366" s="13" t="s">
        <v>74</v>
      </c>
      <c r="AY366" s="234" t="s">
        <v>125</v>
      </c>
    </row>
    <row r="367" spans="1:51" s="14" customFormat="1" ht="12">
      <c r="A367" s="14"/>
      <c r="B367" s="235"/>
      <c r="C367" s="236"/>
      <c r="D367" s="226" t="s">
        <v>137</v>
      </c>
      <c r="E367" s="237" t="s">
        <v>19</v>
      </c>
      <c r="F367" s="238" t="s">
        <v>169</v>
      </c>
      <c r="G367" s="236"/>
      <c r="H367" s="239">
        <v>5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137</v>
      </c>
      <c r="AU367" s="245" t="s">
        <v>84</v>
      </c>
      <c r="AV367" s="14" t="s">
        <v>84</v>
      </c>
      <c r="AW367" s="14" t="s">
        <v>34</v>
      </c>
      <c r="AX367" s="14" t="s">
        <v>74</v>
      </c>
      <c r="AY367" s="245" t="s">
        <v>125</v>
      </c>
    </row>
    <row r="368" spans="1:51" s="13" customFormat="1" ht="12">
      <c r="A368" s="13"/>
      <c r="B368" s="224"/>
      <c r="C368" s="225"/>
      <c r="D368" s="226" t="s">
        <v>137</v>
      </c>
      <c r="E368" s="227" t="s">
        <v>19</v>
      </c>
      <c r="F368" s="228" t="s">
        <v>175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137</v>
      </c>
      <c r="AU368" s="234" t="s">
        <v>84</v>
      </c>
      <c r="AV368" s="13" t="s">
        <v>82</v>
      </c>
      <c r="AW368" s="13" t="s">
        <v>34</v>
      </c>
      <c r="AX368" s="13" t="s">
        <v>74</v>
      </c>
      <c r="AY368" s="234" t="s">
        <v>125</v>
      </c>
    </row>
    <row r="369" spans="1:51" s="14" customFormat="1" ht="12">
      <c r="A369" s="14"/>
      <c r="B369" s="235"/>
      <c r="C369" s="236"/>
      <c r="D369" s="226" t="s">
        <v>137</v>
      </c>
      <c r="E369" s="237" t="s">
        <v>19</v>
      </c>
      <c r="F369" s="238" t="s">
        <v>82</v>
      </c>
      <c r="G369" s="236"/>
      <c r="H369" s="239">
        <v>1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137</v>
      </c>
      <c r="AU369" s="245" t="s">
        <v>84</v>
      </c>
      <c r="AV369" s="14" t="s">
        <v>84</v>
      </c>
      <c r="AW369" s="14" t="s">
        <v>34</v>
      </c>
      <c r="AX369" s="14" t="s">
        <v>74</v>
      </c>
      <c r="AY369" s="245" t="s">
        <v>125</v>
      </c>
    </row>
    <row r="370" spans="1:51" s="15" customFormat="1" ht="12">
      <c r="A370" s="15"/>
      <c r="B370" s="246"/>
      <c r="C370" s="247"/>
      <c r="D370" s="226" t="s">
        <v>137</v>
      </c>
      <c r="E370" s="248" t="s">
        <v>19</v>
      </c>
      <c r="F370" s="249" t="s">
        <v>142</v>
      </c>
      <c r="G370" s="247"/>
      <c r="H370" s="250">
        <v>6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137</v>
      </c>
      <c r="AU370" s="256" t="s">
        <v>84</v>
      </c>
      <c r="AV370" s="15" t="s">
        <v>133</v>
      </c>
      <c r="AW370" s="15" t="s">
        <v>34</v>
      </c>
      <c r="AX370" s="15" t="s">
        <v>82</v>
      </c>
      <c r="AY370" s="256" t="s">
        <v>125</v>
      </c>
    </row>
    <row r="371" spans="1:65" s="2" customFormat="1" ht="16.5" customHeight="1">
      <c r="A371" s="40"/>
      <c r="B371" s="41"/>
      <c r="C371" s="206" t="s">
        <v>608</v>
      </c>
      <c r="D371" s="206" t="s">
        <v>128</v>
      </c>
      <c r="E371" s="207" t="s">
        <v>609</v>
      </c>
      <c r="F371" s="208" t="s">
        <v>610</v>
      </c>
      <c r="G371" s="209" t="s">
        <v>516</v>
      </c>
      <c r="H371" s="210">
        <v>3</v>
      </c>
      <c r="I371" s="211"/>
      <c r="J371" s="212">
        <f>ROUND(I371*H371,2)</f>
        <v>0</v>
      </c>
      <c r="K371" s="208" t="s">
        <v>19</v>
      </c>
      <c r="L371" s="46"/>
      <c r="M371" s="213" t="s">
        <v>19</v>
      </c>
      <c r="N371" s="214" t="s">
        <v>45</v>
      </c>
      <c r="O371" s="86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248</v>
      </c>
      <c r="AT371" s="217" t="s">
        <v>128</v>
      </c>
      <c r="AU371" s="217" t="s">
        <v>84</v>
      </c>
      <c r="AY371" s="19" t="s">
        <v>125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82</v>
      </c>
      <c r="BK371" s="218">
        <f>ROUND(I371*H371,2)</f>
        <v>0</v>
      </c>
      <c r="BL371" s="19" t="s">
        <v>248</v>
      </c>
      <c r="BM371" s="217" t="s">
        <v>611</v>
      </c>
    </row>
    <row r="372" spans="1:51" s="13" customFormat="1" ht="12">
      <c r="A372" s="13"/>
      <c r="B372" s="224"/>
      <c r="C372" s="225"/>
      <c r="D372" s="226" t="s">
        <v>137</v>
      </c>
      <c r="E372" s="227" t="s">
        <v>19</v>
      </c>
      <c r="F372" s="228" t="s">
        <v>167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137</v>
      </c>
      <c r="AU372" s="234" t="s">
        <v>84</v>
      </c>
      <c r="AV372" s="13" t="s">
        <v>82</v>
      </c>
      <c r="AW372" s="13" t="s">
        <v>34</v>
      </c>
      <c r="AX372" s="13" t="s">
        <v>74</v>
      </c>
      <c r="AY372" s="234" t="s">
        <v>125</v>
      </c>
    </row>
    <row r="373" spans="1:51" s="14" customFormat="1" ht="12">
      <c r="A373" s="14"/>
      <c r="B373" s="235"/>
      <c r="C373" s="236"/>
      <c r="D373" s="226" t="s">
        <v>137</v>
      </c>
      <c r="E373" s="237" t="s">
        <v>19</v>
      </c>
      <c r="F373" s="238" t="s">
        <v>84</v>
      </c>
      <c r="G373" s="236"/>
      <c r="H373" s="239">
        <v>2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137</v>
      </c>
      <c r="AU373" s="245" t="s">
        <v>84</v>
      </c>
      <c r="AV373" s="14" t="s">
        <v>84</v>
      </c>
      <c r="AW373" s="14" t="s">
        <v>34</v>
      </c>
      <c r="AX373" s="14" t="s">
        <v>74</v>
      </c>
      <c r="AY373" s="245" t="s">
        <v>125</v>
      </c>
    </row>
    <row r="374" spans="1:51" s="13" customFormat="1" ht="12">
      <c r="A374" s="13"/>
      <c r="B374" s="224"/>
      <c r="C374" s="225"/>
      <c r="D374" s="226" t="s">
        <v>137</v>
      </c>
      <c r="E374" s="227" t="s">
        <v>19</v>
      </c>
      <c r="F374" s="228" t="s">
        <v>175</v>
      </c>
      <c r="G374" s="225"/>
      <c r="H374" s="227" t="s">
        <v>19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137</v>
      </c>
      <c r="AU374" s="234" t="s">
        <v>84</v>
      </c>
      <c r="AV374" s="13" t="s">
        <v>82</v>
      </c>
      <c r="AW374" s="13" t="s">
        <v>34</v>
      </c>
      <c r="AX374" s="13" t="s">
        <v>74</v>
      </c>
      <c r="AY374" s="234" t="s">
        <v>125</v>
      </c>
    </row>
    <row r="375" spans="1:51" s="14" customFormat="1" ht="12">
      <c r="A375" s="14"/>
      <c r="B375" s="235"/>
      <c r="C375" s="236"/>
      <c r="D375" s="226" t="s">
        <v>137</v>
      </c>
      <c r="E375" s="237" t="s">
        <v>19</v>
      </c>
      <c r="F375" s="238" t="s">
        <v>82</v>
      </c>
      <c r="G375" s="236"/>
      <c r="H375" s="239">
        <v>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137</v>
      </c>
      <c r="AU375" s="245" t="s">
        <v>84</v>
      </c>
      <c r="AV375" s="14" t="s">
        <v>84</v>
      </c>
      <c r="AW375" s="14" t="s">
        <v>34</v>
      </c>
      <c r="AX375" s="14" t="s">
        <v>74</v>
      </c>
      <c r="AY375" s="245" t="s">
        <v>125</v>
      </c>
    </row>
    <row r="376" spans="1:51" s="15" customFormat="1" ht="12">
      <c r="A376" s="15"/>
      <c r="B376" s="246"/>
      <c r="C376" s="247"/>
      <c r="D376" s="226" t="s">
        <v>137</v>
      </c>
      <c r="E376" s="248" t="s">
        <v>19</v>
      </c>
      <c r="F376" s="249" t="s">
        <v>142</v>
      </c>
      <c r="G376" s="247"/>
      <c r="H376" s="250">
        <v>3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6" t="s">
        <v>137</v>
      </c>
      <c r="AU376" s="256" t="s">
        <v>84</v>
      </c>
      <c r="AV376" s="15" t="s">
        <v>133</v>
      </c>
      <c r="AW376" s="15" t="s">
        <v>34</v>
      </c>
      <c r="AX376" s="15" t="s">
        <v>82</v>
      </c>
      <c r="AY376" s="256" t="s">
        <v>125</v>
      </c>
    </row>
    <row r="377" spans="1:65" s="2" customFormat="1" ht="16.5" customHeight="1">
      <c r="A377" s="40"/>
      <c r="B377" s="41"/>
      <c r="C377" s="206" t="s">
        <v>612</v>
      </c>
      <c r="D377" s="206" t="s">
        <v>128</v>
      </c>
      <c r="E377" s="207" t="s">
        <v>613</v>
      </c>
      <c r="F377" s="208" t="s">
        <v>614</v>
      </c>
      <c r="G377" s="209" t="s">
        <v>516</v>
      </c>
      <c r="H377" s="210">
        <v>4</v>
      </c>
      <c r="I377" s="211"/>
      <c r="J377" s="212">
        <f>ROUND(I377*H377,2)</f>
        <v>0</v>
      </c>
      <c r="K377" s="208" t="s">
        <v>19</v>
      </c>
      <c r="L377" s="46"/>
      <c r="M377" s="213" t="s">
        <v>19</v>
      </c>
      <c r="N377" s="214" t="s">
        <v>45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248</v>
      </c>
      <c r="AT377" s="217" t="s">
        <v>128</v>
      </c>
      <c r="AU377" s="217" t="s">
        <v>84</v>
      </c>
      <c r="AY377" s="19" t="s">
        <v>125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82</v>
      </c>
      <c r="BK377" s="218">
        <f>ROUND(I377*H377,2)</f>
        <v>0</v>
      </c>
      <c r="BL377" s="19" t="s">
        <v>248</v>
      </c>
      <c r="BM377" s="217" t="s">
        <v>615</v>
      </c>
    </row>
    <row r="378" spans="1:51" s="13" customFormat="1" ht="12">
      <c r="A378" s="13"/>
      <c r="B378" s="224"/>
      <c r="C378" s="225"/>
      <c r="D378" s="226" t="s">
        <v>137</v>
      </c>
      <c r="E378" s="227" t="s">
        <v>19</v>
      </c>
      <c r="F378" s="228" t="s">
        <v>616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137</v>
      </c>
      <c r="AU378" s="234" t="s">
        <v>84</v>
      </c>
      <c r="AV378" s="13" t="s">
        <v>82</v>
      </c>
      <c r="AW378" s="13" t="s">
        <v>34</v>
      </c>
      <c r="AX378" s="13" t="s">
        <v>74</v>
      </c>
      <c r="AY378" s="234" t="s">
        <v>125</v>
      </c>
    </row>
    <row r="379" spans="1:51" s="14" customFormat="1" ht="12">
      <c r="A379" s="14"/>
      <c r="B379" s="235"/>
      <c r="C379" s="236"/>
      <c r="D379" s="226" t="s">
        <v>137</v>
      </c>
      <c r="E379" s="237" t="s">
        <v>19</v>
      </c>
      <c r="F379" s="238" t="s">
        <v>133</v>
      </c>
      <c r="G379" s="236"/>
      <c r="H379" s="239">
        <v>4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137</v>
      </c>
      <c r="AU379" s="245" t="s">
        <v>84</v>
      </c>
      <c r="AV379" s="14" t="s">
        <v>84</v>
      </c>
      <c r="AW379" s="14" t="s">
        <v>34</v>
      </c>
      <c r="AX379" s="14" t="s">
        <v>74</v>
      </c>
      <c r="AY379" s="245" t="s">
        <v>125</v>
      </c>
    </row>
    <row r="380" spans="1:51" s="15" customFormat="1" ht="12">
      <c r="A380" s="15"/>
      <c r="B380" s="246"/>
      <c r="C380" s="247"/>
      <c r="D380" s="226" t="s">
        <v>137</v>
      </c>
      <c r="E380" s="248" t="s">
        <v>19</v>
      </c>
      <c r="F380" s="249" t="s">
        <v>142</v>
      </c>
      <c r="G380" s="247"/>
      <c r="H380" s="250">
        <v>4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6" t="s">
        <v>137</v>
      </c>
      <c r="AU380" s="256" t="s">
        <v>84</v>
      </c>
      <c r="AV380" s="15" t="s">
        <v>133</v>
      </c>
      <c r="AW380" s="15" t="s">
        <v>34</v>
      </c>
      <c r="AX380" s="15" t="s">
        <v>82</v>
      </c>
      <c r="AY380" s="256" t="s">
        <v>125</v>
      </c>
    </row>
    <row r="381" spans="1:65" s="2" customFormat="1" ht="21.75" customHeight="1">
      <c r="A381" s="40"/>
      <c r="B381" s="41"/>
      <c r="C381" s="206" t="s">
        <v>617</v>
      </c>
      <c r="D381" s="206" t="s">
        <v>128</v>
      </c>
      <c r="E381" s="207" t="s">
        <v>618</v>
      </c>
      <c r="F381" s="208" t="s">
        <v>619</v>
      </c>
      <c r="G381" s="209" t="s">
        <v>260</v>
      </c>
      <c r="H381" s="210">
        <v>6</v>
      </c>
      <c r="I381" s="211"/>
      <c r="J381" s="212">
        <f>ROUND(I381*H381,2)</f>
        <v>0</v>
      </c>
      <c r="K381" s="208" t="s">
        <v>132</v>
      </c>
      <c r="L381" s="46"/>
      <c r="M381" s="213" t="s">
        <v>19</v>
      </c>
      <c r="N381" s="214" t="s">
        <v>45</v>
      </c>
      <c r="O381" s="86"/>
      <c r="P381" s="215">
        <f>O381*H381</f>
        <v>0</v>
      </c>
      <c r="Q381" s="215">
        <v>0.01697</v>
      </c>
      <c r="R381" s="215">
        <f>Q381*H381</f>
        <v>0.10182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248</v>
      </c>
      <c r="AT381" s="217" t="s">
        <v>128</v>
      </c>
      <c r="AU381" s="217" t="s">
        <v>84</v>
      </c>
      <c r="AY381" s="19" t="s">
        <v>125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82</v>
      </c>
      <c r="BK381" s="218">
        <f>ROUND(I381*H381,2)</f>
        <v>0</v>
      </c>
      <c r="BL381" s="19" t="s">
        <v>248</v>
      </c>
      <c r="BM381" s="217" t="s">
        <v>620</v>
      </c>
    </row>
    <row r="382" spans="1:47" s="2" customFormat="1" ht="12">
      <c r="A382" s="40"/>
      <c r="B382" s="41"/>
      <c r="C382" s="42"/>
      <c r="D382" s="219" t="s">
        <v>135</v>
      </c>
      <c r="E382" s="42"/>
      <c r="F382" s="220" t="s">
        <v>621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135</v>
      </c>
      <c r="AU382" s="19" t="s">
        <v>84</v>
      </c>
    </row>
    <row r="383" spans="1:51" s="13" customFormat="1" ht="12">
      <c r="A383" s="13"/>
      <c r="B383" s="224"/>
      <c r="C383" s="225"/>
      <c r="D383" s="226" t="s">
        <v>137</v>
      </c>
      <c r="E383" s="227" t="s">
        <v>19</v>
      </c>
      <c r="F383" s="228" t="s">
        <v>167</v>
      </c>
      <c r="G383" s="225"/>
      <c r="H383" s="227" t="s">
        <v>19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137</v>
      </c>
      <c r="AU383" s="234" t="s">
        <v>84</v>
      </c>
      <c r="AV383" s="13" t="s">
        <v>82</v>
      </c>
      <c r="AW383" s="13" t="s">
        <v>34</v>
      </c>
      <c r="AX383" s="13" t="s">
        <v>74</v>
      </c>
      <c r="AY383" s="234" t="s">
        <v>125</v>
      </c>
    </row>
    <row r="384" spans="1:51" s="14" customFormat="1" ht="12">
      <c r="A384" s="14"/>
      <c r="B384" s="235"/>
      <c r="C384" s="236"/>
      <c r="D384" s="226" t="s">
        <v>137</v>
      </c>
      <c r="E384" s="237" t="s">
        <v>19</v>
      </c>
      <c r="F384" s="238" t="s">
        <v>263</v>
      </c>
      <c r="G384" s="236"/>
      <c r="H384" s="239">
        <v>5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137</v>
      </c>
      <c r="AU384" s="245" t="s">
        <v>84</v>
      </c>
      <c r="AV384" s="14" t="s">
        <v>84</v>
      </c>
      <c r="AW384" s="14" t="s">
        <v>34</v>
      </c>
      <c r="AX384" s="14" t="s">
        <v>74</v>
      </c>
      <c r="AY384" s="245" t="s">
        <v>125</v>
      </c>
    </row>
    <row r="385" spans="1:51" s="13" customFormat="1" ht="12">
      <c r="A385" s="13"/>
      <c r="B385" s="224"/>
      <c r="C385" s="225"/>
      <c r="D385" s="226" t="s">
        <v>137</v>
      </c>
      <c r="E385" s="227" t="s">
        <v>19</v>
      </c>
      <c r="F385" s="228" t="s">
        <v>175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137</v>
      </c>
      <c r="AU385" s="234" t="s">
        <v>84</v>
      </c>
      <c r="AV385" s="13" t="s">
        <v>82</v>
      </c>
      <c r="AW385" s="13" t="s">
        <v>34</v>
      </c>
      <c r="AX385" s="13" t="s">
        <v>74</v>
      </c>
      <c r="AY385" s="234" t="s">
        <v>125</v>
      </c>
    </row>
    <row r="386" spans="1:51" s="14" customFormat="1" ht="12">
      <c r="A386" s="14"/>
      <c r="B386" s="235"/>
      <c r="C386" s="236"/>
      <c r="D386" s="226" t="s">
        <v>137</v>
      </c>
      <c r="E386" s="237" t="s">
        <v>19</v>
      </c>
      <c r="F386" s="238" t="s">
        <v>82</v>
      </c>
      <c r="G386" s="236"/>
      <c r="H386" s="239">
        <v>1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137</v>
      </c>
      <c r="AU386" s="245" t="s">
        <v>84</v>
      </c>
      <c r="AV386" s="14" t="s">
        <v>84</v>
      </c>
      <c r="AW386" s="14" t="s">
        <v>34</v>
      </c>
      <c r="AX386" s="14" t="s">
        <v>74</v>
      </c>
      <c r="AY386" s="245" t="s">
        <v>125</v>
      </c>
    </row>
    <row r="387" spans="1:51" s="15" customFormat="1" ht="12">
      <c r="A387" s="15"/>
      <c r="B387" s="246"/>
      <c r="C387" s="247"/>
      <c r="D387" s="226" t="s">
        <v>137</v>
      </c>
      <c r="E387" s="248" t="s">
        <v>19</v>
      </c>
      <c r="F387" s="249" t="s">
        <v>142</v>
      </c>
      <c r="G387" s="247"/>
      <c r="H387" s="250">
        <v>6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6" t="s">
        <v>137</v>
      </c>
      <c r="AU387" s="256" t="s">
        <v>84</v>
      </c>
      <c r="AV387" s="15" t="s">
        <v>133</v>
      </c>
      <c r="AW387" s="15" t="s">
        <v>34</v>
      </c>
      <c r="AX387" s="15" t="s">
        <v>82</v>
      </c>
      <c r="AY387" s="256" t="s">
        <v>125</v>
      </c>
    </row>
    <row r="388" spans="1:65" s="2" customFormat="1" ht="16.5" customHeight="1">
      <c r="A388" s="40"/>
      <c r="B388" s="41"/>
      <c r="C388" s="206" t="s">
        <v>622</v>
      </c>
      <c r="D388" s="206" t="s">
        <v>128</v>
      </c>
      <c r="E388" s="207" t="s">
        <v>623</v>
      </c>
      <c r="F388" s="208" t="s">
        <v>624</v>
      </c>
      <c r="G388" s="209" t="s">
        <v>260</v>
      </c>
      <c r="H388" s="210">
        <v>3</v>
      </c>
      <c r="I388" s="211"/>
      <c r="J388" s="212">
        <f>ROUND(I388*H388,2)</f>
        <v>0</v>
      </c>
      <c r="K388" s="208" t="s">
        <v>132</v>
      </c>
      <c r="L388" s="46"/>
      <c r="M388" s="213" t="s">
        <v>19</v>
      </c>
      <c r="N388" s="214" t="s">
        <v>45</v>
      </c>
      <c r="O388" s="86"/>
      <c r="P388" s="215">
        <f>O388*H388</f>
        <v>0</v>
      </c>
      <c r="Q388" s="215">
        <v>0.01808</v>
      </c>
      <c r="R388" s="215">
        <f>Q388*H388</f>
        <v>0.05424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248</v>
      </c>
      <c r="AT388" s="217" t="s">
        <v>128</v>
      </c>
      <c r="AU388" s="217" t="s">
        <v>84</v>
      </c>
      <c r="AY388" s="19" t="s">
        <v>125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82</v>
      </c>
      <c r="BK388" s="218">
        <f>ROUND(I388*H388,2)</f>
        <v>0</v>
      </c>
      <c r="BL388" s="19" t="s">
        <v>248</v>
      </c>
      <c r="BM388" s="217" t="s">
        <v>625</v>
      </c>
    </row>
    <row r="389" spans="1:47" s="2" customFormat="1" ht="12">
      <c r="A389" s="40"/>
      <c r="B389" s="41"/>
      <c r="C389" s="42"/>
      <c r="D389" s="219" t="s">
        <v>135</v>
      </c>
      <c r="E389" s="42"/>
      <c r="F389" s="220" t="s">
        <v>626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135</v>
      </c>
      <c r="AU389" s="19" t="s">
        <v>84</v>
      </c>
    </row>
    <row r="390" spans="1:51" s="13" customFormat="1" ht="12">
      <c r="A390" s="13"/>
      <c r="B390" s="224"/>
      <c r="C390" s="225"/>
      <c r="D390" s="226" t="s">
        <v>137</v>
      </c>
      <c r="E390" s="227" t="s">
        <v>19</v>
      </c>
      <c r="F390" s="228" t="s">
        <v>167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137</v>
      </c>
      <c r="AU390" s="234" t="s">
        <v>84</v>
      </c>
      <c r="AV390" s="13" t="s">
        <v>82</v>
      </c>
      <c r="AW390" s="13" t="s">
        <v>34</v>
      </c>
      <c r="AX390" s="13" t="s">
        <v>74</v>
      </c>
      <c r="AY390" s="234" t="s">
        <v>125</v>
      </c>
    </row>
    <row r="391" spans="1:51" s="14" customFormat="1" ht="12">
      <c r="A391" s="14"/>
      <c r="B391" s="235"/>
      <c r="C391" s="236"/>
      <c r="D391" s="226" t="s">
        <v>137</v>
      </c>
      <c r="E391" s="237" t="s">
        <v>19</v>
      </c>
      <c r="F391" s="238" t="s">
        <v>154</v>
      </c>
      <c r="G391" s="236"/>
      <c r="H391" s="239">
        <v>3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137</v>
      </c>
      <c r="AU391" s="245" t="s">
        <v>84</v>
      </c>
      <c r="AV391" s="14" t="s">
        <v>84</v>
      </c>
      <c r="AW391" s="14" t="s">
        <v>34</v>
      </c>
      <c r="AX391" s="14" t="s">
        <v>74</v>
      </c>
      <c r="AY391" s="245" t="s">
        <v>125</v>
      </c>
    </row>
    <row r="392" spans="1:51" s="15" customFormat="1" ht="12">
      <c r="A392" s="15"/>
      <c r="B392" s="246"/>
      <c r="C392" s="247"/>
      <c r="D392" s="226" t="s">
        <v>137</v>
      </c>
      <c r="E392" s="248" t="s">
        <v>19</v>
      </c>
      <c r="F392" s="249" t="s">
        <v>142</v>
      </c>
      <c r="G392" s="247"/>
      <c r="H392" s="250">
        <v>3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137</v>
      </c>
      <c r="AU392" s="256" t="s">
        <v>84</v>
      </c>
      <c r="AV392" s="15" t="s">
        <v>133</v>
      </c>
      <c r="AW392" s="15" t="s">
        <v>34</v>
      </c>
      <c r="AX392" s="15" t="s">
        <v>82</v>
      </c>
      <c r="AY392" s="256" t="s">
        <v>125</v>
      </c>
    </row>
    <row r="393" spans="1:65" s="2" customFormat="1" ht="24.15" customHeight="1">
      <c r="A393" s="40"/>
      <c r="B393" s="41"/>
      <c r="C393" s="206" t="s">
        <v>627</v>
      </c>
      <c r="D393" s="206" t="s">
        <v>128</v>
      </c>
      <c r="E393" s="207" t="s">
        <v>628</v>
      </c>
      <c r="F393" s="208" t="s">
        <v>629</v>
      </c>
      <c r="G393" s="209" t="s">
        <v>260</v>
      </c>
      <c r="H393" s="210">
        <v>7</v>
      </c>
      <c r="I393" s="211"/>
      <c r="J393" s="212">
        <f>ROUND(I393*H393,2)</f>
        <v>0</v>
      </c>
      <c r="K393" s="208" t="s">
        <v>132</v>
      </c>
      <c r="L393" s="46"/>
      <c r="M393" s="213" t="s">
        <v>19</v>
      </c>
      <c r="N393" s="214" t="s">
        <v>45</v>
      </c>
      <c r="O393" s="86"/>
      <c r="P393" s="215">
        <f>O393*H393</f>
        <v>0</v>
      </c>
      <c r="Q393" s="215">
        <v>0.01497</v>
      </c>
      <c r="R393" s="215">
        <f>Q393*H393</f>
        <v>0.10479000000000001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248</v>
      </c>
      <c r="AT393" s="217" t="s">
        <v>128</v>
      </c>
      <c r="AU393" s="217" t="s">
        <v>84</v>
      </c>
      <c r="AY393" s="19" t="s">
        <v>125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82</v>
      </c>
      <c r="BK393" s="218">
        <f>ROUND(I393*H393,2)</f>
        <v>0</v>
      </c>
      <c r="BL393" s="19" t="s">
        <v>248</v>
      </c>
      <c r="BM393" s="217" t="s">
        <v>630</v>
      </c>
    </row>
    <row r="394" spans="1:47" s="2" customFormat="1" ht="12">
      <c r="A394" s="40"/>
      <c r="B394" s="41"/>
      <c r="C394" s="42"/>
      <c r="D394" s="219" t="s">
        <v>135</v>
      </c>
      <c r="E394" s="42"/>
      <c r="F394" s="220" t="s">
        <v>631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135</v>
      </c>
      <c r="AU394" s="19" t="s">
        <v>84</v>
      </c>
    </row>
    <row r="395" spans="1:51" s="13" customFormat="1" ht="12">
      <c r="A395" s="13"/>
      <c r="B395" s="224"/>
      <c r="C395" s="225"/>
      <c r="D395" s="226" t="s">
        <v>137</v>
      </c>
      <c r="E395" s="227" t="s">
        <v>19</v>
      </c>
      <c r="F395" s="228" t="s">
        <v>167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137</v>
      </c>
      <c r="AU395" s="234" t="s">
        <v>84</v>
      </c>
      <c r="AV395" s="13" t="s">
        <v>82</v>
      </c>
      <c r="AW395" s="13" t="s">
        <v>34</v>
      </c>
      <c r="AX395" s="13" t="s">
        <v>74</v>
      </c>
      <c r="AY395" s="234" t="s">
        <v>125</v>
      </c>
    </row>
    <row r="396" spans="1:51" s="14" customFormat="1" ht="12">
      <c r="A396" s="14"/>
      <c r="B396" s="235"/>
      <c r="C396" s="236"/>
      <c r="D396" s="226" t="s">
        <v>137</v>
      </c>
      <c r="E396" s="237" t="s">
        <v>19</v>
      </c>
      <c r="F396" s="238" t="s">
        <v>274</v>
      </c>
      <c r="G396" s="236"/>
      <c r="H396" s="239">
        <v>6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137</v>
      </c>
      <c r="AU396" s="245" t="s">
        <v>84</v>
      </c>
      <c r="AV396" s="14" t="s">
        <v>84</v>
      </c>
      <c r="AW396" s="14" t="s">
        <v>34</v>
      </c>
      <c r="AX396" s="14" t="s">
        <v>74</v>
      </c>
      <c r="AY396" s="245" t="s">
        <v>125</v>
      </c>
    </row>
    <row r="397" spans="1:51" s="13" customFormat="1" ht="12">
      <c r="A397" s="13"/>
      <c r="B397" s="224"/>
      <c r="C397" s="225"/>
      <c r="D397" s="226" t="s">
        <v>137</v>
      </c>
      <c r="E397" s="227" t="s">
        <v>19</v>
      </c>
      <c r="F397" s="228" t="s">
        <v>175</v>
      </c>
      <c r="G397" s="225"/>
      <c r="H397" s="227" t="s">
        <v>19</v>
      </c>
      <c r="I397" s="229"/>
      <c r="J397" s="225"/>
      <c r="K397" s="225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137</v>
      </c>
      <c r="AU397" s="234" t="s">
        <v>84</v>
      </c>
      <c r="AV397" s="13" t="s">
        <v>82</v>
      </c>
      <c r="AW397" s="13" t="s">
        <v>34</v>
      </c>
      <c r="AX397" s="13" t="s">
        <v>74</v>
      </c>
      <c r="AY397" s="234" t="s">
        <v>125</v>
      </c>
    </row>
    <row r="398" spans="1:51" s="14" customFormat="1" ht="12">
      <c r="A398" s="14"/>
      <c r="B398" s="235"/>
      <c r="C398" s="236"/>
      <c r="D398" s="226" t="s">
        <v>137</v>
      </c>
      <c r="E398" s="237" t="s">
        <v>19</v>
      </c>
      <c r="F398" s="238" t="s">
        <v>82</v>
      </c>
      <c r="G398" s="236"/>
      <c r="H398" s="239">
        <v>1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137</v>
      </c>
      <c r="AU398" s="245" t="s">
        <v>84</v>
      </c>
      <c r="AV398" s="14" t="s">
        <v>84</v>
      </c>
      <c r="AW398" s="14" t="s">
        <v>34</v>
      </c>
      <c r="AX398" s="14" t="s">
        <v>74</v>
      </c>
      <c r="AY398" s="245" t="s">
        <v>125</v>
      </c>
    </row>
    <row r="399" spans="1:51" s="15" customFormat="1" ht="12">
      <c r="A399" s="15"/>
      <c r="B399" s="246"/>
      <c r="C399" s="247"/>
      <c r="D399" s="226" t="s">
        <v>137</v>
      </c>
      <c r="E399" s="248" t="s">
        <v>19</v>
      </c>
      <c r="F399" s="249" t="s">
        <v>142</v>
      </c>
      <c r="G399" s="247"/>
      <c r="H399" s="250">
        <v>7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6" t="s">
        <v>137</v>
      </c>
      <c r="AU399" s="256" t="s">
        <v>84</v>
      </c>
      <c r="AV399" s="15" t="s">
        <v>133</v>
      </c>
      <c r="AW399" s="15" t="s">
        <v>34</v>
      </c>
      <c r="AX399" s="15" t="s">
        <v>82</v>
      </c>
      <c r="AY399" s="256" t="s">
        <v>125</v>
      </c>
    </row>
    <row r="400" spans="1:65" s="2" customFormat="1" ht="16.5" customHeight="1">
      <c r="A400" s="40"/>
      <c r="B400" s="41"/>
      <c r="C400" s="206" t="s">
        <v>632</v>
      </c>
      <c r="D400" s="206" t="s">
        <v>128</v>
      </c>
      <c r="E400" s="207" t="s">
        <v>633</v>
      </c>
      <c r="F400" s="208" t="s">
        <v>634</v>
      </c>
      <c r="G400" s="209" t="s">
        <v>260</v>
      </c>
      <c r="H400" s="210">
        <v>4</v>
      </c>
      <c r="I400" s="211"/>
      <c r="J400" s="212">
        <f>ROUND(I400*H400,2)</f>
        <v>0</v>
      </c>
      <c r="K400" s="208" t="s">
        <v>19</v>
      </c>
      <c r="L400" s="46"/>
      <c r="M400" s="213" t="s">
        <v>19</v>
      </c>
      <c r="N400" s="214" t="s">
        <v>45</v>
      </c>
      <c r="O400" s="86"/>
      <c r="P400" s="215">
        <f>O400*H400</f>
        <v>0</v>
      </c>
      <c r="Q400" s="215">
        <v>0.00052</v>
      </c>
      <c r="R400" s="215">
        <f>Q400*H400</f>
        <v>0.00208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248</v>
      </c>
      <c r="AT400" s="217" t="s">
        <v>128</v>
      </c>
      <c r="AU400" s="217" t="s">
        <v>84</v>
      </c>
      <c r="AY400" s="19" t="s">
        <v>125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82</v>
      </c>
      <c r="BK400" s="218">
        <f>ROUND(I400*H400,2)</f>
        <v>0</v>
      </c>
      <c r="BL400" s="19" t="s">
        <v>248</v>
      </c>
      <c r="BM400" s="217" t="s">
        <v>635</v>
      </c>
    </row>
    <row r="401" spans="1:51" s="13" customFormat="1" ht="12">
      <c r="A401" s="13"/>
      <c r="B401" s="224"/>
      <c r="C401" s="225"/>
      <c r="D401" s="226" t="s">
        <v>137</v>
      </c>
      <c r="E401" s="227" t="s">
        <v>19</v>
      </c>
      <c r="F401" s="228" t="s">
        <v>167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137</v>
      </c>
      <c r="AU401" s="234" t="s">
        <v>84</v>
      </c>
      <c r="AV401" s="13" t="s">
        <v>82</v>
      </c>
      <c r="AW401" s="13" t="s">
        <v>34</v>
      </c>
      <c r="AX401" s="13" t="s">
        <v>74</v>
      </c>
      <c r="AY401" s="234" t="s">
        <v>125</v>
      </c>
    </row>
    <row r="402" spans="1:51" s="14" customFormat="1" ht="12">
      <c r="A402" s="14"/>
      <c r="B402" s="235"/>
      <c r="C402" s="236"/>
      <c r="D402" s="226" t="s">
        <v>137</v>
      </c>
      <c r="E402" s="237" t="s">
        <v>19</v>
      </c>
      <c r="F402" s="238" t="s">
        <v>636</v>
      </c>
      <c r="G402" s="236"/>
      <c r="H402" s="239">
        <v>3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137</v>
      </c>
      <c r="AU402" s="245" t="s">
        <v>84</v>
      </c>
      <c r="AV402" s="14" t="s">
        <v>84</v>
      </c>
      <c r="AW402" s="14" t="s">
        <v>34</v>
      </c>
      <c r="AX402" s="14" t="s">
        <v>74</v>
      </c>
      <c r="AY402" s="245" t="s">
        <v>125</v>
      </c>
    </row>
    <row r="403" spans="1:51" s="13" customFormat="1" ht="12">
      <c r="A403" s="13"/>
      <c r="B403" s="224"/>
      <c r="C403" s="225"/>
      <c r="D403" s="226" t="s">
        <v>137</v>
      </c>
      <c r="E403" s="227" t="s">
        <v>19</v>
      </c>
      <c r="F403" s="228" t="s">
        <v>175</v>
      </c>
      <c r="G403" s="225"/>
      <c r="H403" s="227" t="s">
        <v>19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137</v>
      </c>
      <c r="AU403" s="234" t="s">
        <v>84</v>
      </c>
      <c r="AV403" s="13" t="s">
        <v>82</v>
      </c>
      <c r="AW403" s="13" t="s">
        <v>34</v>
      </c>
      <c r="AX403" s="13" t="s">
        <v>74</v>
      </c>
      <c r="AY403" s="234" t="s">
        <v>125</v>
      </c>
    </row>
    <row r="404" spans="1:51" s="14" customFormat="1" ht="12">
      <c r="A404" s="14"/>
      <c r="B404" s="235"/>
      <c r="C404" s="236"/>
      <c r="D404" s="226" t="s">
        <v>137</v>
      </c>
      <c r="E404" s="237" t="s">
        <v>19</v>
      </c>
      <c r="F404" s="238" t="s">
        <v>82</v>
      </c>
      <c r="G404" s="236"/>
      <c r="H404" s="239">
        <v>1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5" t="s">
        <v>137</v>
      </c>
      <c r="AU404" s="245" t="s">
        <v>84</v>
      </c>
      <c r="AV404" s="14" t="s">
        <v>84</v>
      </c>
      <c r="AW404" s="14" t="s">
        <v>34</v>
      </c>
      <c r="AX404" s="14" t="s">
        <v>74</v>
      </c>
      <c r="AY404" s="245" t="s">
        <v>125</v>
      </c>
    </row>
    <row r="405" spans="1:51" s="15" customFormat="1" ht="12">
      <c r="A405" s="15"/>
      <c r="B405" s="246"/>
      <c r="C405" s="247"/>
      <c r="D405" s="226" t="s">
        <v>137</v>
      </c>
      <c r="E405" s="248" t="s">
        <v>19</v>
      </c>
      <c r="F405" s="249" t="s">
        <v>142</v>
      </c>
      <c r="G405" s="247"/>
      <c r="H405" s="250">
        <v>4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6" t="s">
        <v>137</v>
      </c>
      <c r="AU405" s="256" t="s">
        <v>84</v>
      </c>
      <c r="AV405" s="15" t="s">
        <v>133</v>
      </c>
      <c r="AW405" s="15" t="s">
        <v>34</v>
      </c>
      <c r="AX405" s="15" t="s">
        <v>82</v>
      </c>
      <c r="AY405" s="256" t="s">
        <v>125</v>
      </c>
    </row>
    <row r="406" spans="1:65" s="2" customFormat="1" ht="16.5" customHeight="1">
      <c r="A406" s="40"/>
      <c r="B406" s="41"/>
      <c r="C406" s="206" t="s">
        <v>637</v>
      </c>
      <c r="D406" s="206" t="s">
        <v>128</v>
      </c>
      <c r="E406" s="207" t="s">
        <v>638</v>
      </c>
      <c r="F406" s="208" t="s">
        <v>639</v>
      </c>
      <c r="G406" s="209" t="s">
        <v>260</v>
      </c>
      <c r="H406" s="210">
        <v>6</v>
      </c>
      <c r="I406" s="211"/>
      <c r="J406" s="212">
        <f>ROUND(I406*H406,2)</f>
        <v>0</v>
      </c>
      <c r="K406" s="208" t="s">
        <v>132</v>
      </c>
      <c r="L406" s="46"/>
      <c r="M406" s="213" t="s">
        <v>19</v>
      </c>
      <c r="N406" s="214" t="s">
        <v>45</v>
      </c>
      <c r="O406" s="86"/>
      <c r="P406" s="215">
        <f>O406*H406</f>
        <v>0</v>
      </c>
      <c r="Q406" s="215">
        <v>0.00052</v>
      </c>
      <c r="R406" s="215">
        <f>Q406*H406</f>
        <v>0.0031199999999999995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248</v>
      </c>
      <c r="AT406" s="217" t="s">
        <v>128</v>
      </c>
      <c r="AU406" s="217" t="s">
        <v>84</v>
      </c>
      <c r="AY406" s="19" t="s">
        <v>125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82</v>
      </c>
      <c r="BK406" s="218">
        <f>ROUND(I406*H406,2)</f>
        <v>0</v>
      </c>
      <c r="BL406" s="19" t="s">
        <v>248</v>
      </c>
      <c r="BM406" s="217" t="s">
        <v>640</v>
      </c>
    </row>
    <row r="407" spans="1:47" s="2" customFormat="1" ht="12">
      <c r="A407" s="40"/>
      <c r="B407" s="41"/>
      <c r="C407" s="42"/>
      <c r="D407" s="219" t="s">
        <v>135</v>
      </c>
      <c r="E407" s="42"/>
      <c r="F407" s="220" t="s">
        <v>641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135</v>
      </c>
      <c r="AU407" s="19" t="s">
        <v>84</v>
      </c>
    </row>
    <row r="408" spans="1:51" s="13" customFormat="1" ht="12">
      <c r="A408" s="13"/>
      <c r="B408" s="224"/>
      <c r="C408" s="225"/>
      <c r="D408" s="226" t="s">
        <v>137</v>
      </c>
      <c r="E408" s="227" t="s">
        <v>19</v>
      </c>
      <c r="F408" s="228" t="s">
        <v>167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137</v>
      </c>
      <c r="AU408" s="234" t="s">
        <v>84</v>
      </c>
      <c r="AV408" s="13" t="s">
        <v>82</v>
      </c>
      <c r="AW408" s="13" t="s">
        <v>34</v>
      </c>
      <c r="AX408" s="13" t="s">
        <v>74</v>
      </c>
      <c r="AY408" s="234" t="s">
        <v>125</v>
      </c>
    </row>
    <row r="409" spans="1:51" s="14" customFormat="1" ht="12">
      <c r="A409" s="14"/>
      <c r="B409" s="235"/>
      <c r="C409" s="236"/>
      <c r="D409" s="226" t="s">
        <v>137</v>
      </c>
      <c r="E409" s="237" t="s">
        <v>19</v>
      </c>
      <c r="F409" s="238" t="s">
        <v>263</v>
      </c>
      <c r="G409" s="236"/>
      <c r="H409" s="239">
        <v>5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137</v>
      </c>
      <c r="AU409" s="245" t="s">
        <v>84</v>
      </c>
      <c r="AV409" s="14" t="s">
        <v>84</v>
      </c>
      <c r="AW409" s="14" t="s">
        <v>34</v>
      </c>
      <c r="AX409" s="14" t="s">
        <v>74</v>
      </c>
      <c r="AY409" s="245" t="s">
        <v>125</v>
      </c>
    </row>
    <row r="410" spans="1:51" s="13" customFormat="1" ht="12">
      <c r="A410" s="13"/>
      <c r="B410" s="224"/>
      <c r="C410" s="225"/>
      <c r="D410" s="226" t="s">
        <v>137</v>
      </c>
      <c r="E410" s="227" t="s">
        <v>19</v>
      </c>
      <c r="F410" s="228" t="s">
        <v>175</v>
      </c>
      <c r="G410" s="225"/>
      <c r="H410" s="227" t="s">
        <v>19</v>
      </c>
      <c r="I410" s="229"/>
      <c r="J410" s="225"/>
      <c r="K410" s="225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137</v>
      </c>
      <c r="AU410" s="234" t="s">
        <v>84</v>
      </c>
      <c r="AV410" s="13" t="s">
        <v>82</v>
      </c>
      <c r="AW410" s="13" t="s">
        <v>34</v>
      </c>
      <c r="AX410" s="13" t="s">
        <v>74</v>
      </c>
      <c r="AY410" s="234" t="s">
        <v>125</v>
      </c>
    </row>
    <row r="411" spans="1:51" s="14" customFormat="1" ht="12">
      <c r="A411" s="14"/>
      <c r="B411" s="235"/>
      <c r="C411" s="236"/>
      <c r="D411" s="226" t="s">
        <v>137</v>
      </c>
      <c r="E411" s="237" t="s">
        <v>19</v>
      </c>
      <c r="F411" s="238" t="s">
        <v>82</v>
      </c>
      <c r="G411" s="236"/>
      <c r="H411" s="239">
        <v>1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137</v>
      </c>
      <c r="AU411" s="245" t="s">
        <v>84</v>
      </c>
      <c r="AV411" s="14" t="s">
        <v>84</v>
      </c>
      <c r="AW411" s="14" t="s">
        <v>34</v>
      </c>
      <c r="AX411" s="14" t="s">
        <v>74</v>
      </c>
      <c r="AY411" s="245" t="s">
        <v>125</v>
      </c>
    </row>
    <row r="412" spans="1:51" s="15" customFormat="1" ht="12">
      <c r="A412" s="15"/>
      <c r="B412" s="246"/>
      <c r="C412" s="247"/>
      <c r="D412" s="226" t="s">
        <v>137</v>
      </c>
      <c r="E412" s="248" t="s">
        <v>19</v>
      </c>
      <c r="F412" s="249" t="s">
        <v>142</v>
      </c>
      <c r="G412" s="247"/>
      <c r="H412" s="250">
        <v>6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137</v>
      </c>
      <c r="AU412" s="256" t="s">
        <v>84</v>
      </c>
      <c r="AV412" s="15" t="s">
        <v>133</v>
      </c>
      <c r="AW412" s="15" t="s">
        <v>34</v>
      </c>
      <c r="AX412" s="15" t="s">
        <v>82</v>
      </c>
      <c r="AY412" s="256" t="s">
        <v>125</v>
      </c>
    </row>
    <row r="413" spans="1:65" s="2" customFormat="1" ht="16.5" customHeight="1">
      <c r="A413" s="40"/>
      <c r="B413" s="41"/>
      <c r="C413" s="206" t="s">
        <v>642</v>
      </c>
      <c r="D413" s="206" t="s">
        <v>128</v>
      </c>
      <c r="E413" s="207" t="s">
        <v>643</v>
      </c>
      <c r="F413" s="208" t="s">
        <v>644</v>
      </c>
      <c r="G413" s="209" t="s">
        <v>260</v>
      </c>
      <c r="H413" s="210">
        <v>3</v>
      </c>
      <c r="I413" s="211"/>
      <c r="J413" s="212">
        <f>ROUND(I413*H413,2)</f>
        <v>0</v>
      </c>
      <c r="K413" s="208" t="s">
        <v>132</v>
      </c>
      <c r="L413" s="46"/>
      <c r="M413" s="213" t="s">
        <v>19</v>
      </c>
      <c r="N413" s="214" t="s">
        <v>45</v>
      </c>
      <c r="O413" s="86"/>
      <c r="P413" s="215">
        <f>O413*H413</f>
        <v>0</v>
      </c>
      <c r="Q413" s="215">
        <v>0.00052</v>
      </c>
      <c r="R413" s="215">
        <f>Q413*H413</f>
        <v>0.0015599999999999998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248</v>
      </c>
      <c r="AT413" s="217" t="s">
        <v>128</v>
      </c>
      <c r="AU413" s="217" t="s">
        <v>84</v>
      </c>
      <c r="AY413" s="19" t="s">
        <v>125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82</v>
      </c>
      <c r="BK413" s="218">
        <f>ROUND(I413*H413,2)</f>
        <v>0</v>
      </c>
      <c r="BL413" s="19" t="s">
        <v>248</v>
      </c>
      <c r="BM413" s="217" t="s">
        <v>645</v>
      </c>
    </row>
    <row r="414" spans="1:47" s="2" customFormat="1" ht="12">
      <c r="A414" s="40"/>
      <c r="B414" s="41"/>
      <c r="C414" s="42"/>
      <c r="D414" s="219" t="s">
        <v>135</v>
      </c>
      <c r="E414" s="42"/>
      <c r="F414" s="220" t="s">
        <v>646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135</v>
      </c>
      <c r="AU414" s="19" t="s">
        <v>84</v>
      </c>
    </row>
    <row r="415" spans="1:51" s="13" customFormat="1" ht="12">
      <c r="A415" s="13"/>
      <c r="B415" s="224"/>
      <c r="C415" s="225"/>
      <c r="D415" s="226" t="s">
        <v>137</v>
      </c>
      <c r="E415" s="227" t="s">
        <v>19</v>
      </c>
      <c r="F415" s="228" t="s">
        <v>167</v>
      </c>
      <c r="G415" s="225"/>
      <c r="H415" s="227" t="s">
        <v>19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137</v>
      </c>
      <c r="AU415" s="234" t="s">
        <v>84</v>
      </c>
      <c r="AV415" s="13" t="s">
        <v>82</v>
      </c>
      <c r="AW415" s="13" t="s">
        <v>34</v>
      </c>
      <c r="AX415" s="13" t="s">
        <v>74</v>
      </c>
      <c r="AY415" s="234" t="s">
        <v>125</v>
      </c>
    </row>
    <row r="416" spans="1:51" s="14" customFormat="1" ht="12">
      <c r="A416" s="14"/>
      <c r="B416" s="235"/>
      <c r="C416" s="236"/>
      <c r="D416" s="226" t="s">
        <v>137</v>
      </c>
      <c r="E416" s="237" t="s">
        <v>19</v>
      </c>
      <c r="F416" s="238" t="s">
        <v>647</v>
      </c>
      <c r="G416" s="236"/>
      <c r="H416" s="239">
        <v>2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137</v>
      </c>
      <c r="AU416" s="245" t="s">
        <v>84</v>
      </c>
      <c r="AV416" s="14" t="s">
        <v>84</v>
      </c>
      <c r="AW416" s="14" t="s">
        <v>34</v>
      </c>
      <c r="AX416" s="14" t="s">
        <v>74</v>
      </c>
      <c r="AY416" s="245" t="s">
        <v>125</v>
      </c>
    </row>
    <row r="417" spans="1:51" s="13" customFormat="1" ht="12">
      <c r="A417" s="13"/>
      <c r="B417" s="224"/>
      <c r="C417" s="225"/>
      <c r="D417" s="226" t="s">
        <v>137</v>
      </c>
      <c r="E417" s="227" t="s">
        <v>19</v>
      </c>
      <c r="F417" s="228" t="s">
        <v>175</v>
      </c>
      <c r="G417" s="225"/>
      <c r="H417" s="227" t="s">
        <v>19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137</v>
      </c>
      <c r="AU417" s="234" t="s">
        <v>84</v>
      </c>
      <c r="AV417" s="13" t="s">
        <v>82</v>
      </c>
      <c r="AW417" s="13" t="s">
        <v>34</v>
      </c>
      <c r="AX417" s="13" t="s">
        <v>74</v>
      </c>
      <c r="AY417" s="234" t="s">
        <v>125</v>
      </c>
    </row>
    <row r="418" spans="1:51" s="14" customFormat="1" ht="12">
      <c r="A418" s="14"/>
      <c r="B418" s="235"/>
      <c r="C418" s="236"/>
      <c r="D418" s="226" t="s">
        <v>137</v>
      </c>
      <c r="E418" s="237" t="s">
        <v>19</v>
      </c>
      <c r="F418" s="238" t="s">
        <v>82</v>
      </c>
      <c r="G418" s="236"/>
      <c r="H418" s="239">
        <v>1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137</v>
      </c>
      <c r="AU418" s="245" t="s">
        <v>84</v>
      </c>
      <c r="AV418" s="14" t="s">
        <v>84</v>
      </c>
      <c r="AW418" s="14" t="s">
        <v>34</v>
      </c>
      <c r="AX418" s="14" t="s">
        <v>74</v>
      </c>
      <c r="AY418" s="245" t="s">
        <v>125</v>
      </c>
    </row>
    <row r="419" spans="1:51" s="15" customFormat="1" ht="12">
      <c r="A419" s="15"/>
      <c r="B419" s="246"/>
      <c r="C419" s="247"/>
      <c r="D419" s="226" t="s">
        <v>137</v>
      </c>
      <c r="E419" s="248" t="s">
        <v>19</v>
      </c>
      <c r="F419" s="249" t="s">
        <v>142</v>
      </c>
      <c r="G419" s="247"/>
      <c r="H419" s="250">
        <v>3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6" t="s">
        <v>137</v>
      </c>
      <c r="AU419" s="256" t="s">
        <v>84</v>
      </c>
      <c r="AV419" s="15" t="s">
        <v>133</v>
      </c>
      <c r="AW419" s="15" t="s">
        <v>34</v>
      </c>
      <c r="AX419" s="15" t="s">
        <v>82</v>
      </c>
      <c r="AY419" s="256" t="s">
        <v>125</v>
      </c>
    </row>
    <row r="420" spans="1:65" s="2" customFormat="1" ht="16.5" customHeight="1">
      <c r="A420" s="40"/>
      <c r="B420" s="41"/>
      <c r="C420" s="206" t="s">
        <v>648</v>
      </c>
      <c r="D420" s="206" t="s">
        <v>128</v>
      </c>
      <c r="E420" s="207" t="s">
        <v>649</v>
      </c>
      <c r="F420" s="208" t="s">
        <v>650</v>
      </c>
      <c r="G420" s="209" t="s">
        <v>260</v>
      </c>
      <c r="H420" s="210">
        <v>3</v>
      </c>
      <c r="I420" s="211"/>
      <c r="J420" s="212">
        <f>ROUND(I420*H420,2)</f>
        <v>0</v>
      </c>
      <c r="K420" s="208" t="s">
        <v>19</v>
      </c>
      <c r="L420" s="46"/>
      <c r="M420" s="213" t="s">
        <v>19</v>
      </c>
      <c r="N420" s="214" t="s">
        <v>45</v>
      </c>
      <c r="O420" s="86"/>
      <c r="P420" s="215">
        <f>O420*H420</f>
        <v>0</v>
      </c>
      <c r="Q420" s="215">
        <v>0.00052</v>
      </c>
      <c r="R420" s="215">
        <f>Q420*H420</f>
        <v>0.0015599999999999998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248</v>
      </c>
      <c r="AT420" s="217" t="s">
        <v>128</v>
      </c>
      <c r="AU420" s="217" t="s">
        <v>84</v>
      </c>
      <c r="AY420" s="19" t="s">
        <v>125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82</v>
      </c>
      <c r="BK420" s="218">
        <f>ROUND(I420*H420,2)</f>
        <v>0</v>
      </c>
      <c r="BL420" s="19" t="s">
        <v>248</v>
      </c>
      <c r="BM420" s="217" t="s">
        <v>651</v>
      </c>
    </row>
    <row r="421" spans="1:51" s="13" customFormat="1" ht="12">
      <c r="A421" s="13"/>
      <c r="B421" s="224"/>
      <c r="C421" s="225"/>
      <c r="D421" s="226" t="s">
        <v>137</v>
      </c>
      <c r="E421" s="227" t="s">
        <v>19</v>
      </c>
      <c r="F421" s="228" t="s">
        <v>652</v>
      </c>
      <c r="G421" s="225"/>
      <c r="H421" s="227" t="s">
        <v>19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137</v>
      </c>
      <c r="AU421" s="234" t="s">
        <v>84</v>
      </c>
      <c r="AV421" s="13" t="s">
        <v>82</v>
      </c>
      <c r="AW421" s="13" t="s">
        <v>34</v>
      </c>
      <c r="AX421" s="13" t="s">
        <v>74</v>
      </c>
      <c r="AY421" s="234" t="s">
        <v>125</v>
      </c>
    </row>
    <row r="422" spans="1:51" s="14" customFormat="1" ht="12">
      <c r="A422" s="14"/>
      <c r="B422" s="235"/>
      <c r="C422" s="236"/>
      <c r="D422" s="226" t="s">
        <v>137</v>
      </c>
      <c r="E422" s="237" t="s">
        <v>19</v>
      </c>
      <c r="F422" s="238" t="s">
        <v>84</v>
      </c>
      <c r="G422" s="236"/>
      <c r="H422" s="239">
        <v>2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137</v>
      </c>
      <c r="AU422" s="245" t="s">
        <v>84</v>
      </c>
      <c r="AV422" s="14" t="s">
        <v>84</v>
      </c>
      <c r="AW422" s="14" t="s">
        <v>34</v>
      </c>
      <c r="AX422" s="14" t="s">
        <v>74</v>
      </c>
      <c r="AY422" s="245" t="s">
        <v>125</v>
      </c>
    </row>
    <row r="423" spans="1:51" s="13" customFormat="1" ht="12">
      <c r="A423" s="13"/>
      <c r="B423" s="224"/>
      <c r="C423" s="225"/>
      <c r="D423" s="226" t="s">
        <v>137</v>
      </c>
      <c r="E423" s="227" t="s">
        <v>19</v>
      </c>
      <c r="F423" s="228" t="s">
        <v>175</v>
      </c>
      <c r="G423" s="225"/>
      <c r="H423" s="227" t="s">
        <v>19</v>
      </c>
      <c r="I423" s="229"/>
      <c r="J423" s="225"/>
      <c r="K423" s="225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137</v>
      </c>
      <c r="AU423" s="234" t="s">
        <v>84</v>
      </c>
      <c r="AV423" s="13" t="s">
        <v>82</v>
      </c>
      <c r="AW423" s="13" t="s">
        <v>34</v>
      </c>
      <c r="AX423" s="13" t="s">
        <v>74</v>
      </c>
      <c r="AY423" s="234" t="s">
        <v>125</v>
      </c>
    </row>
    <row r="424" spans="1:51" s="14" customFormat="1" ht="12">
      <c r="A424" s="14"/>
      <c r="B424" s="235"/>
      <c r="C424" s="236"/>
      <c r="D424" s="226" t="s">
        <v>137</v>
      </c>
      <c r="E424" s="237" t="s">
        <v>19</v>
      </c>
      <c r="F424" s="238" t="s">
        <v>82</v>
      </c>
      <c r="G424" s="236"/>
      <c r="H424" s="239">
        <v>1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137</v>
      </c>
      <c r="AU424" s="245" t="s">
        <v>84</v>
      </c>
      <c r="AV424" s="14" t="s">
        <v>84</v>
      </c>
      <c r="AW424" s="14" t="s">
        <v>34</v>
      </c>
      <c r="AX424" s="14" t="s">
        <v>74</v>
      </c>
      <c r="AY424" s="245" t="s">
        <v>125</v>
      </c>
    </row>
    <row r="425" spans="1:51" s="15" customFormat="1" ht="12">
      <c r="A425" s="15"/>
      <c r="B425" s="246"/>
      <c r="C425" s="247"/>
      <c r="D425" s="226" t="s">
        <v>137</v>
      </c>
      <c r="E425" s="248" t="s">
        <v>19</v>
      </c>
      <c r="F425" s="249" t="s">
        <v>142</v>
      </c>
      <c r="G425" s="247"/>
      <c r="H425" s="250">
        <v>3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6" t="s">
        <v>137</v>
      </c>
      <c r="AU425" s="256" t="s">
        <v>84</v>
      </c>
      <c r="AV425" s="15" t="s">
        <v>133</v>
      </c>
      <c r="AW425" s="15" t="s">
        <v>34</v>
      </c>
      <c r="AX425" s="15" t="s">
        <v>82</v>
      </c>
      <c r="AY425" s="256" t="s">
        <v>125</v>
      </c>
    </row>
    <row r="426" spans="1:65" s="2" customFormat="1" ht="21.75" customHeight="1">
      <c r="A426" s="40"/>
      <c r="B426" s="41"/>
      <c r="C426" s="206" t="s">
        <v>653</v>
      </c>
      <c r="D426" s="206" t="s">
        <v>128</v>
      </c>
      <c r="E426" s="207" t="s">
        <v>654</v>
      </c>
      <c r="F426" s="208" t="s">
        <v>655</v>
      </c>
      <c r="G426" s="209" t="s">
        <v>260</v>
      </c>
      <c r="H426" s="210">
        <v>1</v>
      </c>
      <c r="I426" s="211"/>
      <c r="J426" s="212">
        <f>ROUND(I426*H426,2)</f>
        <v>0</v>
      </c>
      <c r="K426" s="208" t="s">
        <v>132</v>
      </c>
      <c r="L426" s="46"/>
      <c r="M426" s="213" t="s">
        <v>19</v>
      </c>
      <c r="N426" s="214" t="s">
        <v>45</v>
      </c>
      <c r="O426" s="86"/>
      <c r="P426" s="215">
        <f>O426*H426</f>
        <v>0</v>
      </c>
      <c r="Q426" s="215">
        <v>0.01475</v>
      </c>
      <c r="R426" s="215">
        <f>Q426*H426</f>
        <v>0.01475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248</v>
      </c>
      <c r="AT426" s="217" t="s">
        <v>128</v>
      </c>
      <c r="AU426" s="217" t="s">
        <v>84</v>
      </c>
      <c r="AY426" s="19" t="s">
        <v>125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82</v>
      </c>
      <c r="BK426" s="218">
        <f>ROUND(I426*H426,2)</f>
        <v>0</v>
      </c>
      <c r="BL426" s="19" t="s">
        <v>248</v>
      </c>
      <c r="BM426" s="217" t="s">
        <v>656</v>
      </c>
    </row>
    <row r="427" spans="1:47" s="2" customFormat="1" ht="12">
      <c r="A427" s="40"/>
      <c r="B427" s="41"/>
      <c r="C427" s="42"/>
      <c r="D427" s="219" t="s">
        <v>135</v>
      </c>
      <c r="E427" s="42"/>
      <c r="F427" s="220" t="s">
        <v>657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135</v>
      </c>
      <c r="AU427" s="19" t="s">
        <v>84</v>
      </c>
    </row>
    <row r="428" spans="1:51" s="13" customFormat="1" ht="12">
      <c r="A428" s="13"/>
      <c r="B428" s="224"/>
      <c r="C428" s="225"/>
      <c r="D428" s="226" t="s">
        <v>137</v>
      </c>
      <c r="E428" s="227" t="s">
        <v>19</v>
      </c>
      <c r="F428" s="228" t="s">
        <v>167</v>
      </c>
      <c r="G428" s="225"/>
      <c r="H428" s="227" t="s">
        <v>19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137</v>
      </c>
      <c r="AU428" s="234" t="s">
        <v>84</v>
      </c>
      <c r="AV428" s="13" t="s">
        <v>82</v>
      </c>
      <c r="AW428" s="13" t="s">
        <v>34</v>
      </c>
      <c r="AX428" s="13" t="s">
        <v>74</v>
      </c>
      <c r="AY428" s="234" t="s">
        <v>125</v>
      </c>
    </row>
    <row r="429" spans="1:51" s="14" customFormat="1" ht="12">
      <c r="A429" s="14"/>
      <c r="B429" s="235"/>
      <c r="C429" s="236"/>
      <c r="D429" s="226" t="s">
        <v>137</v>
      </c>
      <c r="E429" s="237" t="s">
        <v>19</v>
      </c>
      <c r="F429" s="238" t="s">
        <v>82</v>
      </c>
      <c r="G429" s="236"/>
      <c r="H429" s="239">
        <v>1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137</v>
      </c>
      <c r="AU429" s="245" t="s">
        <v>84</v>
      </c>
      <c r="AV429" s="14" t="s">
        <v>84</v>
      </c>
      <c r="AW429" s="14" t="s">
        <v>34</v>
      </c>
      <c r="AX429" s="14" t="s">
        <v>74</v>
      </c>
      <c r="AY429" s="245" t="s">
        <v>125</v>
      </c>
    </row>
    <row r="430" spans="1:51" s="15" customFormat="1" ht="12">
      <c r="A430" s="15"/>
      <c r="B430" s="246"/>
      <c r="C430" s="247"/>
      <c r="D430" s="226" t="s">
        <v>137</v>
      </c>
      <c r="E430" s="248" t="s">
        <v>19</v>
      </c>
      <c r="F430" s="249" t="s">
        <v>142</v>
      </c>
      <c r="G430" s="247"/>
      <c r="H430" s="250">
        <v>1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137</v>
      </c>
      <c r="AU430" s="256" t="s">
        <v>84</v>
      </c>
      <c r="AV430" s="15" t="s">
        <v>133</v>
      </c>
      <c r="AW430" s="15" t="s">
        <v>34</v>
      </c>
      <c r="AX430" s="15" t="s">
        <v>82</v>
      </c>
      <c r="AY430" s="256" t="s">
        <v>125</v>
      </c>
    </row>
    <row r="431" spans="1:65" s="2" customFormat="1" ht="16.5" customHeight="1">
      <c r="A431" s="40"/>
      <c r="B431" s="41"/>
      <c r="C431" s="206" t="s">
        <v>658</v>
      </c>
      <c r="D431" s="206" t="s">
        <v>128</v>
      </c>
      <c r="E431" s="207" t="s">
        <v>659</v>
      </c>
      <c r="F431" s="208" t="s">
        <v>660</v>
      </c>
      <c r="G431" s="209" t="s">
        <v>260</v>
      </c>
      <c r="H431" s="210">
        <v>7</v>
      </c>
      <c r="I431" s="211"/>
      <c r="J431" s="212">
        <f>ROUND(I431*H431,2)</f>
        <v>0</v>
      </c>
      <c r="K431" s="208" t="s">
        <v>132</v>
      </c>
      <c r="L431" s="46"/>
      <c r="M431" s="213" t="s">
        <v>19</v>
      </c>
      <c r="N431" s="214" t="s">
        <v>45</v>
      </c>
      <c r="O431" s="86"/>
      <c r="P431" s="215">
        <f>O431*H431</f>
        <v>0</v>
      </c>
      <c r="Q431" s="215">
        <v>0.00184</v>
      </c>
      <c r="R431" s="215">
        <f>Q431*H431</f>
        <v>0.01288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248</v>
      </c>
      <c r="AT431" s="217" t="s">
        <v>128</v>
      </c>
      <c r="AU431" s="217" t="s">
        <v>84</v>
      </c>
      <c r="AY431" s="19" t="s">
        <v>125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82</v>
      </c>
      <c r="BK431" s="218">
        <f>ROUND(I431*H431,2)</f>
        <v>0</v>
      </c>
      <c r="BL431" s="19" t="s">
        <v>248</v>
      </c>
      <c r="BM431" s="217" t="s">
        <v>661</v>
      </c>
    </row>
    <row r="432" spans="1:47" s="2" customFormat="1" ht="12">
      <c r="A432" s="40"/>
      <c r="B432" s="41"/>
      <c r="C432" s="42"/>
      <c r="D432" s="219" t="s">
        <v>135</v>
      </c>
      <c r="E432" s="42"/>
      <c r="F432" s="220" t="s">
        <v>662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135</v>
      </c>
      <c r="AU432" s="19" t="s">
        <v>84</v>
      </c>
    </row>
    <row r="433" spans="1:51" s="13" customFormat="1" ht="12">
      <c r="A433" s="13"/>
      <c r="B433" s="224"/>
      <c r="C433" s="225"/>
      <c r="D433" s="226" t="s">
        <v>137</v>
      </c>
      <c r="E433" s="227" t="s">
        <v>19</v>
      </c>
      <c r="F433" s="228" t="s">
        <v>167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137</v>
      </c>
      <c r="AU433" s="234" t="s">
        <v>84</v>
      </c>
      <c r="AV433" s="13" t="s">
        <v>82</v>
      </c>
      <c r="AW433" s="13" t="s">
        <v>34</v>
      </c>
      <c r="AX433" s="13" t="s">
        <v>74</v>
      </c>
      <c r="AY433" s="234" t="s">
        <v>125</v>
      </c>
    </row>
    <row r="434" spans="1:51" s="14" customFormat="1" ht="12">
      <c r="A434" s="14"/>
      <c r="B434" s="235"/>
      <c r="C434" s="236"/>
      <c r="D434" s="226" t="s">
        <v>137</v>
      </c>
      <c r="E434" s="237" t="s">
        <v>19</v>
      </c>
      <c r="F434" s="238" t="s">
        <v>274</v>
      </c>
      <c r="G434" s="236"/>
      <c r="H434" s="239">
        <v>6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137</v>
      </c>
      <c r="AU434" s="245" t="s">
        <v>84</v>
      </c>
      <c r="AV434" s="14" t="s">
        <v>84</v>
      </c>
      <c r="AW434" s="14" t="s">
        <v>34</v>
      </c>
      <c r="AX434" s="14" t="s">
        <v>74</v>
      </c>
      <c r="AY434" s="245" t="s">
        <v>125</v>
      </c>
    </row>
    <row r="435" spans="1:51" s="13" customFormat="1" ht="12">
      <c r="A435" s="13"/>
      <c r="B435" s="224"/>
      <c r="C435" s="225"/>
      <c r="D435" s="226" t="s">
        <v>137</v>
      </c>
      <c r="E435" s="227" t="s">
        <v>19</v>
      </c>
      <c r="F435" s="228" t="s">
        <v>175</v>
      </c>
      <c r="G435" s="225"/>
      <c r="H435" s="227" t="s">
        <v>19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137</v>
      </c>
      <c r="AU435" s="234" t="s">
        <v>84</v>
      </c>
      <c r="AV435" s="13" t="s">
        <v>82</v>
      </c>
      <c r="AW435" s="13" t="s">
        <v>34</v>
      </c>
      <c r="AX435" s="13" t="s">
        <v>74</v>
      </c>
      <c r="AY435" s="234" t="s">
        <v>125</v>
      </c>
    </row>
    <row r="436" spans="1:51" s="14" customFormat="1" ht="12">
      <c r="A436" s="14"/>
      <c r="B436" s="235"/>
      <c r="C436" s="236"/>
      <c r="D436" s="226" t="s">
        <v>137</v>
      </c>
      <c r="E436" s="237" t="s">
        <v>19</v>
      </c>
      <c r="F436" s="238" t="s">
        <v>82</v>
      </c>
      <c r="G436" s="236"/>
      <c r="H436" s="239">
        <v>1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137</v>
      </c>
      <c r="AU436" s="245" t="s">
        <v>84</v>
      </c>
      <c r="AV436" s="14" t="s">
        <v>84</v>
      </c>
      <c r="AW436" s="14" t="s">
        <v>34</v>
      </c>
      <c r="AX436" s="14" t="s">
        <v>74</v>
      </c>
      <c r="AY436" s="245" t="s">
        <v>125</v>
      </c>
    </row>
    <row r="437" spans="1:51" s="15" customFormat="1" ht="12">
      <c r="A437" s="15"/>
      <c r="B437" s="246"/>
      <c r="C437" s="247"/>
      <c r="D437" s="226" t="s">
        <v>137</v>
      </c>
      <c r="E437" s="248" t="s">
        <v>19</v>
      </c>
      <c r="F437" s="249" t="s">
        <v>142</v>
      </c>
      <c r="G437" s="247"/>
      <c r="H437" s="250">
        <v>7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6" t="s">
        <v>137</v>
      </c>
      <c r="AU437" s="256" t="s">
        <v>84</v>
      </c>
      <c r="AV437" s="15" t="s">
        <v>133</v>
      </c>
      <c r="AW437" s="15" t="s">
        <v>34</v>
      </c>
      <c r="AX437" s="15" t="s">
        <v>82</v>
      </c>
      <c r="AY437" s="256" t="s">
        <v>125</v>
      </c>
    </row>
    <row r="438" spans="1:65" s="2" customFormat="1" ht="16.5" customHeight="1">
      <c r="A438" s="40"/>
      <c r="B438" s="41"/>
      <c r="C438" s="206" t="s">
        <v>663</v>
      </c>
      <c r="D438" s="206" t="s">
        <v>128</v>
      </c>
      <c r="E438" s="207" t="s">
        <v>664</v>
      </c>
      <c r="F438" s="208" t="s">
        <v>665</v>
      </c>
      <c r="G438" s="209" t="s">
        <v>260</v>
      </c>
      <c r="H438" s="210">
        <v>1</v>
      </c>
      <c r="I438" s="211"/>
      <c r="J438" s="212">
        <f>ROUND(I438*H438,2)</f>
        <v>0</v>
      </c>
      <c r="K438" s="208" t="s">
        <v>132</v>
      </c>
      <c r="L438" s="46"/>
      <c r="M438" s="213" t="s">
        <v>19</v>
      </c>
      <c r="N438" s="214" t="s">
        <v>45</v>
      </c>
      <c r="O438" s="86"/>
      <c r="P438" s="215">
        <f>O438*H438</f>
        <v>0</v>
      </c>
      <c r="Q438" s="215">
        <v>0.00172</v>
      </c>
      <c r="R438" s="215">
        <f>Q438*H438</f>
        <v>0.00172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248</v>
      </c>
      <c r="AT438" s="217" t="s">
        <v>128</v>
      </c>
      <c r="AU438" s="217" t="s">
        <v>84</v>
      </c>
      <c r="AY438" s="19" t="s">
        <v>125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82</v>
      </c>
      <c r="BK438" s="218">
        <f>ROUND(I438*H438,2)</f>
        <v>0</v>
      </c>
      <c r="BL438" s="19" t="s">
        <v>248</v>
      </c>
      <c r="BM438" s="217" t="s">
        <v>666</v>
      </c>
    </row>
    <row r="439" spans="1:47" s="2" customFormat="1" ht="12">
      <c r="A439" s="40"/>
      <c r="B439" s="41"/>
      <c r="C439" s="42"/>
      <c r="D439" s="219" t="s">
        <v>135</v>
      </c>
      <c r="E439" s="42"/>
      <c r="F439" s="220" t="s">
        <v>667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135</v>
      </c>
      <c r="AU439" s="19" t="s">
        <v>84</v>
      </c>
    </row>
    <row r="440" spans="1:51" s="13" customFormat="1" ht="12">
      <c r="A440" s="13"/>
      <c r="B440" s="224"/>
      <c r="C440" s="225"/>
      <c r="D440" s="226" t="s">
        <v>137</v>
      </c>
      <c r="E440" s="227" t="s">
        <v>19</v>
      </c>
      <c r="F440" s="228" t="s">
        <v>167</v>
      </c>
      <c r="G440" s="225"/>
      <c r="H440" s="227" t="s">
        <v>19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137</v>
      </c>
      <c r="AU440" s="234" t="s">
        <v>84</v>
      </c>
      <c r="AV440" s="13" t="s">
        <v>82</v>
      </c>
      <c r="AW440" s="13" t="s">
        <v>34</v>
      </c>
      <c r="AX440" s="13" t="s">
        <v>74</v>
      </c>
      <c r="AY440" s="234" t="s">
        <v>125</v>
      </c>
    </row>
    <row r="441" spans="1:51" s="14" customFormat="1" ht="12">
      <c r="A441" s="14"/>
      <c r="B441" s="235"/>
      <c r="C441" s="236"/>
      <c r="D441" s="226" t="s">
        <v>137</v>
      </c>
      <c r="E441" s="237" t="s">
        <v>19</v>
      </c>
      <c r="F441" s="238" t="s">
        <v>82</v>
      </c>
      <c r="G441" s="236"/>
      <c r="H441" s="239">
        <v>1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137</v>
      </c>
      <c r="AU441" s="245" t="s">
        <v>84</v>
      </c>
      <c r="AV441" s="14" t="s">
        <v>84</v>
      </c>
      <c r="AW441" s="14" t="s">
        <v>34</v>
      </c>
      <c r="AX441" s="14" t="s">
        <v>74</v>
      </c>
      <c r="AY441" s="245" t="s">
        <v>125</v>
      </c>
    </row>
    <row r="442" spans="1:51" s="15" customFormat="1" ht="12">
      <c r="A442" s="15"/>
      <c r="B442" s="246"/>
      <c r="C442" s="247"/>
      <c r="D442" s="226" t="s">
        <v>137</v>
      </c>
      <c r="E442" s="248" t="s">
        <v>19</v>
      </c>
      <c r="F442" s="249" t="s">
        <v>142</v>
      </c>
      <c r="G442" s="247"/>
      <c r="H442" s="250">
        <v>1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6" t="s">
        <v>137</v>
      </c>
      <c r="AU442" s="256" t="s">
        <v>84</v>
      </c>
      <c r="AV442" s="15" t="s">
        <v>133</v>
      </c>
      <c r="AW442" s="15" t="s">
        <v>34</v>
      </c>
      <c r="AX442" s="15" t="s">
        <v>82</v>
      </c>
      <c r="AY442" s="256" t="s">
        <v>125</v>
      </c>
    </row>
    <row r="443" spans="1:65" s="2" customFormat="1" ht="16.5" customHeight="1">
      <c r="A443" s="40"/>
      <c r="B443" s="41"/>
      <c r="C443" s="206" t="s">
        <v>668</v>
      </c>
      <c r="D443" s="206" t="s">
        <v>128</v>
      </c>
      <c r="E443" s="207" t="s">
        <v>669</v>
      </c>
      <c r="F443" s="208" t="s">
        <v>670</v>
      </c>
      <c r="G443" s="209" t="s">
        <v>202</v>
      </c>
      <c r="H443" s="210">
        <v>7</v>
      </c>
      <c r="I443" s="211"/>
      <c r="J443" s="212">
        <f>ROUND(I443*H443,2)</f>
        <v>0</v>
      </c>
      <c r="K443" s="208" t="s">
        <v>132</v>
      </c>
      <c r="L443" s="46"/>
      <c r="M443" s="213" t="s">
        <v>19</v>
      </c>
      <c r="N443" s="214" t="s">
        <v>45</v>
      </c>
      <c r="O443" s="86"/>
      <c r="P443" s="215">
        <f>O443*H443</f>
        <v>0</v>
      </c>
      <c r="Q443" s="215">
        <v>0.00023</v>
      </c>
      <c r="R443" s="215">
        <f>Q443*H443</f>
        <v>0.00161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248</v>
      </c>
      <c r="AT443" s="217" t="s">
        <v>128</v>
      </c>
      <c r="AU443" s="217" t="s">
        <v>84</v>
      </c>
      <c r="AY443" s="19" t="s">
        <v>125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82</v>
      </c>
      <c r="BK443" s="218">
        <f>ROUND(I443*H443,2)</f>
        <v>0</v>
      </c>
      <c r="BL443" s="19" t="s">
        <v>248</v>
      </c>
      <c r="BM443" s="217" t="s">
        <v>671</v>
      </c>
    </row>
    <row r="444" spans="1:47" s="2" customFormat="1" ht="12">
      <c r="A444" s="40"/>
      <c r="B444" s="41"/>
      <c r="C444" s="42"/>
      <c r="D444" s="219" t="s">
        <v>135</v>
      </c>
      <c r="E444" s="42"/>
      <c r="F444" s="220" t="s">
        <v>672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135</v>
      </c>
      <c r="AU444" s="19" t="s">
        <v>84</v>
      </c>
    </row>
    <row r="445" spans="1:51" s="13" customFormat="1" ht="12">
      <c r="A445" s="13"/>
      <c r="B445" s="224"/>
      <c r="C445" s="225"/>
      <c r="D445" s="226" t="s">
        <v>137</v>
      </c>
      <c r="E445" s="227" t="s">
        <v>19</v>
      </c>
      <c r="F445" s="228" t="s">
        <v>673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137</v>
      </c>
      <c r="AU445" s="234" t="s">
        <v>84</v>
      </c>
      <c r="AV445" s="13" t="s">
        <v>82</v>
      </c>
      <c r="AW445" s="13" t="s">
        <v>34</v>
      </c>
      <c r="AX445" s="13" t="s">
        <v>74</v>
      </c>
      <c r="AY445" s="234" t="s">
        <v>125</v>
      </c>
    </row>
    <row r="446" spans="1:51" s="13" customFormat="1" ht="12">
      <c r="A446" s="13"/>
      <c r="B446" s="224"/>
      <c r="C446" s="225"/>
      <c r="D446" s="226" t="s">
        <v>137</v>
      </c>
      <c r="E446" s="227" t="s">
        <v>19</v>
      </c>
      <c r="F446" s="228" t="s">
        <v>167</v>
      </c>
      <c r="G446" s="225"/>
      <c r="H446" s="227" t="s">
        <v>19</v>
      </c>
      <c r="I446" s="229"/>
      <c r="J446" s="225"/>
      <c r="K446" s="225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137</v>
      </c>
      <c r="AU446" s="234" t="s">
        <v>84</v>
      </c>
      <c r="AV446" s="13" t="s">
        <v>82</v>
      </c>
      <c r="AW446" s="13" t="s">
        <v>34</v>
      </c>
      <c r="AX446" s="13" t="s">
        <v>74</v>
      </c>
      <c r="AY446" s="234" t="s">
        <v>125</v>
      </c>
    </row>
    <row r="447" spans="1:51" s="14" customFormat="1" ht="12">
      <c r="A447" s="14"/>
      <c r="B447" s="235"/>
      <c r="C447" s="236"/>
      <c r="D447" s="226" t="s">
        <v>137</v>
      </c>
      <c r="E447" s="237" t="s">
        <v>19</v>
      </c>
      <c r="F447" s="238" t="s">
        <v>274</v>
      </c>
      <c r="G447" s="236"/>
      <c r="H447" s="239">
        <v>6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137</v>
      </c>
      <c r="AU447" s="245" t="s">
        <v>84</v>
      </c>
      <c r="AV447" s="14" t="s">
        <v>84</v>
      </c>
      <c r="AW447" s="14" t="s">
        <v>34</v>
      </c>
      <c r="AX447" s="14" t="s">
        <v>74</v>
      </c>
      <c r="AY447" s="245" t="s">
        <v>125</v>
      </c>
    </row>
    <row r="448" spans="1:51" s="13" customFormat="1" ht="12">
      <c r="A448" s="13"/>
      <c r="B448" s="224"/>
      <c r="C448" s="225"/>
      <c r="D448" s="226" t="s">
        <v>137</v>
      </c>
      <c r="E448" s="227" t="s">
        <v>19</v>
      </c>
      <c r="F448" s="228" t="s">
        <v>175</v>
      </c>
      <c r="G448" s="225"/>
      <c r="H448" s="227" t="s">
        <v>19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137</v>
      </c>
      <c r="AU448" s="234" t="s">
        <v>84</v>
      </c>
      <c r="AV448" s="13" t="s">
        <v>82</v>
      </c>
      <c r="AW448" s="13" t="s">
        <v>34</v>
      </c>
      <c r="AX448" s="13" t="s">
        <v>74</v>
      </c>
      <c r="AY448" s="234" t="s">
        <v>125</v>
      </c>
    </row>
    <row r="449" spans="1:51" s="14" customFormat="1" ht="12">
      <c r="A449" s="14"/>
      <c r="B449" s="235"/>
      <c r="C449" s="236"/>
      <c r="D449" s="226" t="s">
        <v>137</v>
      </c>
      <c r="E449" s="237" t="s">
        <v>19</v>
      </c>
      <c r="F449" s="238" t="s">
        <v>82</v>
      </c>
      <c r="G449" s="236"/>
      <c r="H449" s="239">
        <v>1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137</v>
      </c>
      <c r="AU449" s="245" t="s">
        <v>84</v>
      </c>
      <c r="AV449" s="14" t="s">
        <v>84</v>
      </c>
      <c r="AW449" s="14" t="s">
        <v>34</v>
      </c>
      <c r="AX449" s="14" t="s">
        <v>74</v>
      </c>
      <c r="AY449" s="245" t="s">
        <v>125</v>
      </c>
    </row>
    <row r="450" spans="1:51" s="15" customFormat="1" ht="12">
      <c r="A450" s="15"/>
      <c r="B450" s="246"/>
      <c r="C450" s="247"/>
      <c r="D450" s="226" t="s">
        <v>137</v>
      </c>
      <c r="E450" s="248" t="s">
        <v>19</v>
      </c>
      <c r="F450" s="249" t="s">
        <v>142</v>
      </c>
      <c r="G450" s="247"/>
      <c r="H450" s="250">
        <v>7</v>
      </c>
      <c r="I450" s="251"/>
      <c r="J450" s="247"/>
      <c r="K450" s="247"/>
      <c r="L450" s="252"/>
      <c r="M450" s="253"/>
      <c r="N450" s="254"/>
      <c r="O450" s="254"/>
      <c r="P450" s="254"/>
      <c r="Q450" s="254"/>
      <c r="R450" s="254"/>
      <c r="S450" s="254"/>
      <c r="T450" s="25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6" t="s">
        <v>137</v>
      </c>
      <c r="AU450" s="256" t="s">
        <v>84</v>
      </c>
      <c r="AV450" s="15" t="s">
        <v>133</v>
      </c>
      <c r="AW450" s="15" t="s">
        <v>34</v>
      </c>
      <c r="AX450" s="15" t="s">
        <v>82</v>
      </c>
      <c r="AY450" s="256" t="s">
        <v>125</v>
      </c>
    </row>
    <row r="451" spans="1:65" s="2" customFormat="1" ht="24.15" customHeight="1">
      <c r="A451" s="40"/>
      <c r="B451" s="41"/>
      <c r="C451" s="206" t="s">
        <v>674</v>
      </c>
      <c r="D451" s="206" t="s">
        <v>128</v>
      </c>
      <c r="E451" s="207" t="s">
        <v>675</v>
      </c>
      <c r="F451" s="208" t="s">
        <v>676</v>
      </c>
      <c r="G451" s="209" t="s">
        <v>260</v>
      </c>
      <c r="H451" s="210">
        <v>1</v>
      </c>
      <c r="I451" s="211"/>
      <c r="J451" s="212">
        <f>ROUND(I451*H451,2)</f>
        <v>0</v>
      </c>
      <c r="K451" s="208" t="s">
        <v>132</v>
      </c>
      <c r="L451" s="46"/>
      <c r="M451" s="213" t="s">
        <v>19</v>
      </c>
      <c r="N451" s="214" t="s">
        <v>45</v>
      </c>
      <c r="O451" s="86"/>
      <c r="P451" s="215">
        <f>O451*H451</f>
        <v>0</v>
      </c>
      <c r="Q451" s="215">
        <v>0.0025</v>
      </c>
      <c r="R451" s="215">
        <f>Q451*H451</f>
        <v>0.0025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248</v>
      </c>
      <c r="AT451" s="217" t="s">
        <v>128</v>
      </c>
      <c r="AU451" s="217" t="s">
        <v>84</v>
      </c>
      <c r="AY451" s="19" t="s">
        <v>125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82</v>
      </c>
      <c r="BK451" s="218">
        <f>ROUND(I451*H451,2)</f>
        <v>0</v>
      </c>
      <c r="BL451" s="19" t="s">
        <v>248</v>
      </c>
      <c r="BM451" s="217" t="s">
        <v>677</v>
      </c>
    </row>
    <row r="452" spans="1:47" s="2" customFormat="1" ht="12">
      <c r="A452" s="40"/>
      <c r="B452" s="41"/>
      <c r="C452" s="42"/>
      <c r="D452" s="219" t="s">
        <v>135</v>
      </c>
      <c r="E452" s="42"/>
      <c r="F452" s="220" t="s">
        <v>678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135</v>
      </c>
      <c r="AU452" s="19" t="s">
        <v>84</v>
      </c>
    </row>
    <row r="453" spans="1:51" s="13" customFormat="1" ht="12">
      <c r="A453" s="13"/>
      <c r="B453" s="224"/>
      <c r="C453" s="225"/>
      <c r="D453" s="226" t="s">
        <v>137</v>
      </c>
      <c r="E453" s="227" t="s">
        <v>19</v>
      </c>
      <c r="F453" s="228" t="s">
        <v>679</v>
      </c>
      <c r="G453" s="225"/>
      <c r="H453" s="227" t="s">
        <v>19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137</v>
      </c>
      <c r="AU453" s="234" t="s">
        <v>84</v>
      </c>
      <c r="AV453" s="13" t="s">
        <v>82</v>
      </c>
      <c r="AW453" s="13" t="s">
        <v>34</v>
      </c>
      <c r="AX453" s="13" t="s">
        <v>74</v>
      </c>
      <c r="AY453" s="234" t="s">
        <v>125</v>
      </c>
    </row>
    <row r="454" spans="1:51" s="14" customFormat="1" ht="12">
      <c r="A454" s="14"/>
      <c r="B454" s="235"/>
      <c r="C454" s="236"/>
      <c r="D454" s="226" t="s">
        <v>137</v>
      </c>
      <c r="E454" s="237" t="s">
        <v>19</v>
      </c>
      <c r="F454" s="238" t="s">
        <v>82</v>
      </c>
      <c r="G454" s="236"/>
      <c r="H454" s="239">
        <v>1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137</v>
      </c>
      <c r="AU454" s="245" t="s">
        <v>84</v>
      </c>
      <c r="AV454" s="14" t="s">
        <v>84</v>
      </c>
      <c r="AW454" s="14" t="s">
        <v>34</v>
      </c>
      <c r="AX454" s="14" t="s">
        <v>74</v>
      </c>
      <c r="AY454" s="245" t="s">
        <v>125</v>
      </c>
    </row>
    <row r="455" spans="1:51" s="15" customFormat="1" ht="12">
      <c r="A455" s="15"/>
      <c r="B455" s="246"/>
      <c r="C455" s="247"/>
      <c r="D455" s="226" t="s">
        <v>137</v>
      </c>
      <c r="E455" s="248" t="s">
        <v>19</v>
      </c>
      <c r="F455" s="249" t="s">
        <v>142</v>
      </c>
      <c r="G455" s="247"/>
      <c r="H455" s="250">
        <v>1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6" t="s">
        <v>137</v>
      </c>
      <c r="AU455" s="256" t="s">
        <v>84</v>
      </c>
      <c r="AV455" s="15" t="s">
        <v>133</v>
      </c>
      <c r="AW455" s="15" t="s">
        <v>34</v>
      </c>
      <c r="AX455" s="15" t="s">
        <v>82</v>
      </c>
      <c r="AY455" s="256" t="s">
        <v>125</v>
      </c>
    </row>
    <row r="456" spans="1:65" s="2" customFormat="1" ht="24.15" customHeight="1">
      <c r="A456" s="40"/>
      <c r="B456" s="41"/>
      <c r="C456" s="206" t="s">
        <v>680</v>
      </c>
      <c r="D456" s="206" t="s">
        <v>128</v>
      </c>
      <c r="E456" s="207" t="s">
        <v>681</v>
      </c>
      <c r="F456" s="208" t="s">
        <v>682</v>
      </c>
      <c r="G456" s="209" t="s">
        <v>260</v>
      </c>
      <c r="H456" s="210">
        <v>6</v>
      </c>
      <c r="I456" s="211"/>
      <c r="J456" s="212">
        <f>ROUND(I456*H456,2)</f>
        <v>0</v>
      </c>
      <c r="K456" s="208" t="s">
        <v>132</v>
      </c>
      <c r="L456" s="46"/>
      <c r="M456" s="213" t="s">
        <v>19</v>
      </c>
      <c r="N456" s="214" t="s">
        <v>45</v>
      </c>
      <c r="O456" s="86"/>
      <c r="P456" s="215">
        <f>O456*H456</f>
        <v>0</v>
      </c>
      <c r="Q456" s="215">
        <v>0.0092</v>
      </c>
      <c r="R456" s="215">
        <f>Q456*H456</f>
        <v>0.0552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248</v>
      </c>
      <c r="AT456" s="217" t="s">
        <v>128</v>
      </c>
      <c r="AU456" s="217" t="s">
        <v>84</v>
      </c>
      <c r="AY456" s="19" t="s">
        <v>125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82</v>
      </c>
      <c r="BK456" s="218">
        <f>ROUND(I456*H456,2)</f>
        <v>0</v>
      </c>
      <c r="BL456" s="19" t="s">
        <v>248</v>
      </c>
      <c r="BM456" s="217" t="s">
        <v>683</v>
      </c>
    </row>
    <row r="457" spans="1:47" s="2" customFormat="1" ht="12">
      <c r="A457" s="40"/>
      <c r="B457" s="41"/>
      <c r="C457" s="42"/>
      <c r="D457" s="219" t="s">
        <v>135</v>
      </c>
      <c r="E457" s="42"/>
      <c r="F457" s="220" t="s">
        <v>684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135</v>
      </c>
      <c r="AU457" s="19" t="s">
        <v>84</v>
      </c>
    </row>
    <row r="458" spans="1:51" s="13" customFormat="1" ht="12">
      <c r="A458" s="13"/>
      <c r="B458" s="224"/>
      <c r="C458" s="225"/>
      <c r="D458" s="226" t="s">
        <v>137</v>
      </c>
      <c r="E458" s="227" t="s">
        <v>19</v>
      </c>
      <c r="F458" s="228" t="s">
        <v>167</v>
      </c>
      <c r="G458" s="225"/>
      <c r="H458" s="227" t="s">
        <v>19</v>
      </c>
      <c r="I458" s="229"/>
      <c r="J458" s="225"/>
      <c r="K458" s="225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137</v>
      </c>
      <c r="AU458" s="234" t="s">
        <v>84</v>
      </c>
      <c r="AV458" s="13" t="s">
        <v>82</v>
      </c>
      <c r="AW458" s="13" t="s">
        <v>34</v>
      </c>
      <c r="AX458" s="13" t="s">
        <v>74</v>
      </c>
      <c r="AY458" s="234" t="s">
        <v>125</v>
      </c>
    </row>
    <row r="459" spans="1:51" s="14" customFormat="1" ht="12">
      <c r="A459" s="14"/>
      <c r="B459" s="235"/>
      <c r="C459" s="236"/>
      <c r="D459" s="226" t="s">
        <v>137</v>
      </c>
      <c r="E459" s="237" t="s">
        <v>19</v>
      </c>
      <c r="F459" s="238" t="s">
        <v>263</v>
      </c>
      <c r="G459" s="236"/>
      <c r="H459" s="239">
        <v>5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137</v>
      </c>
      <c r="AU459" s="245" t="s">
        <v>84</v>
      </c>
      <c r="AV459" s="14" t="s">
        <v>84</v>
      </c>
      <c r="AW459" s="14" t="s">
        <v>34</v>
      </c>
      <c r="AX459" s="14" t="s">
        <v>74</v>
      </c>
      <c r="AY459" s="245" t="s">
        <v>125</v>
      </c>
    </row>
    <row r="460" spans="1:51" s="13" customFormat="1" ht="12">
      <c r="A460" s="13"/>
      <c r="B460" s="224"/>
      <c r="C460" s="225"/>
      <c r="D460" s="226" t="s">
        <v>137</v>
      </c>
      <c r="E460" s="227" t="s">
        <v>19</v>
      </c>
      <c r="F460" s="228" t="s">
        <v>175</v>
      </c>
      <c r="G460" s="225"/>
      <c r="H460" s="227" t="s">
        <v>19</v>
      </c>
      <c r="I460" s="229"/>
      <c r="J460" s="225"/>
      <c r="K460" s="225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137</v>
      </c>
      <c r="AU460" s="234" t="s">
        <v>84</v>
      </c>
      <c r="AV460" s="13" t="s">
        <v>82</v>
      </c>
      <c r="AW460" s="13" t="s">
        <v>34</v>
      </c>
      <c r="AX460" s="13" t="s">
        <v>74</v>
      </c>
      <c r="AY460" s="234" t="s">
        <v>125</v>
      </c>
    </row>
    <row r="461" spans="1:51" s="14" customFormat="1" ht="12">
      <c r="A461" s="14"/>
      <c r="B461" s="235"/>
      <c r="C461" s="236"/>
      <c r="D461" s="226" t="s">
        <v>137</v>
      </c>
      <c r="E461" s="237" t="s">
        <v>19</v>
      </c>
      <c r="F461" s="238" t="s">
        <v>82</v>
      </c>
      <c r="G461" s="236"/>
      <c r="H461" s="239">
        <v>1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137</v>
      </c>
      <c r="AU461" s="245" t="s">
        <v>84</v>
      </c>
      <c r="AV461" s="14" t="s">
        <v>84</v>
      </c>
      <c r="AW461" s="14" t="s">
        <v>34</v>
      </c>
      <c r="AX461" s="14" t="s">
        <v>74</v>
      </c>
      <c r="AY461" s="245" t="s">
        <v>125</v>
      </c>
    </row>
    <row r="462" spans="1:51" s="15" customFormat="1" ht="12">
      <c r="A462" s="15"/>
      <c r="B462" s="246"/>
      <c r="C462" s="247"/>
      <c r="D462" s="226" t="s">
        <v>137</v>
      </c>
      <c r="E462" s="248" t="s">
        <v>19</v>
      </c>
      <c r="F462" s="249" t="s">
        <v>142</v>
      </c>
      <c r="G462" s="247"/>
      <c r="H462" s="250">
        <v>6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137</v>
      </c>
      <c r="AU462" s="256" t="s">
        <v>84</v>
      </c>
      <c r="AV462" s="15" t="s">
        <v>133</v>
      </c>
      <c r="AW462" s="15" t="s">
        <v>34</v>
      </c>
      <c r="AX462" s="15" t="s">
        <v>82</v>
      </c>
      <c r="AY462" s="256" t="s">
        <v>125</v>
      </c>
    </row>
    <row r="463" spans="1:65" s="2" customFormat="1" ht="16.5" customHeight="1">
      <c r="A463" s="40"/>
      <c r="B463" s="41"/>
      <c r="C463" s="206" t="s">
        <v>685</v>
      </c>
      <c r="D463" s="206" t="s">
        <v>128</v>
      </c>
      <c r="E463" s="207" t="s">
        <v>686</v>
      </c>
      <c r="F463" s="208" t="s">
        <v>687</v>
      </c>
      <c r="G463" s="209" t="s">
        <v>260</v>
      </c>
      <c r="H463" s="210">
        <v>7</v>
      </c>
      <c r="I463" s="211"/>
      <c r="J463" s="212">
        <f>ROUND(I463*H463,2)</f>
        <v>0</v>
      </c>
      <c r="K463" s="208" t="s">
        <v>132</v>
      </c>
      <c r="L463" s="46"/>
      <c r="M463" s="213" t="s">
        <v>19</v>
      </c>
      <c r="N463" s="214" t="s">
        <v>45</v>
      </c>
      <c r="O463" s="86"/>
      <c r="P463" s="215">
        <f>O463*H463</f>
        <v>0</v>
      </c>
      <c r="Q463" s="215">
        <v>0.00015</v>
      </c>
      <c r="R463" s="215">
        <f>Q463*H463</f>
        <v>0.00105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248</v>
      </c>
      <c r="AT463" s="217" t="s">
        <v>128</v>
      </c>
      <c r="AU463" s="217" t="s">
        <v>84</v>
      </c>
      <c r="AY463" s="19" t="s">
        <v>125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82</v>
      </c>
      <c r="BK463" s="218">
        <f>ROUND(I463*H463,2)</f>
        <v>0</v>
      </c>
      <c r="BL463" s="19" t="s">
        <v>248</v>
      </c>
      <c r="BM463" s="217" t="s">
        <v>688</v>
      </c>
    </row>
    <row r="464" spans="1:47" s="2" customFormat="1" ht="12">
      <c r="A464" s="40"/>
      <c r="B464" s="41"/>
      <c r="C464" s="42"/>
      <c r="D464" s="219" t="s">
        <v>135</v>
      </c>
      <c r="E464" s="42"/>
      <c r="F464" s="220" t="s">
        <v>689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135</v>
      </c>
      <c r="AU464" s="19" t="s">
        <v>84</v>
      </c>
    </row>
    <row r="465" spans="1:51" s="13" customFormat="1" ht="12">
      <c r="A465" s="13"/>
      <c r="B465" s="224"/>
      <c r="C465" s="225"/>
      <c r="D465" s="226" t="s">
        <v>137</v>
      </c>
      <c r="E465" s="227" t="s">
        <v>19</v>
      </c>
      <c r="F465" s="228" t="s">
        <v>679</v>
      </c>
      <c r="G465" s="225"/>
      <c r="H465" s="227" t="s">
        <v>19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137</v>
      </c>
      <c r="AU465" s="234" t="s">
        <v>84</v>
      </c>
      <c r="AV465" s="13" t="s">
        <v>82</v>
      </c>
      <c r="AW465" s="13" t="s">
        <v>34</v>
      </c>
      <c r="AX465" s="13" t="s">
        <v>74</v>
      </c>
      <c r="AY465" s="234" t="s">
        <v>125</v>
      </c>
    </row>
    <row r="466" spans="1:51" s="14" customFormat="1" ht="12">
      <c r="A466" s="14"/>
      <c r="B466" s="235"/>
      <c r="C466" s="236"/>
      <c r="D466" s="226" t="s">
        <v>137</v>
      </c>
      <c r="E466" s="237" t="s">
        <v>19</v>
      </c>
      <c r="F466" s="238" t="s">
        <v>82</v>
      </c>
      <c r="G466" s="236"/>
      <c r="H466" s="239">
        <v>1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137</v>
      </c>
      <c r="AU466" s="245" t="s">
        <v>84</v>
      </c>
      <c r="AV466" s="14" t="s">
        <v>84</v>
      </c>
      <c r="AW466" s="14" t="s">
        <v>34</v>
      </c>
      <c r="AX466" s="14" t="s">
        <v>74</v>
      </c>
      <c r="AY466" s="245" t="s">
        <v>125</v>
      </c>
    </row>
    <row r="467" spans="1:51" s="13" customFormat="1" ht="12">
      <c r="A467" s="13"/>
      <c r="B467" s="224"/>
      <c r="C467" s="225"/>
      <c r="D467" s="226" t="s">
        <v>137</v>
      </c>
      <c r="E467" s="227" t="s">
        <v>19</v>
      </c>
      <c r="F467" s="228" t="s">
        <v>167</v>
      </c>
      <c r="G467" s="225"/>
      <c r="H467" s="227" t="s">
        <v>19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137</v>
      </c>
      <c r="AU467" s="234" t="s">
        <v>84</v>
      </c>
      <c r="AV467" s="13" t="s">
        <v>82</v>
      </c>
      <c r="AW467" s="13" t="s">
        <v>34</v>
      </c>
      <c r="AX467" s="13" t="s">
        <v>74</v>
      </c>
      <c r="AY467" s="234" t="s">
        <v>125</v>
      </c>
    </row>
    <row r="468" spans="1:51" s="14" customFormat="1" ht="12">
      <c r="A468" s="14"/>
      <c r="B468" s="235"/>
      <c r="C468" s="236"/>
      <c r="D468" s="226" t="s">
        <v>137</v>
      </c>
      <c r="E468" s="237" t="s">
        <v>19</v>
      </c>
      <c r="F468" s="238" t="s">
        <v>263</v>
      </c>
      <c r="G468" s="236"/>
      <c r="H468" s="239">
        <v>5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5" t="s">
        <v>137</v>
      </c>
      <c r="AU468" s="245" t="s">
        <v>84</v>
      </c>
      <c r="AV468" s="14" t="s">
        <v>84</v>
      </c>
      <c r="AW468" s="14" t="s">
        <v>34</v>
      </c>
      <c r="AX468" s="14" t="s">
        <v>74</v>
      </c>
      <c r="AY468" s="245" t="s">
        <v>125</v>
      </c>
    </row>
    <row r="469" spans="1:51" s="13" customFormat="1" ht="12">
      <c r="A469" s="13"/>
      <c r="B469" s="224"/>
      <c r="C469" s="225"/>
      <c r="D469" s="226" t="s">
        <v>137</v>
      </c>
      <c r="E469" s="227" t="s">
        <v>19</v>
      </c>
      <c r="F469" s="228" t="s">
        <v>175</v>
      </c>
      <c r="G469" s="225"/>
      <c r="H469" s="227" t="s">
        <v>19</v>
      </c>
      <c r="I469" s="229"/>
      <c r="J469" s="225"/>
      <c r="K469" s="225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137</v>
      </c>
      <c r="AU469" s="234" t="s">
        <v>84</v>
      </c>
      <c r="AV469" s="13" t="s">
        <v>82</v>
      </c>
      <c r="AW469" s="13" t="s">
        <v>34</v>
      </c>
      <c r="AX469" s="13" t="s">
        <v>74</v>
      </c>
      <c r="AY469" s="234" t="s">
        <v>125</v>
      </c>
    </row>
    <row r="470" spans="1:51" s="14" customFormat="1" ht="12">
      <c r="A470" s="14"/>
      <c r="B470" s="235"/>
      <c r="C470" s="236"/>
      <c r="D470" s="226" t="s">
        <v>137</v>
      </c>
      <c r="E470" s="237" t="s">
        <v>19</v>
      </c>
      <c r="F470" s="238" t="s">
        <v>82</v>
      </c>
      <c r="G470" s="236"/>
      <c r="H470" s="239">
        <v>1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137</v>
      </c>
      <c r="AU470" s="245" t="s">
        <v>84</v>
      </c>
      <c r="AV470" s="14" t="s">
        <v>84</v>
      </c>
      <c r="AW470" s="14" t="s">
        <v>34</v>
      </c>
      <c r="AX470" s="14" t="s">
        <v>74</v>
      </c>
      <c r="AY470" s="245" t="s">
        <v>125</v>
      </c>
    </row>
    <row r="471" spans="1:51" s="15" customFormat="1" ht="12">
      <c r="A471" s="15"/>
      <c r="B471" s="246"/>
      <c r="C471" s="247"/>
      <c r="D471" s="226" t="s">
        <v>137</v>
      </c>
      <c r="E471" s="248" t="s">
        <v>19</v>
      </c>
      <c r="F471" s="249" t="s">
        <v>142</v>
      </c>
      <c r="G471" s="247"/>
      <c r="H471" s="250">
        <v>7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137</v>
      </c>
      <c r="AU471" s="256" t="s">
        <v>84</v>
      </c>
      <c r="AV471" s="15" t="s">
        <v>133</v>
      </c>
      <c r="AW471" s="15" t="s">
        <v>34</v>
      </c>
      <c r="AX471" s="15" t="s">
        <v>82</v>
      </c>
      <c r="AY471" s="256" t="s">
        <v>125</v>
      </c>
    </row>
    <row r="472" spans="1:65" s="2" customFormat="1" ht="16.5" customHeight="1">
      <c r="A472" s="40"/>
      <c r="B472" s="41"/>
      <c r="C472" s="206" t="s">
        <v>690</v>
      </c>
      <c r="D472" s="206" t="s">
        <v>128</v>
      </c>
      <c r="E472" s="207" t="s">
        <v>691</v>
      </c>
      <c r="F472" s="208" t="s">
        <v>692</v>
      </c>
      <c r="G472" s="209" t="s">
        <v>260</v>
      </c>
      <c r="H472" s="210">
        <v>7</v>
      </c>
      <c r="I472" s="211"/>
      <c r="J472" s="212">
        <f>ROUND(I472*H472,2)</f>
        <v>0</v>
      </c>
      <c r="K472" s="208" t="s">
        <v>132</v>
      </c>
      <c r="L472" s="46"/>
      <c r="M472" s="213" t="s">
        <v>19</v>
      </c>
      <c r="N472" s="214" t="s">
        <v>45</v>
      </c>
      <c r="O472" s="86"/>
      <c r="P472" s="215">
        <f>O472*H472</f>
        <v>0</v>
      </c>
      <c r="Q472" s="215">
        <v>0.0005</v>
      </c>
      <c r="R472" s="215">
        <f>Q472*H472</f>
        <v>0.0035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248</v>
      </c>
      <c r="AT472" s="217" t="s">
        <v>128</v>
      </c>
      <c r="AU472" s="217" t="s">
        <v>84</v>
      </c>
      <c r="AY472" s="19" t="s">
        <v>125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82</v>
      </c>
      <c r="BK472" s="218">
        <f>ROUND(I472*H472,2)</f>
        <v>0</v>
      </c>
      <c r="BL472" s="19" t="s">
        <v>248</v>
      </c>
      <c r="BM472" s="217" t="s">
        <v>693</v>
      </c>
    </row>
    <row r="473" spans="1:47" s="2" customFormat="1" ht="12">
      <c r="A473" s="40"/>
      <c r="B473" s="41"/>
      <c r="C473" s="42"/>
      <c r="D473" s="219" t="s">
        <v>135</v>
      </c>
      <c r="E473" s="42"/>
      <c r="F473" s="220" t="s">
        <v>694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135</v>
      </c>
      <c r="AU473" s="19" t="s">
        <v>84</v>
      </c>
    </row>
    <row r="474" spans="1:51" s="13" customFormat="1" ht="12">
      <c r="A474" s="13"/>
      <c r="B474" s="224"/>
      <c r="C474" s="225"/>
      <c r="D474" s="226" t="s">
        <v>137</v>
      </c>
      <c r="E474" s="227" t="s">
        <v>19</v>
      </c>
      <c r="F474" s="228" t="s">
        <v>679</v>
      </c>
      <c r="G474" s="225"/>
      <c r="H474" s="227" t="s">
        <v>19</v>
      </c>
      <c r="I474" s="229"/>
      <c r="J474" s="225"/>
      <c r="K474" s="225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137</v>
      </c>
      <c r="AU474" s="234" t="s">
        <v>84</v>
      </c>
      <c r="AV474" s="13" t="s">
        <v>82</v>
      </c>
      <c r="AW474" s="13" t="s">
        <v>34</v>
      </c>
      <c r="AX474" s="13" t="s">
        <v>74</v>
      </c>
      <c r="AY474" s="234" t="s">
        <v>125</v>
      </c>
    </row>
    <row r="475" spans="1:51" s="14" customFormat="1" ht="12">
      <c r="A475" s="14"/>
      <c r="B475" s="235"/>
      <c r="C475" s="236"/>
      <c r="D475" s="226" t="s">
        <v>137</v>
      </c>
      <c r="E475" s="237" t="s">
        <v>19</v>
      </c>
      <c r="F475" s="238" t="s">
        <v>82</v>
      </c>
      <c r="G475" s="236"/>
      <c r="H475" s="239">
        <v>1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5" t="s">
        <v>137</v>
      </c>
      <c r="AU475" s="245" t="s">
        <v>84</v>
      </c>
      <c r="AV475" s="14" t="s">
        <v>84</v>
      </c>
      <c r="AW475" s="14" t="s">
        <v>34</v>
      </c>
      <c r="AX475" s="14" t="s">
        <v>74</v>
      </c>
      <c r="AY475" s="245" t="s">
        <v>125</v>
      </c>
    </row>
    <row r="476" spans="1:51" s="13" customFormat="1" ht="12">
      <c r="A476" s="13"/>
      <c r="B476" s="224"/>
      <c r="C476" s="225"/>
      <c r="D476" s="226" t="s">
        <v>137</v>
      </c>
      <c r="E476" s="227" t="s">
        <v>19</v>
      </c>
      <c r="F476" s="228" t="s">
        <v>167</v>
      </c>
      <c r="G476" s="225"/>
      <c r="H476" s="227" t="s">
        <v>19</v>
      </c>
      <c r="I476" s="229"/>
      <c r="J476" s="225"/>
      <c r="K476" s="225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137</v>
      </c>
      <c r="AU476" s="234" t="s">
        <v>84</v>
      </c>
      <c r="AV476" s="13" t="s">
        <v>82</v>
      </c>
      <c r="AW476" s="13" t="s">
        <v>34</v>
      </c>
      <c r="AX476" s="13" t="s">
        <v>74</v>
      </c>
      <c r="AY476" s="234" t="s">
        <v>125</v>
      </c>
    </row>
    <row r="477" spans="1:51" s="14" customFormat="1" ht="12">
      <c r="A477" s="14"/>
      <c r="B477" s="235"/>
      <c r="C477" s="236"/>
      <c r="D477" s="226" t="s">
        <v>137</v>
      </c>
      <c r="E477" s="237" t="s">
        <v>19</v>
      </c>
      <c r="F477" s="238" t="s">
        <v>263</v>
      </c>
      <c r="G477" s="236"/>
      <c r="H477" s="239">
        <v>5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137</v>
      </c>
      <c r="AU477" s="245" t="s">
        <v>84</v>
      </c>
      <c r="AV477" s="14" t="s">
        <v>84</v>
      </c>
      <c r="AW477" s="14" t="s">
        <v>34</v>
      </c>
      <c r="AX477" s="14" t="s">
        <v>74</v>
      </c>
      <c r="AY477" s="245" t="s">
        <v>125</v>
      </c>
    </row>
    <row r="478" spans="1:51" s="13" customFormat="1" ht="12">
      <c r="A478" s="13"/>
      <c r="B478" s="224"/>
      <c r="C478" s="225"/>
      <c r="D478" s="226" t="s">
        <v>137</v>
      </c>
      <c r="E478" s="227" t="s">
        <v>19</v>
      </c>
      <c r="F478" s="228" t="s">
        <v>175</v>
      </c>
      <c r="G478" s="225"/>
      <c r="H478" s="227" t="s">
        <v>19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137</v>
      </c>
      <c r="AU478" s="234" t="s">
        <v>84</v>
      </c>
      <c r="AV478" s="13" t="s">
        <v>82</v>
      </c>
      <c r="AW478" s="13" t="s">
        <v>34</v>
      </c>
      <c r="AX478" s="13" t="s">
        <v>74</v>
      </c>
      <c r="AY478" s="234" t="s">
        <v>125</v>
      </c>
    </row>
    <row r="479" spans="1:51" s="14" customFormat="1" ht="12">
      <c r="A479" s="14"/>
      <c r="B479" s="235"/>
      <c r="C479" s="236"/>
      <c r="D479" s="226" t="s">
        <v>137</v>
      </c>
      <c r="E479" s="237" t="s">
        <v>19</v>
      </c>
      <c r="F479" s="238" t="s">
        <v>82</v>
      </c>
      <c r="G479" s="236"/>
      <c r="H479" s="239">
        <v>1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137</v>
      </c>
      <c r="AU479" s="245" t="s">
        <v>84</v>
      </c>
      <c r="AV479" s="14" t="s">
        <v>84</v>
      </c>
      <c r="AW479" s="14" t="s">
        <v>34</v>
      </c>
      <c r="AX479" s="14" t="s">
        <v>74</v>
      </c>
      <c r="AY479" s="245" t="s">
        <v>125</v>
      </c>
    </row>
    <row r="480" spans="1:51" s="15" customFormat="1" ht="12">
      <c r="A480" s="15"/>
      <c r="B480" s="246"/>
      <c r="C480" s="247"/>
      <c r="D480" s="226" t="s">
        <v>137</v>
      </c>
      <c r="E480" s="248" t="s">
        <v>19</v>
      </c>
      <c r="F480" s="249" t="s">
        <v>142</v>
      </c>
      <c r="G480" s="247"/>
      <c r="H480" s="250">
        <v>7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137</v>
      </c>
      <c r="AU480" s="256" t="s">
        <v>84</v>
      </c>
      <c r="AV480" s="15" t="s">
        <v>133</v>
      </c>
      <c r="AW480" s="15" t="s">
        <v>34</v>
      </c>
      <c r="AX480" s="15" t="s">
        <v>82</v>
      </c>
      <c r="AY480" s="256" t="s">
        <v>125</v>
      </c>
    </row>
    <row r="481" spans="1:65" s="2" customFormat="1" ht="24.15" customHeight="1">
      <c r="A481" s="40"/>
      <c r="B481" s="41"/>
      <c r="C481" s="206" t="s">
        <v>695</v>
      </c>
      <c r="D481" s="206" t="s">
        <v>128</v>
      </c>
      <c r="E481" s="207" t="s">
        <v>696</v>
      </c>
      <c r="F481" s="208" t="s">
        <v>697</v>
      </c>
      <c r="G481" s="209" t="s">
        <v>551</v>
      </c>
      <c r="H481" s="270"/>
      <c r="I481" s="211"/>
      <c r="J481" s="212">
        <f>ROUND(I481*H481,2)</f>
        <v>0</v>
      </c>
      <c r="K481" s="208" t="s">
        <v>132</v>
      </c>
      <c r="L481" s="46"/>
      <c r="M481" s="213" t="s">
        <v>19</v>
      </c>
      <c r="N481" s="214" t="s">
        <v>45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248</v>
      </c>
      <c r="AT481" s="217" t="s">
        <v>128</v>
      </c>
      <c r="AU481" s="217" t="s">
        <v>84</v>
      </c>
      <c r="AY481" s="19" t="s">
        <v>125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82</v>
      </c>
      <c r="BK481" s="218">
        <f>ROUND(I481*H481,2)</f>
        <v>0</v>
      </c>
      <c r="BL481" s="19" t="s">
        <v>248</v>
      </c>
      <c r="BM481" s="217" t="s">
        <v>698</v>
      </c>
    </row>
    <row r="482" spans="1:47" s="2" customFormat="1" ht="12">
      <c r="A482" s="40"/>
      <c r="B482" s="41"/>
      <c r="C482" s="42"/>
      <c r="D482" s="219" t="s">
        <v>135</v>
      </c>
      <c r="E482" s="42"/>
      <c r="F482" s="220" t="s">
        <v>699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135</v>
      </c>
      <c r="AU482" s="19" t="s">
        <v>84</v>
      </c>
    </row>
    <row r="483" spans="1:65" s="2" customFormat="1" ht="24.15" customHeight="1">
      <c r="A483" s="40"/>
      <c r="B483" s="41"/>
      <c r="C483" s="206" t="s">
        <v>700</v>
      </c>
      <c r="D483" s="206" t="s">
        <v>128</v>
      </c>
      <c r="E483" s="207" t="s">
        <v>701</v>
      </c>
      <c r="F483" s="208" t="s">
        <v>702</v>
      </c>
      <c r="G483" s="209" t="s">
        <v>551</v>
      </c>
      <c r="H483" s="270"/>
      <c r="I483" s="211"/>
      <c r="J483" s="212">
        <f>ROUND(I483*H483,2)</f>
        <v>0</v>
      </c>
      <c r="K483" s="208" t="s">
        <v>132</v>
      </c>
      <c r="L483" s="46"/>
      <c r="M483" s="213" t="s">
        <v>19</v>
      </c>
      <c r="N483" s="214" t="s">
        <v>45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248</v>
      </c>
      <c r="AT483" s="217" t="s">
        <v>128</v>
      </c>
      <c r="AU483" s="217" t="s">
        <v>84</v>
      </c>
      <c r="AY483" s="19" t="s">
        <v>125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82</v>
      </c>
      <c r="BK483" s="218">
        <f>ROUND(I483*H483,2)</f>
        <v>0</v>
      </c>
      <c r="BL483" s="19" t="s">
        <v>248</v>
      </c>
      <c r="BM483" s="217" t="s">
        <v>703</v>
      </c>
    </row>
    <row r="484" spans="1:47" s="2" customFormat="1" ht="12">
      <c r="A484" s="40"/>
      <c r="B484" s="41"/>
      <c r="C484" s="42"/>
      <c r="D484" s="219" t="s">
        <v>135</v>
      </c>
      <c r="E484" s="42"/>
      <c r="F484" s="220" t="s">
        <v>704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135</v>
      </c>
      <c r="AU484" s="19" t="s">
        <v>84</v>
      </c>
    </row>
    <row r="485" spans="1:63" s="12" customFormat="1" ht="22.8" customHeight="1">
      <c r="A485" s="12"/>
      <c r="B485" s="190"/>
      <c r="C485" s="191"/>
      <c r="D485" s="192" t="s">
        <v>73</v>
      </c>
      <c r="E485" s="204" t="s">
        <v>705</v>
      </c>
      <c r="F485" s="204" t="s">
        <v>706</v>
      </c>
      <c r="G485" s="191"/>
      <c r="H485" s="191"/>
      <c r="I485" s="194"/>
      <c r="J485" s="205">
        <f>BK485</f>
        <v>0</v>
      </c>
      <c r="K485" s="191"/>
      <c r="L485" s="196"/>
      <c r="M485" s="197"/>
      <c r="N485" s="198"/>
      <c r="O485" s="198"/>
      <c r="P485" s="199">
        <v>0</v>
      </c>
      <c r="Q485" s="198"/>
      <c r="R485" s="199">
        <v>0</v>
      </c>
      <c r="S485" s="198"/>
      <c r="T485" s="200"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1" t="s">
        <v>84</v>
      </c>
      <c r="AT485" s="202" t="s">
        <v>73</v>
      </c>
      <c r="AU485" s="202" t="s">
        <v>82</v>
      </c>
      <c r="AY485" s="201" t="s">
        <v>125</v>
      </c>
      <c r="BK485" s="203">
        <v>0</v>
      </c>
    </row>
    <row r="486" spans="1:63" s="12" customFormat="1" ht="22.8" customHeight="1">
      <c r="A486" s="12"/>
      <c r="B486" s="190"/>
      <c r="C486" s="191"/>
      <c r="D486" s="192" t="s">
        <v>73</v>
      </c>
      <c r="E486" s="204" t="s">
        <v>294</v>
      </c>
      <c r="F486" s="204" t="s">
        <v>295</v>
      </c>
      <c r="G486" s="191"/>
      <c r="H486" s="191"/>
      <c r="I486" s="194"/>
      <c r="J486" s="205">
        <f>BK486</f>
        <v>0</v>
      </c>
      <c r="K486" s="191"/>
      <c r="L486" s="196"/>
      <c r="M486" s="197"/>
      <c r="N486" s="198"/>
      <c r="O486" s="198"/>
      <c r="P486" s="199">
        <f>SUM(P487:P497)</f>
        <v>0</v>
      </c>
      <c r="Q486" s="198"/>
      <c r="R486" s="199">
        <f>SUM(R487:R497)</f>
        <v>0.005621</v>
      </c>
      <c r="S486" s="198"/>
      <c r="T486" s="200">
        <f>SUM(T487:T497)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1" t="s">
        <v>84</v>
      </c>
      <c r="AT486" s="202" t="s">
        <v>73</v>
      </c>
      <c r="AU486" s="202" t="s">
        <v>82</v>
      </c>
      <c r="AY486" s="201" t="s">
        <v>125</v>
      </c>
      <c r="BK486" s="203">
        <f>SUM(BK487:BK497)</f>
        <v>0</v>
      </c>
    </row>
    <row r="487" spans="1:65" s="2" customFormat="1" ht="16.5" customHeight="1">
      <c r="A487" s="40"/>
      <c r="B487" s="41"/>
      <c r="C487" s="206" t="s">
        <v>707</v>
      </c>
      <c r="D487" s="206" t="s">
        <v>128</v>
      </c>
      <c r="E487" s="207" t="s">
        <v>708</v>
      </c>
      <c r="F487" s="208" t="s">
        <v>561</v>
      </c>
      <c r="G487" s="209" t="s">
        <v>516</v>
      </c>
      <c r="H487" s="210">
        <v>1</v>
      </c>
      <c r="I487" s="211"/>
      <c r="J487" s="212">
        <f>ROUND(I487*H487,2)</f>
        <v>0</v>
      </c>
      <c r="K487" s="208" t="s">
        <v>19</v>
      </c>
      <c r="L487" s="46"/>
      <c r="M487" s="213" t="s">
        <v>19</v>
      </c>
      <c r="N487" s="214" t="s">
        <v>45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248</v>
      </c>
      <c r="AT487" s="217" t="s">
        <v>128</v>
      </c>
      <c r="AU487" s="217" t="s">
        <v>84</v>
      </c>
      <c r="AY487" s="19" t="s">
        <v>125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82</v>
      </c>
      <c r="BK487" s="218">
        <f>ROUND(I487*H487,2)</f>
        <v>0</v>
      </c>
      <c r="BL487" s="19" t="s">
        <v>248</v>
      </c>
      <c r="BM487" s="217" t="s">
        <v>709</v>
      </c>
    </row>
    <row r="488" spans="1:65" s="2" customFormat="1" ht="16.5" customHeight="1">
      <c r="A488" s="40"/>
      <c r="B488" s="41"/>
      <c r="C488" s="206" t="s">
        <v>710</v>
      </c>
      <c r="D488" s="206" t="s">
        <v>128</v>
      </c>
      <c r="E488" s="207" t="s">
        <v>711</v>
      </c>
      <c r="F488" s="208" t="s">
        <v>712</v>
      </c>
      <c r="G488" s="209" t="s">
        <v>157</v>
      </c>
      <c r="H488" s="210">
        <v>7.7</v>
      </c>
      <c r="I488" s="211"/>
      <c r="J488" s="212">
        <f>ROUND(I488*H488,2)</f>
        <v>0</v>
      </c>
      <c r="K488" s="208" t="s">
        <v>132</v>
      </c>
      <c r="L488" s="46"/>
      <c r="M488" s="213" t="s">
        <v>19</v>
      </c>
      <c r="N488" s="214" t="s">
        <v>45</v>
      </c>
      <c r="O488" s="86"/>
      <c r="P488" s="215">
        <f>O488*H488</f>
        <v>0</v>
      </c>
      <c r="Q488" s="215">
        <v>0.00073</v>
      </c>
      <c r="R488" s="215">
        <f>Q488*H488</f>
        <v>0.005621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248</v>
      </c>
      <c r="AT488" s="217" t="s">
        <v>128</v>
      </c>
      <c r="AU488" s="217" t="s">
        <v>84</v>
      </c>
      <c r="AY488" s="19" t="s">
        <v>125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82</v>
      </c>
      <c r="BK488" s="218">
        <f>ROUND(I488*H488,2)</f>
        <v>0</v>
      </c>
      <c r="BL488" s="19" t="s">
        <v>248</v>
      </c>
      <c r="BM488" s="217" t="s">
        <v>713</v>
      </c>
    </row>
    <row r="489" spans="1:47" s="2" customFormat="1" ht="12">
      <c r="A489" s="40"/>
      <c r="B489" s="41"/>
      <c r="C489" s="42"/>
      <c r="D489" s="219" t="s">
        <v>135</v>
      </c>
      <c r="E489" s="42"/>
      <c r="F489" s="220" t="s">
        <v>714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135</v>
      </c>
      <c r="AU489" s="19" t="s">
        <v>84</v>
      </c>
    </row>
    <row r="490" spans="1:51" s="13" customFormat="1" ht="12">
      <c r="A490" s="13"/>
      <c r="B490" s="224"/>
      <c r="C490" s="225"/>
      <c r="D490" s="226" t="s">
        <v>137</v>
      </c>
      <c r="E490" s="227" t="s">
        <v>19</v>
      </c>
      <c r="F490" s="228" t="s">
        <v>167</v>
      </c>
      <c r="G490" s="225"/>
      <c r="H490" s="227" t="s">
        <v>19</v>
      </c>
      <c r="I490" s="229"/>
      <c r="J490" s="225"/>
      <c r="K490" s="225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137</v>
      </c>
      <c r="AU490" s="234" t="s">
        <v>84</v>
      </c>
      <c r="AV490" s="13" t="s">
        <v>82</v>
      </c>
      <c r="AW490" s="13" t="s">
        <v>34</v>
      </c>
      <c r="AX490" s="13" t="s">
        <v>74</v>
      </c>
      <c r="AY490" s="234" t="s">
        <v>125</v>
      </c>
    </row>
    <row r="491" spans="1:51" s="14" customFormat="1" ht="12">
      <c r="A491" s="14"/>
      <c r="B491" s="235"/>
      <c r="C491" s="236"/>
      <c r="D491" s="226" t="s">
        <v>137</v>
      </c>
      <c r="E491" s="237" t="s">
        <v>19</v>
      </c>
      <c r="F491" s="238" t="s">
        <v>185</v>
      </c>
      <c r="G491" s="236"/>
      <c r="H491" s="239">
        <v>7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137</v>
      </c>
      <c r="AU491" s="245" t="s">
        <v>84</v>
      </c>
      <c r="AV491" s="14" t="s">
        <v>84</v>
      </c>
      <c r="AW491" s="14" t="s">
        <v>34</v>
      </c>
      <c r="AX491" s="14" t="s">
        <v>74</v>
      </c>
      <c r="AY491" s="245" t="s">
        <v>125</v>
      </c>
    </row>
    <row r="492" spans="1:51" s="15" customFormat="1" ht="12">
      <c r="A492" s="15"/>
      <c r="B492" s="246"/>
      <c r="C492" s="247"/>
      <c r="D492" s="226" t="s">
        <v>137</v>
      </c>
      <c r="E492" s="248" t="s">
        <v>19</v>
      </c>
      <c r="F492" s="249" t="s">
        <v>142</v>
      </c>
      <c r="G492" s="247"/>
      <c r="H492" s="250">
        <v>7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6" t="s">
        <v>137</v>
      </c>
      <c r="AU492" s="256" t="s">
        <v>84</v>
      </c>
      <c r="AV492" s="15" t="s">
        <v>133</v>
      </c>
      <c r="AW492" s="15" t="s">
        <v>34</v>
      </c>
      <c r="AX492" s="15" t="s">
        <v>82</v>
      </c>
      <c r="AY492" s="256" t="s">
        <v>125</v>
      </c>
    </row>
    <row r="493" spans="1:51" s="14" customFormat="1" ht="12">
      <c r="A493" s="14"/>
      <c r="B493" s="235"/>
      <c r="C493" s="236"/>
      <c r="D493" s="226" t="s">
        <v>137</v>
      </c>
      <c r="E493" s="236"/>
      <c r="F493" s="238" t="s">
        <v>715</v>
      </c>
      <c r="G493" s="236"/>
      <c r="H493" s="239">
        <v>7.7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137</v>
      </c>
      <c r="AU493" s="245" t="s">
        <v>84</v>
      </c>
      <c r="AV493" s="14" t="s">
        <v>84</v>
      </c>
      <c r="AW493" s="14" t="s">
        <v>4</v>
      </c>
      <c r="AX493" s="14" t="s">
        <v>82</v>
      </c>
      <c r="AY493" s="245" t="s">
        <v>125</v>
      </c>
    </row>
    <row r="494" spans="1:65" s="2" customFormat="1" ht="24.15" customHeight="1">
      <c r="A494" s="40"/>
      <c r="B494" s="41"/>
      <c r="C494" s="206" t="s">
        <v>716</v>
      </c>
      <c r="D494" s="206" t="s">
        <v>128</v>
      </c>
      <c r="E494" s="207" t="s">
        <v>717</v>
      </c>
      <c r="F494" s="208" t="s">
        <v>718</v>
      </c>
      <c r="G494" s="209" t="s">
        <v>551</v>
      </c>
      <c r="H494" s="270"/>
      <c r="I494" s="211"/>
      <c r="J494" s="212">
        <f>ROUND(I494*H494,2)</f>
        <v>0</v>
      </c>
      <c r="K494" s="208" t="s">
        <v>132</v>
      </c>
      <c r="L494" s="46"/>
      <c r="M494" s="213" t="s">
        <v>19</v>
      </c>
      <c r="N494" s="214" t="s">
        <v>45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248</v>
      </c>
      <c r="AT494" s="217" t="s">
        <v>128</v>
      </c>
      <c r="AU494" s="217" t="s">
        <v>84</v>
      </c>
      <c r="AY494" s="19" t="s">
        <v>125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82</v>
      </c>
      <c r="BK494" s="218">
        <f>ROUND(I494*H494,2)</f>
        <v>0</v>
      </c>
      <c r="BL494" s="19" t="s">
        <v>248</v>
      </c>
      <c r="BM494" s="217" t="s">
        <v>719</v>
      </c>
    </row>
    <row r="495" spans="1:47" s="2" customFormat="1" ht="12">
      <c r="A495" s="40"/>
      <c r="B495" s="41"/>
      <c r="C495" s="42"/>
      <c r="D495" s="219" t="s">
        <v>135</v>
      </c>
      <c r="E495" s="42"/>
      <c r="F495" s="220" t="s">
        <v>720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135</v>
      </c>
      <c r="AU495" s="19" t="s">
        <v>84</v>
      </c>
    </row>
    <row r="496" spans="1:65" s="2" customFormat="1" ht="24.15" customHeight="1">
      <c r="A496" s="40"/>
      <c r="B496" s="41"/>
      <c r="C496" s="206" t="s">
        <v>721</v>
      </c>
      <c r="D496" s="206" t="s">
        <v>128</v>
      </c>
      <c r="E496" s="207" t="s">
        <v>722</v>
      </c>
      <c r="F496" s="208" t="s">
        <v>723</v>
      </c>
      <c r="G496" s="209" t="s">
        <v>551</v>
      </c>
      <c r="H496" s="270"/>
      <c r="I496" s="211"/>
      <c r="J496" s="212">
        <f>ROUND(I496*H496,2)</f>
        <v>0</v>
      </c>
      <c r="K496" s="208" t="s">
        <v>132</v>
      </c>
      <c r="L496" s="46"/>
      <c r="M496" s="213" t="s">
        <v>19</v>
      </c>
      <c r="N496" s="214" t="s">
        <v>45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248</v>
      </c>
      <c r="AT496" s="217" t="s">
        <v>128</v>
      </c>
      <c r="AU496" s="217" t="s">
        <v>84</v>
      </c>
      <c r="AY496" s="19" t="s">
        <v>125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82</v>
      </c>
      <c r="BK496" s="218">
        <f>ROUND(I496*H496,2)</f>
        <v>0</v>
      </c>
      <c r="BL496" s="19" t="s">
        <v>248</v>
      </c>
      <c r="BM496" s="217" t="s">
        <v>724</v>
      </c>
    </row>
    <row r="497" spans="1:47" s="2" customFormat="1" ht="12">
      <c r="A497" s="40"/>
      <c r="B497" s="41"/>
      <c r="C497" s="42"/>
      <c r="D497" s="219" t="s">
        <v>135</v>
      </c>
      <c r="E497" s="42"/>
      <c r="F497" s="220" t="s">
        <v>725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135</v>
      </c>
      <c r="AU497" s="19" t="s">
        <v>84</v>
      </c>
    </row>
    <row r="498" spans="1:63" s="12" customFormat="1" ht="22.8" customHeight="1">
      <c r="A498" s="12"/>
      <c r="B498" s="190"/>
      <c r="C498" s="191"/>
      <c r="D498" s="192" t="s">
        <v>73</v>
      </c>
      <c r="E498" s="204" t="s">
        <v>726</v>
      </c>
      <c r="F498" s="204" t="s">
        <v>727</v>
      </c>
      <c r="G498" s="191"/>
      <c r="H498" s="191"/>
      <c r="I498" s="194"/>
      <c r="J498" s="205">
        <f>BK498</f>
        <v>0</v>
      </c>
      <c r="K498" s="191"/>
      <c r="L498" s="196"/>
      <c r="M498" s="197"/>
      <c r="N498" s="198"/>
      <c r="O498" s="198"/>
      <c r="P498" s="199">
        <f>SUM(P499:P522)</f>
        <v>0</v>
      </c>
      <c r="Q498" s="198"/>
      <c r="R498" s="199">
        <f>SUM(R499:R522)</f>
        <v>0.00134</v>
      </c>
      <c r="S498" s="198"/>
      <c r="T498" s="200">
        <f>SUM(T499:T522)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1" t="s">
        <v>84</v>
      </c>
      <c r="AT498" s="202" t="s">
        <v>73</v>
      </c>
      <c r="AU498" s="202" t="s">
        <v>82</v>
      </c>
      <c r="AY498" s="201" t="s">
        <v>125</v>
      </c>
      <c r="BK498" s="203">
        <f>SUM(BK499:BK522)</f>
        <v>0</v>
      </c>
    </row>
    <row r="499" spans="1:65" s="2" customFormat="1" ht="16.5" customHeight="1">
      <c r="A499" s="40"/>
      <c r="B499" s="41"/>
      <c r="C499" s="206" t="s">
        <v>728</v>
      </c>
      <c r="D499" s="206" t="s">
        <v>128</v>
      </c>
      <c r="E499" s="207" t="s">
        <v>729</v>
      </c>
      <c r="F499" s="208" t="s">
        <v>730</v>
      </c>
      <c r="G499" s="209" t="s">
        <v>202</v>
      </c>
      <c r="H499" s="210">
        <v>2</v>
      </c>
      <c r="I499" s="211"/>
      <c r="J499" s="212">
        <f>ROUND(I499*H499,2)</f>
        <v>0</v>
      </c>
      <c r="K499" s="208" t="s">
        <v>132</v>
      </c>
      <c r="L499" s="46"/>
      <c r="M499" s="213" t="s">
        <v>19</v>
      </c>
      <c r="N499" s="214" t="s">
        <v>45</v>
      </c>
      <c r="O499" s="86"/>
      <c r="P499" s="215">
        <f>O499*H499</f>
        <v>0</v>
      </c>
      <c r="Q499" s="215">
        <v>0.00025</v>
      </c>
      <c r="R499" s="215">
        <f>Q499*H499</f>
        <v>0.0005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248</v>
      </c>
      <c r="AT499" s="217" t="s">
        <v>128</v>
      </c>
      <c r="AU499" s="217" t="s">
        <v>84</v>
      </c>
      <c r="AY499" s="19" t="s">
        <v>125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82</v>
      </c>
      <c r="BK499" s="218">
        <f>ROUND(I499*H499,2)</f>
        <v>0</v>
      </c>
      <c r="BL499" s="19" t="s">
        <v>248</v>
      </c>
      <c r="BM499" s="217" t="s">
        <v>731</v>
      </c>
    </row>
    <row r="500" spans="1:47" s="2" customFormat="1" ht="12">
      <c r="A500" s="40"/>
      <c r="B500" s="41"/>
      <c r="C500" s="42"/>
      <c r="D500" s="219" t="s">
        <v>135</v>
      </c>
      <c r="E500" s="42"/>
      <c r="F500" s="220" t="s">
        <v>732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135</v>
      </c>
      <c r="AU500" s="19" t="s">
        <v>84</v>
      </c>
    </row>
    <row r="501" spans="1:51" s="13" customFormat="1" ht="12">
      <c r="A501" s="13"/>
      <c r="B501" s="224"/>
      <c r="C501" s="225"/>
      <c r="D501" s="226" t="s">
        <v>137</v>
      </c>
      <c r="E501" s="227" t="s">
        <v>19</v>
      </c>
      <c r="F501" s="228" t="s">
        <v>167</v>
      </c>
      <c r="G501" s="225"/>
      <c r="H501" s="227" t="s">
        <v>19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137</v>
      </c>
      <c r="AU501" s="234" t="s">
        <v>84</v>
      </c>
      <c r="AV501" s="13" t="s">
        <v>82</v>
      </c>
      <c r="AW501" s="13" t="s">
        <v>34</v>
      </c>
      <c r="AX501" s="13" t="s">
        <v>74</v>
      </c>
      <c r="AY501" s="234" t="s">
        <v>125</v>
      </c>
    </row>
    <row r="502" spans="1:51" s="14" customFormat="1" ht="12">
      <c r="A502" s="14"/>
      <c r="B502" s="235"/>
      <c r="C502" s="236"/>
      <c r="D502" s="226" t="s">
        <v>137</v>
      </c>
      <c r="E502" s="237" t="s">
        <v>19</v>
      </c>
      <c r="F502" s="238" t="s">
        <v>84</v>
      </c>
      <c r="G502" s="236"/>
      <c r="H502" s="239">
        <v>2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137</v>
      </c>
      <c r="AU502" s="245" t="s">
        <v>84</v>
      </c>
      <c r="AV502" s="14" t="s">
        <v>84</v>
      </c>
      <c r="AW502" s="14" t="s">
        <v>34</v>
      </c>
      <c r="AX502" s="14" t="s">
        <v>74</v>
      </c>
      <c r="AY502" s="245" t="s">
        <v>125</v>
      </c>
    </row>
    <row r="503" spans="1:51" s="15" customFormat="1" ht="12">
      <c r="A503" s="15"/>
      <c r="B503" s="246"/>
      <c r="C503" s="247"/>
      <c r="D503" s="226" t="s">
        <v>137</v>
      </c>
      <c r="E503" s="248" t="s">
        <v>19</v>
      </c>
      <c r="F503" s="249" t="s">
        <v>142</v>
      </c>
      <c r="G503" s="247"/>
      <c r="H503" s="250">
        <v>2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6" t="s">
        <v>137</v>
      </c>
      <c r="AU503" s="256" t="s">
        <v>84</v>
      </c>
      <c r="AV503" s="15" t="s">
        <v>133</v>
      </c>
      <c r="AW503" s="15" t="s">
        <v>34</v>
      </c>
      <c r="AX503" s="15" t="s">
        <v>82</v>
      </c>
      <c r="AY503" s="256" t="s">
        <v>125</v>
      </c>
    </row>
    <row r="504" spans="1:65" s="2" customFormat="1" ht="24.15" customHeight="1">
      <c r="A504" s="40"/>
      <c r="B504" s="41"/>
      <c r="C504" s="206" t="s">
        <v>733</v>
      </c>
      <c r="D504" s="206" t="s">
        <v>128</v>
      </c>
      <c r="E504" s="207" t="s">
        <v>734</v>
      </c>
      <c r="F504" s="208" t="s">
        <v>735</v>
      </c>
      <c r="G504" s="209" t="s">
        <v>202</v>
      </c>
      <c r="H504" s="210">
        <v>2</v>
      </c>
      <c r="I504" s="211"/>
      <c r="J504" s="212">
        <f>ROUND(I504*H504,2)</f>
        <v>0</v>
      </c>
      <c r="K504" s="208" t="s">
        <v>132</v>
      </c>
      <c r="L504" s="46"/>
      <c r="M504" s="213" t="s">
        <v>19</v>
      </c>
      <c r="N504" s="214" t="s">
        <v>45</v>
      </c>
      <c r="O504" s="86"/>
      <c r="P504" s="215">
        <f>O504*H504</f>
        <v>0</v>
      </c>
      <c r="Q504" s="215">
        <v>0.00014</v>
      </c>
      <c r="R504" s="215">
        <f>Q504*H504</f>
        <v>0.00028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248</v>
      </c>
      <c r="AT504" s="217" t="s">
        <v>128</v>
      </c>
      <c r="AU504" s="217" t="s">
        <v>84</v>
      </c>
      <c r="AY504" s="19" t="s">
        <v>125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82</v>
      </c>
      <c r="BK504" s="218">
        <f>ROUND(I504*H504,2)</f>
        <v>0</v>
      </c>
      <c r="BL504" s="19" t="s">
        <v>248</v>
      </c>
      <c r="BM504" s="217" t="s">
        <v>736</v>
      </c>
    </row>
    <row r="505" spans="1:47" s="2" customFormat="1" ht="12">
      <c r="A505" s="40"/>
      <c r="B505" s="41"/>
      <c r="C505" s="42"/>
      <c r="D505" s="219" t="s">
        <v>135</v>
      </c>
      <c r="E505" s="42"/>
      <c r="F505" s="220" t="s">
        <v>737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135</v>
      </c>
      <c r="AU505" s="19" t="s">
        <v>84</v>
      </c>
    </row>
    <row r="506" spans="1:51" s="13" customFormat="1" ht="12">
      <c r="A506" s="13"/>
      <c r="B506" s="224"/>
      <c r="C506" s="225"/>
      <c r="D506" s="226" t="s">
        <v>137</v>
      </c>
      <c r="E506" s="227" t="s">
        <v>19</v>
      </c>
      <c r="F506" s="228" t="s">
        <v>167</v>
      </c>
      <c r="G506" s="225"/>
      <c r="H506" s="227" t="s">
        <v>19</v>
      </c>
      <c r="I506" s="229"/>
      <c r="J506" s="225"/>
      <c r="K506" s="225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137</v>
      </c>
      <c r="AU506" s="234" t="s">
        <v>84</v>
      </c>
      <c r="AV506" s="13" t="s">
        <v>82</v>
      </c>
      <c r="AW506" s="13" t="s">
        <v>34</v>
      </c>
      <c r="AX506" s="13" t="s">
        <v>74</v>
      </c>
      <c r="AY506" s="234" t="s">
        <v>125</v>
      </c>
    </row>
    <row r="507" spans="1:51" s="14" customFormat="1" ht="12">
      <c r="A507" s="14"/>
      <c r="B507" s="235"/>
      <c r="C507" s="236"/>
      <c r="D507" s="226" t="s">
        <v>137</v>
      </c>
      <c r="E507" s="237" t="s">
        <v>19</v>
      </c>
      <c r="F507" s="238" t="s">
        <v>84</v>
      </c>
      <c r="G507" s="236"/>
      <c r="H507" s="239">
        <v>2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137</v>
      </c>
      <c r="AU507" s="245" t="s">
        <v>84</v>
      </c>
      <c r="AV507" s="14" t="s">
        <v>84</v>
      </c>
      <c r="AW507" s="14" t="s">
        <v>34</v>
      </c>
      <c r="AX507" s="14" t="s">
        <v>74</v>
      </c>
      <c r="AY507" s="245" t="s">
        <v>125</v>
      </c>
    </row>
    <row r="508" spans="1:51" s="15" customFormat="1" ht="12">
      <c r="A508" s="15"/>
      <c r="B508" s="246"/>
      <c r="C508" s="247"/>
      <c r="D508" s="226" t="s">
        <v>137</v>
      </c>
      <c r="E508" s="248" t="s">
        <v>19</v>
      </c>
      <c r="F508" s="249" t="s">
        <v>142</v>
      </c>
      <c r="G508" s="247"/>
      <c r="H508" s="250">
        <v>2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6" t="s">
        <v>137</v>
      </c>
      <c r="AU508" s="256" t="s">
        <v>84</v>
      </c>
      <c r="AV508" s="15" t="s">
        <v>133</v>
      </c>
      <c r="AW508" s="15" t="s">
        <v>34</v>
      </c>
      <c r="AX508" s="15" t="s">
        <v>82</v>
      </c>
      <c r="AY508" s="256" t="s">
        <v>125</v>
      </c>
    </row>
    <row r="509" spans="1:65" s="2" customFormat="1" ht="21.75" customHeight="1">
      <c r="A509" s="40"/>
      <c r="B509" s="41"/>
      <c r="C509" s="206" t="s">
        <v>738</v>
      </c>
      <c r="D509" s="206" t="s">
        <v>128</v>
      </c>
      <c r="E509" s="207" t="s">
        <v>739</v>
      </c>
      <c r="F509" s="208" t="s">
        <v>740</v>
      </c>
      <c r="G509" s="209" t="s">
        <v>202</v>
      </c>
      <c r="H509" s="210">
        <v>2</v>
      </c>
      <c r="I509" s="211"/>
      <c r="J509" s="212">
        <f>ROUND(I509*H509,2)</f>
        <v>0</v>
      </c>
      <c r="K509" s="208" t="s">
        <v>132</v>
      </c>
      <c r="L509" s="46"/>
      <c r="M509" s="213" t="s">
        <v>19</v>
      </c>
      <c r="N509" s="214" t="s">
        <v>45</v>
      </c>
      <c r="O509" s="86"/>
      <c r="P509" s="215">
        <f>O509*H509</f>
        <v>0</v>
      </c>
      <c r="Q509" s="215">
        <v>0.00026</v>
      </c>
      <c r="R509" s="215">
        <f>Q509*H509</f>
        <v>0.00052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248</v>
      </c>
      <c r="AT509" s="217" t="s">
        <v>128</v>
      </c>
      <c r="AU509" s="217" t="s">
        <v>84</v>
      </c>
      <c r="AY509" s="19" t="s">
        <v>125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82</v>
      </c>
      <c r="BK509" s="218">
        <f>ROUND(I509*H509,2)</f>
        <v>0</v>
      </c>
      <c r="BL509" s="19" t="s">
        <v>248</v>
      </c>
      <c r="BM509" s="217" t="s">
        <v>741</v>
      </c>
    </row>
    <row r="510" spans="1:47" s="2" customFormat="1" ht="12">
      <c r="A510" s="40"/>
      <c r="B510" s="41"/>
      <c r="C510" s="42"/>
      <c r="D510" s="219" t="s">
        <v>135</v>
      </c>
      <c r="E510" s="42"/>
      <c r="F510" s="220" t="s">
        <v>742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135</v>
      </c>
      <c r="AU510" s="19" t="s">
        <v>84</v>
      </c>
    </row>
    <row r="511" spans="1:51" s="13" customFormat="1" ht="12">
      <c r="A511" s="13"/>
      <c r="B511" s="224"/>
      <c r="C511" s="225"/>
      <c r="D511" s="226" t="s">
        <v>137</v>
      </c>
      <c r="E511" s="227" t="s">
        <v>19</v>
      </c>
      <c r="F511" s="228" t="s">
        <v>167</v>
      </c>
      <c r="G511" s="225"/>
      <c r="H511" s="227" t="s">
        <v>19</v>
      </c>
      <c r="I511" s="229"/>
      <c r="J511" s="225"/>
      <c r="K511" s="225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137</v>
      </c>
      <c r="AU511" s="234" t="s">
        <v>84</v>
      </c>
      <c r="AV511" s="13" t="s">
        <v>82</v>
      </c>
      <c r="AW511" s="13" t="s">
        <v>34</v>
      </c>
      <c r="AX511" s="13" t="s">
        <v>74</v>
      </c>
      <c r="AY511" s="234" t="s">
        <v>125</v>
      </c>
    </row>
    <row r="512" spans="1:51" s="14" customFormat="1" ht="12">
      <c r="A512" s="14"/>
      <c r="B512" s="235"/>
      <c r="C512" s="236"/>
      <c r="D512" s="226" t="s">
        <v>137</v>
      </c>
      <c r="E512" s="237" t="s">
        <v>19</v>
      </c>
      <c r="F512" s="238" t="s">
        <v>84</v>
      </c>
      <c r="G512" s="236"/>
      <c r="H512" s="239">
        <v>2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5" t="s">
        <v>137</v>
      </c>
      <c r="AU512" s="245" t="s">
        <v>84</v>
      </c>
      <c r="AV512" s="14" t="s">
        <v>84</v>
      </c>
      <c r="AW512" s="14" t="s">
        <v>34</v>
      </c>
      <c r="AX512" s="14" t="s">
        <v>74</v>
      </c>
      <c r="AY512" s="245" t="s">
        <v>125</v>
      </c>
    </row>
    <row r="513" spans="1:51" s="15" customFormat="1" ht="12">
      <c r="A513" s="15"/>
      <c r="B513" s="246"/>
      <c r="C513" s="247"/>
      <c r="D513" s="226" t="s">
        <v>137</v>
      </c>
      <c r="E513" s="248" t="s">
        <v>19</v>
      </c>
      <c r="F513" s="249" t="s">
        <v>142</v>
      </c>
      <c r="G513" s="247"/>
      <c r="H513" s="250">
        <v>2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6" t="s">
        <v>137</v>
      </c>
      <c r="AU513" s="256" t="s">
        <v>84</v>
      </c>
      <c r="AV513" s="15" t="s">
        <v>133</v>
      </c>
      <c r="AW513" s="15" t="s">
        <v>34</v>
      </c>
      <c r="AX513" s="15" t="s">
        <v>82</v>
      </c>
      <c r="AY513" s="256" t="s">
        <v>125</v>
      </c>
    </row>
    <row r="514" spans="1:65" s="2" customFormat="1" ht="16.5" customHeight="1">
      <c r="A514" s="40"/>
      <c r="B514" s="41"/>
      <c r="C514" s="206" t="s">
        <v>743</v>
      </c>
      <c r="D514" s="206" t="s">
        <v>128</v>
      </c>
      <c r="E514" s="207" t="s">
        <v>744</v>
      </c>
      <c r="F514" s="208" t="s">
        <v>745</v>
      </c>
      <c r="G514" s="209" t="s">
        <v>202</v>
      </c>
      <c r="H514" s="210">
        <v>4</v>
      </c>
      <c r="I514" s="211"/>
      <c r="J514" s="212">
        <f>ROUND(I514*H514,2)</f>
        <v>0</v>
      </c>
      <c r="K514" s="208" t="s">
        <v>132</v>
      </c>
      <c r="L514" s="46"/>
      <c r="M514" s="213" t="s">
        <v>19</v>
      </c>
      <c r="N514" s="214" t="s">
        <v>45</v>
      </c>
      <c r="O514" s="86"/>
      <c r="P514" s="215">
        <f>O514*H514</f>
        <v>0</v>
      </c>
      <c r="Q514" s="215">
        <v>1E-05</v>
      </c>
      <c r="R514" s="215">
        <f>Q514*H514</f>
        <v>4E-05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248</v>
      </c>
      <c r="AT514" s="217" t="s">
        <v>128</v>
      </c>
      <c r="AU514" s="217" t="s">
        <v>84</v>
      </c>
      <c r="AY514" s="19" t="s">
        <v>125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82</v>
      </c>
      <c r="BK514" s="218">
        <f>ROUND(I514*H514,2)</f>
        <v>0</v>
      </c>
      <c r="BL514" s="19" t="s">
        <v>248</v>
      </c>
      <c r="BM514" s="217" t="s">
        <v>746</v>
      </c>
    </row>
    <row r="515" spans="1:47" s="2" customFormat="1" ht="12">
      <c r="A515" s="40"/>
      <c r="B515" s="41"/>
      <c r="C515" s="42"/>
      <c r="D515" s="219" t="s">
        <v>135</v>
      </c>
      <c r="E515" s="42"/>
      <c r="F515" s="220" t="s">
        <v>747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135</v>
      </c>
      <c r="AU515" s="19" t="s">
        <v>84</v>
      </c>
    </row>
    <row r="516" spans="1:51" s="13" customFormat="1" ht="12">
      <c r="A516" s="13"/>
      <c r="B516" s="224"/>
      <c r="C516" s="225"/>
      <c r="D516" s="226" t="s">
        <v>137</v>
      </c>
      <c r="E516" s="227" t="s">
        <v>19</v>
      </c>
      <c r="F516" s="228" t="s">
        <v>167</v>
      </c>
      <c r="G516" s="225"/>
      <c r="H516" s="227" t="s">
        <v>19</v>
      </c>
      <c r="I516" s="229"/>
      <c r="J516" s="225"/>
      <c r="K516" s="225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137</v>
      </c>
      <c r="AU516" s="234" t="s">
        <v>84</v>
      </c>
      <c r="AV516" s="13" t="s">
        <v>82</v>
      </c>
      <c r="AW516" s="13" t="s">
        <v>34</v>
      </c>
      <c r="AX516" s="13" t="s">
        <v>74</v>
      </c>
      <c r="AY516" s="234" t="s">
        <v>125</v>
      </c>
    </row>
    <row r="517" spans="1:51" s="14" customFormat="1" ht="12">
      <c r="A517" s="14"/>
      <c r="B517" s="235"/>
      <c r="C517" s="236"/>
      <c r="D517" s="226" t="s">
        <v>137</v>
      </c>
      <c r="E517" s="237" t="s">
        <v>19</v>
      </c>
      <c r="F517" s="238" t="s">
        <v>748</v>
      </c>
      <c r="G517" s="236"/>
      <c r="H517" s="239">
        <v>4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137</v>
      </c>
      <c r="AU517" s="245" t="s">
        <v>84</v>
      </c>
      <c r="AV517" s="14" t="s">
        <v>84</v>
      </c>
      <c r="AW517" s="14" t="s">
        <v>34</v>
      </c>
      <c r="AX517" s="14" t="s">
        <v>74</v>
      </c>
      <c r="AY517" s="245" t="s">
        <v>125</v>
      </c>
    </row>
    <row r="518" spans="1:51" s="15" customFormat="1" ht="12">
      <c r="A518" s="15"/>
      <c r="B518" s="246"/>
      <c r="C518" s="247"/>
      <c r="D518" s="226" t="s">
        <v>137</v>
      </c>
      <c r="E518" s="248" t="s">
        <v>19</v>
      </c>
      <c r="F518" s="249" t="s">
        <v>142</v>
      </c>
      <c r="G518" s="247"/>
      <c r="H518" s="250">
        <v>4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6" t="s">
        <v>137</v>
      </c>
      <c r="AU518" s="256" t="s">
        <v>84</v>
      </c>
      <c r="AV518" s="15" t="s">
        <v>133</v>
      </c>
      <c r="AW518" s="15" t="s">
        <v>34</v>
      </c>
      <c r="AX518" s="15" t="s">
        <v>82</v>
      </c>
      <c r="AY518" s="256" t="s">
        <v>125</v>
      </c>
    </row>
    <row r="519" spans="1:65" s="2" customFormat="1" ht="24.15" customHeight="1">
      <c r="A519" s="40"/>
      <c r="B519" s="41"/>
      <c r="C519" s="206" t="s">
        <v>749</v>
      </c>
      <c r="D519" s="206" t="s">
        <v>128</v>
      </c>
      <c r="E519" s="207" t="s">
        <v>750</v>
      </c>
      <c r="F519" s="208" t="s">
        <v>751</v>
      </c>
      <c r="G519" s="209" t="s">
        <v>551</v>
      </c>
      <c r="H519" s="270"/>
      <c r="I519" s="211"/>
      <c r="J519" s="212">
        <f>ROUND(I519*H519,2)</f>
        <v>0</v>
      </c>
      <c r="K519" s="208" t="s">
        <v>132</v>
      </c>
      <c r="L519" s="46"/>
      <c r="M519" s="213" t="s">
        <v>19</v>
      </c>
      <c r="N519" s="214" t="s">
        <v>45</v>
      </c>
      <c r="O519" s="86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248</v>
      </c>
      <c r="AT519" s="217" t="s">
        <v>128</v>
      </c>
      <c r="AU519" s="217" t="s">
        <v>84</v>
      </c>
      <c r="AY519" s="19" t="s">
        <v>125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82</v>
      </c>
      <c r="BK519" s="218">
        <f>ROUND(I519*H519,2)</f>
        <v>0</v>
      </c>
      <c r="BL519" s="19" t="s">
        <v>248</v>
      </c>
      <c r="BM519" s="217" t="s">
        <v>752</v>
      </c>
    </row>
    <row r="520" spans="1:47" s="2" customFormat="1" ht="12">
      <c r="A520" s="40"/>
      <c r="B520" s="41"/>
      <c r="C520" s="42"/>
      <c r="D520" s="219" t="s">
        <v>135</v>
      </c>
      <c r="E520" s="42"/>
      <c r="F520" s="220" t="s">
        <v>753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135</v>
      </c>
      <c r="AU520" s="19" t="s">
        <v>84</v>
      </c>
    </row>
    <row r="521" spans="1:65" s="2" customFormat="1" ht="24.15" customHeight="1">
      <c r="A521" s="40"/>
      <c r="B521" s="41"/>
      <c r="C521" s="206" t="s">
        <v>754</v>
      </c>
      <c r="D521" s="206" t="s">
        <v>128</v>
      </c>
      <c r="E521" s="207" t="s">
        <v>755</v>
      </c>
      <c r="F521" s="208" t="s">
        <v>756</v>
      </c>
      <c r="G521" s="209" t="s">
        <v>551</v>
      </c>
      <c r="H521" s="270"/>
      <c r="I521" s="211"/>
      <c r="J521" s="212">
        <f>ROUND(I521*H521,2)</f>
        <v>0</v>
      </c>
      <c r="K521" s="208" t="s">
        <v>132</v>
      </c>
      <c r="L521" s="46"/>
      <c r="M521" s="213" t="s">
        <v>19</v>
      </c>
      <c r="N521" s="214" t="s">
        <v>45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248</v>
      </c>
      <c r="AT521" s="217" t="s">
        <v>128</v>
      </c>
      <c r="AU521" s="217" t="s">
        <v>84</v>
      </c>
      <c r="AY521" s="19" t="s">
        <v>125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82</v>
      </c>
      <c r="BK521" s="218">
        <f>ROUND(I521*H521,2)</f>
        <v>0</v>
      </c>
      <c r="BL521" s="19" t="s">
        <v>248</v>
      </c>
      <c r="BM521" s="217" t="s">
        <v>757</v>
      </c>
    </row>
    <row r="522" spans="1:47" s="2" customFormat="1" ht="12">
      <c r="A522" s="40"/>
      <c r="B522" s="41"/>
      <c r="C522" s="42"/>
      <c r="D522" s="219" t="s">
        <v>135</v>
      </c>
      <c r="E522" s="42"/>
      <c r="F522" s="220" t="s">
        <v>758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135</v>
      </c>
      <c r="AU522" s="19" t="s">
        <v>84</v>
      </c>
    </row>
    <row r="523" spans="1:63" s="12" customFormat="1" ht="22.8" customHeight="1">
      <c r="A523" s="12"/>
      <c r="B523" s="190"/>
      <c r="C523" s="191"/>
      <c r="D523" s="192" t="s">
        <v>73</v>
      </c>
      <c r="E523" s="204" t="s">
        <v>302</v>
      </c>
      <c r="F523" s="204" t="s">
        <v>303</v>
      </c>
      <c r="G523" s="191"/>
      <c r="H523" s="191"/>
      <c r="I523" s="194"/>
      <c r="J523" s="205">
        <f>BK523</f>
        <v>0</v>
      </c>
      <c r="K523" s="191"/>
      <c r="L523" s="196"/>
      <c r="M523" s="197"/>
      <c r="N523" s="198"/>
      <c r="O523" s="198"/>
      <c r="P523" s="199">
        <f>SUM(P524:P532)</f>
        <v>0</v>
      </c>
      <c r="Q523" s="198"/>
      <c r="R523" s="199">
        <f>SUM(R524:R532)</f>
        <v>0.08376</v>
      </c>
      <c r="S523" s="198"/>
      <c r="T523" s="200">
        <f>SUM(T524:T532)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1" t="s">
        <v>84</v>
      </c>
      <c r="AT523" s="202" t="s">
        <v>73</v>
      </c>
      <c r="AU523" s="202" t="s">
        <v>82</v>
      </c>
      <c r="AY523" s="201" t="s">
        <v>125</v>
      </c>
      <c r="BK523" s="203">
        <f>SUM(BK524:BK532)</f>
        <v>0</v>
      </c>
    </row>
    <row r="524" spans="1:65" s="2" customFormat="1" ht="24.15" customHeight="1">
      <c r="A524" s="40"/>
      <c r="B524" s="41"/>
      <c r="C524" s="206" t="s">
        <v>759</v>
      </c>
      <c r="D524" s="206" t="s">
        <v>128</v>
      </c>
      <c r="E524" s="207" t="s">
        <v>760</v>
      </c>
      <c r="F524" s="208" t="s">
        <v>761</v>
      </c>
      <c r="G524" s="209" t="s">
        <v>202</v>
      </c>
      <c r="H524" s="210">
        <v>2</v>
      </c>
      <c r="I524" s="211"/>
      <c r="J524" s="212">
        <f>ROUND(I524*H524,2)</f>
        <v>0</v>
      </c>
      <c r="K524" s="208" t="s">
        <v>132</v>
      </c>
      <c r="L524" s="46"/>
      <c r="M524" s="213" t="s">
        <v>19</v>
      </c>
      <c r="N524" s="214" t="s">
        <v>45</v>
      </c>
      <c r="O524" s="86"/>
      <c r="P524" s="215">
        <f>O524*H524</f>
        <v>0</v>
      </c>
      <c r="Q524" s="215">
        <v>0.04188</v>
      </c>
      <c r="R524" s="215">
        <f>Q524*H524</f>
        <v>0.08376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248</v>
      </c>
      <c r="AT524" s="217" t="s">
        <v>128</v>
      </c>
      <c r="AU524" s="217" t="s">
        <v>84</v>
      </c>
      <c r="AY524" s="19" t="s">
        <v>125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82</v>
      </c>
      <c r="BK524" s="218">
        <f>ROUND(I524*H524,2)</f>
        <v>0</v>
      </c>
      <c r="BL524" s="19" t="s">
        <v>248</v>
      </c>
      <c r="BM524" s="217" t="s">
        <v>762</v>
      </c>
    </row>
    <row r="525" spans="1:47" s="2" customFormat="1" ht="12">
      <c r="A525" s="40"/>
      <c r="B525" s="41"/>
      <c r="C525" s="42"/>
      <c r="D525" s="219" t="s">
        <v>135</v>
      </c>
      <c r="E525" s="42"/>
      <c r="F525" s="220" t="s">
        <v>763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135</v>
      </c>
      <c r="AU525" s="19" t="s">
        <v>84</v>
      </c>
    </row>
    <row r="526" spans="1:51" s="13" customFormat="1" ht="12">
      <c r="A526" s="13"/>
      <c r="B526" s="224"/>
      <c r="C526" s="225"/>
      <c r="D526" s="226" t="s">
        <v>137</v>
      </c>
      <c r="E526" s="227" t="s">
        <v>19</v>
      </c>
      <c r="F526" s="228" t="s">
        <v>167</v>
      </c>
      <c r="G526" s="225"/>
      <c r="H526" s="227" t="s">
        <v>19</v>
      </c>
      <c r="I526" s="229"/>
      <c r="J526" s="225"/>
      <c r="K526" s="225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137</v>
      </c>
      <c r="AU526" s="234" t="s">
        <v>84</v>
      </c>
      <c r="AV526" s="13" t="s">
        <v>82</v>
      </c>
      <c r="AW526" s="13" t="s">
        <v>34</v>
      </c>
      <c r="AX526" s="13" t="s">
        <v>74</v>
      </c>
      <c r="AY526" s="234" t="s">
        <v>125</v>
      </c>
    </row>
    <row r="527" spans="1:51" s="14" customFormat="1" ht="12">
      <c r="A527" s="14"/>
      <c r="B527" s="235"/>
      <c r="C527" s="236"/>
      <c r="D527" s="226" t="s">
        <v>137</v>
      </c>
      <c r="E527" s="237" t="s">
        <v>19</v>
      </c>
      <c r="F527" s="238" t="s">
        <v>84</v>
      </c>
      <c r="G527" s="236"/>
      <c r="H527" s="239">
        <v>2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137</v>
      </c>
      <c r="AU527" s="245" t="s">
        <v>84</v>
      </c>
      <c r="AV527" s="14" t="s">
        <v>84</v>
      </c>
      <c r="AW527" s="14" t="s">
        <v>34</v>
      </c>
      <c r="AX527" s="14" t="s">
        <v>74</v>
      </c>
      <c r="AY527" s="245" t="s">
        <v>125</v>
      </c>
    </row>
    <row r="528" spans="1:51" s="15" customFormat="1" ht="12">
      <c r="A528" s="15"/>
      <c r="B528" s="246"/>
      <c r="C528" s="247"/>
      <c r="D528" s="226" t="s">
        <v>137</v>
      </c>
      <c r="E528" s="248" t="s">
        <v>19</v>
      </c>
      <c r="F528" s="249" t="s">
        <v>142</v>
      </c>
      <c r="G528" s="247"/>
      <c r="H528" s="250">
        <v>2</v>
      </c>
      <c r="I528" s="251"/>
      <c r="J528" s="247"/>
      <c r="K528" s="247"/>
      <c r="L528" s="252"/>
      <c r="M528" s="253"/>
      <c r="N528" s="254"/>
      <c r="O528" s="254"/>
      <c r="P528" s="254"/>
      <c r="Q528" s="254"/>
      <c r="R528" s="254"/>
      <c r="S528" s="254"/>
      <c r="T528" s="25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6" t="s">
        <v>137</v>
      </c>
      <c r="AU528" s="256" t="s">
        <v>84</v>
      </c>
      <c r="AV528" s="15" t="s">
        <v>133</v>
      </c>
      <c r="AW528" s="15" t="s">
        <v>34</v>
      </c>
      <c r="AX528" s="15" t="s">
        <v>82</v>
      </c>
      <c r="AY528" s="256" t="s">
        <v>125</v>
      </c>
    </row>
    <row r="529" spans="1:65" s="2" customFormat="1" ht="24.15" customHeight="1">
      <c r="A529" s="40"/>
      <c r="B529" s="41"/>
      <c r="C529" s="206" t="s">
        <v>764</v>
      </c>
      <c r="D529" s="206" t="s">
        <v>128</v>
      </c>
      <c r="E529" s="207" t="s">
        <v>765</v>
      </c>
      <c r="F529" s="208" t="s">
        <v>766</v>
      </c>
      <c r="G529" s="209" t="s">
        <v>551</v>
      </c>
      <c r="H529" s="270"/>
      <c r="I529" s="211"/>
      <c r="J529" s="212">
        <f>ROUND(I529*H529,2)</f>
        <v>0</v>
      </c>
      <c r="K529" s="208" t="s">
        <v>132</v>
      </c>
      <c r="L529" s="46"/>
      <c r="M529" s="213" t="s">
        <v>19</v>
      </c>
      <c r="N529" s="214" t="s">
        <v>45</v>
      </c>
      <c r="O529" s="86"/>
      <c r="P529" s="215">
        <f>O529*H529</f>
        <v>0</v>
      </c>
      <c r="Q529" s="215">
        <v>0</v>
      </c>
      <c r="R529" s="215">
        <f>Q529*H529</f>
        <v>0</v>
      </c>
      <c r="S529" s="215">
        <v>0</v>
      </c>
      <c r="T529" s="21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7" t="s">
        <v>248</v>
      </c>
      <c r="AT529" s="217" t="s">
        <v>128</v>
      </c>
      <c r="AU529" s="217" t="s">
        <v>84</v>
      </c>
      <c r="AY529" s="19" t="s">
        <v>125</v>
      </c>
      <c r="BE529" s="218">
        <f>IF(N529="základní",J529,0)</f>
        <v>0</v>
      </c>
      <c r="BF529" s="218">
        <f>IF(N529="snížená",J529,0)</f>
        <v>0</v>
      </c>
      <c r="BG529" s="218">
        <f>IF(N529="zákl. přenesená",J529,0)</f>
        <v>0</v>
      </c>
      <c r="BH529" s="218">
        <f>IF(N529="sníž. přenesená",J529,0)</f>
        <v>0</v>
      </c>
      <c r="BI529" s="218">
        <f>IF(N529="nulová",J529,0)</f>
        <v>0</v>
      </c>
      <c r="BJ529" s="19" t="s">
        <v>82</v>
      </c>
      <c r="BK529" s="218">
        <f>ROUND(I529*H529,2)</f>
        <v>0</v>
      </c>
      <c r="BL529" s="19" t="s">
        <v>248</v>
      </c>
      <c r="BM529" s="217" t="s">
        <v>767</v>
      </c>
    </row>
    <row r="530" spans="1:47" s="2" customFormat="1" ht="12">
      <c r="A530" s="40"/>
      <c r="B530" s="41"/>
      <c r="C530" s="42"/>
      <c r="D530" s="219" t="s">
        <v>135</v>
      </c>
      <c r="E530" s="42"/>
      <c r="F530" s="220" t="s">
        <v>768</v>
      </c>
      <c r="G530" s="42"/>
      <c r="H530" s="42"/>
      <c r="I530" s="221"/>
      <c r="J530" s="42"/>
      <c r="K530" s="42"/>
      <c r="L530" s="46"/>
      <c r="M530" s="222"/>
      <c r="N530" s="22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135</v>
      </c>
      <c r="AU530" s="19" t="s">
        <v>84</v>
      </c>
    </row>
    <row r="531" spans="1:65" s="2" customFormat="1" ht="24.15" customHeight="1">
      <c r="A531" s="40"/>
      <c r="B531" s="41"/>
      <c r="C531" s="206" t="s">
        <v>769</v>
      </c>
      <c r="D531" s="206" t="s">
        <v>128</v>
      </c>
      <c r="E531" s="207" t="s">
        <v>770</v>
      </c>
      <c r="F531" s="208" t="s">
        <v>771</v>
      </c>
      <c r="G531" s="209" t="s">
        <v>551</v>
      </c>
      <c r="H531" s="270"/>
      <c r="I531" s="211"/>
      <c r="J531" s="212">
        <f>ROUND(I531*H531,2)</f>
        <v>0</v>
      </c>
      <c r="K531" s="208" t="s">
        <v>132</v>
      </c>
      <c r="L531" s="46"/>
      <c r="M531" s="213" t="s">
        <v>19</v>
      </c>
      <c r="N531" s="214" t="s">
        <v>45</v>
      </c>
      <c r="O531" s="86"/>
      <c r="P531" s="215">
        <f>O531*H531</f>
        <v>0</v>
      </c>
      <c r="Q531" s="215">
        <v>0</v>
      </c>
      <c r="R531" s="215">
        <f>Q531*H531</f>
        <v>0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248</v>
      </c>
      <c r="AT531" s="217" t="s">
        <v>128</v>
      </c>
      <c r="AU531" s="217" t="s">
        <v>84</v>
      </c>
      <c r="AY531" s="19" t="s">
        <v>125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82</v>
      </c>
      <c r="BK531" s="218">
        <f>ROUND(I531*H531,2)</f>
        <v>0</v>
      </c>
      <c r="BL531" s="19" t="s">
        <v>248</v>
      </c>
      <c r="BM531" s="217" t="s">
        <v>772</v>
      </c>
    </row>
    <row r="532" spans="1:47" s="2" customFormat="1" ht="12">
      <c r="A532" s="40"/>
      <c r="B532" s="41"/>
      <c r="C532" s="42"/>
      <c r="D532" s="219" t="s">
        <v>135</v>
      </c>
      <c r="E532" s="42"/>
      <c r="F532" s="220" t="s">
        <v>773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135</v>
      </c>
      <c r="AU532" s="19" t="s">
        <v>84</v>
      </c>
    </row>
    <row r="533" spans="1:63" s="12" customFormat="1" ht="22.8" customHeight="1">
      <c r="A533" s="12"/>
      <c r="B533" s="190"/>
      <c r="C533" s="191"/>
      <c r="D533" s="192" t="s">
        <v>73</v>
      </c>
      <c r="E533" s="204" t="s">
        <v>309</v>
      </c>
      <c r="F533" s="204" t="s">
        <v>310</v>
      </c>
      <c r="G533" s="191"/>
      <c r="H533" s="191"/>
      <c r="I533" s="194"/>
      <c r="J533" s="205">
        <f>BK533</f>
        <v>0</v>
      </c>
      <c r="K533" s="191"/>
      <c r="L533" s="196"/>
      <c r="M533" s="197"/>
      <c r="N533" s="198"/>
      <c r="O533" s="198"/>
      <c r="P533" s="199">
        <f>SUM(P534:P578)</f>
        <v>0</v>
      </c>
      <c r="Q533" s="198"/>
      <c r="R533" s="199">
        <f>SUM(R534:R578)</f>
        <v>0.011040000000000001</v>
      </c>
      <c r="S533" s="198"/>
      <c r="T533" s="200">
        <f>SUM(T534:T578)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01" t="s">
        <v>84</v>
      </c>
      <c r="AT533" s="202" t="s">
        <v>73</v>
      </c>
      <c r="AU533" s="202" t="s">
        <v>82</v>
      </c>
      <c r="AY533" s="201" t="s">
        <v>125</v>
      </c>
      <c r="BK533" s="203">
        <f>SUM(BK534:BK578)</f>
        <v>0</v>
      </c>
    </row>
    <row r="534" spans="1:65" s="2" customFormat="1" ht="16.5" customHeight="1">
      <c r="A534" s="40"/>
      <c r="B534" s="41"/>
      <c r="C534" s="206" t="s">
        <v>774</v>
      </c>
      <c r="D534" s="206" t="s">
        <v>128</v>
      </c>
      <c r="E534" s="207" t="s">
        <v>775</v>
      </c>
      <c r="F534" s="208" t="s">
        <v>776</v>
      </c>
      <c r="G534" s="209" t="s">
        <v>516</v>
      </c>
      <c r="H534" s="210">
        <v>1</v>
      </c>
      <c r="I534" s="211"/>
      <c r="J534" s="212">
        <f>ROUND(I534*H534,2)</f>
        <v>0</v>
      </c>
      <c r="K534" s="208" t="s">
        <v>19</v>
      </c>
      <c r="L534" s="46"/>
      <c r="M534" s="213" t="s">
        <v>19</v>
      </c>
      <c r="N534" s="214" t="s">
        <v>45</v>
      </c>
      <c r="O534" s="86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248</v>
      </c>
      <c r="AT534" s="217" t="s">
        <v>128</v>
      </c>
      <c r="AU534" s="217" t="s">
        <v>84</v>
      </c>
      <c r="AY534" s="19" t="s">
        <v>125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9" t="s">
        <v>82</v>
      </c>
      <c r="BK534" s="218">
        <f>ROUND(I534*H534,2)</f>
        <v>0</v>
      </c>
      <c r="BL534" s="19" t="s">
        <v>248</v>
      </c>
      <c r="BM534" s="217" t="s">
        <v>777</v>
      </c>
    </row>
    <row r="535" spans="1:65" s="2" customFormat="1" ht="24.15" customHeight="1">
      <c r="A535" s="40"/>
      <c r="B535" s="41"/>
      <c r="C535" s="206" t="s">
        <v>778</v>
      </c>
      <c r="D535" s="206" t="s">
        <v>128</v>
      </c>
      <c r="E535" s="207" t="s">
        <v>779</v>
      </c>
      <c r="F535" s="208" t="s">
        <v>780</v>
      </c>
      <c r="G535" s="209" t="s">
        <v>157</v>
      </c>
      <c r="H535" s="210">
        <v>42</v>
      </c>
      <c r="I535" s="211"/>
      <c r="J535" s="212">
        <f>ROUND(I535*H535,2)</f>
        <v>0</v>
      </c>
      <c r="K535" s="208" t="s">
        <v>132</v>
      </c>
      <c r="L535" s="46"/>
      <c r="M535" s="213" t="s">
        <v>19</v>
      </c>
      <c r="N535" s="214" t="s">
        <v>45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248</v>
      </c>
      <c r="AT535" s="217" t="s">
        <v>128</v>
      </c>
      <c r="AU535" s="217" t="s">
        <v>84</v>
      </c>
      <c r="AY535" s="19" t="s">
        <v>125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82</v>
      </c>
      <c r="BK535" s="218">
        <f>ROUND(I535*H535,2)</f>
        <v>0</v>
      </c>
      <c r="BL535" s="19" t="s">
        <v>248</v>
      </c>
      <c r="BM535" s="217" t="s">
        <v>781</v>
      </c>
    </row>
    <row r="536" spans="1:47" s="2" customFormat="1" ht="12">
      <c r="A536" s="40"/>
      <c r="B536" s="41"/>
      <c r="C536" s="42"/>
      <c r="D536" s="219" t="s">
        <v>135</v>
      </c>
      <c r="E536" s="42"/>
      <c r="F536" s="220" t="s">
        <v>782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135</v>
      </c>
      <c r="AU536" s="19" t="s">
        <v>84</v>
      </c>
    </row>
    <row r="537" spans="1:51" s="13" customFormat="1" ht="12">
      <c r="A537" s="13"/>
      <c r="B537" s="224"/>
      <c r="C537" s="225"/>
      <c r="D537" s="226" t="s">
        <v>137</v>
      </c>
      <c r="E537" s="227" t="s">
        <v>19</v>
      </c>
      <c r="F537" s="228" t="s">
        <v>783</v>
      </c>
      <c r="G537" s="225"/>
      <c r="H537" s="227" t="s">
        <v>19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137</v>
      </c>
      <c r="AU537" s="234" t="s">
        <v>84</v>
      </c>
      <c r="AV537" s="13" t="s">
        <v>82</v>
      </c>
      <c r="AW537" s="13" t="s">
        <v>34</v>
      </c>
      <c r="AX537" s="13" t="s">
        <v>74</v>
      </c>
      <c r="AY537" s="234" t="s">
        <v>125</v>
      </c>
    </row>
    <row r="538" spans="1:51" s="13" customFormat="1" ht="12">
      <c r="A538" s="13"/>
      <c r="B538" s="224"/>
      <c r="C538" s="225"/>
      <c r="D538" s="226" t="s">
        <v>137</v>
      </c>
      <c r="E538" s="227" t="s">
        <v>19</v>
      </c>
      <c r="F538" s="228" t="s">
        <v>167</v>
      </c>
      <c r="G538" s="225"/>
      <c r="H538" s="227" t="s">
        <v>19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137</v>
      </c>
      <c r="AU538" s="234" t="s">
        <v>84</v>
      </c>
      <c r="AV538" s="13" t="s">
        <v>82</v>
      </c>
      <c r="AW538" s="13" t="s">
        <v>34</v>
      </c>
      <c r="AX538" s="13" t="s">
        <v>74</v>
      </c>
      <c r="AY538" s="234" t="s">
        <v>125</v>
      </c>
    </row>
    <row r="539" spans="1:51" s="14" customFormat="1" ht="12">
      <c r="A539" s="14"/>
      <c r="B539" s="235"/>
      <c r="C539" s="236"/>
      <c r="D539" s="226" t="s">
        <v>137</v>
      </c>
      <c r="E539" s="237" t="s">
        <v>19</v>
      </c>
      <c r="F539" s="238" t="s">
        <v>784</v>
      </c>
      <c r="G539" s="236"/>
      <c r="H539" s="239">
        <v>30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137</v>
      </c>
      <c r="AU539" s="245" t="s">
        <v>84</v>
      </c>
      <c r="AV539" s="14" t="s">
        <v>84</v>
      </c>
      <c r="AW539" s="14" t="s">
        <v>34</v>
      </c>
      <c r="AX539" s="14" t="s">
        <v>74</v>
      </c>
      <c r="AY539" s="245" t="s">
        <v>125</v>
      </c>
    </row>
    <row r="540" spans="1:51" s="13" customFormat="1" ht="12">
      <c r="A540" s="13"/>
      <c r="B540" s="224"/>
      <c r="C540" s="225"/>
      <c r="D540" s="226" t="s">
        <v>137</v>
      </c>
      <c r="E540" s="227" t="s">
        <v>19</v>
      </c>
      <c r="F540" s="228" t="s">
        <v>175</v>
      </c>
      <c r="G540" s="225"/>
      <c r="H540" s="227" t="s">
        <v>19</v>
      </c>
      <c r="I540" s="229"/>
      <c r="J540" s="225"/>
      <c r="K540" s="225"/>
      <c r="L540" s="230"/>
      <c r="M540" s="231"/>
      <c r="N540" s="232"/>
      <c r="O540" s="232"/>
      <c r="P540" s="232"/>
      <c r="Q540" s="232"/>
      <c r="R540" s="232"/>
      <c r="S540" s="232"/>
      <c r="T540" s="23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4" t="s">
        <v>137</v>
      </c>
      <c r="AU540" s="234" t="s">
        <v>84</v>
      </c>
      <c r="AV540" s="13" t="s">
        <v>82</v>
      </c>
      <c r="AW540" s="13" t="s">
        <v>34</v>
      </c>
      <c r="AX540" s="13" t="s">
        <v>74</v>
      </c>
      <c r="AY540" s="234" t="s">
        <v>125</v>
      </c>
    </row>
    <row r="541" spans="1:51" s="14" customFormat="1" ht="12">
      <c r="A541" s="14"/>
      <c r="B541" s="235"/>
      <c r="C541" s="236"/>
      <c r="D541" s="226" t="s">
        <v>137</v>
      </c>
      <c r="E541" s="237" t="s">
        <v>19</v>
      </c>
      <c r="F541" s="238" t="s">
        <v>785</v>
      </c>
      <c r="G541" s="236"/>
      <c r="H541" s="239">
        <v>10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137</v>
      </c>
      <c r="AU541" s="245" t="s">
        <v>84</v>
      </c>
      <c r="AV541" s="14" t="s">
        <v>84</v>
      </c>
      <c r="AW541" s="14" t="s">
        <v>34</v>
      </c>
      <c r="AX541" s="14" t="s">
        <v>74</v>
      </c>
      <c r="AY541" s="245" t="s">
        <v>125</v>
      </c>
    </row>
    <row r="542" spans="1:51" s="15" customFormat="1" ht="12">
      <c r="A542" s="15"/>
      <c r="B542" s="246"/>
      <c r="C542" s="247"/>
      <c r="D542" s="226" t="s">
        <v>137</v>
      </c>
      <c r="E542" s="248" t="s">
        <v>19</v>
      </c>
      <c r="F542" s="249" t="s">
        <v>142</v>
      </c>
      <c r="G542" s="247"/>
      <c r="H542" s="250">
        <v>40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6" t="s">
        <v>137</v>
      </c>
      <c r="AU542" s="256" t="s">
        <v>84</v>
      </c>
      <c r="AV542" s="15" t="s">
        <v>133</v>
      </c>
      <c r="AW542" s="15" t="s">
        <v>34</v>
      </c>
      <c r="AX542" s="15" t="s">
        <v>82</v>
      </c>
      <c r="AY542" s="256" t="s">
        <v>125</v>
      </c>
    </row>
    <row r="543" spans="1:51" s="14" customFormat="1" ht="12">
      <c r="A543" s="14"/>
      <c r="B543" s="235"/>
      <c r="C543" s="236"/>
      <c r="D543" s="226" t="s">
        <v>137</v>
      </c>
      <c r="E543" s="236"/>
      <c r="F543" s="238" t="s">
        <v>570</v>
      </c>
      <c r="G543" s="236"/>
      <c r="H543" s="239">
        <v>42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137</v>
      </c>
      <c r="AU543" s="245" t="s">
        <v>84</v>
      </c>
      <c r="AV543" s="14" t="s">
        <v>84</v>
      </c>
      <c r="AW543" s="14" t="s">
        <v>4</v>
      </c>
      <c r="AX543" s="14" t="s">
        <v>82</v>
      </c>
      <c r="AY543" s="245" t="s">
        <v>125</v>
      </c>
    </row>
    <row r="544" spans="1:65" s="2" customFormat="1" ht="16.5" customHeight="1">
      <c r="A544" s="40"/>
      <c r="B544" s="41"/>
      <c r="C544" s="260" t="s">
        <v>786</v>
      </c>
      <c r="D544" s="260" t="s">
        <v>474</v>
      </c>
      <c r="E544" s="261" t="s">
        <v>787</v>
      </c>
      <c r="F544" s="262" t="s">
        <v>788</v>
      </c>
      <c r="G544" s="263" t="s">
        <v>157</v>
      </c>
      <c r="H544" s="264">
        <v>44</v>
      </c>
      <c r="I544" s="265"/>
      <c r="J544" s="266">
        <f>ROUND(I544*H544,2)</f>
        <v>0</v>
      </c>
      <c r="K544" s="262" t="s">
        <v>132</v>
      </c>
      <c r="L544" s="267"/>
      <c r="M544" s="268" t="s">
        <v>19</v>
      </c>
      <c r="N544" s="269" t="s">
        <v>45</v>
      </c>
      <c r="O544" s="86"/>
      <c r="P544" s="215">
        <f>O544*H544</f>
        <v>0</v>
      </c>
      <c r="Q544" s="215">
        <v>0.00012</v>
      </c>
      <c r="R544" s="215">
        <f>Q544*H544</f>
        <v>0.00528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352</v>
      </c>
      <c r="AT544" s="217" t="s">
        <v>474</v>
      </c>
      <c r="AU544" s="217" t="s">
        <v>84</v>
      </c>
      <c r="AY544" s="19" t="s">
        <v>125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82</v>
      </c>
      <c r="BK544" s="218">
        <f>ROUND(I544*H544,2)</f>
        <v>0</v>
      </c>
      <c r="BL544" s="19" t="s">
        <v>248</v>
      </c>
      <c r="BM544" s="217" t="s">
        <v>789</v>
      </c>
    </row>
    <row r="545" spans="1:51" s="13" customFormat="1" ht="12">
      <c r="A545" s="13"/>
      <c r="B545" s="224"/>
      <c r="C545" s="225"/>
      <c r="D545" s="226" t="s">
        <v>137</v>
      </c>
      <c r="E545" s="227" t="s">
        <v>19</v>
      </c>
      <c r="F545" s="228" t="s">
        <v>783</v>
      </c>
      <c r="G545" s="225"/>
      <c r="H545" s="227" t="s">
        <v>19</v>
      </c>
      <c r="I545" s="229"/>
      <c r="J545" s="225"/>
      <c r="K545" s="225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137</v>
      </c>
      <c r="AU545" s="234" t="s">
        <v>84</v>
      </c>
      <c r="AV545" s="13" t="s">
        <v>82</v>
      </c>
      <c r="AW545" s="13" t="s">
        <v>34</v>
      </c>
      <c r="AX545" s="13" t="s">
        <v>74</v>
      </c>
      <c r="AY545" s="234" t="s">
        <v>125</v>
      </c>
    </row>
    <row r="546" spans="1:51" s="13" customFormat="1" ht="12">
      <c r="A546" s="13"/>
      <c r="B546" s="224"/>
      <c r="C546" s="225"/>
      <c r="D546" s="226" t="s">
        <v>137</v>
      </c>
      <c r="E546" s="227" t="s">
        <v>19</v>
      </c>
      <c r="F546" s="228" t="s">
        <v>167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137</v>
      </c>
      <c r="AU546" s="234" t="s">
        <v>84</v>
      </c>
      <c r="AV546" s="13" t="s">
        <v>82</v>
      </c>
      <c r="AW546" s="13" t="s">
        <v>34</v>
      </c>
      <c r="AX546" s="13" t="s">
        <v>74</v>
      </c>
      <c r="AY546" s="234" t="s">
        <v>125</v>
      </c>
    </row>
    <row r="547" spans="1:51" s="14" customFormat="1" ht="12">
      <c r="A547" s="14"/>
      <c r="B547" s="235"/>
      <c r="C547" s="236"/>
      <c r="D547" s="226" t="s">
        <v>137</v>
      </c>
      <c r="E547" s="237" t="s">
        <v>19</v>
      </c>
      <c r="F547" s="238" t="s">
        <v>784</v>
      </c>
      <c r="G547" s="236"/>
      <c r="H547" s="239">
        <v>30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137</v>
      </c>
      <c r="AU547" s="245" t="s">
        <v>84</v>
      </c>
      <c r="AV547" s="14" t="s">
        <v>84</v>
      </c>
      <c r="AW547" s="14" t="s">
        <v>34</v>
      </c>
      <c r="AX547" s="14" t="s">
        <v>74</v>
      </c>
      <c r="AY547" s="245" t="s">
        <v>125</v>
      </c>
    </row>
    <row r="548" spans="1:51" s="13" customFormat="1" ht="12">
      <c r="A548" s="13"/>
      <c r="B548" s="224"/>
      <c r="C548" s="225"/>
      <c r="D548" s="226" t="s">
        <v>137</v>
      </c>
      <c r="E548" s="227" t="s">
        <v>19</v>
      </c>
      <c r="F548" s="228" t="s">
        <v>175</v>
      </c>
      <c r="G548" s="225"/>
      <c r="H548" s="227" t="s">
        <v>19</v>
      </c>
      <c r="I548" s="229"/>
      <c r="J548" s="225"/>
      <c r="K548" s="225"/>
      <c r="L548" s="230"/>
      <c r="M548" s="231"/>
      <c r="N548" s="232"/>
      <c r="O548" s="232"/>
      <c r="P548" s="232"/>
      <c r="Q548" s="232"/>
      <c r="R548" s="232"/>
      <c r="S548" s="232"/>
      <c r="T548" s="23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4" t="s">
        <v>137</v>
      </c>
      <c r="AU548" s="234" t="s">
        <v>84</v>
      </c>
      <c r="AV548" s="13" t="s">
        <v>82</v>
      </c>
      <c r="AW548" s="13" t="s">
        <v>34</v>
      </c>
      <c r="AX548" s="13" t="s">
        <v>74</v>
      </c>
      <c r="AY548" s="234" t="s">
        <v>125</v>
      </c>
    </row>
    <row r="549" spans="1:51" s="14" customFormat="1" ht="12">
      <c r="A549" s="14"/>
      <c r="B549" s="235"/>
      <c r="C549" s="236"/>
      <c r="D549" s="226" t="s">
        <v>137</v>
      </c>
      <c r="E549" s="237" t="s">
        <v>19</v>
      </c>
      <c r="F549" s="238" t="s">
        <v>785</v>
      </c>
      <c r="G549" s="236"/>
      <c r="H549" s="239">
        <v>10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137</v>
      </c>
      <c r="AU549" s="245" t="s">
        <v>84</v>
      </c>
      <c r="AV549" s="14" t="s">
        <v>84</v>
      </c>
      <c r="AW549" s="14" t="s">
        <v>34</v>
      </c>
      <c r="AX549" s="14" t="s">
        <v>74</v>
      </c>
      <c r="AY549" s="245" t="s">
        <v>125</v>
      </c>
    </row>
    <row r="550" spans="1:51" s="15" customFormat="1" ht="12">
      <c r="A550" s="15"/>
      <c r="B550" s="246"/>
      <c r="C550" s="247"/>
      <c r="D550" s="226" t="s">
        <v>137</v>
      </c>
      <c r="E550" s="248" t="s">
        <v>19</v>
      </c>
      <c r="F550" s="249" t="s">
        <v>142</v>
      </c>
      <c r="G550" s="247"/>
      <c r="H550" s="250">
        <v>40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6" t="s">
        <v>137</v>
      </c>
      <c r="AU550" s="256" t="s">
        <v>84</v>
      </c>
      <c r="AV550" s="15" t="s">
        <v>133</v>
      </c>
      <c r="AW550" s="15" t="s">
        <v>34</v>
      </c>
      <c r="AX550" s="15" t="s">
        <v>82</v>
      </c>
      <c r="AY550" s="256" t="s">
        <v>125</v>
      </c>
    </row>
    <row r="551" spans="1:51" s="14" customFormat="1" ht="12">
      <c r="A551" s="14"/>
      <c r="B551" s="235"/>
      <c r="C551" s="236"/>
      <c r="D551" s="226" t="s">
        <v>137</v>
      </c>
      <c r="E551" s="236"/>
      <c r="F551" s="238" t="s">
        <v>790</v>
      </c>
      <c r="G551" s="236"/>
      <c r="H551" s="239">
        <v>44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137</v>
      </c>
      <c r="AU551" s="245" t="s">
        <v>84</v>
      </c>
      <c r="AV551" s="14" t="s">
        <v>84</v>
      </c>
      <c r="AW551" s="14" t="s">
        <v>4</v>
      </c>
      <c r="AX551" s="14" t="s">
        <v>82</v>
      </c>
      <c r="AY551" s="245" t="s">
        <v>125</v>
      </c>
    </row>
    <row r="552" spans="1:65" s="2" customFormat="1" ht="24.15" customHeight="1">
      <c r="A552" s="40"/>
      <c r="B552" s="41"/>
      <c r="C552" s="206" t="s">
        <v>791</v>
      </c>
      <c r="D552" s="206" t="s">
        <v>128</v>
      </c>
      <c r="E552" s="207" t="s">
        <v>792</v>
      </c>
      <c r="F552" s="208" t="s">
        <v>793</v>
      </c>
      <c r="G552" s="209" t="s">
        <v>202</v>
      </c>
      <c r="H552" s="210">
        <v>14</v>
      </c>
      <c r="I552" s="211"/>
      <c r="J552" s="212">
        <f>ROUND(I552*H552,2)</f>
        <v>0</v>
      </c>
      <c r="K552" s="208" t="s">
        <v>132</v>
      </c>
      <c r="L552" s="46"/>
      <c r="M552" s="213" t="s">
        <v>19</v>
      </c>
      <c r="N552" s="214" t="s">
        <v>45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248</v>
      </c>
      <c r="AT552" s="217" t="s">
        <v>128</v>
      </c>
      <c r="AU552" s="217" t="s">
        <v>84</v>
      </c>
      <c r="AY552" s="19" t="s">
        <v>125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82</v>
      </c>
      <c r="BK552" s="218">
        <f>ROUND(I552*H552,2)</f>
        <v>0</v>
      </c>
      <c r="BL552" s="19" t="s">
        <v>248</v>
      </c>
      <c r="BM552" s="217" t="s">
        <v>794</v>
      </c>
    </row>
    <row r="553" spans="1:47" s="2" customFormat="1" ht="12">
      <c r="A553" s="40"/>
      <c r="B553" s="41"/>
      <c r="C553" s="42"/>
      <c r="D553" s="219" t="s">
        <v>135</v>
      </c>
      <c r="E553" s="42"/>
      <c r="F553" s="220" t="s">
        <v>795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135</v>
      </c>
      <c r="AU553" s="19" t="s">
        <v>84</v>
      </c>
    </row>
    <row r="554" spans="1:51" s="13" customFormat="1" ht="12">
      <c r="A554" s="13"/>
      <c r="B554" s="224"/>
      <c r="C554" s="225"/>
      <c r="D554" s="226" t="s">
        <v>137</v>
      </c>
      <c r="E554" s="227" t="s">
        <v>19</v>
      </c>
      <c r="F554" s="228" t="s">
        <v>783</v>
      </c>
      <c r="G554" s="225"/>
      <c r="H554" s="227" t="s">
        <v>19</v>
      </c>
      <c r="I554" s="229"/>
      <c r="J554" s="225"/>
      <c r="K554" s="225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137</v>
      </c>
      <c r="AU554" s="234" t="s">
        <v>84</v>
      </c>
      <c r="AV554" s="13" t="s">
        <v>82</v>
      </c>
      <c r="AW554" s="13" t="s">
        <v>34</v>
      </c>
      <c r="AX554" s="13" t="s">
        <v>74</v>
      </c>
      <c r="AY554" s="234" t="s">
        <v>125</v>
      </c>
    </row>
    <row r="555" spans="1:51" s="13" customFormat="1" ht="12">
      <c r="A555" s="13"/>
      <c r="B555" s="224"/>
      <c r="C555" s="225"/>
      <c r="D555" s="226" t="s">
        <v>137</v>
      </c>
      <c r="E555" s="227" t="s">
        <v>19</v>
      </c>
      <c r="F555" s="228" t="s">
        <v>167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137</v>
      </c>
      <c r="AU555" s="234" t="s">
        <v>84</v>
      </c>
      <c r="AV555" s="13" t="s">
        <v>82</v>
      </c>
      <c r="AW555" s="13" t="s">
        <v>34</v>
      </c>
      <c r="AX555" s="13" t="s">
        <v>74</v>
      </c>
      <c r="AY555" s="234" t="s">
        <v>125</v>
      </c>
    </row>
    <row r="556" spans="1:51" s="14" customFormat="1" ht="12">
      <c r="A556" s="14"/>
      <c r="B556" s="235"/>
      <c r="C556" s="236"/>
      <c r="D556" s="226" t="s">
        <v>137</v>
      </c>
      <c r="E556" s="237" t="s">
        <v>19</v>
      </c>
      <c r="F556" s="238" t="s">
        <v>205</v>
      </c>
      <c r="G556" s="236"/>
      <c r="H556" s="239">
        <v>10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137</v>
      </c>
      <c r="AU556" s="245" t="s">
        <v>84</v>
      </c>
      <c r="AV556" s="14" t="s">
        <v>84</v>
      </c>
      <c r="AW556" s="14" t="s">
        <v>34</v>
      </c>
      <c r="AX556" s="14" t="s">
        <v>74</v>
      </c>
      <c r="AY556" s="245" t="s">
        <v>125</v>
      </c>
    </row>
    <row r="557" spans="1:51" s="13" customFormat="1" ht="12">
      <c r="A557" s="13"/>
      <c r="B557" s="224"/>
      <c r="C557" s="225"/>
      <c r="D557" s="226" t="s">
        <v>137</v>
      </c>
      <c r="E557" s="227" t="s">
        <v>19</v>
      </c>
      <c r="F557" s="228" t="s">
        <v>175</v>
      </c>
      <c r="G557" s="225"/>
      <c r="H557" s="227" t="s">
        <v>19</v>
      </c>
      <c r="I557" s="229"/>
      <c r="J557" s="225"/>
      <c r="K557" s="225"/>
      <c r="L557" s="230"/>
      <c r="M557" s="231"/>
      <c r="N557" s="232"/>
      <c r="O557" s="232"/>
      <c r="P557" s="232"/>
      <c r="Q557" s="232"/>
      <c r="R557" s="232"/>
      <c r="S557" s="232"/>
      <c r="T557" s="23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4" t="s">
        <v>137</v>
      </c>
      <c r="AU557" s="234" t="s">
        <v>84</v>
      </c>
      <c r="AV557" s="13" t="s">
        <v>82</v>
      </c>
      <c r="AW557" s="13" t="s">
        <v>34</v>
      </c>
      <c r="AX557" s="13" t="s">
        <v>74</v>
      </c>
      <c r="AY557" s="234" t="s">
        <v>125</v>
      </c>
    </row>
    <row r="558" spans="1:51" s="14" customFormat="1" ht="12">
      <c r="A558" s="14"/>
      <c r="B558" s="235"/>
      <c r="C558" s="236"/>
      <c r="D558" s="226" t="s">
        <v>137</v>
      </c>
      <c r="E558" s="237" t="s">
        <v>19</v>
      </c>
      <c r="F558" s="238" t="s">
        <v>133</v>
      </c>
      <c r="G558" s="236"/>
      <c r="H558" s="239">
        <v>4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5" t="s">
        <v>137</v>
      </c>
      <c r="AU558" s="245" t="s">
        <v>84</v>
      </c>
      <c r="AV558" s="14" t="s">
        <v>84</v>
      </c>
      <c r="AW558" s="14" t="s">
        <v>34</v>
      </c>
      <c r="AX558" s="14" t="s">
        <v>74</v>
      </c>
      <c r="AY558" s="245" t="s">
        <v>125</v>
      </c>
    </row>
    <row r="559" spans="1:51" s="15" customFormat="1" ht="12">
      <c r="A559" s="15"/>
      <c r="B559" s="246"/>
      <c r="C559" s="247"/>
      <c r="D559" s="226" t="s">
        <v>137</v>
      </c>
      <c r="E559" s="248" t="s">
        <v>19</v>
      </c>
      <c r="F559" s="249" t="s">
        <v>142</v>
      </c>
      <c r="G559" s="247"/>
      <c r="H559" s="250">
        <v>14</v>
      </c>
      <c r="I559" s="251"/>
      <c r="J559" s="247"/>
      <c r="K559" s="247"/>
      <c r="L559" s="252"/>
      <c r="M559" s="253"/>
      <c r="N559" s="254"/>
      <c r="O559" s="254"/>
      <c r="P559" s="254"/>
      <c r="Q559" s="254"/>
      <c r="R559" s="254"/>
      <c r="S559" s="254"/>
      <c r="T559" s="25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56" t="s">
        <v>137</v>
      </c>
      <c r="AU559" s="256" t="s">
        <v>84</v>
      </c>
      <c r="AV559" s="15" t="s">
        <v>133</v>
      </c>
      <c r="AW559" s="15" t="s">
        <v>34</v>
      </c>
      <c r="AX559" s="15" t="s">
        <v>82</v>
      </c>
      <c r="AY559" s="256" t="s">
        <v>125</v>
      </c>
    </row>
    <row r="560" spans="1:65" s="2" customFormat="1" ht="24.15" customHeight="1">
      <c r="A560" s="40"/>
      <c r="B560" s="41"/>
      <c r="C560" s="206" t="s">
        <v>796</v>
      </c>
      <c r="D560" s="206" t="s">
        <v>128</v>
      </c>
      <c r="E560" s="207" t="s">
        <v>797</v>
      </c>
      <c r="F560" s="208" t="s">
        <v>798</v>
      </c>
      <c r="G560" s="209" t="s">
        <v>202</v>
      </c>
      <c r="H560" s="210">
        <v>12</v>
      </c>
      <c r="I560" s="211"/>
      <c r="J560" s="212">
        <f>ROUND(I560*H560,2)</f>
        <v>0</v>
      </c>
      <c r="K560" s="208" t="s">
        <v>132</v>
      </c>
      <c r="L560" s="46"/>
      <c r="M560" s="213" t="s">
        <v>19</v>
      </c>
      <c r="N560" s="214" t="s">
        <v>45</v>
      </c>
      <c r="O560" s="86"/>
      <c r="P560" s="215">
        <f>O560*H560</f>
        <v>0</v>
      </c>
      <c r="Q560" s="215">
        <v>0</v>
      </c>
      <c r="R560" s="215">
        <f>Q560*H560</f>
        <v>0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248</v>
      </c>
      <c r="AT560" s="217" t="s">
        <v>128</v>
      </c>
      <c r="AU560" s="217" t="s">
        <v>84</v>
      </c>
      <c r="AY560" s="19" t="s">
        <v>125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82</v>
      </c>
      <c r="BK560" s="218">
        <f>ROUND(I560*H560,2)</f>
        <v>0</v>
      </c>
      <c r="BL560" s="19" t="s">
        <v>248</v>
      </c>
      <c r="BM560" s="217" t="s">
        <v>799</v>
      </c>
    </row>
    <row r="561" spans="1:47" s="2" customFormat="1" ht="12">
      <c r="A561" s="40"/>
      <c r="B561" s="41"/>
      <c r="C561" s="42"/>
      <c r="D561" s="219" t="s">
        <v>135</v>
      </c>
      <c r="E561" s="42"/>
      <c r="F561" s="220" t="s">
        <v>800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135</v>
      </c>
      <c r="AU561" s="19" t="s">
        <v>84</v>
      </c>
    </row>
    <row r="562" spans="1:51" s="13" customFormat="1" ht="12">
      <c r="A562" s="13"/>
      <c r="B562" s="224"/>
      <c r="C562" s="225"/>
      <c r="D562" s="226" t="s">
        <v>137</v>
      </c>
      <c r="E562" s="227" t="s">
        <v>19</v>
      </c>
      <c r="F562" s="228" t="s">
        <v>783</v>
      </c>
      <c r="G562" s="225"/>
      <c r="H562" s="227" t="s">
        <v>19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137</v>
      </c>
      <c r="AU562" s="234" t="s">
        <v>84</v>
      </c>
      <c r="AV562" s="13" t="s">
        <v>82</v>
      </c>
      <c r="AW562" s="13" t="s">
        <v>34</v>
      </c>
      <c r="AX562" s="13" t="s">
        <v>74</v>
      </c>
      <c r="AY562" s="234" t="s">
        <v>125</v>
      </c>
    </row>
    <row r="563" spans="1:51" s="13" customFormat="1" ht="12">
      <c r="A563" s="13"/>
      <c r="B563" s="224"/>
      <c r="C563" s="225"/>
      <c r="D563" s="226" t="s">
        <v>137</v>
      </c>
      <c r="E563" s="227" t="s">
        <v>19</v>
      </c>
      <c r="F563" s="228" t="s">
        <v>167</v>
      </c>
      <c r="G563" s="225"/>
      <c r="H563" s="227" t="s">
        <v>19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137</v>
      </c>
      <c r="AU563" s="234" t="s">
        <v>84</v>
      </c>
      <c r="AV563" s="13" t="s">
        <v>82</v>
      </c>
      <c r="AW563" s="13" t="s">
        <v>34</v>
      </c>
      <c r="AX563" s="13" t="s">
        <v>74</v>
      </c>
      <c r="AY563" s="234" t="s">
        <v>125</v>
      </c>
    </row>
    <row r="564" spans="1:51" s="14" customFormat="1" ht="12">
      <c r="A564" s="14"/>
      <c r="B564" s="235"/>
      <c r="C564" s="236"/>
      <c r="D564" s="226" t="s">
        <v>137</v>
      </c>
      <c r="E564" s="237" t="s">
        <v>19</v>
      </c>
      <c r="F564" s="238" t="s">
        <v>205</v>
      </c>
      <c r="G564" s="236"/>
      <c r="H564" s="239">
        <v>10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137</v>
      </c>
      <c r="AU564" s="245" t="s">
        <v>84</v>
      </c>
      <c r="AV564" s="14" t="s">
        <v>84</v>
      </c>
      <c r="AW564" s="14" t="s">
        <v>34</v>
      </c>
      <c r="AX564" s="14" t="s">
        <v>74</v>
      </c>
      <c r="AY564" s="245" t="s">
        <v>125</v>
      </c>
    </row>
    <row r="565" spans="1:51" s="13" customFormat="1" ht="12">
      <c r="A565" s="13"/>
      <c r="B565" s="224"/>
      <c r="C565" s="225"/>
      <c r="D565" s="226" t="s">
        <v>137</v>
      </c>
      <c r="E565" s="227" t="s">
        <v>19</v>
      </c>
      <c r="F565" s="228" t="s">
        <v>175</v>
      </c>
      <c r="G565" s="225"/>
      <c r="H565" s="227" t="s">
        <v>19</v>
      </c>
      <c r="I565" s="229"/>
      <c r="J565" s="225"/>
      <c r="K565" s="225"/>
      <c r="L565" s="230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4" t="s">
        <v>137</v>
      </c>
      <c r="AU565" s="234" t="s">
        <v>84</v>
      </c>
      <c r="AV565" s="13" t="s">
        <v>82</v>
      </c>
      <c r="AW565" s="13" t="s">
        <v>34</v>
      </c>
      <c r="AX565" s="13" t="s">
        <v>74</v>
      </c>
      <c r="AY565" s="234" t="s">
        <v>125</v>
      </c>
    </row>
    <row r="566" spans="1:51" s="14" customFormat="1" ht="12">
      <c r="A566" s="14"/>
      <c r="B566" s="235"/>
      <c r="C566" s="236"/>
      <c r="D566" s="226" t="s">
        <v>137</v>
      </c>
      <c r="E566" s="237" t="s">
        <v>19</v>
      </c>
      <c r="F566" s="238" t="s">
        <v>84</v>
      </c>
      <c r="G566" s="236"/>
      <c r="H566" s="239">
        <v>2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5" t="s">
        <v>137</v>
      </c>
      <c r="AU566" s="245" t="s">
        <v>84</v>
      </c>
      <c r="AV566" s="14" t="s">
        <v>84</v>
      </c>
      <c r="AW566" s="14" t="s">
        <v>34</v>
      </c>
      <c r="AX566" s="14" t="s">
        <v>74</v>
      </c>
      <c r="AY566" s="245" t="s">
        <v>125</v>
      </c>
    </row>
    <row r="567" spans="1:51" s="15" customFormat="1" ht="12">
      <c r="A567" s="15"/>
      <c r="B567" s="246"/>
      <c r="C567" s="247"/>
      <c r="D567" s="226" t="s">
        <v>137</v>
      </c>
      <c r="E567" s="248" t="s">
        <v>19</v>
      </c>
      <c r="F567" s="249" t="s">
        <v>142</v>
      </c>
      <c r="G567" s="247"/>
      <c r="H567" s="250">
        <v>12</v>
      </c>
      <c r="I567" s="251"/>
      <c r="J567" s="247"/>
      <c r="K567" s="247"/>
      <c r="L567" s="252"/>
      <c r="M567" s="253"/>
      <c r="N567" s="254"/>
      <c r="O567" s="254"/>
      <c r="P567" s="254"/>
      <c r="Q567" s="254"/>
      <c r="R567" s="254"/>
      <c r="S567" s="254"/>
      <c r="T567" s="25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6" t="s">
        <v>137</v>
      </c>
      <c r="AU567" s="256" t="s">
        <v>84</v>
      </c>
      <c r="AV567" s="15" t="s">
        <v>133</v>
      </c>
      <c r="AW567" s="15" t="s">
        <v>34</v>
      </c>
      <c r="AX567" s="15" t="s">
        <v>82</v>
      </c>
      <c r="AY567" s="256" t="s">
        <v>125</v>
      </c>
    </row>
    <row r="568" spans="1:65" s="2" customFormat="1" ht="16.5" customHeight="1">
      <c r="A568" s="40"/>
      <c r="B568" s="41"/>
      <c r="C568" s="260" t="s">
        <v>801</v>
      </c>
      <c r="D568" s="260" t="s">
        <v>474</v>
      </c>
      <c r="E568" s="261" t="s">
        <v>802</v>
      </c>
      <c r="F568" s="262" t="s">
        <v>803</v>
      </c>
      <c r="G568" s="263" t="s">
        <v>202</v>
      </c>
      <c r="H568" s="264">
        <v>12</v>
      </c>
      <c r="I568" s="265"/>
      <c r="J568" s="266">
        <f>ROUND(I568*H568,2)</f>
        <v>0</v>
      </c>
      <c r="K568" s="262" t="s">
        <v>19</v>
      </c>
      <c r="L568" s="267"/>
      <c r="M568" s="268" t="s">
        <v>19</v>
      </c>
      <c r="N568" s="269" t="s">
        <v>45</v>
      </c>
      <c r="O568" s="86"/>
      <c r="P568" s="215">
        <f>O568*H568</f>
        <v>0</v>
      </c>
      <c r="Q568" s="215">
        <v>0.00048</v>
      </c>
      <c r="R568" s="215">
        <f>Q568*H568</f>
        <v>0.00576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352</v>
      </c>
      <c r="AT568" s="217" t="s">
        <v>474</v>
      </c>
      <c r="AU568" s="217" t="s">
        <v>84</v>
      </c>
      <c r="AY568" s="19" t="s">
        <v>125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82</v>
      </c>
      <c r="BK568" s="218">
        <f>ROUND(I568*H568,2)</f>
        <v>0</v>
      </c>
      <c r="BL568" s="19" t="s">
        <v>248</v>
      </c>
      <c r="BM568" s="217" t="s">
        <v>804</v>
      </c>
    </row>
    <row r="569" spans="1:51" s="13" customFormat="1" ht="12">
      <c r="A569" s="13"/>
      <c r="B569" s="224"/>
      <c r="C569" s="225"/>
      <c r="D569" s="226" t="s">
        <v>137</v>
      </c>
      <c r="E569" s="227" t="s">
        <v>19</v>
      </c>
      <c r="F569" s="228" t="s">
        <v>783</v>
      </c>
      <c r="G569" s="225"/>
      <c r="H569" s="227" t="s">
        <v>19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137</v>
      </c>
      <c r="AU569" s="234" t="s">
        <v>84</v>
      </c>
      <c r="AV569" s="13" t="s">
        <v>82</v>
      </c>
      <c r="AW569" s="13" t="s">
        <v>34</v>
      </c>
      <c r="AX569" s="13" t="s">
        <v>74</v>
      </c>
      <c r="AY569" s="234" t="s">
        <v>125</v>
      </c>
    </row>
    <row r="570" spans="1:51" s="13" customFormat="1" ht="12">
      <c r="A570" s="13"/>
      <c r="B570" s="224"/>
      <c r="C570" s="225"/>
      <c r="D570" s="226" t="s">
        <v>137</v>
      </c>
      <c r="E570" s="227" t="s">
        <v>19</v>
      </c>
      <c r="F570" s="228" t="s">
        <v>167</v>
      </c>
      <c r="G570" s="225"/>
      <c r="H570" s="227" t="s">
        <v>19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137</v>
      </c>
      <c r="AU570" s="234" t="s">
        <v>84</v>
      </c>
      <c r="AV570" s="13" t="s">
        <v>82</v>
      </c>
      <c r="AW570" s="13" t="s">
        <v>34</v>
      </c>
      <c r="AX570" s="13" t="s">
        <v>74</v>
      </c>
      <c r="AY570" s="234" t="s">
        <v>125</v>
      </c>
    </row>
    <row r="571" spans="1:51" s="14" customFormat="1" ht="12">
      <c r="A571" s="14"/>
      <c r="B571" s="235"/>
      <c r="C571" s="236"/>
      <c r="D571" s="226" t="s">
        <v>137</v>
      </c>
      <c r="E571" s="237" t="s">
        <v>19</v>
      </c>
      <c r="F571" s="238" t="s">
        <v>205</v>
      </c>
      <c r="G571" s="236"/>
      <c r="H571" s="239">
        <v>10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137</v>
      </c>
      <c r="AU571" s="245" t="s">
        <v>84</v>
      </c>
      <c r="AV571" s="14" t="s">
        <v>84</v>
      </c>
      <c r="AW571" s="14" t="s">
        <v>34</v>
      </c>
      <c r="AX571" s="14" t="s">
        <v>74</v>
      </c>
      <c r="AY571" s="245" t="s">
        <v>125</v>
      </c>
    </row>
    <row r="572" spans="1:51" s="13" customFormat="1" ht="12">
      <c r="A572" s="13"/>
      <c r="B572" s="224"/>
      <c r="C572" s="225"/>
      <c r="D572" s="226" t="s">
        <v>137</v>
      </c>
      <c r="E572" s="227" t="s">
        <v>19</v>
      </c>
      <c r="F572" s="228" t="s">
        <v>175</v>
      </c>
      <c r="G572" s="225"/>
      <c r="H572" s="227" t="s">
        <v>19</v>
      </c>
      <c r="I572" s="229"/>
      <c r="J572" s="225"/>
      <c r="K572" s="225"/>
      <c r="L572" s="230"/>
      <c r="M572" s="231"/>
      <c r="N572" s="232"/>
      <c r="O572" s="232"/>
      <c r="P572" s="232"/>
      <c r="Q572" s="232"/>
      <c r="R572" s="232"/>
      <c r="S572" s="232"/>
      <c r="T572" s="23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4" t="s">
        <v>137</v>
      </c>
      <c r="AU572" s="234" t="s">
        <v>84</v>
      </c>
      <c r="AV572" s="13" t="s">
        <v>82</v>
      </c>
      <c r="AW572" s="13" t="s">
        <v>34</v>
      </c>
      <c r="AX572" s="13" t="s">
        <v>74</v>
      </c>
      <c r="AY572" s="234" t="s">
        <v>125</v>
      </c>
    </row>
    <row r="573" spans="1:51" s="14" customFormat="1" ht="12">
      <c r="A573" s="14"/>
      <c r="B573" s="235"/>
      <c r="C573" s="236"/>
      <c r="D573" s="226" t="s">
        <v>137</v>
      </c>
      <c r="E573" s="237" t="s">
        <v>19</v>
      </c>
      <c r="F573" s="238" t="s">
        <v>84</v>
      </c>
      <c r="G573" s="236"/>
      <c r="H573" s="239">
        <v>2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137</v>
      </c>
      <c r="AU573" s="245" t="s">
        <v>84</v>
      </c>
      <c r="AV573" s="14" t="s">
        <v>84</v>
      </c>
      <c r="AW573" s="14" t="s">
        <v>34</v>
      </c>
      <c r="AX573" s="14" t="s">
        <v>74</v>
      </c>
      <c r="AY573" s="245" t="s">
        <v>125</v>
      </c>
    </row>
    <row r="574" spans="1:51" s="15" customFormat="1" ht="12">
      <c r="A574" s="15"/>
      <c r="B574" s="246"/>
      <c r="C574" s="247"/>
      <c r="D574" s="226" t="s">
        <v>137</v>
      </c>
      <c r="E574" s="248" t="s">
        <v>19</v>
      </c>
      <c r="F574" s="249" t="s">
        <v>142</v>
      </c>
      <c r="G574" s="247"/>
      <c r="H574" s="250">
        <v>12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6" t="s">
        <v>137</v>
      </c>
      <c r="AU574" s="256" t="s">
        <v>84</v>
      </c>
      <c r="AV574" s="15" t="s">
        <v>133</v>
      </c>
      <c r="AW574" s="15" t="s">
        <v>34</v>
      </c>
      <c r="AX574" s="15" t="s">
        <v>82</v>
      </c>
      <c r="AY574" s="256" t="s">
        <v>125</v>
      </c>
    </row>
    <row r="575" spans="1:65" s="2" customFormat="1" ht="24.15" customHeight="1">
      <c r="A575" s="40"/>
      <c r="B575" s="41"/>
      <c r="C575" s="206" t="s">
        <v>805</v>
      </c>
      <c r="D575" s="206" t="s">
        <v>128</v>
      </c>
      <c r="E575" s="207" t="s">
        <v>806</v>
      </c>
      <c r="F575" s="208" t="s">
        <v>807</v>
      </c>
      <c r="G575" s="209" t="s">
        <v>551</v>
      </c>
      <c r="H575" s="270"/>
      <c r="I575" s="211"/>
      <c r="J575" s="212">
        <f>ROUND(I575*H575,2)</f>
        <v>0</v>
      </c>
      <c r="K575" s="208" t="s">
        <v>132</v>
      </c>
      <c r="L575" s="46"/>
      <c r="M575" s="213" t="s">
        <v>19</v>
      </c>
      <c r="N575" s="214" t="s">
        <v>45</v>
      </c>
      <c r="O575" s="86"/>
      <c r="P575" s="215">
        <f>O575*H575</f>
        <v>0</v>
      </c>
      <c r="Q575" s="215">
        <v>0</v>
      </c>
      <c r="R575" s="215">
        <f>Q575*H575</f>
        <v>0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248</v>
      </c>
      <c r="AT575" s="217" t="s">
        <v>128</v>
      </c>
      <c r="AU575" s="217" t="s">
        <v>84</v>
      </c>
      <c r="AY575" s="19" t="s">
        <v>125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82</v>
      </c>
      <c r="BK575" s="218">
        <f>ROUND(I575*H575,2)</f>
        <v>0</v>
      </c>
      <c r="BL575" s="19" t="s">
        <v>248</v>
      </c>
      <c r="BM575" s="217" t="s">
        <v>808</v>
      </c>
    </row>
    <row r="576" spans="1:47" s="2" customFormat="1" ht="12">
      <c r="A576" s="40"/>
      <c r="B576" s="41"/>
      <c r="C576" s="42"/>
      <c r="D576" s="219" t="s">
        <v>135</v>
      </c>
      <c r="E576" s="42"/>
      <c r="F576" s="220" t="s">
        <v>809</v>
      </c>
      <c r="G576" s="42"/>
      <c r="H576" s="42"/>
      <c r="I576" s="221"/>
      <c r="J576" s="42"/>
      <c r="K576" s="42"/>
      <c r="L576" s="46"/>
      <c r="M576" s="222"/>
      <c r="N576" s="223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135</v>
      </c>
      <c r="AU576" s="19" t="s">
        <v>84</v>
      </c>
    </row>
    <row r="577" spans="1:65" s="2" customFormat="1" ht="24.15" customHeight="1">
      <c r="A577" s="40"/>
      <c r="B577" s="41"/>
      <c r="C577" s="206" t="s">
        <v>810</v>
      </c>
      <c r="D577" s="206" t="s">
        <v>128</v>
      </c>
      <c r="E577" s="207" t="s">
        <v>811</v>
      </c>
      <c r="F577" s="208" t="s">
        <v>812</v>
      </c>
      <c r="G577" s="209" t="s">
        <v>551</v>
      </c>
      <c r="H577" s="270"/>
      <c r="I577" s="211"/>
      <c r="J577" s="212">
        <f>ROUND(I577*H577,2)</f>
        <v>0</v>
      </c>
      <c r="K577" s="208" t="s">
        <v>132</v>
      </c>
      <c r="L577" s="46"/>
      <c r="M577" s="213" t="s">
        <v>19</v>
      </c>
      <c r="N577" s="214" t="s">
        <v>45</v>
      </c>
      <c r="O577" s="86"/>
      <c r="P577" s="215">
        <f>O577*H577</f>
        <v>0</v>
      </c>
      <c r="Q577" s="215">
        <v>0</v>
      </c>
      <c r="R577" s="215">
        <f>Q577*H577</f>
        <v>0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248</v>
      </c>
      <c r="AT577" s="217" t="s">
        <v>128</v>
      </c>
      <c r="AU577" s="217" t="s">
        <v>84</v>
      </c>
      <c r="AY577" s="19" t="s">
        <v>125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82</v>
      </c>
      <c r="BK577" s="218">
        <f>ROUND(I577*H577,2)</f>
        <v>0</v>
      </c>
      <c r="BL577" s="19" t="s">
        <v>248</v>
      </c>
      <c r="BM577" s="217" t="s">
        <v>813</v>
      </c>
    </row>
    <row r="578" spans="1:47" s="2" customFormat="1" ht="12">
      <c r="A578" s="40"/>
      <c r="B578" s="41"/>
      <c r="C578" s="42"/>
      <c r="D578" s="219" t="s">
        <v>135</v>
      </c>
      <c r="E578" s="42"/>
      <c r="F578" s="220" t="s">
        <v>814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135</v>
      </c>
      <c r="AU578" s="19" t="s">
        <v>84</v>
      </c>
    </row>
    <row r="579" spans="1:63" s="12" customFormat="1" ht="22.8" customHeight="1">
      <c r="A579" s="12"/>
      <c r="B579" s="190"/>
      <c r="C579" s="191"/>
      <c r="D579" s="192" t="s">
        <v>73</v>
      </c>
      <c r="E579" s="204" t="s">
        <v>330</v>
      </c>
      <c r="F579" s="204" t="s">
        <v>331</v>
      </c>
      <c r="G579" s="191"/>
      <c r="H579" s="191"/>
      <c r="I579" s="194"/>
      <c r="J579" s="205">
        <f>BK579</f>
        <v>0</v>
      </c>
      <c r="K579" s="191"/>
      <c r="L579" s="196"/>
      <c r="M579" s="197"/>
      <c r="N579" s="198"/>
      <c r="O579" s="198"/>
      <c r="P579" s="199">
        <f>SUM(P580:P609)</f>
        <v>0</v>
      </c>
      <c r="Q579" s="198"/>
      <c r="R579" s="199">
        <f>SUM(R580:R609)</f>
        <v>0.96360695</v>
      </c>
      <c r="S579" s="198"/>
      <c r="T579" s="200">
        <f>SUM(T580:T609)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01" t="s">
        <v>84</v>
      </c>
      <c r="AT579" s="202" t="s">
        <v>73</v>
      </c>
      <c r="AU579" s="202" t="s">
        <v>82</v>
      </c>
      <c r="AY579" s="201" t="s">
        <v>125</v>
      </c>
      <c r="BK579" s="203">
        <f>SUM(BK580:BK609)</f>
        <v>0</v>
      </c>
    </row>
    <row r="580" spans="1:65" s="2" customFormat="1" ht="21.75" customHeight="1">
      <c r="A580" s="40"/>
      <c r="B580" s="41"/>
      <c r="C580" s="206" t="s">
        <v>815</v>
      </c>
      <c r="D580" s="206" t="s">
        <v>128</v>
      </c>
      <c r="E580" s="207" t="s">
        <v>816</v>
      </c>
      <c r="F580" s="208" t="s">
        <v>817</v>
      </c>
      <c r="G580" s="209" t="s">
        <v>146</v>
      </c>
      <c r="H580" s="210">
        <v>14.7</v>
      </c>
      <c r="I580" s="211"/>
      <c r="J580" s="212">
        <f>ROUND(I580*H580,2)</f>
        <v>0</v>
      </c>
      <c r="K580" s="208" t="s">
        <v>19</v>
      </c>
      <c r="L580" s="46"/>
      <c r="M580" s="213" t="s">
        <v>19</v>
      </c>
      <c r="N580" s="214" t="s">
        <v>45</v>
      </c>
      <c r="O580" s="86"/>
      <c r="P580" s="215">
        <f>O580*H580</f>
        <v>0</v>
      </c>
      <c r="Q580" s="215">
        <v>0.0113745</v>
      </c>
      <c r="R580" s="215">
        <f>Q580*H580</f>
        <v>0.16720514999999997</v>
      </c>
      <c r="S580" s="215">
        <v>0</v>
      </c>
      <c r="T580" s="216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7" t="s">
        <v>248</v>
      </c>
      <c r="AT580" s="217" t="s">
        <v>128</v>
      </c>
      <c r="AU580" s="217" t="s">
        <v>84</v>
      </c>
      <c r="AY580" s="19" t="s">
        <v>125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9" t="s">
        <v>82</v>
      </c>
      <c r="BK580" s="218">
        <f>ROUND(I580*H580,2)</f>
        <v>0</v>
      </c>
      <c r="BL580" s="19" t="s">
        <v>248</v>
      </c>
      <c r="BM580" s="217" t="s">
        <v>818</v>
      </c>
    </row>
    <row r="581" spans="1:51" s="13" customFormat="1" ht="12">
      <c r="A581" s="13"/>
      <c r="B581" s="224"/>
      <c r="C581" s="225"/>
      <c r="D581" s="226" t="s">
        <v>137</v>
      </c>
      <c r="E581" s="227" t="s">
        <v>19</v>
      </c>
      <c r="F581" s="228" t="s">
        <v>337</v>
      </c>
      <c r="G581" s="225"/>
      <c r="H581" s="227" t="s">
        <v>19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137</v>
      </c>
      <c r="AU581" s="234" t="s">
        <v>84</v>
      </c>
      <c r="AV581" s="13" t="s">
        <v>82</v>
      </c>
      <c r="AW581" s="13" t="s">
        <v>34</v>
      </c>
      <c r="AX581" s="13" t="s">
        <v>74</v>
      </c>
      <c r="AY581" s="234" t="s">
        <v>125</v>
      </c>
    </row>
    <row r="582" spans="1:51" s="14" customFormat="1" ht="12">
      <c r="A582" s="14"/>
      <c r="B582" s="235"/>
      <c r="C582" s="236"/>
      <c r="D582" s="226" t="s">
        <v>137</v>
      </c>
      <c r="E582" s="237" t="s">
        <v>19</v>
      </c>
      <c r="F582" s="238" t="s">
        <v>338</v>
      </c>
      <c r="G582" s="236"/>
      <c r="H582" s="239">
        <v>14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137</v>
      </c>
      <c r="AU582" s="245" t="s">
        <v>84</v>
      </c>
      <c r="AV582" s="14" t="s">
        <v>84</v>
      </c>
      <c r="AW582" s="14" t="s">
        <v>34</v>
      </c>
      <c r="AX582" s="14" t="s">
        <v>74</v>
      </c>
      <c r="AY582" s="245" t="s">
        <v>125</v>
      </c>
    </row>
    <row r="583" spans="1:51" s="15" customFormat="1" ht="12">
      <c r="A583" s="15"/>
      <c r="B583" s="246"/>
      <c r="C583" s="247"/>
      <c r="D583" s="226" t="s">
        <v>137</v>
      </c>
      <c r="E583" s="248" t="s">
        <v>19</v>
      </c>
      <c r="F583" s="249" t="s">
        <v>142</v>
      </c>
      <c r="G583" s="247"/>
      <c r="H583" s="250">
        <v>14</v>
      </c>
      <c r="I583" s="251"/>
      <c r="J583" s="247"/>
      <c r="K583" s="247"/>
      <c r="L583" s="252"/>
      <c r="M583" s="253"/>
      <c r="N583" s="254"/>
      <c r="O583" s="254"/>
      <c r="P583" s="254"/>
      <c r="Q583" s="254"/>
      <c r="R583" s="254"/>
      <c r="S583" s="254"/>
      <c r="T583" s="25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6" t="s">
        <v>137</v>
      </c>
      <c r="AU583" s="256" t="s">
        <v>84</v>
      </c>
      <c r="AV583" s="15" t="s">
        <v>133</v>
      </c>
      <c r="AW583" s="15" t="s">
        <v>34</v>
      </c>
      <c r="AX583" s="15" t="s">
        <v>82</v>
      </c>
      <c r="AY583" s="256" t="s">
        <v>125</v>
      </c>
    </row>
    <row r="584" spans="1:51" s="14" customFormat="1" ht="12">
      <c r="A584" s="14"/>
      <c r="B584" s="235"/>
      <c r="C584" s="236"/>
      <c r="D584" s="226" t="s">
        <v>137</v>
      </c>
      <c r="E584" s="236"/>
      <c r="F584" s="238" t="s">
        <v>339</v>
      </c>
      <c r="G584" s="236"/>
      <c r="H584" s="239">
        <v>14.7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5" t="s">
        <v>137</v>
      </c>
      <c r="AU584" s="245" t="s">
        <v>84</v>
      </c>
      <c r="AV584" s="14" t="s">
        <v>84</v>
      </c>
      <c r="AW584" s="14" t="s">
        <v>4</v>
      </c>
      <c r="AX584" s="14" t="s">
        <v>82</v>
      </c>
      <c r="AY584" s="245" t="s">
        <v>125</v>
      </c>
    </row>
    <row r="585" spans="1:65" s="2" customFormat="1" ht="24.15" customHeight="1">
      <c r="A585" s="40"/>
      <c r="B585" s="41"/>
      <c r="C585" s="206" t="s">
        <v>819</v>
      </c>
      <c r="D585" s="206" t="s">
        <v>128</v>
      </c>
      <c r="E585" s="207" t="s">
        <v>820</v>
      </c>
      <c r="F585" s="208" t="s">
        <v>821</v>
      </c>
      <c r="G585" s="209" t="s">
        <v>146</v>
      </c>
      <c r="H585" s="210">
        <v>43.044</v>
      </c>
      <c r="I585" s="211"/>
      <c r="J585" s="212">
        <f>ROUND(I585*H585,2)</f>
        <v>0</v>
      </c>
      <c r="K585" s="208" t="s">
        <v>132</v>
      </c>
      <c r="L585" s="46"/>
      <c r="M585" s="213" t="s">
        <v>19</v>
      </c>
      <c r="N585" s="214" t="s">
        <v>45</v>
      </c>
      <c r="O585" s="86"/>
      <c r="P585" s="215">
        <f>O585*H585</f>
        <v>0</v>
      </c>
      <c r="Q585" s="215">
        <v>0.0122</v>
      </c>
      <c r="R585" s="215">
        <f>Q585*H585</f>
        <v>0.5251368</v>
      </c>
      <c r="S585" s="215">
        <v>0</v>
      </c>
      <c r="T585" s="21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7" t="s">
        <v>248</v>
      </c>
      <c r="AT585" s="217" t="s">
        <v>128</v>
      </c>
      <c r="AU585" s="217" t="s">
        <v>84</v>
      </c>
      <c r="AY585" s="19" t="s">
        <v>125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9" t="s">
        <v>82</v>
      </c>
      <c r="BK585" s="218">
        <f>ROUND(I585*H585,2)</f>
        <v>0</v>
      </c>
      <c r="BL585" s="19" t="s">
        <v>248</v>
      </c>
      <c r="BM585" s="217" t="s">
        <v>822</v>
      </c>
    </row>
    <row r="586" spans="1:47" s="2" customFormat="1" ht="12">
      <c r="A586" s="40"/>
      <c r="B586" s="41"/>
      <c r="C586" s="42"/>
      <c r="D586" s="219" t="s">
        <v>135</v>
      </c>
      <c r="E586" s="42"/>
      <c r="F586" s="220" t="s">
        <v>823</v>
      </c>
      <c r="G586" s="42"/>
      <c r="H586" s="42"/>
      <c r="I586" s="221"/>
      <c r="J586" s="42"/>
      <c r="K586" s="42"/>
      <c r="L586" s="46"/>
      <c r="M586" s="222"/>
      <c r="N586" s="223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135</v>
      </c>
      <c r="AU586" s="19" t="s">
        <v>84</v>
      </c>
    </row>
    <row r="587" spans="1:51" s="13" customFormat="1" ht="12">
      <c r="A587" s="13"/>
      <c r="B587" s="224"/>
      <c r="C587" s="225"/>
      <c r="D587" s="226" t="s">
        <v>137</v>
      </c>
      <c r="E587" s="227" t="s">
        <v>19</v>
      </c>
      <c r="F587" s="228" t="s">
        <v>167</v>
      </c>
      <c r="G587" s="225"/>
      <c r="H587" s="227" t="s">
        <v>19</v>
      </c>
      <c r="I587" s="229"/>
      <c r="J587" s="225"/>
      <c r="K587" s="225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137</v>
      </c>
      <c r="AU587" s="234" t="s">
        <v>84</v>
      </c>
      <c r="AV587" s="13" t="s">
        <v>82</v>
      </c>
      <c r="AW587" s="13" t="s">
        <v>34</v>
      </c>
      <c r="AX587" s="13" t="s">
        <v>74</v>
      </c>
      <c r="AY587" s="234" t="s">
        <v>125</v>
      </c>
    </row>
    <row r="588" spans="1:51" s="14" customFormat="1" ht="12">
      <c r="A588" s="14"/>
      <c r="B588" s="235"/>
      <c r="C588" s="236"/>
      <c r="D588" s="226" t="s">
        <v>137</v>
      </c>
      <c r="E588" s="237" t="s">
        <v>19</v>
      </c>
      <c r="F588" s="238" t="s">
        <v>150</v>
      </c>
      <c r="G588" s="236"/>
      <c r="H588" s="239">
        <v>39.1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137</v>
      </c>
      <c r="AU588" s="245" t="s">
        <v>84</v>
      </c>
      <c r="AV588" s="14" t="s">
        <v>84</v>
      </c>
      <c r="AW588" s="14" t="s">
        <v>34</v>
      </c>
      <c r="AX588" s="14" t="s">
        <v>74</v>
      </c>
      <c r="AY588" s="245" t="s">
        <v>125</v>
      </c>
    </row>
    <row r="589" spans="1:51" s="13" customFormat="1" ht="12">
      <c r="A589" s="13"/>
      <c r="B589" s="224"/>
      <c r="C589" s="225"/>
      <c r="D589" s="226" t="s">
        <v>137</v>
      </c>
      <c r="E589" s="227" t="s">
        <v>19</v>
      </c>
      <c r="F589" s="228" t="s">
        <v>175</v>
      </c>
      <c r="G589" s="225"/>
      <c r="H589" s="227" t="s">
        <v>19</v>
      </c>
      <c r="I589" s="229"/>
      <c r="J589" s="225"/>
      <c r="K589" s="225"/>
      <c r="L589" s="230"/>
      <c r="M589" s="231"/>
      <c r="N589" s="232"/>
      <c r="O589" s="232"/>
      <c r="P589" s="232"/>
      <c r="Q589" s="232"/>
      <c r="R589" s="232"/>
      <c r="S589" s="232"/>
      <c r="T589" s="23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4" t="s">
        <v>137</v>
      </c>
      <c r="AU589" s="234" t="s">
        <v>84</v>
      </c>
      <c r="AV589" s="13" t="s">
        <v>82</v>
      </c>
      <c r="AW589" s="13" t="s">
        <v>34</v>
      </c>
      <c r="AX589" s="13" t="s">
        <v>74</v>
      </c>
      <c r="AY589" s="234" t="s">
        <v>125</v>
      </c>
    </row>
    <row r="590" spans="1:51" s="14" customFormat="1" ht="12">
      <c r="A590" s="14"/>
      <c r="B590" s="235"/>
      <c r="C590" s="236"/>
      <c r="D590" s="226" t="s">
        <v>137</v>
      </c>
      <c r="E590" s="237" t="s">
        <v>19</v>
      </c>
      <c r="F590" s="238" t="s">
        <v>152</v>
      </c>
      <c r="G590" s="236"/>
      <c r="H590" s="239">
        <v>3.1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5" t="s">
        <v>137</v>
      </c>
      <c r="AU590" s="245" t="s">
        <v>84</v>
      </c>
      <c r="AV590" s="14" t="s">
        <v>84</v>
      </c>
      <c r="AW590" s="14" t="s">
        <v>34</v>
      </c>
      <c r="AX590" s="14" t="s">
        <v>74</v>
      </c>
      <c r="AY590" s="245" t="s">
        <v>125</v>
      </c>
    </row>
    <row r="591" spans="1:51" s="15" customFormat="1" ht="12">
      <c r="A591" s="15"/>
      <c r="B591" s="246"/>
      <c r="C591" s="247"/>
      <c r="D591" s="226" t="s">
        <v>137</v>
      </c>
      <c r="E591" s="248" t="s">
        <v>19</v>
      </c>
      <c r="F591" s="249" t="s">
        <v>142</v>
      </c>
      <c r="G591" s="247"/>
      <c r="H591" s="250">
        <v>42.2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6" t="s">
        <v>137</v>
      </c>
      <c r="AU591" s="256" t="s">
        <v>84</v>
      </c>
      <c r="AV591" s="15" t="s">
        <v>133</v>
      </c>
      <c r="AW591" s="15" t="s">
        <v>34</v>
      </c>
      <c r="AX591" s="15" t="s">
        <v>82</v>
      </c>
      <c r="AY591" s="256" t="s">
        <v>125</v>
      </c>
    </row>
    <row r="592" spans="1:51" s="14" customFormat="1" ht="12">
      <c r="A592" s="14"/>
      <c r="B592" s="235"/>
      <c r="C592" s="236"/>
      <c r="D592" s="226" t="s">
        <v>137</v>
      </c>
      <c r="E592" s="236"/>
      <c r="F592" s="238" t="s">
        <v>153</v>
      </c>
      <c r="G592" s="236"/>
      <c r="H592" s="239">
        <v>43.044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137</v>
      </c>
      <c r="AU592" s="245" t="s">
        <v>84</v>
      </c>
      <c r="AV592" s="14" t="s">
        <v>84</v>
      </c>
      <c r="AW592" s="14" t="s">
        <v>4</v>
      </c>
      <c r="AX592" s="14" t="s">
        <v>82</v>
      </c>
      <c r="AY592" s="245" t="s">
        <v>125</v>
      </c>
    </row>
    <row r="593" spans="1:65" s="2" customFormat="1" ht="16.5" customHeight="1">
      <c r="A593" s="40"/>
      <c r="B593" s="41"/>
      <c r="C593" s="206" t="s">
        <v>824</v>
      </c>
      <c r="D593" s="206" t="s">
        <v>128</v>
      </c>
      <c r="E593" s="207" t="s">
        <v>825</v>
      </c>
      <c r="F593" s="208" t="s">
        <v>826</v>
      </c>
      <c r="G593" s="209" t="s">
        <v>146</v>
      </c>
      <c r="H593" s="210">
        <v>11.22</v>
      </c>
      <c r="I593" s="211"/>
      <c r="J593" s="212">
        <f>ROUND(I593*H593,2)</f>
        <v>0</v>
      </c>
      <c r="K593" s="208" t="s">
        <v>132</v>
      </c>
      <c r="L593" s="46"/>
      <c r="M593" s="213" t="s">
        <v>19</v>
      </c>
      <c r="N593" s="214" t="s">
        <v>45</v>
      </c>
      <c r="O593" s="86"/>
      <c r="P593" s="215">
        <f>O593*H593</f>
        <v>0</v>
      </c>
      <c r="Q593" s="215">
        <v>0.01575</v>
      </c>
      <c r="R593" s="215">
        <f>Q593*H593</f>
        <v>0.176715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248</v>
      </c>
      <c r="AT593" s="217" t="s">
        <v>128</v>
      </c>
      <c r="AU593" s="217" t="s">
        <v>84</v>
      </c>
      <c r="AY593" s="19" t="s">
        <v>125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82</v>
      </c>
      <c r="BK593" s="218">
        <f>ROUND(I593*H593,2)</f>
        <v>0</v>
      </c>
      <c r="BL593" s="19" t="s">
        <v>248</v>
      </c>
      <c r="BM593" s="217" t="s">
        <v>827</v>
      </c>
    </row>
    <row r="594" spans="1:47" s="2" customFormat="1" ht="12">
      <c r="A594" s="40"/>
      <c r="B594" s="41"/>
      <c r="C594" s="42"/>
      <c r="D594" s="219" t="s">
        <v>135</v>
      </c>
      <c r="E594" s="42"/>
      <c r="F594" s="220" t="s">
        <v>828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135</v>
      </c>
      <c r="AU594" s="19" t="s">
        <v>84</v>
      </c>
    </row>
    <row r="595" spans="1:51" s="13" customFormat="1" ht="12">
      <c r="A595" s="13"/>
      <c r="B595" s="224"/>
      <c r="C595" s="225"/>
      <c r="D595" s="226" t="s">
        <v>137</v>
      </c>
      <c r="E595" s="227" t="s">
        <v>19</v>
      </c>
      <c r="F595" s="228" t="s">
        <v>167</v>
      </c>
      <c r="G595" s="225"/>
      <c r="H595" s="227" t="s">
        <v>19</v>
      </c>
      <c r="I595" s="229"/>
      <c r="J595" s="225"/>
      <c r="K595" s="225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137</v>
      </c>
      <c r="AU595" s="234" t="s">
        <v>84</v>
      </c>
      <c r="AV595" s="13" t="s">
        <v>82</v>
      </c>
      <c r="AW595" s="13" t="s">
        <v>34</v>
      </c>
      <c r="AX595" s="13" t="s">
        <v>74</v>
      </c>
      <c r="AY595" s="234" t="s">
        <v>125</v>
      </c>
    </row>
    <row r="596" spans="1:51" s="14" customFormat="1" ht="12">
      <c r="A596" s="14"/>
      <c r="B596" s="235"/>
      <c r="C596" s="236"/>
      <c r="D596" s="226" t="s">
        <v>137</v>
      </c>
      <c r="E596" s="237" t="s">
        <v>19</v>
      </c>
      <c r="F596" s="238" t="s">
        <v>829</v>
      </c>
      <c r="G596" s="236"/>
      <c r="H596" s="239">
        <v>13.8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137</v>
      </c>
      <c r="AU596" s="245" t="s">
        <v>84</v>
      </c>
      <c r="AV596" s="14" t="s">
        <v>84</v>
      </c>
      <c r="AW596" s="14" t="s">
        <v>34</v>
      </c>
      <c r="AX596" s="14" t="s">
        <v>74</v>
      </c>
      <c r="AY596" s="245" t="s">
        <v>125</v>
      </c>
    </row>
    <row r="597" spans="1:51" s="14" customFormat="1" ht="12">
      <c r="A597" s="14"/>
      <c r="B597" s="235"/>
      <c r="C597" s="236"/>
      <c r="D597" s="226" t="s">
        <v>137</v>
      </c>
      <c r="E597" s="237" t="s">
        <v>19</v>
      </c>
      <c r="F597" s="238" t="s">
        <v>830</v>
      </c>
      <c r="G597" s="236"/>
      <c r="H597" s="239">
        <v>4.2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5" t="s">
        <v>137</v>
      </c>
      <c r="AU597" s="245" t="s">
        <v>84</v>
      </c>
      <c r="AV597" s="14" t="s">
        <v>84</v>
      </c>
      <c r="AW597" s="14" t="s">
        <v>34</v>
      </c>
      <c r="AX597" s="14" t="s">
        <v>74</v>
      </c>
      <c r="AY597" s="245" t="s">
        <v>125</v>
      </c>
    </row>
    <row r="598" spans="1:51" s="14" customFormat="1" ht="12">
      <c r="A598" s="14"/>
      <c r="B598" s="235"/>
      <c r="C598" s="236"/>
      <c r="D598" s="226" t="s">
        <v>137</v>
      </c>
      <c r="E598" s="237" t="s">
        <v>19</v>
      </c>
      <c r="F598" s="238" t="s">
        <v>831</v>
      </c>
      <c r="G598" s="236"/>
      <c r="H598" s="239">
        <v>-7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137</v>
      </c>
      <c r="AU598" s="245" t="s">
        <v>84</v>
      </c>
      <c r="AV598" s="14" t="s">
        <v>84</v>
      </c>
      <c r="AW598" s="14" t="s">
        <v>34</v>
      </c>
      <c r="AX598" s="14" t="s">
        <v>74</v>
      </c>
      <c r="AY598" s="245" t="s">
        <v>125</v>
      </c>
    </row>
    <row r="599" spans="1:51" s="15" customFormat="1" ht="12">
      <c r="A599" s="15"/>
      <c r="B599" s="246"/>
      <c r="C599" s="247"/>
      <c r="D599" s="226" t="s">
        <v>137</v>
      </c>
      <c r="E599" s="248" t="s">
        <v>19</v>
      </c>
      <c r="F599" s="249" t="s">
        <v>142</v>
      </c>
      <c r="G599" s="247"/>
      <c r="H599" s="250">
        <v>11</v>
      </c>
      <c r="I599" s="251"/>
      <c r="J599" s="247"/>
      <c r="K599" s="247"/>
      <c r="L599" s="252"/>
      <c r="M599" s="253"/>
      <c r="N599" s="254"/>
      <c r="O599" s="254"/>
      <c r="P599" s="254"/>
      <c r="Q599" s="254"/>
      <c r="R599" s="254"/>
      <c r="S599" s="254"/>
      <c r="T599" s="25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56" t="s">
        <v>137</v>
      </c>
      <c r="AU599" s="256" t="s">
        <v>84</v>
      </c>
      <c r="AV599" s="15" t="s">
        <v>133</v>
      </c>
      <c r="AW599" s="15" t="s">
        <v>34</v>
      </c>
      <c r="AX599" s="15" t="s">
        <v>82</v>
      </c>
      <c r="AY599" s="256" t="s">
        <v>125</v>
      </c>
    </row>
    <row r="600" spans="1:51" s="14" customFormat="1" ht="12">
      <c r="A600" s="14"/>
      <c r="B600" s="235"/>
      <c r="C600" s="236"/>
      <c r="D600" s="226" t="s">
        <v>137</v>
      </c>
      <c r="E600" s="236"/>
      <c r="F600" s="238" t="s">
        <v>832</v>
      </c>
      <c r="G600" s="236"/>
      <c r="H600" s="239">
        <v>11.22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5" t="s">
        <v>137</v>
      </c>
      <c r="AU600" s="245" t="s">
        <v>84</v>
      </c>
      <c r="AV600" s="14" t="s">
        <v>84</v>
      </c>
      <c r="AW600" s="14" t="s">
        <v>4</v>
      </c>
      <c r="AX600" s="14" t="s">
        <v>82</v>
      </c>
      <c r="AY600" s="245" t="s">
        <v>125</v>
      </c>
    </row>
    <row r="601" spans="1:65" s="2" customFormat="1" ht="24.15" customHeight="1">
      <c r="A601" s="40"/>
      <c r="B601" s="41"/>
      <c r="C601" s="206" t="s">
        <v>833</v>
      </c>
      <c r="D601" s="206" t="s">
        <v>128</v>
      </c>
      <c r="E601" s="207" t="s">
        <v>834</v>
      </c>
      <c r="F601" s="208" t="s">
        <v>835</v>
      </c>
      <c r="G601" s="209" t="s">
        <v>202</v>
      </c>
      <c r="H601" s="210">
        <v>5</v>
      </c>
      <c r="I601" s="211"/>
      <c r="J601" s="212">
        <f>ROUND(I601*H601,2)</f>
        <v>0</v>
      </c>
      <c r="K601" s="208" t="s">
        <v>132</v>
      </c>
      <c r="L601" s="46"/>
      <c r="M601" s="213" t="s">
        <v>19</v>
      </c>
      <c r="N601" s="214" t="s">
        <v>45</v>
      </c>
      <c r="O601" s="86"/>
      <c r="P601" s="215">
        <f>O601*H601</f>
        <v>0</v>
      </c>
      <c r="Q601" s="215">
        <v>0.01891</v>
      </c>
      <c r="R601" s="215">
        <f>Q601*H601</f>
        <v>0.09455</v>
      </c>
      <c r="S601" s="215">
        <v>0</v>
      </c>
      <c r="T601" s="216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7" t="s">
        <v>248</v>
      </c>
      <c r="AT601" s="217" t="s">
        <v>128</v>
      </c>
      <c r="AU601" s="217" t="s">
        <v>84</v>
      </c>
      <c r="AY601" s="19" t="s">
        <v>125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9" t="s">
        <v>82</v>
      </c>
      <c r="BK601" s="218">
        <f>ROUND(I601*H601,2)</f>
        <v>0</v>
      </c>
      <c r="BL601" s="19" t="s">
        <v>248</v>
      </c>
      <c r="BM601" s="217" t="s">
        <v>836</v>
      </c>
    </row>
    <row r="602" spans="1:47" s="2" customFormat="1" ht="12">
      <c r="A602" s="40"/>
      <c r="B602" s="41"/>
      <c r="C602" s="42"/>
      <c r="D602" s="219" t="s">
        <v>135</v>
      </c>
      <c r="E602" s="42"/>
      <c r="F602" s="220" t="s">
        <v>837</v>
      </c>
      <c r="G602" s="42"/>
      <c r="H602" s="42"/>
      <c r="I602" s="221"/>
      <c r="J602" s="42"/>
      <c r="K602" s="42"/>
      <c r="L602" s="46"/>
      <c r="M602" s="222"/>
      <c r="N602" s="223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135</v>
      </c>
      <c r="AU602" s="19" t="s">
        <v>84</v>
      </c>
    </row>
    <row r="603" spans="1:51" s="13" customFormat="1" ht="12">
      <c r="A603" s="13"/>
      <c r="B603" s="224"/>
      <c r="C603" s="225"/>
      <c r="D603" s="226" t="s">
        <v>137</v>
      </c>
      <c r="E603" s="227" t="s">
        <v>19</v>
      </c>
      <c r="F603" s="228" t="s">
        <v>167</v>
      </c>
      <c r="G603" s="225"/>
      <c r="H603" s="227" t="s">
        <v>19</v>
      </c>
      <c r="I603" s="229"/>
      <c r="J603" s="225"/>
      <c r="K603" s="225"/>
      <c r="L603" s="230"/>
      <c r="M603" s="231"/>
      <c r="N603" s="232"/>
      <c r="O603" s="232"/>
      <c r="P603" s="232"/>
      <c r="Q603" s="232"/>
      <c r="R603" s="232"/>
      <c r="S603" s="232"/>
      <c r="T603" s="23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4" t="s">
        <v>137</v>
      </c>
      <c r="AU603" s="234" t="s">
        <v>84</v>
      </c>
      <c r="AV603" s="13" t="s">
        <v>82</v>
      </c>
      <c r="AW603" s="13" t="s">
        <v>34</v>
      </c>
      <c r="AX603" s="13" t="s">
        <v>74</v>
      </c>
      <c r="AY603" s="234" t="s">
        <v>125</v>
      </c>
    </row>
    <row r="604" spans="1:51" s="14" customFormat="1" ht="12">
      <c r="A604" s="14"/>
      <c r="B604" s="235"/>
      <c r="C604" s="236"/>
      <c r="D604" s="226" t="s">
        <v>137</v>
      </c>
      <c r="E604" s="237" t="s">
        <v>19</v>
      </c>
      <c r="F604" s="238" t="s">
        <v>263</v>
      </c>
      <c r="G604" s="236"/>
      <c r="H604" s="239">
        <v>5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137</v>
      </c>
      <c r="AU604" s="245" t="s">
        <v>84</v>
      </c>
      <c r="AV604" s="14" t="s">
        <v>84</v>
      </c>
      <c r="AW604" s="14" t="s">
        <v>34</v>
      </c>
      <c r="AX604" s="14" t="s">
        <v>74</v>
      </c>
      <c r="AY604" s="245" t="s">
        <v>125</v>
      </c>
    </row>
    <row r="605" spans="1:51" s="15" customFormat="1" ht="12">
      <c r="A605" s="15"/>
      <c r="B605" s="246"/>
      <c r="C605" s="247"/>
      <c r="D605" s="226" t="s">
        <v>137</v>
      </c>
      <c r="E605" s="248" t="s">
        <v>19</v>
      </c>
      <c r="F605" s="249" t="s">
        <v>142</v>
      </c>
      <c r="G605" s="247"/>
      <c r="H605" s="250">
        <v>5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6" t="s">
        <v>137</v>
      </c>
      <c r="AU605" s="256" t="s">
        <v>84</v>
      </c>
      <c r="AV605" s="15" t="s">
        <v>133</v>
      </c>
      <c r="AW605" s="15" t="s">
        <v>34</v>
      </c>
      <c r="AX605" s="15" t="s">
        <v>82</v>
      </c>
      <c r="AY605" s="256" t="s">
        <v>125</v>
      </c>
    </row>
    <row r="606" spans="1:65" s="2" customFormat="1" ht="24.15" customHeight="1">
      <c r="A606" s="40"/>
      <c r="B606" s="41"/>
      <c r="C606" s="206" t="s">
        <v>838</v>
      </c>
      <c r="D606" s="206" t="s">
        <v>128</v>
      </c>
      <c r="E606" s="207" t="s">
        <v>839</v>
      </c>
      <c r="F606" s="208" t="s">
        <v>840</v>
      </c>
      <c r="G606" s="209" t="s">
        <v>551</v>
      </c>
      <c r="H606" s="270"/>
      <c r="I606" s="211"/>
      <c r="J606" s="212">
        <f>ROUND(I606*H606,2)</f>
        <v>0</v>
      </c>
      <c r="K606" s="208" t="s">
        <v>132</v>
      </c>
      <c r="L606" s="46"/>
      <c r="M606" s="213" t="s">
        <v>19</v>
      </c>
      <c r="N606" s="214" t="s">
        <v>45</v>
      </c>
      <c r="O606" s="86"/>
      <c r="P606" s="215">
        <f>O606*H606</f>
        <v>0</v>
      </c>
      <c r="Q606" s="215">
        <v>0</v>
      </c>
      <c r="R606" s="215">
        <f>Q606*H606</f>
        <v>0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248</v>
      </c>
      <c r="AT606" s="217" t="s">
        <v>128</v>
      </c>
      <c r="AU606" s="217" t="s">
        <v>84</v>
      </c>
      <c r="AY606" s="19" t="s">
        <v>125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82</v>
      </c>
      <c r="BK606" s="218">
        <f>ROUND(I606*H606,2)</f>
        <v>0</v>
      </c>
      <c r="BL606" s="19" t="s">
        <v>248</v>
      </c>
      <c r="BM606" s="217" t="s">
        <v>841</v>
      </c>
    </row>
    <row r="607" spans="1:47" s="2" customFormat="1" ht="12">
      <c r="A607" s="40"/>
      <c r="B607" s="41"/>
      <c r="C607" s="42"/>
      <c r="D607" s="219" t="s">
        <v>135</v>
      </c>
      <c r="E607" s="42"/>
      <c r="F607" s="220" t="s">
        <v>842</v>
      </c>
      <c r="G607" s="42"/>
      <c r="H607" s="42"/>
      <c r="I607" s="221"/>
      <c r="J607" s="42"/>
      <c r="K607" s="42"/>
      <c r="L607" s="46"/>
      <c r="M607" s="222"/>
      <c r="N607" s="223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135</v>
      </c>
      <c r="AU607" s="19" t="s">
        <v>84</v>
      </c>
    </row>
    <row r="608" spans="1:65" s="2" customFormat="1" ht="24.15" customHeight="1">
      <c r="A608" s="40"/>
      <c r="B608" s="41"/>
      <c r="C608" s="206" t="s">
        <v>843</v>
      </c>
      <c r="D608" s="206" t="s">
        <v>128</v>
      </c>
      <c r="E608" s="207" t="s">
        <v>844</v>
      </c>
      <c r="F608" s="208" t="s">
        <v>845</v>
      </c>
      <c r="G608" s="209" t="s">
        <v>551</v>
      </c>
      <c r="H608" s="270"/>
      <c r="I608" s="211"/>
      <c r="J608" s="212">
        <f>ROUND(I608*H608,2)</f>
        <v>0</v>
      </c>
      <c r="K608" s="208" t="s">
        <v>132</v>
      </c>
      <c r="L608" s="46"/>
      <c r="M608" s="213" t="s">
        <v>19</v>
      </c>
      <c r="N608" s="214" t="s">
        <v>45</v>
      </c>
      <c r="O608" s="86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248</v>
      </c>
      <c r="AT608" s="217" t="s">
        <v>128</v>
      </c>
      <c r="AU608" s="217" t="s">
        <v>84</v>
      </c>
      <c r="AY608" s="19" t="s">
        <v>125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82</v>
      </c>
      <c r="BK608" s="218">
        <f>ROUND(I608*H608,2)</f>
        <v>0</v>
      </c>
      <c r="BL608" s="19" t="s">
        <v>248</v>
      </c>
      <c r="BM608" s="217" t="s">
        <v>846</v>
      </c>
    </row>
    <row r="609" spans="1:47" s="2" customFormat="1" ht="12">
      <c r="A609" s="40"/>
      <c r="B609" s="41"/>
      <c r="C609" s="42"/>
      <c r="D609" s="219" t="s">
        <v>135</v>
      </c>
      <c r="E609" s="42"/>
      <c r="F609" s="220" t="s">
        <v>847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135</v>
      </c>
      <c r="AU609" s="19" t="s">
        <v>84</v>
      </c>
    </row>
    <row r="610" spans="1:63" s="12" customFormat="1" ht="22.8" customHeight="1">
      <c r="A610" s="12"/>
      <c r="B610" s="190"/>
      <c r="C610" s="191"/>
      <c r="D610" s="192" t="s">
        <v>73</v>
      </c>
      <c r="E610" s="204" t="s">
        <v>340</v>
      </c>
      <c r="F610" s="204" t="s">
        <v>341</v>
      </c>
      <c r="G610" s="191"/>
      <c r="H610" s="191"/>
      <c r="I610" s="194"/>
      <c r="J610" s="205">
        <f>BK610</f>
        <v>0</v>
      </c>
      <c r="K610" s="191"/>
      <c r="L610" s="196"/>
      <c r="M610" s="197"/>
      <c r="N610" s="198"/>
      <c r="O610" s="198"/>
      <c r="P610" s="199">
        <f>SUM(P611:P680)</f>
        <v>0</v>
      </c>
      <c r="Q610" s="198"/>
      <c r="R610" s="199">
        <f>SUM(R611:R680)</f>
        <v>0.19735999999999998</v>
      </c>
      <c r="S610" s="198"/>
      <c r="T610" s="200">
        <f>SUM(T611:T680)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01" t="s">
        <v>84</v>
      </c>
      <c r="AT610" s="202" t="s">
        <v>73</v>
      </c>
      <c r="AU610" s="202" t="s">
        <v>82</v>
      </c>
      <c r="AY610" s="201" t="s">
        <v>125</v>
      </c>
      <c r="BK610" s="203">
        <f>SUM(BK611:BK680)</f>
        <v>0</v>
      </c>
    </row>
    <row r="611" spans="1:65" s="2" customFormat="1" ht="24.15" customHeight="1">
      <c r="A611" s="40"/>
      <c r="B611" s="41"/>
      <c r="C611" s="206" t="s">
        <v>848</v>
      </c>
      <c r="D611" s="206" t="s">
        <v>128</v>
      </c>
      <c r="E611" s="207" t="s">
        <v>849</v>
      </c>
      <c r="F611" s="208" t="s">
        <v>850</v>
      </c>
      <c r="G611" s="209" t="s">
        <v>202</v>
      </c>
      <c r="H611" s="210">
        <v>5</v>
      </c>
      <c r="I611" s="211"/>
      <c r="J611" s="212">
        <f>ROUND(I611*H611,2)</f>
        <v>0</v>
      </c>
      <c r="K611" s="208" t="s">
        <v>132</v>
      </c>
      <c r="L611" s="46"/>
      <c r="M611" s="213" t="s">
        <v>19</v>
      </c>
      <c r="N611" s="214" t="s">
        <v>45</v>
      </c>
      <c r="O611" s="86"/>
      <c r="P611" s="215">
        <f>O611*H611</f>
        <v>0</v>
      </c>
      <c r="Q611" s="215">
        <v>0</v>
      </c>
      <c r="R611" s="215">
        <f>Q611*H611</f>
        <v>0</v>
      </c>
      <c r="S611" s="215">
        <v>0</v>
      </c>
      <c r="T611" s="21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248</v>
      </c>
      <c r="AT611" s="217" t="s">
        <v>128</v>
      </c>
      <c r="AU611" s="217" t="s">
        <v>84</v>
      </c>
      <c r="AY611" s="19" t="s">
        <v>125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82</v>
      </c>
      <c r="BK611" s="218">
        <f>ROUND(I611*H611,2)</f>
        <v>0</v>
      </c>
      <c r="BL611" s="19" t="s">
        <v>248</v>
      </c>
      <c r="BM611" s="217" t="s">
        <v>851</v>
      </c>
    </row>
    <row r="612" spans="1:47" s="2" customFormat="1" ht="12">
      <c r="A612" s="40"/>
      <c r="B612" s="41"/>
      <c r="C612" s="42"/>
      <c r="D612" s="219" t="s">
        <v>135</v>
      </c>
      <c r="E612" s="42"/>
      <c r="F612" s="220" t="s">
        <v>852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135</v>
      </c>
      <c r="AU612" s="19" t="s">
        <v>84</v>
      </c>
    </row>
    <row r="613" spans="1:51" s="13" customFormat="1" ht="12">
      <c r="A613" s="13"/>
      <c r="B613" s="224"/>
      <c r="C613" s="225"/>
      <c r="D613" s="226" t="s">
        <v>137</v>
      </c>
      <c r="E613" s="227" t="s">
        <v>19</v>
      </c>
      <c r="F613" s="228" t="s">
        <v>167</v>
      </c>
      <c r="G613" s="225"/>
      <c r="H613" s="227" t="s">
        <v>19</v>
      </c>
      <c r="I613" s="229"/>
      <c r="J613" s="225"/>
      <c r="K613" s="225"/>
      <c r="L613" s="230"/>
      <c r="M613" s="231"/>
      <c r="N613" s="232"/>
      <c r="O613" s="232"/>
      <c r="P613" s="232"/>
      <c r="Q613" s="232"/>
      <c r="R613" s="232"/>
      <c r="S613" s="232"/>
      <c r="T613" s="23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4" t="s">
        <v>137</v>
      </c>
      <c r="AU613" s="234" t="s">
        <v>84</v>
      </c>
      <c r="AV613" s="13" t="s">
        <v>82</v>
      </c>
      <c r="AW613" s="13" t="s">
        <v>34</v>
      </c>
      <c r="AX613" s="13" t="s">
        <v>74</v>
      </c>
      <c r="AY613" s="234" t="s">
        <v>125</v>
      </c>
    </row>
    <row r="614" spans="1:51" s="14" customFormat="1" ht="12">
      <c r="A614" s="14"/>
      <c r="B614" s="235"/>
      <c r="C614" s="236"/>
      <c r="D614" s="226" t="s">
        <v>137</v>
      </c>
      <c r="E614" s="237" t="s">
        <v>19</v>
      </c>
      <c r="F614" s="238" t="s">
        <v>853</v>
      </c>
      <c r="G614" s="236"/>
      <c r="H614" s="239">
        <v>3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137</v>
      </c>
      <c r="AU614" s="245" t="s">
        <v>84</v>
      </c>
      <c r="AV614" s="14" t="s">
        <v>84</v>
      </c>
      <c r="AW614" s="14" t="s">
        <v>34</v>
      </c>
      <c r="AX614" s="14" t="s">
        <v>74</v>
      </c>
      <c r="AY614" s="245" t="s">
        <v>125</v>
      </c>
    </row>
    <row r="615" spans="1:51" s="13" customFormat="1" ht="12">
      <c r="A615" s="13"/>
      <c r="B615" s="224"/>
      <c r="C615" s="225"/>
      <c r="D615" s="226" t="s">
        <v>137</v>
      </c>
      <c r="E615" s="227" t="s">
        <v>19</v>
      </c>
      <c r="F615" s="228" t="s">
        <v>175</v>
      </c>
      <c r="G615" s="225"/>
      <c r="H615" s="227" t="s">
        <v>19</v>
      </c>
      <c r="I615" s="229"/>
      <c r="J615" s="225"/>
      <c r="K615" s="225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137</v>
      </c>
      <c r="AU615" s="234" t="s">
        <v>84</v>
      </c>
      <c r="AV615" s="13" t="s">
        <v>82</v>
      </c>
      <c r="AW615" s="13" t="s">
        <v>34</v>
      </c>
      <c r="AX615" s="13" t="s">
        <v>74</v>
      </c>
      <c r="AY615" s="234" t="s">
        <v>125</v>
      </c>
    </row>
    <row r="616" spans="1:51" s="14" customFormat="1" ht="12">
      <c r="A616" s="14"/>
      <c r="B616" s="235"/>
      <c r="C616" s="236"/>
      <c r="D616" s="226" t="s">
        <v>137</v>
      </c>
      <c r="E616" s="237" t="s">
        <v>19</v>
      </c>
      <c r="F616" s="238" t="s">
        <v>84</v>
      </c>
      <c r="G616" s="236"/>
      <c r="H616" s="239">
        <v>2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137</v>
      </c>
      <c r="AU616" s="245" t="s">
        <v>84</v>
      </c>
      <c r="AV616" s="14" t="s">
        <v>84</v>
      </c>
      <c r="AW616" s="14" t="s">
        <v>34</v>
      </c>
      <c r="AX616" s="14" t="s">
        <v>74</v>
      </c>
      <c r="AY616" s="245" t="s">
        <v>125</v>
      </c>
    </row>
    <row r="617" spans="1:51" s="15" customFormat="1" ht="12">
      <c r="A617" s="15"/>
      <c r="B617" s="246"/>
      <c r="C617" s="247"/>
      <c r="D617" s="226" t="s">
        <v>137</v>
      </c>
      <c r="E617" s="248" t="s">
        <v>19</v>
      </c>
      <c r="F617" s="249" t="s">
        <v>142</v>
      </c>
      <c r="G617" s="247"/>
      <c r="H617" s="250">
        <v>5</v>
      </c>
      <c r="I617" s="251"/>
      <c r="J617" s="247"/>
      <c r="K617" s="247"/>
      <c r="L617" s="252"/>
      <c r="M617" s="253"/>
      <c r="N617" s="254"/>
      <c r="O617" s="254"/>
      <c r="P617" s="254"/>
      <c r="Q617" s="254"/>
      <c r="R617" s="254"/>
      <c r="S617" s="254"/>
      <c r="T617" s="25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56" t="s">
        <v>137</v>
      </c>
      <c r="AU617" s="256" t="s">
        <v>84</v>
      </c>
      <c r="AV617" s="15" t="s">
        <v>133</v>
      </c>
      <c r="AW617" s="15" t="s">
        <v>34</v>
      </c>
      <c r="AX617" s="15" t="s">
        <v>82</v>
      </c>
      <c r="AY617" s="256" t="s">
        <v>125</v>
      </c>
    </row>
    <row r="618" spans="1:65" s="2" customFormat="1" ht="16.5" customHeight="1">
      <c r="A618" s="40"/>
      <c r="B618" s="41"/>
      <c r="C618" s="260" t="s">
        <v>854</v>
      </c>
      <c r="D618" s="260" t="s">
        <v>474</v>
      </c>
      <c r="E618" s="261" t="s">
        <v>855</v>
      </c>
      <c r="F618" s="262" t="s">
        <v>856</v>
      </c>
      <c r="G618" s="263" t="s">
        <v>202</v>
      </c>
      <c r="H618" s="264">
        <v>3</v>
      </c>
      <c r="I618" s="265"/>
      <c r="J618" s="266">
        <f>ROUND(I618*H618,2)</f>
        <v>0</v>
      </c>
      <c r="K618" s="262" t="s">
        <v>132</v>
      </c>
      <c r="L618" s="267"/>
      <c r="M618" s="268" t="s">
        <v>19</v>
      </c>
      <c r="N618" s="269" t="s">
        <v>45</v>
      </c>
      <c r="O618" s="86"/>
      <c r="P618" s="215">
        <f>O618*H618</f>
        <v>0</v>
      </c>
      <c r="Q618" s="215">
        <v>0.016</v>
      </c>
      <c r="R618" s="215">
        <f>Q618*H618</f>
        <v>0.048</v>
      </c>
      <c r="S618" s="215">
        <v>0</v>
      </c>
      <c r="T618" s="21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352</v>
      </c>
      <c r="AT618" s="217" t="s">
        <v>474</v>
      </c>
      <c r="AU618" s="217" t="s">
        <v>84</v>
      </c>
      <c r="AY618" s="19" t="s">
        <v>125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82</v>
      </c>
      <c r="BK618" s="218">
        <f>ROUND(I618*H618,2)</f>
        <v>0</v>
      </c>
      <c r="BL618" s="19" t="s">
        <v>248</v>
      </c>
      <c r="BM618" s="217" t="s">
        <v>857</v>
      </c>
    </row>
    <row r="619" spans="1:51" s="13" customFormat="1" ht="12">
      <c r="A619" s="13"/>
      <c r="B619" s="224"/>
      <c r="C619" s="225"/>
      <c r="D619" s="226" t="s">
        <v>137</v>
      </c>
      <c r="E619" s="227" t="s">
        <v>19</v>
      </c>
      <c r="F619" s="228" t="s">
        <v>167</v>
      </c>
      <c r="G619" s="225"/>
      <c r="H619" s="227" t="s">
        <v>19</v>
      </c>
      <c r="I619" s="229"/>
      <c r="J619" s="225"/>
      <c r="K619" s="225"/>
      <c r="L619" s="230"/>
      <c r="M619" s="231"/>
      <c r="N619" s="232"/>
      <c r="O619" s="232"/>
      <c r="P619" s="232"/>
      <c r="Q619" s="232"/>
      <c r="R619" s="232"/>
      <c r="S619" s="232"/>
      <c r="T619" s="23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4" t="s">
        <v>137</v>
      </c>
      <c r="AU619" s="234" t="s">
        <v>84</v>
      </c>
      <c r="AV619" s="13" t="s">
        <v>82</v>
      </c>
      <c r="AW619" s="13" t="s">
        <v>34</v>
      </c>
      <c r="AX619" s="13" t="s">
        <v>74</v>
      </c>
      <c r="AY619" s="234" t="s">
        <v>125</v>
      </c>
    </row>
    <row r="620" spans="1:51" s="14" customFormat="1" ht="12">
      <c r="A620" s="14"/>
      <c r="B620" s="235"/>
      <c r="C620" s="236"/>
      <c r="D620" s="226" t="s">
        <v>137</v>
      </c>
      <c r="E620" s="237" t="s">
        <v>19</v>
      </c>
      <c r="F620" s="238" t="s">
        <v>82</v>
      </c>
      <c r="G620" s="236"/>
      <c r="H620" s="239">
        <v>1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5" t="s">
        <v>137</v>
      </c>
      <c r="AU620" s="245" t="s">
        <v>84</v>
      </c>
      <c r="AV620" s="14" t="s">
        <v>84</v>
      </c>
      <c r="AW620" s="14" t="s">
        <v>34</v>
      </c>
      <c r="AX620" s="14" t="s">
        <v>74</v>
      </c>
      <c r="AY620" s="245" t="s">
        <v>125</v>
      </c>
    </row>
    <row r="621" spans="1:51" s="13" customFormat="1" ht="12">
      <c r="A621" s="13"/>
      <c r="B621" s="224"/>
      <c r="C621" s="225"/>
      <c r="D621" s="226" t="s">
        <v>137</v>
      </c>
      <c r="E621" s="227" t="s">
        <v>19</v>
      </c>
      <c r="F621" s="228" t="s">
        <v>175</v>
      </c>
      <c r="G621" s="225"/>
      <c r="H621" s="227" t="s">
        <v>19</v>
      </c>
      <c r="I621" s="229"/>
      <c r="J621" s="225"/>
      <c r="K621" s="225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137</v>
      </c>
      <c r="AU621" s="234" t="s">
        <v>84</v>
      </c>
      <c r="AV621" s="13" t="s">
        <v>82</v>
      </c>
      <c r="AW621" s="13" t="s">
        <v>34</v>
      </c>
      <c r="AX621" s="13" t="s">
        <v>74</v>
      </c>
      <c r="AY621" s="234" t="s">
        <v>125</v>
      </c>
    </row>
    <row r="622" spans="1:51" s="14" customFormat="1" ht="12">
      <c r="A622" s="14"/>
      <c r="B622" s="235"/>
      <c r="C622" s="236"/>
      <c r="D622" s="226" t="s">
        <v>137</v>
      </c>
      <c r="E622" s="237" t="s">
        <v>19</v>
      </c>
      <c r="F622" s="238" t="s">
        <v>84</v>
      </c>
      <c r="G622" s="236"/>
      <c r="H622" s="239">
        <v>2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137</v>
      </c>
      <c r="AU622" s="245" t="s">
        <v>84</v>
      </c>
      <c r="AV622" s="14" t="s">
        <v>84</v>
      </c>
      <c r="AW622" s="14" t="s">
        <v>34</v>
      </c>
      <c r="AX622" s="14" t="s">
        <v>74</v>
      </c>
      <c r="AY622" s="245" t="s">
        <v>125</v>
      </c>
    </row>
    <row r="623" spans="1:51" s="15" customFormat="1" ht="12">
      <c r="A623" s="15"/>
      <c r="B623" s="246"/>
      <c r="C623" s="247"/>
      <c r="D623" s="226" t="s">
        <v>137</v>
      </c>
      <c r="E623" s="248" t="s">
        <v>19</v>
      </c>
      <c r="F623" s="249" t="s">
        <v>142</v>
      </c>
      <c r="G623" s="247"/>
      <c r="H623" s="250">
        <v>3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56" t="s">
        <v>137</v>
      </c>
      <c r="AU623" s="256" t="s">
        <v>84</v>
      </c>
      <c r="AV623" s="15" t="s">
        <v>133</v>
      </c>
      <c r="AW623" s="15" t="s">
        <v>34</v>
      </c>
      <c r="AX623" s="15" t="s">
        <v>82</v>
      </c>
      <c r="AY623" s="256" t="s">
        <v>125</v>
      </c>
    </row>
    <row r="624" spans="1:65" s="2" customFormat="1" ht="16.5" customHeight="1">
      <c r="A624" s="40"/>
      <c r="B624" s="41"/>
      <c r="C624" s="260" t="s">
        <v>858</v>
      </c>
      <c r="D624" s="260" t="s">
        <v>474</v>
      </c>
      <c r="E624" s="261" t="s">
        <v>859</v>
      </c>
      <c r="F624" s="262" t="s">
        <v>860</v>
      </c>
      <c r="G624" s="263" t="s">
        <v>202</v>
      </c>
      <c r="H624" s="264">
        <v>2</v>
      </c>
      <c r="I624" s="265"/>
      <c r="J624" s="266">
        <f>ROUND(I624*H624,2)</f>
        <v>0</v>
      </c>
      <c r="K624" s="262" t="s">
        <v>132</v>
      </c>
      <c r="L624" s="267"/>
      <c r="M624" s="268" t="s">
        <v>19</v>
      </c>
      <c r="N624" s="269" t="s">
        <v>45</v>
      </c>
      <c r="O624" s="86"/>
      <c r="P624" s="215">
        <f>O624*H624</f>
        <v>0</v>
      </c>
      <c r="Q624" s="215">
        <v>0.0195</v>
      </c>
      <c r="R624" s="215">
        <f>Q624*H624</f>
        <v>0.039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352</v>
      </c>
      <c r="AT624" s="217" t="s">
        <v>474</v>
      </c>
      <c r="AU624" s="217" t="s">
        <v>84</v>
      </c>
      <c r="AY624" s="19" t="s">
        <v>125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82</v>
      </c>
      <c r="BK624" s="218">
        <f>ROUND(I624*H624,2)</f>
        <v>0</v>
      </c>
      <c r="BL624" s="19" t="s">
        <v>248</v>
      </c>
      <c r="BM624" s="217" t="s">
        <v>861</v>
      </c>
    </row>
    <row r="625" spans="1:51" s="13" customFormat="1" ht="12">
      <c r="A625" s="13"/>
      <c r="B625" s="224"/>
      <c r="C625" s="225"/>
      <c r="D625" s="226" t="s">
        <v>137</v>
      </c>
      <c r="E625" s="227" t="s">
        <v>19</v>
      </c>
      <c r="F625" s="228" t="s">
        <v>167</v>
      </c>
      <c r="G625" s="225"/>
      <c r="H625" s="227" t="s">
        <v>19</v>
      </c>
      <c r="I625" s="229"/>
      <c r="J625" s="225"/>
      <c r="K625" s="225"/>
      <c r="L625" s="230"/>
      <c r="M625" s="231"/>
      <c r="N625" s="232"/>
      <c r="O625" s="232"/>
      <c r="P625" s="232"/>
      <c r="Q625" s="232"/>
      <c r="R625" s="232"/>
      <c r="S625" s="232"/>
      <c r="T625" s="23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4" t="s">
        <v>137</v>
      </c>
      <c r="AU625" s="234" t="s">
        <v>84</v>
      </c>
      <c r="AV625" s="13" t="s">
        <v>82</v>
      </c>
      <c r="AW625" s="13" t="s">
        <v>34</v>
      </c>
      <c r="AX625" s="13" t="s">
        <v>74</v>
      </c>
      <c r="AY625" s="234" t="s">
        <v>125</v>
      </c>
    </row>
    <row r="626" spans="1:51" s="14" customFormat="1" ht="12">
      <c r="A626" s="14"/>
      <c r="B626" s="235"/>
      <c r="C626" s="236"/>
      <c r="D626" s="226" t="s">
        <v>137</v>
      </c>
      <c r="E626" s="237" t="s">
        <v>19</v>
      </c>
      <c r="F626" s="238" t="s">
        <v>84</v>
      </c>
      <c r="G626" s="236"/>
      <c r="H626" s="239">
        <v>2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5" t="s">
        <v>137</v>
      </c>
      <c r="AU626" s="245" t="s">
        <v>84</v>
      </c>
      <c r="AV626" s="14" t="s">
        <v>84</v>
      </c>
      <c r="AW626" s="14" t="s">
        <v>34</v>
      </c>
      <c r="AX626" s="14" t="s">
        <v>74</v>
      </c>
      <c r="AY626" s="245" t="s">
        <v>125</v>
      </c>
    </row>
    <row r="627" spans="1:51" s="15" customFormat="1" ht="12">
      <c r="A627" s="15"/>
      <c r="B627" s="246"/>
      <c r="C627" s="247"/>
      <c r="D627" s="226" t="s">
        <v>137</v>
      </c>
      <c r="E627" s="248" t="s">
        <v>19</v>
      </c>
      <c r="F627" s="249" t="s">
        <v>142</v>
      </c>
      <c r="G627" s="247"/>
      <c r="H627" s="250">
        <v>2</v>
      </c>
      <c r="I627" s="251"/>
      <c r="J627" s="247"/>
      <c r="K627" s="247"/>
      <c r="L627" s="252"/>
      <c r="M627" s="253"/>
      <c r="N627" s="254"/>
      <c r="O627" s="254"/>
      <c r="P627" s="254"/>
      <c r="Q627" s="254"/>
      <c r="R627" s="254"/>
      <c r="S627" s="254"/>
      <c r="T627" s="25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6" t="s">
        <v>137</v>
      </c>
      <c r="AU627" s="256" t="s">
        <v>84</v>
      </c>
      <c r="AV627" s="15" t="s">
        <v>133</v>
      </c>
      <c r="AW627" s="15" t="s">
        <v>34</v>
      </c>
      <c r="AX627" s="15" t="s">
        <v>82</v>
      </c>
      <c r="AY627" s="256" t="s">
        <v>125</v>
      </c>
    </row>
    <row r="628" spans="1:65" s="2" customFormat="1" ht="24.15" customHeight="1">
      <c r="A628" s="40"/>
      <c r="B628" s="41"/>
      <c r="C628" s="206" t="s">
        <v>862</v>
      </c>
      <c r="D628" s="206" t="s">
        <v>128</v>
      </c>
      <c r="E628" s="207" t="s">
        <v>863</v>
      </c>
      <c r="F628" s="208" t="s">
        <v>864</v>
      </c>
      <c r="G628" s="209" t="s">
        <v>202</v>
      </c>
      <c r="H628" s="210">
        <v>2</v>
      </c>
      <c r="I628" s="211"/>
      <c r="J628" s="212">
        <f>ROUND(I628*H628,2)</f>
        <v>0</v>
      </c>
      <c r="K628" s="208" t="s">
        <v>132</v>
      </c>
      <c r="L628" s="46"/>
      <c r="M628" s="213" t="s">
        <v>19</v>
      </c>
      <c r="N628" s="214" t="s">
        <v>45</v>
      </c>
      <c r="O628" s="86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7" t="s">
        <v>248</v>
      </c>
      <c r="AT628" s="217" t="s">
        <v>128</v>
      </c>
      <c r="AU628" s="217" t="s">
        <v>84</v>
      </c>
      <c r="AY628" s="19" t="s">
        <v>125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9" t="s">
        <v>82</v>
      </c>
      <c r="BK628" s="218">
        <f>ROUND(I628*H628,2)</f>
        <v>0</v>
      </c>
      <c r="BL628" s="19" t="s">
        <v>248</v>
      </c>
      <c r="BM628" s="217" t="s">
        <v>865</v>
      </c>
    </row>
    <row r="629" spans="1:47" s="2" customFormat="1" ht="12">
      <c r="A629" s="40"/>
      <c r="B629" s="41"/>
      <c r="C629" s="42"/>
      <c r="D629" s="219" t="s">
        <v>135</v>
      </c>
      <c r="E629" s="42"/>
      <c r="F629" s="220" t="s">
        <v>866</v>
      </c>
      <c r="G629" s="42"/>
      <c r="H629" s="42"/>
      <c r="I629" s="221"/>
      <c r="J629" s="42"/>
      <c r="K629" s="42"/>
      <c r="L629" s="46"/>
      <c r="M629" s="222"/>
      <c r="N629" s="223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135</v>
      </c>
      <c r="AU629" s="19" t="s">
        <v>84</v>
      </c>
    </row>
    <row r="630" spans="1:51" s="13" customFormat="1" ht="12">
      <c r="A630" s="13"/>
      <c r="B630" s="224"/>
      <c r="C630" s="225"/>
      <c r="D630" s="226" t="s">
        <v>137</v>
      </c>
      <c r="E630" s="227" t="s">
        <v>19</v>
      </c>
      <c r="F630" s="228" t="s">
        <v>167</v>
      </c>
      <c r="G630" s="225"/>
      <c r="H630" s="227" t="s">
        <v>19</v>
      </c>
      <c r="I630" s="229"/>
      <c r="J630" s="225"/>
      <c r="K630" s="225"/>
      <c r="L630" s="230"/>
      <c r="M630" s="231"/>
      <c r="N630" s="232"/>
      <c r="O630" s="232"/>
      <c r="P630" s="232"/>
      <c r="Q630" s="232"/>
      <c r="R630" s="232"/>
      <c r="S630" s="232"/>
      <c r="T630" s="23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4" t="s">
        <v>137</v>
      </c>
      <c r="AU630" s="234" t="s">
        <v>84</v>
      </c>
      <c r="AV630" s="13" t="s">
        <v>82</v>
      </c>
      <c r="AW630" s="13" t="s">
        <v>34</v>
      </c>
      <c r="AX630" s="13" t="s">
        <v>74</v>
      </c>
      <c r="AY630" s="234" t="s">
        <v>125</v>
      </c>
    </row>
    <row r="631" spans="1:51" s="14" customFormat="1" ht="12">
      <c r="A631" s="14"/>
      <c r="B631" s="235"/>
      <c r="C631" s="236"/>
      <c r="D631" s="226" t="s">
        <v>137</v>
      </c>
      <c r="E631" s="237" t="s">
        <v>19</v>
      </c>
      <c r="F631" s="238" t="s">
        <v>84</v>
      </c>
      <c r="G631" s="236"/>
      <c r="H631" s="239">
        <v>2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5" t="s">
        <v>137</v>
      </c>
      <c r="AU631" s="245" t="s">
        <v>84</v>
      </c>
      <c r="AV631" s="14" t="s">
        <v>84</v>
      </c>
      <c r="AW631" s="14" t="s">
        <v>34</v>
      </c>
      <c r="AX631" s="14" t="s">
        <v>74</v>
      </c>
      <c r="AY631" s="245" t="s">
        <v>125</v>
      </c>
    </row>
    <row r="632" spans="1:51" s="15" customFormat="1" ht="12">
      <c r="A632" s="15"/>
      <c r="B632" s="246"/>
      <c r="C632" s="247"/>
      <c r="D632" s="226" t="s">
        <v>137</v>
      </c>
      <c r="E632" s="248" t="s">
        <v>19</v>
      </c>
      <c r="F632" s="249" t="s">
        <v>142</v>
      </c>
      <c r="G632" s="247"/>
      <c r="H632" s="250">
        <v>2</v>
      </c>
      <c r="I632" s="251"/>
      <c r="J632" s="247"/>
      <c r="K632" s="247"/>
      <c r="L632" s="252"/>
      <c r="M632" s="253"/>
      <c r="N632" s="254"/>
      <c r="O632" s="254"/>
      <c r="P632" s="254"/>
      <c r="Q632" s="254"/>
      <c r="R632" s="254"/>
      <c r="S632" s="254"/>
      <c r="T632" s="25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6" t="s">
        <v>137</v>
      </c>
      <c r="AU632" s="256" t="s">
        <v>84</v>
      </c>
      <c r="AV632" s="15" t="s">
        <v>133</v>
      </c>
      <c r="AW632" s="15" t="s">
        <v>34</v>
      </c>
      <c r="AX632" s="15" t="s">
        <v>82</v>
      </c>
      <c r="AY632" s="256" t="s">
        <v>125</v>
      </c>
    </row>
    <row r="633" spans="1:65" s="2" customFormat="1" ht="21.75" customHeight="1">
      <c r="A633" s="40"/>
      <c r="B633" s="41"/>
      <c r="C633" s="260" t="s">
        <v>867</v>
      </c>
      <c r="D633" s="260" t="s">
        <v>474</v>
      </c>
      <c r="E633" s="261" t="s">
        <v>868</v>
      </c>
      <c r="F633" s="262" t="s">
        <v>869</v>
      </c>
      <c r="G633" s="263" t="s">
        <v>202</v>
      </c>
      <c r="H633" s="264">
        <v>2</v>
      </c>
      <c r="I633" s="265"/>
      <c r="J633" s="266">
        <f>ROUND(I633*H633,2)</f>
        <v>0</v>
      </c>
      <c r="K633" s="262" t="s">
        <v>132</v>
      </c>
      <c r="L633" s="267"/>
      <c r="M633" s="268" t="s">
        <v>19</v>
      </c>
      <c r="N633" s="269" t="s">
        <v>45</v>
      </c>
      <c r="O633" s="86"/>
      <c r="P633" s="215">
        <f>O633*H633</f>
        <v>0</v>
      </c>
      <c r="Q633" s="215">
        <v>0.043</v>
      </c>
      <c r="R633" s="215">
        <f>Q633*H633</f>
        <v>0.086</v>
      </c>
      <c r="S633" s="215">
        <v>0</v>
      </c>
      <c r="T633" s="21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7" t="s">
        <v>352</v>
      </c>
      <c r="AT633" s="217" t="s">
        <v>474</v>
      </c>
      <c r="AU633" s="217" t="s">
        <v>84</v>
      </c>
      <c r="AY633" s="19" t="s">
        <v>125</v>
      </c>
      <c r="BE633" s="218">
        <f>IF(N633="základní",J633,0)</f>
        <v>0</v>
      </c>
      <c r="BF633" s="218">
        <f>IF(N633="snížená",J633,0)</f>
        <v>0</v>
      </c>
      <c r="BG633" s="218">
        <f>IF(N633="zákl. přenesená",J633,0)</f>
        <v>0</v>
      </c>
      <c r="BH633" s="218">
        <f>IF(N633="sníž. přenesená",J633,0)</f>
        <v>0</v>
      </c>
      <c r="BI633" s="218">
        <f>IF(N633="nulová",J633,0)</f>
        <v>0</v>
      </c>
      <c r="BJ633" s="19" t="s">
        <v>82</v>
      </c>
      <c r="BK633" s="218">
        <f>ROUND(I633*H633,2)</f>
        <v>0</v>
      </c>
      <c r="BL633" s="19" t="s">
        <v>248</v>
      </c>
      <c r="BM633" s="217" t="s">
        <v>870</v>
      </c>
    </row>
    <row r="634" spans="1:51" s="13" customFormat="1" ht="12">
      <c r="A634" s="13"/>
      <c r="B634" s="224"/>
      <c r="C634" s="225"/>
      <c r="D634" s="226" t="s">
        <v>137</v>
      </c>
      <c r="E634" s="227" t="s">
        <v>19</v>
      </c>
      <c r="F634" s="228" t="s">
        <v>167</v>
      </c>
      <c r="G634" s="225"/>
      <c r="H634" s="227" t="s">
        <v>19</v>
      </c>
      <c r="I634" s="229"/>
      <c r="J634" s="225"/>
      <c r="K634" s="225"/>
      <c r="L634" s="230"/>
      <c r="M634" s="231"/>
      <c r="N634" s="232"/>
      <c r="O634" s="232"/>
      <c r="P634" s="232"/>
      <c r="Q634" s="232"/>
      <c r="R634" s="232"/>
      <c r="S634" s="232"/>
      <c r="T634" s="23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4" t="s">
        <v>137</v>
      </c>
      <c r="AU634" s="234" t="s">
        <v>84</v>
      </c>
      <c r="AV634" s="13" t="s">
        <v>82</v>
      </c>
      <c r="AW634" s="13" t="s">
        <v>34</v>
      </c>
      <c r="AX634" s="13" t="s">
        <v>74</v>
      </c>
      <c r="AY634" s="234" t="s">
        <v>125</v>
      </c>
    </row>
    <row r="635" spans="1:51" s="14" customFormat="1" ht="12">
      <c r="A635" s="14"/>
      <c r="B635" s="235"/>
      <c r="C635" s="236"/>
      <c r="D635" s="226" t="s">
        <v>137</v>
      </c>
      <c r="E635" s="237" t="s">
        <v>19</v>
      </c>
      <c r="F635" s="238" t="s">
        <v>84</v>
      </c>
      <c r="G635" s="236"/>
      <c r="H635" s="239">
        <v>2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5" t="s">
        <v>137</v>
      </c>
      <c r="AU635" s="245" t="s">
        <v>84</v>
      </c>
      <c r="AV635" s="14" t="s">
        <v>84</v>
      </c>
      <c r="AW635" s="14" t="s">
        <v>34</v>
      </c>
      <c r="AX635" s="14" t="s">
        <v>74</v>
      </c>
      <c r="AY635" s="245" t="s">
        <v>125</v>
      </c>
    </row>
    <row r="636" spans="1:51" s="15" customFormat="1" ht="12">
      <c r="A636" s="15"/>
      <c r="B636" s="246"/>
      <c r="C636" s="247"/>
      <c r="D636" s="226" t="s">
        <v>137</v>
      </c>
      <c r="E636" s="248" t="s">
        <v>19</v>
      </c>
      <c r="F636" s="249" t="s">
        <v>142</v>
      </c>
      <c r="G636" s="247"/>
      <c r="H636" s="250">
        <v>2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6" t="s">
        <v>137</v>
      </c>
      <c r="AU636" s="256" t="s">
        <v>84</v>
      </c>
      <c r="AV636" s="15" t="s">
        <v>133</v>
      </c>
      <c r="AW636" s="15" t="s">
        <v>34</v>
      </c>
      <c r="AX636" s="15" t="s">
        <v>82</v>
      </c>
      <c r="AY636" s="256" t="s">
        <v>125</v>
      </c>
    </row>
    <row r="637" spans="1:65" s="2" customFormat="1" ht="16.5" customHeight="1">
      <c r="A637" s="40"/>
      <c r="B637" s="41"/>
      <c r="C637" s="206" t="s">
        <v>871</v>
      </c>
      <c r="D637" s="206" t="s">
        <v>128</v>
      </c>
      <c r="E637" s="207" t="s">
        <v>872</v>
      </c>
      <c r="F637" s="208" t="s">
        <v>873</v>
      </c>
      <c r="G637" s="209" t="s">
        <v>202</v>
      </c>
      <c r="H637" s="210">
        <v>2</v>
      </c>
      <c r="I637" s="211"/>
      <c r="J637" s="212">
        <f>ROUND(I637*H637,2)</f>
        <v>0</v>
      </c>
      <c r="K637" s="208" t="s">
        <v>132</v>
      </c>
      <c r="L637" s="46"/>
      <c r="M637" s="213" t="s">
        <v>19</v>
      </c>
      <c r="N637" s="214" t="s">
        <v>45</v>
      </c>
      <c r="O637" s="86"/>
      <c r="P637" s="215">
        <f>O637*H637</f>
        <v>0</v>
      </c>
      <c r="Q637" s="215">
        <v>0</v>
      </c>
      <c r="R637" s="215">
        <f>Q637*H637</f>
        <v>0</v>
      </c>
      <c r="S637" s="215">
        <v>0</v>
      </c>
      <c r="T637" s="21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248</v>
      </c>
      <c r="AT637" s="217" t="s">
        <v>128</v>
      </c>
      <c r="AU637" s="217" t="s">
        <v>84</v>
      </c>
      <c r="AY637" s="19" t="s">
        <v>125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82</v>
      </c>
      <c r="BK637" s="218">
        <f>ROUND(I637*H637,2)</f>
        <v>0</v>
      </c>
      <c r="BL637" s="19" t="s">
        <v>248</v>
      </c>
      <c r="BM637" s="217" t="s">
        <v>874</v>
      </c>
    </row>
    <row r="638" spans="1:47" s="2" customFormat="1" ht="12">
      <c r="A638" s="40"/>
      <c r="B638" s="41"/>
      <c r="C638" s="42"/>
      <c r="D638" s="219" t="s">
        <v>135</v>
      </c>
      <c r="E638" s="42"/>
      <c r="F638" s="220" t="s">
        <v>875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135</v>
      </c>
      <c r="AU638" s="19" t="s">
        <v>84</v>
      </c>
    </row>
    <row r="639" spans="1:51" s="13" customFormat="1" ht="12">
      <c r="A639" s="13"/>
      <c r="B639" s="224"/>
      <c r="C639" s="225"/>
      <c r="D639" s="226" t="s">
        <v>137</v>
      </c>
      <c r="E639" s="227" t="s">
        <v>19</v>
      </c>
      <c r="F639" s="228" t="s">
        <v>167</v>
      </c>
      <c r="G639" s="225"/>
      <c r="H639" s="227" t="s">
        <v>19</v>
      </c>
      <c r="I639" s="229"/>
      <c r="J639" s="225"/>
      <c r="K639" s="225"/>
      <c r="L639" s="230"/>
      <c r="M639" s="231"/>
      <c r="N639" s="232"/>
      <c r="O639" s="232"/>
      <c r="P639" s="232"/>
      <c r="Q639" s="232"/>
      <c r="R639" s="232"/>
      <c r="S639" s="232"/>
      <c r="T639" s="23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4" t="s">
        <v>137</v>
      </c>
      <c r="AU639" s="234" t="s">
        <v>84</v>
      </c>
      <c r="AV639" s="13" t="s">
        <v>82</v>
      </c>
      <c r="AW639" s="13" t="s">
        <v>34</v>
      </c>
      <c r="AX639" s="13" t="s">
        <v>74</v>
      </c>
      <c r="AY639" s="234" t="s">
        <v>125</v>
      </c>
    </row>
    <row r="640" spans="1:51" s="14" customFormat="1" ht="12">
      <c r="A640" s="14"/>
      <c r="B640" s="235"/>
      <c r="C640" s="236"/>
      <c r="D640" s="226" t="s">
        <v>137</v>
      </c>
      <c r="E640" s="237" t="s">
        <v>19</v>
      </c>
      <c r="F640" s="238" t="s">
        <v>84</v>
      </c>
      <c r="G640" s="236"/>
      <c r="H640" s="239">
        <v>2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5" t="s">
        <v>137</v>
      </c>
      <c r="AU640" s="245" t="s">
        <v>84</v>
      </c>
      <c r="AV640" s="14" t="s">
        <v>84</v>
      </c>
      <c r="AW640" s="14" t="s">
        <v>34</v>
      </c>
      <c r="AX640" s="14" t="s">
        <v>74</v>
      </c>
      <c r="AY640" s="245" t="s">
        <v>125</v>
      </c>
    </row>
    <row r="641" spans="1:51" s="15" customFormat="1" ht="12">
      <c r="A641" s="15"/>
      <c r="B641" s="246"/>
      <c r="C641" s="247"/>
      <c r="D641" s="226" t="s">
        <v>137</v>
      </c>
      <c r="E641" s="248" t="s">
        <v>19</v>
      </c>
      <c r="F641" s="249" t="s">
        <v>142</v>
      </c>
      <c r="G641" s="247"/>
      <c r="H641" s="250">
        <v>2</v>
      </c>
      <c r="I641" s="251"/>
      <c r="J641" s="247"/>
      <c r="K641" s="247"/>
      <c r="L641" s="252"/>
      <c r="M641" s="253"/>
      <c r="N641" s="254"/>
      <c r="O641" s="254"/>
      <c r="P641" s="254"/>
      <c r="Q641" s="254"/>
      <c r="R641" s="254"/>
      <c r="S641" s="254"/>
      <c r="T641" s="25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56" t="s">
        <v>137</v>
      </c>
      <c r="AU641" s="256" t="s">
        <v>84</v>
      </c>
      <c r="AV641" s="15" t="s">
        <v>133</v>
      </c>
      <c r="AW641" s="15" t="s">
        <v>34</v>
      </c>
      <c r="AX641" s="15" t="s">
        <v>82</v>
      </c>
      <c r="AY641" s="256" t="s">
        <v>125</v>
      </c>
    </row>
    <row r="642" spans="1:65" s="2" customFormat="1" ht="16.5" customHeight="1">
      <c r="A642" s="40"/>
      <c r="B642" s="41"/>
      <c r="C642" s="260" t="s">
        <v>876</v>
      </c>
      <c r="D642" s="260" t="s">
        <v>474</v>
      </c>
      <c r="E642" s="261" t="s">
        <v>877</v>
      </c>
      <c r="F642" s="262" t="s">
        <v>878</v>
      </c>
      <c r="G642" s="263" t="s">
        <v>202</v>
      </c>
      <c r="H642" s="264">
        <v>2</v>
      </c>
      <c r="I642" s="265"/>
      <c r="J642" s="266">
        <f>ROUND(I642*H642,2)</f>
        <v>0</v>
      </c>
      <c r="K642" s="262" t="s">
        <v>132</v>
      </c>
      <c r="L642" s="267"/>
      <c r="M642" s="268" t="s">
        <v>19</v>
      </c>
      <c r="N642" s="269" t="s">
        <v>45</v>
      </c>
      <c r="O642" s="86"/>
      <c r="P642" s="215">
        <f>O642*H642</f>
        <v>0</v>
      </c>
      <c r="Q642" s="215">
        <v>0.0024</v>
      </c>
      <c r="R642" s="215">
        <f>Q642*H642</f>
        <v>0.0048</v>
      </c>
      <c r="S642" s="215">
        <v>0</v>
      </c>
      <c r="T642" s="21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352</v>
      </c>
      <c r="AT642" s="217" t="s">
        <v>474</v>
      </c>
      <c r="AU642" s="217" t="s">
        <v>84</v>
      </c>
      <c r="AY642" s="19" t="s">
        <v>125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82</v>
      </c>
      <c r="BK642" s="218">
        <f>ROUND(I642*H642,2)</f>
        <v>0</v>
      </c>
      <c r="BL642" s="19" t="s">
        <v>248</v>
      </c>
      <c r="BM642" s="217" t="s">
        <v>879</v>
      </c>
    </row>
    <row r="643" spans="1:51" s="13" customFormat="1" ht="12">
      <c r="A643" s="13"/>
      <c r="B643" s="224"/>
      <c r="C643" s="225"/>
      <c r="D643" s="226" t="s">
        <v>137</v>
      </c>
      <c r="E643" s="227" t="s">
        <v>19</v>
      </c>
      <c r="F643" s="228" t="s">
        <v>167</v>
      </c>
      <c r="G643" s="225"/>
      <c r="H643" s="227" t="s">
        <v>19</v>
      </c>
      <c r="I643" s="229"/>
      <c r="J643" s="225"/>
      <c r="K643" s="225"/>
      <c r="L643" s="230"/>
      <c r="M643" s="231"/>
      <c r="N643" s="232"/>
      <c r="O643" s="232"/>
      <c r="P643" s="232"/>
      <c r="Q643" s="232"/>
      <c r="R643" s="232"/>
      <c r="S643" s="232"/>
      <c r="T643" s="23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4" t="s">
        <v>137</v>
      </c>
      <c r="AU643" s="234" t="s">
        <v>84</v>
      </c>
      <c r="AV643" s="13" t="s">
        <v>82</v>
      </c>
      <c r="AW643" s="13" t="s">
        <v>34</v>
      </c>
      <c r="AX643" s="13" t="s">
        <v>74</v>
      </c>
      <c r="AY643" s="234" t="s">
        <v>125</v>
      </c>
    </row>
    <row r="644" spans="1:51" s="14" customFormat="1" ht="12">
      <c r="A644" s="14"/>
      <c r="B644" s="235"/>
      <c r="C644" s="236"/>
      <c r="D644" s="226" t="s">
        <v>137</v>
      </c>
      <c r="E644" s="237" t="s">
        <v>19</v>
      </c>
      <c r="F644" s="238" t="s">
        <v>84</v>
      </c>
      <c r="G644" s="236"/>
      <c r="H644" s="239">
        <v>2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137</v>
      </c>
      <c r="AU644" s="245" t="s">
        <v>84</v>
      </c>
      <c r="AV644" s="14" t="s">
        <v>84</v>
      </c>
      <c r="AW644" s="14" t="s">
        <v>34</v>
      </c>
      <c r="AX644" s="14" t="s">
        <v>74</v>
      </c>
      <c r="AY644" s="245" t="s">
        <v>125</v>
      </c>
    </row>
    <row r="645" spans="1:51" s="15" customFormat="1" ht="12">
      <c r="A645" s="15"/>
      <c r="B645" s="246"/>
      <c r="C645" s="247"/>
      <c r="D645" s="226" t="s">
        <v>137</v>
      </c>
      <c r="E645" s="248" t="s">
        <v>19</v>
      </c>
      <c r="F645" s="249" t="s">
        <v>142</v>
      </c>
      <c r="G645" s="247"/>
      <c r="H645" s="250">
        <v>2</v>
      </c>
      <c r="I645" s="251"/>
      <c r="J645" s="247"/>
      <c r="K645" s="247"/>
      <c r="L645" s="252"/>
      <c r="M645" s="253"/>
      <c r="N645" s="254"/>
      <c r="O645" s="254"/>
      <c r="P645" s="254"/>
      <c r="Q645" s="254"/>
      <c r="R645" s="254"/>
      <c r="S645" s="254"/>
      <c r="T645" s="25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56" t="s">
        <v>137</v>
      </c>
      <c r="AU645" s="256" t="s">
        <v>84</v>
      </c>
      <c r="AV645" s="15" t="s">
        <v>133</v>
      </c>
      <c r="AW645" s="15" t="s">
        <v>34</v>
      </c>
      <c r="AX645" s="15" t="s">
        <v>82</v>
      </c>
      <c r="AY645" s="256" t="s">
        <v>125</v>
      </c>
    </row>
    <row r="646" spans="1:65" s="2" customFormat="1" ht="16.5" customHeight="1">
      <c r="A646" s="40"/>
      <c r="B646" s="41"/>
      <c r="C646" s="206" t="s">
        <v>880</v>
      </c>
      <c r="D646" s="206" t="s">
        <v>128</v>
      </c>
      <c r="E646" s="207" t="s">
        <v>881</v>
      </c>
      <c r="F646" s="208" t="s">
        <v>882</v>
      </c>
      <c r="G646" s="209" t="s">
        <v>202</v>
      </c>
      <c r="H646" s="210">
        <v>6</v>
      </c>
      <c r="I646" s="211"/>
      <c r="J646" s="212">
        <f>ROUND(I646*H646,2)</f>
        <v>0</v>
      </c>
      <c r="K646" s="208" t="s">
        <v>132</v>
      </c>
      <c r="L646" s="46"/>
      <c r="M646" s="213" t="s">
        <v>19</v>
      </c>
      <c r="N646" s="214" t="s">
        <v>45</v>
      </c>
      <c r="O646" s="86"/>
      <c r="P646" s="215">
        <f>O646*H646</f>
        <v>0</v>
      </c>
      <c r="Q646" s="215">
        <v>0</v>
      </c>
      <c r="R646" s="215">
        <f>Q646*H646</f>
        <v>0</v>
      </c>
      <c r="S646" s="215">
        <v>0</v>
      </c>
      <c r="T646" s="21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17" t="s">
        <v>248</v>
      </c>
      <c r="AT646" s="217" t="s">
        <v>128</v>
      </c>
      <c r="AU646" s="217" t="s">
        <v>84</v>
      </c>
      <c r="AY646" s="19" t="s">
        <v>125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9" t="s">
        <v>82</v>
      </c>
      <c r="BK646" s="218">
        <f>ROUND(I646*H646,2)</f>
        <v>0</v>
      </c>
      <c r="BL646" s="19" t="s">
        <v>248</v>
      </c>
      <c r="BM646" s="217" t="s">
        <v>883</v>
      </c>
    </row>
    <row r="647" spans="1:47" s="2" customFormat="1" ht="12">
      <c r="A647" s="40"/>
      <c r="B647" s="41"/>
      <c r="C647" s="42"/>
      <c r="D647" s="219" t="s">
        <v>135</v>
      </c>
      <c r="E647" s="42"/>
      <c r="F647" s="220" t="s">
        <v>884</v>
      </c>
      <c r="G647" s="42"/>
      <c r="H647" s="42"/>
      <c r="I647" s="221"/>
      <c r="J647" s="42"/>
      <c r="K647" s="42"/>
      <c r="L647" s="46"/>
      <c r="M647" s="222"/>
      <c r="N647" s="223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135</v>
      </c>
      <c r="AU647" s="19" t="s">
        <v>84</v>
      </c>
    </row>
    <row r="648" spans="1:51" s="13" customFormat="1" ht="12">
      <c r="A648" s="13"/>
      <c r="B648" s="224"/>
      <c r="C648" s="225"/>
      <c r="D648" s="226" t="s">
        <v>137</v>
      </c>
      <c r="E648" s="227" t="s">
        <v>19</v>
      </c>
      <c r="F648" s="228" t="s">
        <v>167</v>
      </c>
      <c r="G648" s="225"/>
      <c r="H648" s="227" t="s">
        <v>19</v>
      </c>
      <c r="I648" s="229"/>
      <c r="J648" s="225"/>
      <c r="K648" s="225"/>
      <c r="L648" s="230"/>
      <c r="M648" s="231"/>
      <c r="N648" s="232"/>
      <c r="O648" s="232"/>
      <c r="P648" s="232"/>
      <c r="Q648" s="232"/>
      <c r="R648" s="232"/>
      <c r="S648" s="232"/>
      <c r="T648" s="23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4" t="s">
        <v>137</v>
      </c>
      <c r="AU648" s="234" t="s">
        <v>84</v>
      </c>
      <c r="AV648" s="13" t="s">
        <v>82</v>
      </c>
      <c r="AW648" s="13" t="s">
        <v>34</v>
      </c>
      <c r="AX648" s="13" t="s">
        <v>74</v>
      </c>
      <c r="AY648" s="234" t="s">
        <v>125</v>
      </c>
    </row>
    <row r="649" spans="1:51" s="14" customFormat="1" ht="12">
      <c r="A649" s="14"/>
      <c r="B649" s="235"/>
      <c r="C649" s="236"/>
      <c r="D649" s="226" t="s">
        <v>137</v>
      </c>
      <c r="E649" s="237" t="s">
        <v>19</v>
      </c>
      <c r="F649" s="238" t="s">
        <v>748</v>
      </c>
      <c r="G649" s="236"/>
      <c r="H649" s="239">
        <v>4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137</v>
      </c>
      <c r="AU649" s="245" t="s">
        <v>84</v>
      </c>
      <c r="AV649" s="14" t="s">
        <v>84</v>
      </c>
      <c r="AW649" s="14" t="s">
        <v>34</v>
      </c>
      <c r="AX649" s="14" t="s">
        <v>74</v>
      </c>
      <c r="AY649" s="245" t="s">
        <v>125</v>
      </c>
    </row>
    <row r="650" spans="1:51" s="13" customFormat="1" ht="12">
      <c r="A650" s="13"/>
      <c r="B650" s="224"/>
      <c r="C650" s="225"/>
      <c r="D650" s="226" t="s">
        <v>137</v>
      </c>
      <c r="E650" s="227" t="s">
        <v>19</v>
      </c>
      <c r="F650" s="228" t="s">
        <v>175</v>
      </c>
      <c r="G650" s="225"/>
      <c r="H650" s="227" t="s">
        <v>19</v>
      </c>
      <c r="I650" s="229"/>
      <c r="J650" s="225"/>
      <c r="K650" s="225"/>
      <c r="L650" s="230"/>
      <c r="M650" s="231"/>
      <c r="N650" s="232"/>
      <c r="O650" s="232"/>
      <c r="P650" s="232"/>
      <c r="Q650" s="232"/>
      <c r="R650" s="232"/>
      <c r="S650" s="232"/>
      <c r="T650" s="23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4" t="s">
        <v>137</v>
      </c>
      <c r="AU650" s="234" t="s">
        <v>84</v>
      </c>
      <c r="AV650" s="13" t="s">
        <v>82</v>
      </c>
      <c r="AW650" s="13" t="s">
        <v>34</v>
      </c>
      <c r="AX650" s="13" t="s">
        <v>74</v>
      </c>
      <c r="AY650" s="234" t="s">
        <v>125</v>
      </c>
    </row>
    <row r="651" spans="1:51" s="14" customFormat="1" ht="12">
      <c r="A651" s="14"/>
      <c r="B651" s="235"/>
      <c r="C651" s="236"/>
      <c r="D651" s="226" t="s">
        <v>137</v>
      </c>
      <c r="E651" s="237" t="s">
        <v>19</v>
      </c>
      <c r="F651" s="238" t="s">
        <v>84</v>
      </c>
      <c r="G651" s="236"/>
      <c r="H651" s="239">
        <v>2</v>
      </c>
      <c r="I651" s="240"/>
      <c r="J651" s="236"/>
      <c r="K651" s="236"/>
      <c r="L651" s="241"/>
      <c r="M651" s="242"/>
      <c r="N651" s="243"/>
      <c r="O651" s="243"/>
      <c r="P651" s="243"/>
      <c r="Q651" s="243"/>
      <c r="R651" s="243"/>
      <c r="S651" s="243"/>
      <c r="T651" s="24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5" t="s">
        <v>137</v>
      </c>
      <c r="AU651" s="245" t="s">
        <v>84</v>
      </c>
      <c r="AV651" s="14" t="s">
        <v>84</v>
      </c>
      <c r="AW651" s="14" t="s">
        <v>34</v>
      </c>
      <c r="AX651" s="14" t="s">
        <v>74</v>
      </c>
      <c r="AY651" s="245" t="s">
        <v>125</v>
      </c>
    </row>
    <row r="652" spans="1:51" s="15" customFormat="1" ht="12">
      <c r="A652" s="15"/>
      <c r="B652" s="246"/>
      <c r="C652" s="247"/>
      <c r="D652" s="226" t="s">
        <v>137</v>
      </c>
      <c r="E652" s="248" t="s">
        <v>19</v>
      </c>
      <c r="F652" s="249" t="s">
        <v>142</v>
      </c>
      <c r="G652" s="247"/>
      <c r="H652" s="250">
        <v>6</v>
      </c>
      <c r="I652" s="251"/>
      <c r="J652" s="247"/>
      <c r="K652" s="247"/>
      <c r="L652" s="252"/>
      <c r="M652" s="253"/>
      <c r="N652" s="254"/>
      <c r="O652" s="254"/>
      <c r="P652" s="254"/>
      <c r="Q652" s="254"/>
      <c r="R652" s="254"/>
      <c r="S652" s="254"/>
      <c r="T652" s="25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56" t="s">
        <v>137</v>
      </c>
      <c r="AU652" s="256" t="s">
        <v>84</v>
      </c>
      <c r="AV652" s="15" t="s">
        <v>133</v>
      </c>
      <c r="AW652" s="15" t="s">
        <v>34</v>
      </c>
      <c r="AX652" s="15" t="s">
        <v>82</v>
      </c>
      <c r="AY652" s="256" t="s">
        <v>125</v>
      </c>
    </row>
    <row r="653" spans="1:65" s="2" customFormat="1" ht="16.5" customHeight="1">
      <c r="A653" s="40"/>
      <c r="B653" s="41"/>
      <c r="C653" s="260" t="s">
        <v>885</v>
      </c>
      <c r="D653" s="260" t="s">
        <v>474</v>
      </c>
      <c r="E653" s="261" t="s">
        <v>886</v>
      </c>
      <c r="F653" s="262" t="s">
        <v>887</v>
      </c>
      <c r="G653" s="263" t="s">
        <v>202</v>
      </c>
      <c r="H653" s="264">
        <v>6</v>
      </c>
      <c r="I653" s="265"/>
      <c r="J653" s="266">
        <f>ROUND(I653*H653,2)</f>
        <v>0</v>
      </c>
      <c r="K653" s="262" t="s">
        <v>132</v>
      </c>
      <c r="L653" s="267"/>
      <c r="M653" s="268" t="s">
        <v>19</v>
      </c>
      <c r="N653" s="269" t="s">
        <v>45</v>
      </c>
      <c r="O653" s="86"/>
      <c r="P653" s="215">
        <f>O653*H653</f>
        <v>0</v>
      </c>
      <c r="Q653" s="215">
        <v>0.0022</v>
      </c>
      <c r="R653" s="215">
        <f>Q653*H653</f>
        <v>0.0132</v>
      </c>
      <c r="S653" s="215">
        <v>0</v>
      </c>
      <c r="T653" s="21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17" t="s">
        <v>352</v>
      </c>
      <c r="AT653" s="217" t="s">
        <v>474</v>
      </c>
      <c r="AU653" s="217" t="s">
        <v>84</v>
      </c>
      <c r="AY653" s="19" t="s">
        <v>125</v>
      </c>
      <c r="BE653" s="218">
        <f>IF(N653="základní",J653,0)</f>
        <v>0</v>
      </c>
      <c r="BF653" s="218">
        <f>IF(N653="snížená",J653,0)</f>
        <v>0</v>
      </c>
      <c r="BG653" s="218">
        <f>IF(N653="zákl. přenesená",J653,0)</f>
        <v>0</v>
      </c>
      <c r="BH653" s="218">
        <f>IF(N653="sníž. přenesená",J653,0)</f>
        <v>0</v>
      </c>
      <c r="BI653" s="218">
        <f>IF(N653="nulová",J653,0)</f>
        <v>0</v>
      </c>
      <c r="BJ653" s="19" t="s">
        <v>82</v>
      </c>
      <c r="BK653" s="218">
        <f>ROUND(I653*H653,2)</f>
        <v>0</v>
      </c>
      <c r="BL653" s="19" t="s">
        <v>248</v>
      </c>
      <c r="BM653" s="217" t="s">
        <v>888</v>
      </c>
    </row>
    <row r="654" spans="1:51" s="13" customFormat="1" ht="12">
      <c r="A654" s="13"/>
      <c r="B654" s="224"/>
      <c r="C654" s="225"/>
      <c r="D654" s="226" t="s">
        <v>137</v>
      </c>
      <c r="E654" s="227" t="s">
        <v>19</v>
      </c>
      <c r="F654" s="228" t="s">
        <v>167</v>
      </c>
      <c r="G654" s="225"/>
      <c r="H654" s="227" t="s">
        <v>19</v>
      </c>
      <c r="I654" s="229"/>
      <c r="J654" s="225"/>
      <c r="K654" s="225"/>
      <c r="L654" s="230"/>
      <c r="M654" s="231"/>
      <c r="N654" s="232"/>
      <c r="O654" s="232"/>
      <c r="P654" s="232"/>
      <c r="Q654" s="232"/>
      <c r="R654" s="232"/>
      <c r="S654" s="232"/>
      <c r="T654" s="23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4" t="s">
        <v>137</v>
      </c>
      <c r="AU654" s="234" t="s">
        <v>84</v>
      </c>
      <c r="AV654" s="13" t="s">
        <v>82</v>
      </c>
      <c r="AW654" s="13" t="s">
        <v>34</v>
      </c>
      <c r="AX654" s="13" t="s">
        <v>74</v>
      </c>
      <c r="AY654" s="234" t="s">
        <v>125</v>
      </c>
    </row>
    <row r="655" spans="1:51" s="14" customFormat="1" ht="12">
      <c r="A655" s="14"/>
      <c r="B655" s="235"/>
      <c r="C655" s="236"/>
      <c r="D655" s="226" t="s">
        <v>137</v>
      </c>
      <c r="E655" s="237" t="s">
        <v>19</v>
      </c>
      <c r="F655" s="238" t="s">
        <v>748</v>
      </c>
      <c r="G655" s="236"/>
      <c r="H655" s="239">
        <v>4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5" t="s">
        <v>137</v>
      </c>
      <c r="AU655" s="245" t="s">
        <v>84</v>
      </c>
      <c r="AV655" s="14" t="s">
        <v>84</v>
      </c>
      <c r="AW655" s="14" t="s">
        <v>34</v>
      </c>
      <c r="AX655" s="14" t="s">
        <v>74</v>
      </c>
      <c r="AY655" s="245" t="s">
        <v>125</v>
      </c>
    </row>
    <row r="656" spans="1:51" s="13" customFormat="1" ht="12">
      <c r="A656" s="13"/>
      <c r="B656" s="224"/>
      <c r="C656" s="225"/>
      <c r="D656" s="226" t="s">
        <v>137</v>
      </c>
      <c r="E656" s="227" t="s">
        <v>19</v>
      </c>
      <c r="F656" s="228" t="s">
        <v>175</v>
      </c>
      <c r="G656" s="225"/>
      <c r="H656" s="227" t="s">
        <v>19</v>
      </c>
      <c r="I656" s="229"/>
      <c r="J656" s="225"/>
      <c r="K656" s="225"/>
      <c r="L656" s="230"/>
      <c r="M656" s="231"/>
      <c r="N656" s="232"/>
      <c r="O656" s="232"/>
      <c r="P656" s="232"/>
      <c r="Q656" s="232"/>
      <c r="R656" s="232"/>
      <c r="S656" s="232"/>
      <c r="T656" s="23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4" t="s">
        <v>137</v>
      </c>
      <c r="AU656" s="234" t="s">
        <v>84</v>
      </c>
      <c r="AV656" s="13" t="s">
        <v>82</v>
      </c>
      <c r="AW656" s="13" t="s">
        <v>34</v>
      </c>
      <c r="AX656" s="13" t="s">
        <v>74</v>
      </c>
      <c r="AY656" s="234" t="s">
        <v>125</v>
      </c>
    </row>
    <row r="657" spans="1:51" s="14" customFormat="1" ht="12">
      <c r="A657" s="14"/>
      <c r="B657" s="235"/>
      <c r="C657" s="236"/>
      <c r="D657" s="226" t="s">
        <v>137</v>
      </c>
      <c r="E657" s="237" t="s">
        <v>19</v>
      </c>
      <c r="F657" s="238" t="s">
        <v>84</v>
      </c>
      <c r="G657" s="236"/>
      <c r="H657" s="239">
        <v>2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137</v>
      </c>
      <c r="AU657" s="245" t="s">
        <v>84</v>
      </c>
      <c r="AV657" s="14" t="s">
        <v>84</v>
      </c>
      <c r="AW657" s="14" t="s">
        <v>34</v>
      </c>
      <c r="AX657" s="14" t="s">
        <v>74</v>
      </c>
      <c r="AY657" s="245" t="s">
        <v>125</v>
      </c>
    </row>
    <row r="658" spans="1:51" s="15" customFormat="1" ht="12">
      <c r="A658" s="15"/>
      <c r="B658" s="246"/>
      <c r="C658" s="247"/>
      <c r="D658" s="226" t="s">
        <v>137</v>
      </c>
      <c r="E658" s="248" t="s">
        <v>19</v>
      </c>
      <c r="F658" s="249" t="s">
        <v>142</v>
      </c>
      <c r="G658" s="247"/>
      <c r="H658" s="250">
        <v>6</v>
      </c>
      <c r="I658" s="251"/>
      <c r="J658" s="247"/>
      <c r="K658" s="247"/>
      <c r="L658" s="252"/>
      <c r="M658" s="253"/>
      <c r="N658" s="254"/>
      <c r="O658" s="254"/>
      <c r="P658" s="254"/>
      <c r="Q658" s="254"/>
      <c r="R658" s="254"/>
      <c r="S658" s="254"/>
      <c r="T658" s="25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56" t="s">
        <v>137</v>
      </c>
      <c r="AU658" s="256" t="s">
        <v>84</v>
      </c>
      <c r="AV658" s="15" t="s">
        <v>133</v>
      </c>
      <c r="AW658" s="15" t="s">
        <v>34</v>
      </c>
      <c r="AX658" s="15" t="s">
        <v>82</v>
      </c>
      <c r="AY658" s="256" t="s">
        <v>125</v>
      </c>
    </row>
    <row r="659" spans="1:65" s="2" customFormat="1" ht="16.5" customHeight="1">
      <c r="A659" s="40"/>
      <c r="B659" s="41"/>
      <c r="C659" s="260" t="s">
        <v>889</v>
      </c>
      <c r="D659" s="260" t="s">
        <v>474</v>
      </c>
      <c r="E659" s="261" t="s">
        <v>890</v>
      </c>
      <c r="F659" s="262" t="s">
        <v>891</v>
      </c>
      <c r="G659" s="263" t="s">
        <v>202</v>
      </c>
      <c r="H659" s="264">
        <v>1</v>
      </c>
      <c r="I659" s="265"/>
      <c r="J659" s="266">
        <f>ROUND(I659*H659,2)</f>
        <v>0</v>
      </c>
      <c r="K659" s="262" t="s">
        <v>132</v>
      </c>
      <c r="L659" s="267"/>
      <c r="M659" s="268" t="s">
        <v>19</v>
      </c>
      <c r="N659" s="269" t="s">
        <v>45</v>
      </c>
      <c r="O659" s="86"/>
      <c r="P659" s="215">
        <f>O659*H659</f>
        <v>0</v>
      </c>
      <c r="Q659" s="215">
        <v>0.0022</v>
      </c>
      <c r="R659" s="215">
        <f>Q659*H659</f>
        <v>0.0022</v>
      </c>
      <c r="S659" s="215">
        <v>0</v>
      </c>
      <c r="T659" s="216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7" t="s">
        <v>352</v>
      </c>
      <c r="AT659" s="217" t="s">
        <v>474</v>
      </c>
      <c r="AU659" s="217" t="s">
        <v>84</v>
      </c>
      <c r="AY659" s="19" t="s">
        <v>125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9" t="s">
        <v>82</v>
      </c>
      <c r="BK659" s="218">
        <f>ROUND(I659*H659,2)</f>
        <v>0</v>
      </c>
      <c r="BL659" s="19" t="s">
        <v>248</v>
      </c>
      <c r="BM659" s="217" t="s">
        <v>892</v>
      </c>
    </row>
    <row r="660" spans="1:51" s="13" customFormat="1" ht="12">
      <c r="A660" s="13"/>
      <c r="B660" s="224"/>
      <c r="C660" s="225"/>
      <c r="D660" s="226" t="s">
        <v>137</v>
      </c>
      <c r="E660" s="227" t="s">
        <v>19</v>
      </c>
      <c r="F660" s="228" t="s">
        <v>175</v>
      </c>
      <c r="G660" s="225"/>
      <c r="H660" s="227" t="s">
        <v>19</v>
      </c>
      <c r="I660" s="229"/>
      <c r="J660" s="225"/>
      <c r="K660" s="225"/>
      <c r="L660" s="230"/>
      <c r="M660" s="231"/>
      <c r="N660" s="232"/>
      <c r="O660" s="232"/>
      <c r="P660" s="232"/>
      <c r="Q660" s="232"/>
      <c r="R660" s="232"/>
      <c r="S660" s="232"/>
      <c r="T660" s="23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4" t="s">
        <v>137</v>
      </c>
      <c r="AU660" s="234" t="s">
        <v>84</v>
      </c>
      <c r="AV660" s="13" t="s">
        <v>82</v>
      </c>
      <c r="AW660" s="13" t="s">
        <v>34</v>
      </c>
      <c r="AX660" s="13" t="s">
        <v>74</v>
      </c>
      <c r="AY660" s="234" t="s">
        <v>125</v>
      </c>
    </row>
    <row r="661" spans="1:51" s="14" customFormat="1" ht="12">
      <c r="A661" s="14"/>
      <c r="B661" s="235"/>
      <c r="C661" s="236"/>
      <c r="D661" s="226" t="s">
        <v>137</v>
      </c>
      <c r="E661" s="237" t="s">
        <v>19</v>
      </c>
      <c r="F661" s="238" t="s">
        <v>82</v>
      </c>
      <c r="G661" s="236"/>
      <c r="H661" s="239">
        <v>1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5" t="s">
        <v>137</v>
      </c>
      <c r="AU661" s="245" t="s">
        <v>84</v>
      </c>
      <c r="AV661" s="14" t="s">
        <v>84</v>
      </c>
      <c r="AW661" s="14" t="s">
        <v>34</v>
      </c>
      <c r="AX661" s="14" t="s">
        <v>74</v>
      </c>
      <c r="AY661" s="245" t="s">
        <v>125</v>
      </c>
    </row>
    <row r="662" spans="1:51" s="15" customFormat="1" ht="12">
      <c r="A662" s="15"/>
      <c r="B662" s="246"/>
      <c r="C662" s="247"/>
      <c r="D662" s="226" t="s">
        <v>137</v>
      </c>
      <c r="E662" s="248" t="s">
        <v>19</v>
      </c>
      <c r="F662" s="249" t="s">
        <v>142</v>
      </c>
      <c r="G662" s="247"/>
      <c r="H662" s="250">
        <v>1</v>
      </c>
      <c r="I662" s="251"/>
      <c r="J662" s="247"/>
      <c r="K662" s="247"/>
      <c r="L662" s="252"/>
      <c r="M662" s="253"/>
      <c r="N662" s="254"/>
      <c r="O662" s="254"/>
      <c r="P662" s="254"/>
      <c r="Q662" s="254"/>
      <c r="R662" s="254"/>
      <c r="S662" s="254"/>
      <c r="T662" s="25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56" t="s">
        <v>137</v>
      </c>
      <c r="AU662" s="256" t="s">
        <v>84</v>
      </c>
      <c r="AV662" s="15" t="s">
        <v>133</v>
      </c>
      <c r="AW662" s="15" t="s">
        <v>34</v>
      </c>
      <c r="AX662" s="15" t="s">
        <v>82</v>
      </c>
      <c r="AY662" s="256" t="s">
        <v>125</v>
      </c>
    </row>
    <row r="663" spans="1:65" s="2" customFormat="1" ht="16.5" customHeight="1">
      <c r="A663" s="40"/>
      <c r="B663" s="41"/>
      <c r="C663" s="206" t="s">
        <v>893</v>
      </c>
      <c r="D663" s="206" t="s">
        <v>128</v>
      </c>
      <c r="E663" s="207" t="s">
        <v>894</v>
      </c>
      <c r="F663" s="208" t="s">
        <v>895</v>
      </c>
      <c r="G663" s="209" t="s">
        <v>202</v>
      </c>
      <c r="H663" s="210">
        <v>6</v>
      </c>
      <c r="I663" s="211"/>
      <c r="J663" s="212">
        <f>ROUND(I663*H663,2)</f>
        <v>0</v>
      </c>
      <c r="K663" s="208" t="s">
        <v>132</v>
      </c>
      <c r="L663" s="46"/>
      <c r="M663" s="213" t="s">
        <v>19</v>
      </c>
      <c r="N663" s="214" t="s">
        <v>45</v>
      </c>
      <c r="O663" s="86"/>
      <c r="P663" s="215">
        <f>O663*H663</f>
        <v>0</v>
      </c>
      <c r="Q663" s="215">
        <v>0</v>
      </c>
      <c r="R663" s="215">
        <f>Q663*H663</f>
        <v>0</v>
      </c>
      <c r="S663" s="215">
        <v>0</v>
      </c>
      <c r="T663" s="216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248</v>
      </c>
      <c r="AT663" s="217" t="s">
        <v>128</v>
      </c>
      <c r="AU663" s="217" t="s">
        <v>84</v>
      </c>
      <c r="AY663" s="19" t="s">
        <v>125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82</v>
      </c>
      <c r="BK663" s="218">
        <f>ROUND(I663*H663,2)</f>
        <v>0</v>
      </c>
      <c r="BL663" s="19" t="s">
        <v>248</v>
      </c>
      <c r="BM663" s="217" t="s">
        <v>896</v>
      </c>
    </row>
    <row r="664" spans="1:47" s="2" customFormat="1" ht="12">
      <c r="A664" s="40"/>
      <c r="B664" s="41"/>
      <c r="C664" s="42"/>
      <c r="D664" s="219" t="s">
        <v>135</v>
      </c>
      <c r="E664" s="42"/>
      <c r="F664" s="220" t="s">
        <v>897</v>
      </c>
      <c r="G664" s="42"/>
      <c r="H664" s="42"/>
      <c r="I664" s="221"/>
      <c r="J664" s="42"/>
      <c r="K664" s="42"/>
      <c r="L664" s="46"/>
      <c r="M664" s="222"/>
      <c r="N664" s="223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135</v>
      </c>
      <c r="AU664" s="19" t="s">
        <v>84</v>
      </c>
    </row>
    <row r="665" spans="1:51" s="13" customFormat="1" ht="12">
      <c r="A665" s="13"/>
      <c r="B665" s="224"/>
      <c r="C665" s="225"/>
      <c r="D665" s="226" t="s">
        <v>137</v>
      </c>
      <c r="E665" s="227" t="s">
        <v>19</v>
      </c>
      <c r="F665" s="228" t="s">
        <v>167</v>
      </c>
      <c r="G665" s="225"/>
      <c r="H665" s="227" t="s">
        <v>19</v>
      </c>
      <c r="I665" s="229"/>
      <c r="J665" s="225"/>
      <c r="K665" s="225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137</v>
      </c>
      <c r="AU665" s="234" t="s">
        <v>84</v>
      </c>
      <c r="AV665" s="13" t="s">
        <v>82</v>
      </c>
      <c r="AW665" s="13" t="s">
        <v>34</v>
      </c>
      <c r="AX665" s="13" t="s">
        <v>74</v>
      </c>
      <c r="AY665" s="234" t="s">
        <v>125</v>
      </c>
    </row>
    <row r="666" spans="1:51" s="14" customFormat="1" ht="12">
      <c r="A666" s="14"/>
      <c r="B666" s="235"/>
      <c r="C666" s="236"/>
      <c r="D666" s="226" t="s">
        <v>137</v>
      </c>
      <c r="E666" s="237" t="s">
        <v>19</v>
      </c>
      <c r="F666" s="238" t="s">
        <v>274</v>
      </c>
      <c r="G666" s="236"/>
      <c r="H666" s="239">
        <v>6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5" t="s">
        <v>137</v>
      </c>
      <c r="AU666" s="245" t="s">
        <v>84</v>
      </c>
      <c r="AV666" s="14" t="s">
        <v>84</v>
      </c>
      <c r="AW666" s="14" t="s">
        <v>34</v>
      </c>
      <c r="AX666" s="14" t="s">
        <v>74</v>
      </c>
      <c r="AY666" s="245" t="s">
        <v>125</v>
      </c>
    </row>
    <row r="667" spans="1:51" s="15" customFormat="1" ht="12">
      <c r="A667" s="15"/>
      <c r="B667" s="246"/>
      <c r="C667" s="247"/>
      <c r="D667" s="226" t="s">
        <v>137</v>
      </c>
      <c r="E667" s="248" t="s">
        <v>19</v>
      </c>
      <c r="F667" s="249" t="s">
        <v>142</v>
      </c>
      <c r="G667" s="247"/>
      <c r="H667" s="250">
        <v>6</v>
      </c>
      <c r="I667" s="251"/>
      <c r="J667" s="247"/>
      <c r="K667" s="247"/>
      <c r="L667" s="252"/>
      <c r="M667" s="253"/>
      <c r="N667" s="254"/>
      <c r="O667" s="254"/>
      <c r="P667" s="254"/>
      <c r="Q667" s="254"/>
      <c r="R667" s="254"/>
      <c r="S667" s="254"/>
      <c r="T667" s="25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56" t="s">
        <v>137</v>
      </c>
      <c r="AU667" s="256" t="s">
        <v>84</v>
      </c>
      <c r="AV667" s="15" t="s">
        <v>133</v>
      </c>
      <c r="AW667" s="15" t="s">
        <v>34</v>
      </c>
      <c r="AX667" s="15" t="s">
        <v>82</v>
      </c>
      <c r="AY667" s="256" t="s">
        <v>125</v>
      </c>
    </row>
    <row r="668" spans="1:65" s="2" customFormat="1" ht="16.5" customHeight="1">
      <c r="A668" s="40"/>
      <c r="B668" s="41"/>
      <c r="C668" s="206" t="s">
        <v>898</v>
      </c>
      <c r="D668" s="206" t="s">
        <v>128</v>
      </c>
      <c r="E668" s="207" t="s">
        <v>899</v>
      </c>
      <c r="F668" s="208" t="s">
        <v>900</v>
      </c>
      <c r="G668" s="209" t="s">
        <v>202</v>
      </c>
      <c r="H668" s="210">
        <v>2</v>
      </c>
      <c r="I668" s="211"/>
      <c r="J668" s="212">
        <f>ROUND(I668*H668,2)</f>
        <v>0</v>
      </c>
      <c r="K668" s="208" t="s">
        <v>132</v>
      </c>
      <c r="L668" s="46"/>
      <c r="M668" s="213" t="s">
        <v>19</v>
      </c>
      <c r="N668" s="214" t="s">
        <v>45</v>
      </c>
      <c r="O668" s="86"/>
      <c r="P668" s="215">
        <f>O668*H668</f>
        <v>0</v>
      </c>
      <c r="Q668" s="215">
        <v>0</v>
      </c>
      <c r="R668" s="215">
        <f>Q668*H668</f>
        <v>0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248</v>
      </c>
      <c r="AT668" s="217" t="s">
        <v>128</v>
      </c>
      <c r="AU668" s="217" t="s">
        <v>84</v>
      </c>
      <c r="AY668" s="19" t="s">
        <v>125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9" t="s">
        <v>82</v>
      </c>
      <c r="BK668" s="218">
        <f>ROUND(I668*H668,2)</f>
        <v>0</v>
      </c>
      <c r="BL668" s="19" t="s">
        <v>248</v>
      </c>
      <c r="BM668" s="217" t="s">
        <v>901</v>
      </c>
    </row>
    <row r="669" spans="1:47" s="2" customFormat="1" ht="12">
      <c r="A669" s="40"/>
      <c r="B669" s="41"/>
      <c r="C669" s="42"/>
      <c r="D669" s="219" t="s">
        <v>135</v>
      </c>
      <c r="E669" s="42"/>
      <c r="F669" s="220" t="s">
        <v>902</v>
      </c>
      <c r="G669" s="42"/>
      <c r="H669" s="42"/>
      <c r="I669" s="221"/>
      <c r="J669" s="42"/>
      <c r="K669" s="42"/>
      <c r="L669" s="46"/>
      <c r="M669" s="222"/>
      <c r="N669" s="223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135</v>
      </c>
      <c r="AU669" s="19" t="s">
        <v>84</v>
      </c>
    </row>
    <row r="670" spans="1:51" s="13" customFormat="1" ht="12">
      <c r="A670" s="13"/>
      <c r="B670" s="224"/>
      <c r="C670" s="225"/>
      <c r="D670" s="226" t="s">
        <v>137</v>
      </c>
      <c r="E670" s="227" t="s">
        <v>19</v>
      </c>
      <c r="F670" s="228" t="s">
        <v>167</v>
      </c>
      <c r="G670" s="225"/>
      <c r="H670" s="227" t="s">
        <v>19</v>
      </c>
      <c r="I670" s="229"/>
      <c r="J670" s="225"/>
      <c r="K670" s="225"/>
      <c r="L670" s="230"/>
      <c r="M670" s="231"/>
      <c r="N670" s="232"/>
      <c r="O670" s="232"/>
      <c r="P670" s="232"/>
      <c r="Q670" s="232"/>
      <c r="R670" s="232"/>
      <c r="S670" s="232"/>
      <c r="T670" s="23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4" t="s">
        <v>137</v>
      </c>
      <c r="AU670" s="234" t="s">
        <v>84</v>
      </c>
      <c r="AV670" s="13" t="s">
        <v>82</v>
      </c>
      <c r="AW670" s="13" t="s">
        <v>34</v>
      </c>
      <c r="AX670" s="13" t="s">
        <v>74</v>
      </c>
      <c r="AY670" s="234" t="s">
        <v>125</v>
      </c>
    </row>
    <row r="671" spans="1:51" s="14" customFormat="1" ht="12">
      <c r="A671" s="14"/>
      <c r="B671" s="235"/>
      <c r="C671" s="236"/>
      <c r="D671" s="226" t="s">
        <v>137</v>
      </c>
      <c r="E671" s="237" t="s">
        <v>19</v>
      </c>
      <c r="F671" s="238" t="s">
        <v>84</v>
      </c>
      <c r="G671" s="236"/>
      <c r="H671" s="239">
        <v>2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5" t="s">
        <v>137</v>
      </c>
      <c r="AU671" s="245" t="s">
        <v>84</v>
      </c>
      <c r="AV671" s="14" t="s">
        <v>84</v>
      </c>
      <c r="AW671" s="14" t="s">
        <v>34</v>
      </c>
      <c r="AX671" s="14" t="s">
        <v>74</v>
      </c>
      <c r="AY671" s="245" t="s">
        <v>125</v>
      </c>
    </row>
    <row r="672" spans="1:51" s="15" customFormat="1" ht="12">
      <c r="A672" s="15"/>
      <c r="B672" s="246"/>
      <c r="C672" s="247"/>
      <c r="D672" s="226" t="s">
        <v>137</v>
      </c>
      <c r="E672" s="248" t="s">
        <v>19</v>
      </c>
      <c r="F672" s="249" t="s">
        <v>142</v>
      </c>
      <c r="G672" s="247"/>
      <c r="H672" s="250">
        <v>2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56" t="s">
        <v>137</v>
      </c>
      <c r="AU672" s="256" t="s">
        <v>84</v>
      </c>
      <c r="AV672" s="15" t="s">
        <v>133</v>
      </c>
      <c r="AW672" s="15" t="s">
        <v>34</v>
      </c>
      <c r="AX672" s="15" t="s">
        <v>82</v>
      </c>
      <c r="AY672" s="256" t="s">
        <v>125</v>
      </c>
    </row>
    <row r="673" spans="1:65" s="2" customFormat="1" ht="21.75" customHeight="1">
      <c r="A673" s="40"/>
      <c r="B673" s="41"/>
      <c r="C673" s="260" t="s">
        <v>903</v>
      </c>
      <c r="D673" s="260" t="s">
        <v>474</v>
      </c>
      <c r="E673" s="261" t="s">
        <v>904</v>
      </c>
      <c r="F673" s="262" t="s">
        <v>905</v>
      </c>
      <c r="G673" s="263" t="s">
        <v>202</v>
      </c>
      <c r="H673" s="264">
        <v>2</v>
      </c>
      <c r="I673" s="265"/>
      <c r="J673" s="266">
        <f>ROUND(I673*H673,2)</f>
        <v>0</v>
      </c>
      <c r="K673" s="262" t="s">
        <v>19</v>
      </c>
      <c r="L673" s="267"/>
      <c r="M673" s="268" t="s">
        <v>19</v>
      </c>
      <c r="N673" s="269" t="s">
        <v>45</v>
      </c>
      <c r="O673" s="86"/>
      <c r="P673" s="215">
        <f>O673*H673</f>
        <v>0</v>
      </c>
      <c r="Q673" s="215">
        <v>0.00208</v>
      </c>
      <c r="R673" s="215">
        <f>Q673*H673</f>
        <v>0.00416</v>
      </c>
      <c r="S673" s="215">
        <v>0</v>
      </c>
      <c r="T673" s="216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17" t="s">
        <v>352</v>
      </c>
      <c r="AT673" s="217" t="s">
        <v>474</v>
      </c>
      <c r="AU673" s="217" t="s">
        <v>84</v>
      </c>
      <c r="AY673" s="19" t="s">
        <v>125</v>
      </c>
      <c r="BE673" s="218">
        <f>IF(N673="základní",J673,0)</f>
        <v>0</v>
      </c>
      <c r="BF673" s="218">
        <f>IF(N673="snížená",J673,0)</f>
        <v>0</v>
      </c>
      <c r="BG673" s="218">
        <f>IF(N673="zákl. přenesená",J673,0)</f>
        <v>0</v>
      </c>
      <c r="BH673" s="218">
        <f>IF(N673="sníž. přenesená",J673,0)</f>
        <v>0</v>
      </c>
      <c r="BI673" s="218">
        <f>IF(N673="nulová",J673,0)</f>
        <v>0</v>
      </c>
      <c r="BJ673" s="19" t="s">
        <v>82</v>
      </c>
      <c r="BK673" s="218">
        <f>ROUND(I673*H673,2)</f>
        <v>0</v>
      </c>
      <c r="BL673" s="19" t="s">
        <v>248</v>
      </c>
      <c r="BM673" s="217" t="s">
        <v>906</v>
      </c>
    </row>
    <row r="674" spans="1:51" s="13" customFormat="1" ht="12">
      <c r="A674" s="13"/>
      <c r="B674" s="224"/>
      <c r="C674" s="225"/>
      <c r="D674" s="226" t="s">
        <v>137</v>
      </c>
      <c r="E674" s="227" t="s">
        <v>19</v>
      </c>
      <c r="F674" s="228" t="s">
        <v>167</v>
      </c>
      <c r="G674" s="225"/>
      <c r="H674" s="227" t="s">
        <v>19</v>
      </c>
      <c r="I674" s="229"/>
      <c r="J674" s="225"/>
      <c r="K674" s="225"/>
      <c r="L674" s="230"/>
      <c r="M674" s="231"/>
      <c r="N674" s="232"/>
      <c r="O674" s="232"/>
      <c r="P674" s="232"/>
      <c r="Q674" s="232"/>
      <c r="R674" s="232"/>
      <c r="S674" s="232"/>
      <c r="T674" s="23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4" t="s">
        <v>137</v>
      </c>
      <c r="AU674" s="234" t="s">
        <v>84</v>
      </c>
      <c r="AV674" s="13" t="s">
        <v>82</v>
      </c>
      <c r="AW674" s="13" t="s">
        <v>34</v>
      </c>
      <c r="AX674" s="13" t="s">
        <v>74</v>
      </c>
      <c r="AY674" s="234" t="s">
        <v>125</v>
      </c>
    </row>
    <row r="675" spans="1:51" s="14" customFormat="1" ht="12">
      <c r="A675" s="14"/>
      <c r="B675" s="235"/>
      <c r="C675" s="236"/>
      <c r="D675" s="226" t="s">
        <v>137</v>
      </c>
      <c r="E675" s="237" t="s">
        <v>19</v>
      </c>
      <c r="F675" s="238" t="s">
        <v>84</v>
      </c>
      <c r="G675" s="236"/>
      <c r="H675" s="239">
        <v>2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137</v>
      </c>
      <c r="AU675" s="245" t="s">
        <v>84</v>
      </c>
      <c r="AV675" s="14" t="s">
        <v>84</v>
      </c>
      <c r="AW675" s="14" t="s">
        <v>34</v>
      </c>
      <c r="AX675" s="14" t="s">
        <v>74</v>
      </c>
      <c r="AY675" s="245" t="s">
        <v>125</v>
      </c>
    </row>
    <row r="676" spans="1:51" s="15" customFormat="1" ht="12">
      <c r="A676" s="15"/>
      <c r="B676" s="246"/>
      <c r="C676" s="247"/>
      <c r="D676" s="226" t="s">
        <v>137</v>
      </c>
      <c r="E676" s="248" t="s">
        <v>19</v>
      </c>
      <c r="F676" s="249" t="s">
        <v>142</v>
      </c>
      <c r="G676" s="247"/>
      <c r="H676" s="250">
        <v>2</v>
      </c>
      <c r="I676" s="251"/>
      <c r="J676" s="247"/>
      <c r="K676" s="247"/>
      <c r="L676" s="252"/>
      <c r="M676" s="253"/>
      <c r="N676" s="254"/>
      <c r="O676" s="254"/>
      <c r="P676" s="254"/>
      <c r="Q676" s="254"/>
      <c r="R676" s="254"/>
      <c r="S676" s="254"/>
      <c r="T676" s="25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56" t="s">
        <v>137</v>
      </c>
      <c r="AU676" s="256" t="s">
        <v>84</v>
      </c>
      <c r="AV676" s="15" t="s">
        <v>133</v>
      </c>
      <c r="AW676" s="15" t="s">
        <v>34</v>
      </c>
      <c r="AX676" s="15" t="s">
        <v>82</v>
      </c>
      <c r="AY676" s="256" t="s">
        <v>125</v>
      </c>
    </row>
    <row r="677" spans="1:65" s="2" customFormat="1" ht="24.15" customHeight="1">
      <c r="A677" s="40"/>
      <c r="B677" s="41"/>
      <c r="C677" s="206" t="s">
        <v>907</v>
      </c>
      <c r="D677" s="206" t="s">
        <v>128</v>
      </c>
      <c r="E677" s="207" t="s">
        <v>908</v>
      </c>
      <c r="F677" s="208" t="s">
        <v>909</v>
      </c>
      <c r="G677" s="209" t="s">
        <v>551</v>
      </c>
      <c r="H677" s="270"/>
      <c r="I677" s="211"/>
      <c r="J677" s="212">
        <f>ROUND(I677*H677,2)</f>
        <v>0</v>
      </c>
      <c r="K677" s="208" t="s">
        <v>132</v>
      </c>
      <c r="L677" s="46"/>
      <c r="M677" s="213" t="s">
        <v>19</v>
      </c>
      <c r="N677" s="214" t="s">
        <v>45</v>
      </c>
      <c r="O677" s="86"/>
      <c r="P677" s="215">
        <f>O677*H677</f>
        <v>0</v>
      </c>
      <c r="Q677" s="215">
        <v>0</v>
      </c>
      <c r="R677" s="215">
        <f>Q677*H677</f>
        <v>0</v>
      </c>
      <c r="S677" s="215">
        <v>0</v>
      </c>
      <c r="T677" s="216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17" t="s">
        <v>248</v>
      </c>
      <c r="AT677" s="217" t="s">
        <v>128</v>
      </c>
      <c r="AU677" s="217" t="s">
        <v>84</v>
      </c>
      <c r="AY677" s="19" t="s">
        <v>125</v>
      </c>
      <c r="BE677" s="218">
        <f>IF(N677="základní",J677,0)</f>
        <v>0</v>
      </c>
      <c r="BF677" s="218">
        <f>IF(N677="snížená",J677,0)</f>
        <v>0</v>
      </c>
      <c r="BG677" s="218">
        <f>IF(N677="zákl. přenesená",J677,0)</f>
        <v>0</v>
      </c>
      <c r="BH677" s="218">
        <f>IF(N677="sníž. přenesená",J677,0)</f>
        <v>0</v>
      </c>
      <c r="BI677" s="218">
        <f>IF(N677="nulová",J677,0)</f>
        <v>0</v>
      </c>
      <c r="BJ677" s="19" t="s">
        <v>82</v>
      </c>
      <c r="BK677" s="218">
        <f>ROUND(I677*H677,2)</f>
        <v>0</v>
      </c>
      <c r="BL677" s="19" t="s">
        <v>248</v>
      </c>
      <c r="BM677" s="217" t="s">
        <v>910</v>
      </c>
    </row>
    <row r="678" spans="1:47" s="2" customFormat="1" ht="12">
      <c r="A678" s="40"/>
      <c r="B678" s="41"/>
      <c r="C678" s="42"/>
      <c r="D678" s="219" t="s">
        <v>135</v>
      </c>
      <c r="E678" s="42"/>
      <c r="F678" s="220" t="s">
        <v>911</v>
      </c>
      <c r="G678" s="42"/>
      <c r="H678" s="42"/>
      <c r="I678" s="221"/>
      <c r="J678" s="42"/>
      <c r="K678" s="42"/>
      <c r="L678" s="46"/>
      <c r="M678" s="222"/>
      <c r="N678" s="223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135</v>
      </c>
      <c r="AU678" s="19" t="s">
        <v>84</v>
      </c>
    </row>
    <row r="679" spans="1:65" s="2" customFormat="1" ht="24.15" customHeight="1">
      <c r="A679" s="40"/>
      <c r="B679" s="41"/>
      <c r="C679" s="206" t="s">
        <v>912</v>
      </c>
      <c r="D679" s="206" t="s">
        <v>128</v>
      </c>
      <c r="E679" s="207" t="s">
        <v>913</v>
      </c>
      <c r="F679" s="208" t="s">
        <v>914</v>
      </c>
      <c r="G679" s="209" t="s">
        <v>551</v>
      </c>
      <c r="H679" s="270"/>
      <c r="I679" s="211"/>
      <c r="J679" s="212">
        <f>ROUND(I679*H679,2)</f>
        <v>0</v>
      </c>
      <c r="K679" s="208" t="s">
        <v>132</v>
      </c>
      <c r="L679" s="46"/>
      <c r="M679" s="213" t="s">
        <v>19</v>
      </c>
      <c r="N679" s="214" t="s">
        <v>45</v>
      </c>
      <c r="O679" s="86"/>
      <c r="P679" s="215">
        <f>O679*H679</f>
        <v>0</v>
      </c>
      <c r="Q679" s="215">
        <v>0</v>
      </c>
      <c r="R679" s="215">
        <f>Q679*H679</f>
        <v>0</v>
      </c>
      <c r="S679" s="215">
        <v>0</v>
      </c>
      <c r="T679" s="216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17" t="s">
        <v>248</v>
      </c>
      <c r="AT679" s="217" t="s">
        <v>128</v>
      </c>
      <c r="AU679" s="217" t="s">
        <v>84</v>
      </c>
      <c r="AY679" s="19" t="s">
        <v>125</v>
      </c>
      <c r="BE679" s="218">
        <f>IF(N679="základní",J679,0)</f>
        <v>0</v>
      </c>
      <c r="BF679" s="218">
        <f>IF(N679="snížená",J679,0)</f>
        <v>0</v>
      </c>
      <c r="BG679" s="218">
        <f>IF(N679="zákl. přenesená",J679,0)</f>
        <v>0</v>
      </c>
      <c r="BH679" s="218">
        <f>IF(N679="sníž. přenesená",J679,0)</f>
        <v>0</v>
      </c>
      <c r="BI679" s="218">
        <f>IF(N679="nulová",J679,0)</f>
        <v>0</v>
      </c>
      <c r="BJ679" s="19" t="s">
        <v>82</v>
      </c>
      <c r="BK679" s="218">
        <f>ROUND(I679*H679,2)</f>
        <v>0</v>
      </c>
      <c r="BL679" s="19" t="s">
        <v>248</v>
      </c>
      <c r="BM679" s="217" t="s">
        <v>915</v>
      </c>
    </row>
    <row r="680" spans="1:47" s="2" customFormat="1" ht="12">
      <c r="A680" s="40"/>
      <c r="B680" s="41"/>
      <c r="C680" s="42"/>
      <c r="D680" s="219" t="s">
        <v>135</v>
      </c>
      <c r="E680" s="42"/>
      <c r="F680" s="220" t="s">
        <v>916</v>
      </c>
      <c r="G680" s="42"/>
      <c r="H680" s="42"/>
      <c r="I680" s="221"/>
      <c r="J680" s="42"/>
      <c r="K680" s="42"/>
      <c r="L680" s="46"/>
      <c r="M680" s="222"/>
      <c r="N680" s="223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135</v>
      </c>
      <c r="AU680" s="19" t="s">
        <v>84</v>
      </c>
    </row>
    <row r="681" spans="1:63" s="12" customFormat="1" ht="22.8" customHeight="1">
      <c r="A681" s="12"/>
      <c r="B681" s="190"/>
      <c r="C681" s="191"/>
      <c r="D681" s="192" t="s">
        <v>73</v>
      </c>
      <c r="E681" s="204" t="s">
        <v>357</v>
      </c>
      <c r="F681" s="204" t="s">
        <v>358</v>
      </c>
      <c r="G681" s="191"/>
      <c r="H681" s="191"/>
      <c r="I681" s="194"/>
      <c r="J681" s="205">
        <f>BK681</f>
        <v>0</v>
      </c>
      <c r="K681" s="191"/>
      <c r="L681" s="196"/>
      <c r="M681" s="197"/>
      <c r="N681" s="198"/>
      <c r="O681" s="198"/>
      <c r="P681" s="199">
        <f>SUM(P682:P712)</f>
        <v>0</v>
      </c>
      <c r="Q681" s="198"/>
      <c r="R681" s="199">
        <f>SUM(R682:R712)</f>
        <v>0.090075</v>
      </c>
      <c r="S681" s="198"/>
      <c r="T681" s="200">
        <f>SUM(T682:T712)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01" t="s">
        <v>84</v>
      </c>
      <c r="AT681" s="202" t="s">
        <v>73</v>
      </c>
      <c r="AU681" s="202" t="s">
        <v>82</v>
      </c>
      <c r="AY681" s="201" t="s">
        <v>125</v>
      </c>
      <c r="BK681" s="203">
        <f>SUM(BK682:BK712)</f>
        <v>0</v>
      </c>
    </row>
    <row r="682" spans="1:65" s="2" customFormat="1" ht="24.15" customHeight="1">
      <c r="A682" s="40"/>
      <c r="B682" s="41"/>
      <c r="C682" s="206" t="s">
        <v>917</v>
      </c>
      <c r="D682" s="206" t="s">
        <v>128</v>
      </c>
      <c r="E682" s="207" t="s">
        <v>918</v>
      </c>
      <c r="F682" s="208" t="s">
        <v>919</v>
      </c>
      <c r="G682" s="209" t="s">
        <v>146</v>
      </c>
      <c r="H682" s="210">
        <v>2.1</v>
      </c>
      <c r="I682" s="211"/>
      <c r="J682" s="212">
        <f>ROUND(I682*H682,2)</f>
        <v>0</v>
      </c>
      <c r="K682" s="208" t="s">
        <v>132</v>
      </c>
      <c r="L682" s="46"/>
      <c r="M682" s="213" t="s">
        <v>19</v>
      </c>
      <c r="N682" s="214" t="s">
        <v>45</v>
      </c>
      <c r="O682" s="86"/>
      <c r="P682" s="215">
        <f>O682*H682</f>
        <v>0</v>
      </c>
      <c r="Q682" s="215">
        <v>0.00061</v>
      </c>
      <c r="R682" s="215">
        <f>Q682*H682</f>
        <v>0.001281</v>
      </c>
      <c r="S682" s="215">
        <v>0</v>
      </c>
      <c r="T682" s="216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17" t="s">
        <v>248</v>
      </c>
      <c r="AT682" s="217" t="s">
        <v>128</v>
      </c>
      <c r="AU682" s="217" t="s">
        <v>84</v>
      </c>
      <c r="AY682" s="19" t="s">
        <v>125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9" t="s">
        <v>82</v>
      </c>
      <c r="BK682" s="218">
        <f>ROUND(I682*H682,2)</f>
        <v>0</v>
      </c>
      <c r="BL682" s="19" t="s">
        <v>248</v>
      </c>
      <c r="BM682" s="217" t="s">
        <v>920</v>
      </c>
    </row>
    <row r="683" spans="1:47" s="2" customFormat="1" ht="12">
      <c r="A683" s="40"/>
      <c r="B683" s="41"/>
      <c r="C683" s="42"/>
      <c r="D683" s="219" t="s">
        <v>135</v>
      </c>
      <c r="E683" s="42"/>
      <c r="F683" s="220" t="s">
        <v>921</v>
      </c>
      <c r="G683" s="42"/>
      <c r="H683" s="42"/>
      <c r="I683" s="221"/>
      <c r="J683" s="42"/>
      <c r="K683" s="42"/>
      <c r="L683" s="46"/>
      <c r="M683" s="222"/>
      <c r="N683" s="223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135</v>
      </c>
      <c r="AU683" s="19" t="s">
        <v>84</v>
      </c>
    </row>
    <row r="684" spans="1:51" s="13" customFormat="1" ht="12">
      <c r="A684" s="13"/>
      <c r="B684" s="224"/>
      <c r="C684" s="225"/>
      <c r="D684" s="226" t="s">
        <v>137</v>
      </c>
      <c r="E684" s="227" t="s">
        <v>19</v>
      </c>
      <c r="F684" s="228" t="s">
        <v>167</v>
      </c>
      <c r="G684" s="225"/>
      <c r="H684" s="227" t="s">
        <v>19</v>
      </c>
      <c r="I684" s="229"/>
      <c r="J684" s="225"/>
      <c r="K684" s="225"/>
      <c r="L684" s="230"/>
      <c r="M684" s="231"/>
      <c r="N684" s="232"/>
      <c r="O684" s="232"/>
      <c r="P684" s="232"/>
      <c r="Q684" s="232"/>
      <c r="R684" s="232"/>
      <c r="S684" s="232"/>
      <c r="T684" s="23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4" t="s">
        <v>137</v>
      </c>
      <c r="AU684" s="234" t="s">
        <v>84</v>
      </c>
      <c r="AV684" s="13" t="s">
        <v>82</v>
      </c>
      <c r="AW684" s="13" t="s">
        <v>34</v>
      </c>
      <c r="AX684" s="13" t="s">
        <v>74</v>
      </c>
      <c r="AY684" s="234" t="s">
        <v>125</v>
      </c>
    </row>
    <row r="685" spans="1:51" s="14" customFormat="1" ht="12">
      <c r="A685" s="14"/>
      <c r="B685" s="235"/>
      <c r="C685" s="236"/>
      <c r="D685" s="226" t="s">
        <v>137</v>
      </c>
      <c r="E685" s="237" t="s">
        <v>19</v>
      </c>
      <c r="F685" s="238" t="s">
        <v>168</v>
      </c>
      <c r="G685" s="236"/>
      <c r="H685" s="239">
        <v>2.1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5" t="s">
        <v>137</v>
      </c>
      <c r="AU685" s="245" t="s">
        <v>84</v>
      </c>
      <c r="AV685" s="14" t="s">
        <v>84</v>
      </c>
      <c r="AW685" s="14" t="s">
        <v>34</v>
      </c>
      <c r="AX685" s="14" t="s">
        <v>74</v>
      </c>
      <c r="AY685" s="245" t="s">
        <v>125</v>
      </c>
    </row>
    <row r="686" spans="1:51" s="15" customFormat="1" ht="12">
      <c r="A686" s="15"/>
      <c r="B686" s="246"/>
      <c r="C686" s="247"/>
      <c r="D686" s="226" t="s">
        <v>137</v>
      </c>
      <c r="E686" s="248" t="s">
        <v>19</v>
      </c>
      <c r="F686" s="249" t="s">
        <v>142</v>
      </c>
      <c r="G686" s="247"/>
      <c r="H686" s="250">
        <v>2.1</v>
      </c>
      <c r="I686" s="251"/>
      <c r="J686" s="247"/>
      <c r="K686" s="247"/>
      <c r="L686" s="252"/>
      <c r="M686" s="253"/>
      <c r="N686" s="254"/>
      <c r="O686" s="254"/>
      <c r="P686" s="254"/>
      <c r="Q686" s="254"/>
      <c r="R686" s="254"/>
      <c r="S686" s="254"/>
      <c r="T686" s="25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56" t="s">
        <v>137</v>
      </c>
      <c r="AU686" s="256" t="s">
        <v>84</v>
      </c>
      <c r="AV686" s="15" t="s">
        <v>133</v>
      </c>
      <c r="AW686" s="15" t="s">
        <v>34</v>
      </c>
      <c r="AX686" s="15" t="s">
        <v>82</v>
      </c>
      <c r="AY686" s="256" t="s">
        <v>125</v>
      </c>
    </row>
    <row r="687" spans="1:65" s="2" customFormat="1" ht="16.5" customHeight="1">
      <c r="A687" s="40"/>
      <c r="B687" s="41"/>
      <c r="C687" s="260" t="s">
        <v>922</v>
      </c>
      <c r="D687" s="260" t="s">
        <v>474</v>
      </c>
      <c r="E687" s="261" t="s">
        <v>923</v>
      </c>
      <c r="F687" s="262" t="s">
        <v>924</v>
      </c>
      <c r="G687" s="263" t="s">
        <v>146</v>
      </c>
      <c r="H687" s="264">
        <v>2.1</v>
      </c>
      <c r="I687" s="265"/>
      <c r="J687" s="266">
        <f>ROUND(I687*H687,2)</f>
        <v>0</v>
      </c>
      <c r="K687" s="262" t="s">
        <v>132</v>
      </c>
      <c r="L687" s="267"/>
      <c r="M687" s="268" t="s">
        <v>19</v>
      </c>
      <c r="N687" s="269" t="s">
        <v>45</v>
      </c>
      <c r="O687" s="86"/>
      <c r="P687" s="215">
        <f>O687*H687</f>
        <v>0</v>
      </c>
      <c r="Q687" s="215">
        <v>0.02514</v>
      </c>
      <c r="R687" s="215">
        <f>Q687*H687</f>
        <v>0.052794</v>
      </c>
      <c r="S687" s="215">
        <v>0</v>
      </c>
      <c r="T687" s="216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7" t="s">
        <v>352</v>
      </c>
      <c r="AT687" s="217" t="s">
        <v>474</v>
      </c>
      <c r="AU687" s="217" t="s">
        <v>84</v>
      </c>
      <c r="AY687" s="19" t="s">
        <v>125</v>
      </c>
      <c r="BE687" s="218">
        <f>IF(N687="základní",J687,0)</f>
        <v>0</v>
      </c>
      <c r="BF687" s="218">
        <f>IF(N687="snížená",J687,0)</f>
        <v>0</v>
      </c>
      <c r="BG687" s="218">
        <f>IF(N687="zákl. přenesená",J687,0)</f>
        <v>0</v>
      </c>
      <c r="BH687" s="218">
        <f>IF(N687="sníž. přenesená",J687,0)</f>
        <v>0</v>
      </c>
      <c r="BI687" s="218">
        <f>IF(N687="nulová",J687,0)</f>
        <v>0</v>
      </c>
      <c r="BJ687" s="19" t="s">
        <v>82</v>
      </c>
      <c r="BK687" s="218">
        <f>ROUND(I687*H687,2)</f>
        <v>0</v>
      </c>
      <c r="BL687" s="19" t="s">
        <v>248</v>
      </c>
      <c r="BM687" s="217" t="s">
        <v>925</v>
      </c>
    </row>
    <row r="688" spans="1:51" s="13" customFormat="1" ht="12">
      <c r="A688" s="13"/>
      <c r="B688" s="224"/>
      <c r="C688" s="225"/>
      <c r="D688" s="226" t="s">
        <v>137</v>
      </c>
      <c r="E688" s="227" t="s">
        <v>19</v>
      </c>
      <c r="F688" s="228" t="s">
        <v>167</v>
      </c>
      <c r="G688" s="225"/>
      <c r="H688" s="227" t="s">
        <v>19</v>
      </c>
      <c r="I688" s="229"/>
      <c r="J688" s="225"/>
      <c r="K688" s="225"/>
      <c r="L688" s="230"/>
      <c r="M688" s="231"/>
      <c r="N688" s="232"/>
      <c r="O688" s="232"/>
      <c r="P688" s="232"/>
      <c r="Q688" s="232"/>
      <c r="R688" s="232"/>
      <c r="S688" s="232"/>
      <c r="T688" s="23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4" t="s">
        <v>137</v>
      </c>
      <c r="AU688" s="234" t="s">
        <v>84</v>
      </c>
      <c r="AV688" s="13" t="s">
        <v>82</v>
      </c>
      <c r="AW688" s="13" t="s">
        <v>34</v>
      </c>
      <c r="AX688" s="13" t="s">
        <v>74</v>
      </c>
      <c r="AY688" s="234" t="s">
        <v>125</v>
      </c>
    </row>
    <row r="689" spans="1:51" s="14" customFormat="1" ht="12">
      <c r="A689" s="14"/>
      <c r="B689" s="235"/>
      <c r="C689" s="236"/>
      <c r="D689" s="226" t="s">
        <v>137</v>
      </c>
      <c r="E689" s="237" t="s">
        <v>19</v>
      </c>
      <c r="F689" s="238" t="s">
        <v>168</v>
      </c>
      <c r="G689" s="236"/>
      <c r="H689" s="239">
        <v>2.1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5" t="s">
        <v>137</v>
      </c>
      <c r="AU689" s="245" t="s">
        <v>84</v>
      </c>
      <c r="AV689" s="14" t="s">
        <v>84</v>
      </c>
      <c r="AW689" s="14" t="s">
        <v>34</v>
      </c>
      <c r="AX689" s="14" t="s">
        <v>74</v>
      </c>
      <c r="AY689" s="245" t="s">
        <v>125</v>
      </c>
    </row>
    <row r="690" spans="1:51" s="15" customFormat="1" ht="12">
      <c r="A690" s="15"/>
      <c r="B690" s="246"/>
      <c r="C690" s="247"/>
      <c r="D690" s="226" t="s">
        <v>137</v>
      </c>
      <c r="E690" s="248" t="s">
        <v>19</v>
      </c>
      <c r="F690" s="249" t="s">
        <v>142</v>
      </c>
      <c r="G690" s="247"/>
      <c r="H690" s="250">
        <v>2.1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56" t="s">
        <v>137</v>
      </c>
      <c r="AU690" s="256" t="s">
        <v>84</v>
      </c>
      <c r="AV690" s="15" t="s">
        <v>133</v>
      </c>
      <c r="AW690" s="15" t="s">
        <v>34</v>
      </c>
      <c r="AX690" s="15" t="s">
        <v>82</v>
      </c>
      <c r="AY690" s="256" t="s">
        <v>125</v>
      </c>
    </row>
    <row r="691" spans="1:65" s="2" customFormat="1" ht="16.5" customHeight="1">
      <c r="A691" s="40"/>
      <c r="B691" s="41"/>
      <c r="C691" s="206" t="s">
        <v>926</v>
      </c>
      <c r="D691" s="206" t="s">
        <v>128</v>
      </c>
      <c r="E691" s="207" t="s">
        <v>927</v>
      </c>
      <c r="F691" s="208" t="s">
        <v>928</v>
      </c>
      <c r="G691" s="209" t="s">
        <v>202</v>
      </c>
      <c r="H691" s="210">
        <v>4</v>
      </c>
      <c r="I691" s="211"/>
      <c r="J691" s="212">
        <f>ROUND(I691*H691,2)</f>
        <v>0</v>
      </c>
      <c r="K691" s="208" t="s">
        <v>132</v>
      </c>
      <c r="L691" s="46"/>
      <c r="M691" s="213" t="s">
        <v>19</v>
      </c>
      <c r="N691" s="214" t="s">
        <v>45</v>
      </c>
      <c r="O691" s="86"/>
      <c r="P691" s="215">
        <f>O691*H691</f>
        <v>0</v>
      </c>
      <c r="Q691" s="215">
        <v>0</v>
      </c>
      <c r="R691" s="215">
        <f>Q691*H691</f>
        <v>0</v>
      </c>
      <c r="S691" s="215">
        <v>0</v>
      </c>
      <c r="T691" s="21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7" t="s">
        <v>248</v>
      </c>
      <c r="AT691" s="217" t="s">
        <v>128</v>
      </c>
      <c r="AU691" s="217" t="s">
        <v>84</v>
      </c>
      <c r="AY691" s="19" t="s">
        <v>125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9" t="s">
        <v>82</v>
      </c>
      <c r="BK691" s="218">
        <f>ROUND(I691*H691,2)</f>
        <v>0</v>
      </c>
      <c r="BL691" s="19" t="s">
        <v>248</v>
      </c>
      <c r="BM691" s="217" t="s">
        <v>929</v>
      </c>
    </row>
    <row r="692" spans="1:47" s="2" customFormat="1" ht="12">
      <c r="A692" s="40"/>
      <c r="B692" s="41"/>
      <c r="C692" s="42"/>
      <c r="D692" s="219" t="s">
        <v>135</v>
      </c>
      <c r="E692" s="42"/>
      <c r="F692" s="220" t="s">
        <v>930</v>
      </c>
      <c r="G692" s="42"/>
      <c r="H692" s="42"/>
      <c r="I692" s="221"/>
      <c r="J692" s="42"/>
      <c r="K692" s="42"/>
      <c r="L692" s="46"/>
      <c r="M692" s="222"/>
      <c r="N692" s="223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135</v>
      </c>
      <c r="AU692" s="19" t="s">
        <v>84</v>
      </c>
    </row>
    <row r="693" spans="1:51" s="13" customFormat="1" ht="12">
      <c r="A693" s="13"/>
      <c r="B693" s="224"/>
      <c r="C693" s="225"/>
      <c r="D693" s="226" t="s">
        <v>137</v>
      </c>
      <c r="E693" s="227" t="s">
        <v>19</v>
      </c>
      <c r="F693" s="228" t="s">
        <v>167</v>
      </c>
      <c r="G693" s="225"/>
      <c r="H693" s="227" t="s">
        <v>19</v>
      </c>
      <c r="I693" s="229"/>
      <c r="J693" s="225"/>
      <c r="K693" s="225"/>
      <c r="L693" s="230"/>
      <c r="M693" s="231"/>
      <c r="N693" s="232"/>
      <c r="O693" s="232"/>
      <c r="P693" s="232"/>
      <c r="Q693" s="232"/>
      <c r="R693" s="232"/>
      <c r="S693" s="232"/>
      <c r="T693" s="23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4" t="s">
        <v>137</v>
      </c>
      <c r="AU693" s="234" t="s">
        <v>84</v>
      </c>
      <c r="AV693" s="13" t="s">
        <v>82</v>
      </c>
      <c r="AW693" s="13" t="s">
        <v>34</v>
      </c>
      <c r="AX693" s="13" t="s">
        <v>74</v>
      </c>
      <c r="AY693" s="234" t="s">
        <v>125</v>
      </c>
    </row>
    <row r="694" spans="1:51" s="14" customFormat="1" ht="12">
      <c r="A694" s="14"/>
      <c r="B694" s="235"/>
      <c r="C694" s="236"/>
      <c r="D694" s="226" t="s">
        <v>137</v>
      </c>
      <c r="E694" s="237" t="s">
        <v>19</v>
      </c>
      <c r="F694" s="238" t="s">
        <v>133</v>
      </c>
      <c r="G694" s="236"/>
      <c r="H694" s="239">
        <v>4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5" t="s">
        <v>137</v>
      </c>
      <c r="AU694" s="245" t="s">
        <v>84</v>
      </c>
      <c r="AV694" s="14" t="s">
        <v>84</v>
      </c>
      <c r="AW694" s="14" t="s">
        <v>34</v>
      </c>
      <c r="AX694" s="14" t="s">
        <v>74</v>
      </c>
      <c r="AY694" s="245" t="s">
        <v>125</v>
      </c>
    </row>
    <row r="695" spans="1:51" s="15" customFormat="1" ht="12">
      <c r="A695" s="15"/>
      <c r="B695" s="246"/>
      <c r="C695" s="247"/>
      <c r="D695" s="226" t="s">
        <v>137</v>
      </c>
      <c r="E695" s="248" t="s">
        <v>19</v>
      </c>
      <c r="F695" s="249" t="s">
        <v>142</v>
      </c>
      <c r="G695" s="247"/>
      <c r="H695" s="250">
        <v>4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6" t="s">
        <v>137</v>
      </c>
      <c r="AU695" s="256" t="s">
        <v>84</v>
      </c>
      <c r="AV695" s="15" t="s">
        <v>133</v>
      </c>
      <c r="AW695" s="15" t="s">
        <v>34</v>
      </c>
      <c r="AX695" s="15" t="s">
        <v>82</v>
      </c>
      <c r="AY695" s="256" t="s">
        <v>125</v>
      </c>
    </row>
    <row r="696" spans="1:65" s="2" customFormat="1" ht="16.5" customHeight="1">
      <c r="A696" s="40"/>
      <c r="B696" s="41"/>
      <c r="C696" s="260" t="s">
        <v>931</v>
      </c>
      <c r="D696" s="260" t="s">
        <v>474</v>
      </c>
      <c r="E696" s="261" t="s">
        <v>932</v>
      </c>
      <c r="F696" s="262" t="s">
        <v>933</v>
      </c>
      <c r="G696" s="263" t="s">
        <v>202</v>
      </c>
      <c r="H696" s="264">
        <v>4</v>
      </c>
      <c r="I696" s="265"/>
      <c r="J696" s="266">
        <f>ROUND(I696*H696,2)</f>
        <v>0</v>
      </c>
      <c r="K696" s="262" t="s">
        <v>19</v>
      </c>
      <c r="L696" s="267"/>
      <c r="M696" s="268" t="s">
        <v>19</v>
      </c>
      <c r="N696" s="269" t="s">
        <v>45</v>
      </c>
      <c r="O696" s="86"/>
      <c r="P696" s="215">
        <f>O696*H696</f>
        <v>0</v>
      </c>
      <c r="Q696" s="215">
        <v>0.0085</v>
      </c>
      <c r="R696" s="215">
        <f>Q696*H696</f>
        <v>0.034</v>
      </c>
      <c r="S696" s="215">
        <v>0</v>
      </c>
      <c r="T696" s="216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7" t="s">
        <v>352</v>
      </c>
      <c r="AT696" s="217" t="s">
        <v>474</v>
      </c>
      <c r="AU696" s="217" t="s">
        <v>84</v>
      </c>
      <c r="AY696" s="19" t="s">
        <v>125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9" t="s">
        <v>82</v>
      </c>
      <c r="BK696" s="218">
        <f>ROUND(I696*H696,2)</f>
        <v>0</v>
      </c>
      <c r="BL696" s="19" t="s">
        <v>248</v>
      </c>
      <c r="BM696" s="217" t="s">
        <v>934</v>
      </c>
    </row>
    <row r="697" spans="1:51" s="13" customFormat="1" ht="12">
      <c r="A697" s="13"/>
      <c r="B697" s="224"/>
      <c r="C697" s="225"/>
      <c r="D697" s="226" t="s">
        <v>137</v>
      </c>
      <c r="E697" s="227" t="s">
        <v>19</v>
      </c>
      <c r="F697" s="228" t="s">
        <v>167</v>
      </c>
      <c r="G697" s="225"/>
      <c r="H697" s="227" t="s">
        <v>19</v>
      </c>
      <c r="I697" s="229"/>
      <c r="J697" s="225"/>
      <c r="K697" s="225"/>
      <c r="L697" s="230"/>
      <c r="M697" s="231"/>
      <c r="N697" s="232"/>
      <c r="O697" s="232"/>
      <c r="P697" s="232"/>
      <c r="Q697" s="232"/>
      <c r="R697" s="232"/>
      <c r="S697" s="232"/>
      <c r="T697" s="23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4" t="s">
        <v>137</v>
      </c>
      <c r="AU697" s="234" t="s">
        <v>84</v>
      </c>
      <c r="AV697" s="13" t="s">
        <v>82</v>
      </c>
      <c r="AW697" s="13" t="s">
        <v>34</v>
      </c>
      <c r="AX697" s="13" t="s">
        <v>74</v>
      </c>
      <c r="AY697" s="234" t="s">
        <v>125</v>
      </c>
    </row>
    <row r="698" spans="1:51" s="14" customFormat="1" ht="12">
      <c r="A698" s="14"/>
      <c r="B698" s="235"/>
      <c r="C698" s="236"/>
      <c r="D698" s="226" t="s">
        <v>137</v>
      </c>
      <c r="E698" s="237" t="s">
        <v>19</v>
      </c>
      <c r="F698" s="238" t="s">
        <v>133</v>
      </c>
      <c r="G698" s="236"/>
      <c r="H698" s="239">
        <v>4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5" t="s">
        <v>137</v>
      </c>
      <c r="AU698" s="245" t="s">
        <v>84</v>
      </c>
      <c r="AV698" s="14" t="s">
        <v>84</v>
      </c>
      <c r="AW698" s="14" t="s">
        <v>34</v>
      </c>
      <c r="AX698" s="14" t="s">
        <v>74</v>
      </c>
      <c r="AY698" s="245" t="s">
        <v>125</v>
      </c>
    </row>
    <row r="699" spans="1:51" s="15" customFormat="1" ht="12">
      <c r="A699" s="15"/>
      <c r="B699" s="246"/>
      <c r="C699" s="247"/>
      <c r="D699" s="226" t="s">
        <v>137</v>
      </c>
      <c r="E699" s="248" t="s">
        <v>19</v>
      </c>
      <c r="F699" s="249" t="s">
        <v>142</v>
      </c>
      <c r="G699" s="247"/>
      <c r="H699" s="250">
        <v>4</v>
      </c>
      <c r="I699" s="251"/>
      <c r="J699" s="247"/>
      <c r="K699" s="247"/>
      <c r="L699" s="252"/>
      <c r="M699" s="253"/>
      <c r="N699" s="254"/>
      <c r="O699" s="254"/>
      <c r="P699" s="254"/>
      <c r="Q699" s="254"/>
      <c r="R699" s="254"/>
      <c r="S699" s="254"/>
      <c r="T699" s="25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56" t="s">
        <v>137</v>
      </c>
      <c r="AU699" s="256" t="s">
        <v>84</v>
      </c>
      <c r="AV699" s="15" t="s">
        <v>133</v>
      </c>
      <c r="AW699" s="15" t="s">
        <v>34</v>
      </c>
      <c r="AX699" s="15" t="s">
        <v>82</v>
      </c>
      <c r="AY699" s="256" t="s">
        <v>125</v>
      </c>
    </row>
    <row r="700" spans="1:65" s="2" customFormat="1" ht="16.5" customHeight="1">
      <c r="A700" s="40"/>
      <c r="B700" s="41"/>
      <c r="C700" s="206" t="s">
        <v>935</v>
      </c>
      <c r="D700" s="206" t="s">
        <v>128</v>
      </c>
      <c r="E700" s="207" t="s">
        <v>936</v>
      </c>
      <c r="F700" s="208" t="s">
        <v>937</v>
      </c>
      <c r="G700" s="209" t="s">
        <v>202</v>
      </c>
      <c r="H700" s="210">
        <v>2</v>
      </c>
      <c r="I700" s="211"/>
      <c r="J700" s="212">
        <f>ROUND(I700*H700,2)</f>
        <v>0</v>
      </c>
      <c r="K700" s="208" t="s">
        <v>132</v>
      </c>
      <c r="L700" s="46"/>
      <c r="M700" s="213" t="s">
        <v>19</v>
      </c>
      <c r="N700" s="214" t="s">
        <v>45</v>
      </c>
      <c r="O700" s="86"/>
      <c r="P700" s="215">
        <f>O700*H700</f>
        <v>0</v>
      </c>
      <c r="Q700" s="215">
        <v>0</v>
      </c>
      <c r="R700" s="215">
        <f>Q700*H700</f>
        <v>0</v>
      </c>
      <c r="S700" s="215">
        <v>0</v>
      </c>
      <c r="T700" s="216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17" t="s">
        <v>248</v>
      </c>
      <c r="AT700" s="217" t="s">
        <v>128</v>
      </c>
      <c r="AU700" s="217" t="s">
        <v>84</v>
      </c>
      <c r="AY700" s="19" t="s">
        <v>125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9" t="s">
        <v>82</v>
      </c>
      <c r="BK700" s="218">
        <f>ROUND(I700*H700,2)</f>
        <v>0</v>
      </c>
      <c r="BL700" s="19" t="s">
        <v>248</v>
      </c>
      <c r="BM700" s="217" t="s">
        <v>938</v>
      </c>
    </row>
    <row r="701" spans="1:47" s="2" customFormat="1" ht="12">
      <c r="A701" s="40"/>
      <c r="B701" s="41"/>
      <c r="C701" s="42"/>
      <c r="D701" s="219" t="s">
        <v>135</v>
      </c>
      <c r="E701" s="42"/>
      <c r="F701" s="220" t="s">
        <v>939</v>
      </c>
      <c r="G701" s="42"/>
      <c r="H701" s="42"/>
      <c r="I701" s="221"/>
      <c r="J701" s="42"/>
      <c r="K701" s="42"/>
      <c r="L701" s="46"/>
      <c r="M701" s="222"/>
      <c r="N701" s="223"/>
      <c r="O701" s="86"/>
      <c r="P701" s="86"/>
      <c r="Q701" s="86"/>
      <c r="R701" s="86"/>
      <c r="S701" s="86"/>
      <c r="T701" s="87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T701" s="19" t="s">
        <v>135</v>
      </c>
      <c r="AU701" s="19" t="s">
        <v>84</v>
      </c>
    </row>
    <row r="702" spans="1:51" s="13" customFormat="1" ht="12">
      <c r="A702" s="13"/>
      <c r="B702" s="224"/>
      <c r="C702" s="225"/>
      <c r="D702" s="226" t="s">
        <v>137</v>
      </c>
      <c r="E702" s="227" t="s">
        <v>19</v>
      </c>
      <c r="F702" s="228" t="s">
        <v>167</v>
      </c>
      <c r="G702" s="225"/>
      <c r="H702" s="227" t="s">
        <v>19</v>
      </c>
      <c r="I702" s="229"/>
      <c r="J702" s="225"/>
      <c r="K702" s="225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137</v>
      </c>
      <c r="AU702" s="234" t="s">
        <v>84</v>
      </c>
      <c r="AV702" s="13" t="s">
        <v>82</v>
      </c>
      <c r="AW702" s="13" t="s">
        <v>34</v>
      </c>
      <c r="AX702" s="13" t="s">
        <v>74</v>
      </c>
      <c r="AY702" s="234" t="s">
        <v>125</v>
      </c>
    </row>
    <row r="703" spans="1:51" s="14" customFormat="1" ht="12">
      <c r="A703" s="14"/>
      <c r="B703" s="235"/>
      <c r="C703" s="236"/>
      <c r="D703" s="226" t="s">
        <v>137</v>
      </c>
      <c r="E703" s="237" t="s">
        <v>19</v>
      </c>
      <c r="F703" s="238" t="s">
        <v>84</v>
      </c>
      <c r="G703" s="236"/>
      <c r="H703" s="239">
        <v>2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137</v>
      </c>
      <c r="AU703" s="245" t="s">
        <v>84</v>
      </c>
      <c r="AV703" s="14" t="s">
        <v>84</v>
      </c>
      <c r="AW703" s="14" t="s">
        <v>34</v>
      </c>
      <c r="AX703" s="14" t="s">
        <v>74</v>
      </c>
      <c r="AY703" s="245" t="s">
        <v>125</v>
      </c>
    </row>
    <row r="704" spans="1:51" s="15" customFormat="1" ht="12">
      <c r="A704" s="15"/>
      <c r="B704" s="246"/>
      <c r="C704" s="247"/>
      <c r="D704" s="226" t="s">
        <v>137</v>
      </c>
      <c r="E704" s="248" t="s">
        <v>19</v>
      </c>
      <c r="F704" s="249" t="s">
        <v>142</v>
      </c>
      <c r="G704" s="247"/>
      <c r="H704" s="250">
        <v>2</v>
      </c>
      <c r="I704" s="251"/>
      <c r="J704" s="247"/>
      <c r="K704" s="247"/>
      <c r="L704" s="252"/>
      <c r="M704" s="253"/>
      <c r="N704" s="254"/>
      <c r="O704" s="254"/>
      <c r="P704" s="254"/>
      <c r="Q704" s="254"/>
      <c r="R704" s="254"/>
      <c r="S704" s="254"/>
      <c r="T704" s="25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56" t="s">
        <v>137</v>
      </c>
      <c r="AU704" s="256" t="s">
        <v>84</v>
      </c>
      <c r="AV704" s="15" t="s">
        <v>133</v>
      </c>
      <c r="AW704" s="15" t="s">
        <v>34</v>
      </c>
      <c r="AX704" s="15" t="s">
        <v>82</v>
      </c>
      <c r="AY704" s="256" t="s">
        <v>125</v>
      </c>
    </row>
    <row r="705" spans="1:65" s="2" customFormat="1" ht="16.5" customHeight="1">
      <c r="A705" s="40"/>
      <c r="B705" s="41"/>
      <c r="C705" s="260" t="s">
        <v>940</v>
      </c>
      <c r="D705" s="260" t="s">
        <v>474</v>
      </c>
      <c r="E705" s="261" t="s">
        <v>941</v>
      </c>
      <c r="F705" s="262" t="s">
        <v>942</v>
      </c>
      <c r="G705" s="263" t="s">
        <v>202</v>
      </c>
      <c r="H705" s="264">
        <v>2</v>
      </c>
      <c r="I705" s="265"/>
      <c r="J705" s="266">
        <f>ROUND(I705*H705,2)</f>
        <v>0</v>
      </c>
      <c r="K705" s="262" t="s">
        <v>132</v>
      </c>
      <c r="L705" s="267"/>
      <c r="M705" s="268" t="s">
        <v>19</v>
      </c>
      <c r="N705" s="269" t="s">
        <v>45</v>
      </c>
      <c r="O705" s="86"/>
      <c r="P705" s="215">
        <f>O705*H705</f>
        <v>0</v>
      </c>
      <c r="Q705" s="215">
        <v>0.001</v>
      </c>
      <c r="R705" s="215">
        <f>Q705*H705</f>
        <v>0.002</v>
      </c>
      <c r="S705" s="215">
        <v>0</v>
      </c>
      <c r="T705" s="216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7" t="s">
        <v>352</v>
      </c>
      <c r="AT705" s="217" t="s">
        <v>474</v>
      </c>
      <c r="AU705" s="217" t="s">
        <v>84</v>
      </c>
      <c r="AY705" s="19" t="s">
        <v>125</v>
      </c>
      <c r="BE705" s="218">
        <f>IF(N705="základní",J705,0)</f>
        <v>0</v>
      </c>
      <c r="BF705" s="218">
        <f>IF(N705="snížená",J705,0)</f>
        <v>0</v>
      </c>
      <c r="BG705" s="218">
        <f>IF(N705="zákl. přenesená",J705,0)</f>
        <v>0</v>
      </c>
      <c r="BH705" s="218">
        <f>IF(N705="sníž. přenesená",J705,0)</f>
        <v>0</v>
      </c>
      <c r="BI705" s="218">
        <f>IF(N705="nulová",J705,0)</f>
        <v>0</v>
      </c>
      <c r="BJ705" s="19" t="s">
        <v>82</v>
      </c>
      <c r="BK705" s="218">
        <f>ROUND(I705*H705,2)</f>
        <v>0</v>
      </c>
      <c r="BL705" s="19" t="s">
        <v>248</v>
      </c>
      <c r="BM705" s="217" t="s">
        <v>943</v>
      </c>
    </row>
    <row r="706" spans="1:51" s="13" customFormat="1" ht="12">
      <c r="A706" s="13"/>
      <c r="B706" s="224"/>
      <c r="C706" s="225"/>
      <c r="D706" s="226" t="s">
        <v>137</v>
      </c>
      <c r="E706" s="227" t="s">
        <v>19</v>
      </c>
      <c r="F706" s="228" t="s">
        <v>167</v>
      </c>
      <c r="G706" s="225"/>
      <c r="H706" s="227" t="s">
        <v>19</v>
      </c>
      <c r="I706" s="229"/>
      <c r="J706" s="225"/>
      <c r="K706" s="225"/>
      <c r="L706" s="230"/>
      <c r="M706" s="231"/>
      <c r="N706" s="232"/>
      <c r="O706" s="232"/>
      <c r="P706" s="232"/>
      <c r="Q706" s="232"/>
      <c r="R706" s="232"/>
      <c r="S706" s="232"/>
      <c r="T706" s="23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4" t="s">
        <v>137</v>
      </c>
      <c r="AU706" s="234" t="s">
        <v>84</v>
      </c>
      <c r="AV706" s="13" t="s">
        <v>82</v>
      </c>
      <c r="AW706" s="13" t="s">
        <v>34</v>
      </c>
      <c r="AX706" s="13" t="s">
        <v>74</v>
      </c>
      <c r="AY706" s="234" t="s">
        <v>125</v>
      </c>
    </row>
    <row r="707" spans="1:51" s="14" customFormat="1" ht="12">
      <c r="A707" s="14"/>
      <c r="B707" s="235"/>
      <c r="C707" s="236"/>
      <c r="D707" s="226" t="s">
        <v>137</v>
      </c>
      <c r="E707" s="237" t="s">
        <v>19</v>
      </c>
      <c r="F707" s="238" t="s">
        <v>84</v>
      </c>
      <c r="G707" s="236"/>
      <c r="H707" s="239">
        <v>2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5" t="s">
        <v>137</v>
      </c>
      <c r="AU707" s="245" t="s">
        <v>84</v>
      </c>
      <c r="AV707" s="14" t="s">
        <v>84</v>
      </c>
      <c r="AW707" s="14" t="s">
        <v>34</v>
      </c>
      <c r="AX707" s="14" t="s">
        <v>74</v>
      </c>
      <c r="AY707" s="245" t="s">
        <v>125</v>
      </c>
    </row>
    <row r="708" spans="1:51" s="15" customFormat="1" ht="12">
      <c r="A708" s="15"/>
      <c r="B708" s="246"/>
      <c r="C708" s="247"/>
      <c r="D708" s="226" t="s">
        <v>137</v>
      </c>
      <c r="E708" s="248" t="s">
        <v>19</v>
      </c>
      <c r="F708" s="249" t="s">
        <v>142</v>
      </c>
      <c r="G708" s="247"/>
      <c r="H708" s="250">
        <v>2</v>
      </c>
      <c r="I708" s="251"/>
      <c r="J708" s="247"/>
      <c r="K708" s="247"/>
      <c r="L708" s="252"/>
      <c r="M708" s="253"/>
      <c r="N708" s="254"/>
      <c r="O708" s="254"/>
      <c r="P708" s="254"/>
      <c r="Q708" s="254"/>
      <c r="R708" s="254"/>
      <c r="S708" s="254"/>
      <c r="T708" s="25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56" t="s">
        <v>137</v>
      </c>
      <c r="AU708" s="256" t="s">
        <v>84</v>
      </c>
      <c r="AV708" s="15" t="s">
        <v>133</v>
      </c>
      <c r="AW708" s="15" t="s">
        <v>34</v>
      </c>
      <c r="AX708" s="15" t="s">
        <v>82</v>
      </c>
      <c r="AY708" s="256" t="s">
        <v>125</v>
      </c>
    </row>
    <row r="709" spans="1:65" s="2" customFormat="1" ht="24.15" customHeight="1">
      <c r="A709" s="40"/>
      <c r="B709" s="41"/>
      <c r="C709" s="206" t="s">
        <v>944</v>
      </c>
      <c r="D709" s="206" t="s">
        <v>128</v>
      </c>
      <c r="E709" s="207" t="s">
        <v>945</v>
      </c>
      <c r="F709" s="208" t="s">
        <v>946</v>
      </c>
      <c r="G709" s="209" t="s">
        <v>551</v>
      </c>
      <c r="H709" s="270"/>
      <c r="I709" s="211"/>
      <c r="J709" s="212">
        <f>ROUND(I709*H709,2)</f>
        <v>0</v>
      </c>
      <c r="K709" s="208" t="s">
        <v>132</v>
      </c>
      <c r="L709" s="46"/>
      <c r="M709" s="213" t="s">
        <v>19</v>
      </c>
      <c r="N709" s="214" t="s">
        <v>45</v>
      </c>
      <c r="O709" s="86"/>
      <c r="P709" s="215">
        <f>O709*H709</f>
        <v>0</v>
      </c>
      <c r="Q709" s="215">
        <v>0</v>
      </c>
      <c r="R709" s="215">
        <f>Q709*H709</f>
        <v>0</v>
      </c>
      <c r="S709" s="215">
        <v>0</v>
      </c>
      <c r="T709" s="21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17" t="s">
        <v>248</v>
      </c>
      <c r="AT709" s="217" t="s">
        <v>128</v>
      </c>
      <c r="AU709" s="217" t="s">
        <v>84</v>
      </c>
      <c r="AY709" s="19" t="s">
        <v>125</v>
      </c>
      <c r="BE709" s="218">
        <f>IF(N709="základní",J709,0)</f>
        <v>0</v>
      </c>
      <c r="BF709" s="218">
        <f>IF(N709="snížená",J709,0)</f>
        <v>0</v>
      </c>
      <c r="BG709" s="218">
        <f>IF(N709="zákl. přenesená",J709,0)</f>
        <v>0</v>
      </c>
      <c r="BH709" s="218">
        <f>IF(N709="sníž. přenesená",J709,0)</f>
        <v>0</v>
      </c>
      <c r="BI709" s="218">
        <f>IF(N709="nulová",J709,0)</f>
        <v>0</v>
      </c>
      <c r="BJ709" s="19" t="s">
        <v>82</v>
      </c>
      <c r="BK709" s="218">
        <f>ROUND(I709*H709,2)</f>
        <v>0</v>
      </c>
      <c r="BL709" s="19" t="s">
        <v>248</v>
      </c>
      <c r="BM709" s="217" t="s">
        <v>947</v>
      </c>
    </row>
    <row r="710" spans="1:47" s="2" customFormat="1" ht="12">
      <c r="A710" s="40"/>
      <c r="B710" s="41"/>
      <c r="C710" s="42"/>
      <c r="D710" s="219" t="s">
        <v>135</v>
      </c>
      <c r="E710" s="42"/>
      <c r="F710" s="220" t="s">
        <v>948</v>
      </c>
      <c r="G710" s="42"/>
      <c r="H710" s="42"/>
      <c r="I710" s="221"/>
      <c r="J710" s="42"/>
      <c r="K710" s="42"/>
      <c r="L710" s="46"/>
      <c r="M710" s="222"/>
      <c r="N710" s="223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135</v>
      </c>
      <c r="AU710" s="19" t="s">
        <v>84</v>
      </c>
    </row>
    <row r="711" spans="1:65" s="2" customFormat="1" ht="24.15" customHeight="1">
      <c r="A711" s="40"/>
      <c r="B711" s="41"/>
      <c r="C711" s="206" t="s">
        <v>949</v>
      </c>
      <c r="D711" s="206" t="s">
        <v>128</v>
      </c>
      <c r="E711" s="207" t="s">
        <v>950</v>
      </c>
      <c r="F711" s="208" t="s">
        <v>951</v>
      </c>
      <c r="G711" s="209" t="s">
        <v>551</v>
      </c>
      <c r="H711" s="270"/>
      <c r="I711" s="211"/>
      <c r="J711" s="212">
        <f>ROUND(I711*H711,2)</f>
        <v>0</v>
      </c>
      <c r="K711" s="208" t="s">
        <v>132</v>
      </c>
      <c r="L711" s="46"/>
      <c r="M711" s="213" t="s">
        <v>19</v>
      </c>
      <c r="N711" s="214" t="s">
        <v>45</v>
      </c>
      <c r="O711" s="86"/>
      <c r="P711" s="215">
        <f>O711*H711</f>
        <v>0</v>
      </c>
      <c r="Q711" s="215">
        <v>0</v>
      </c>
      <c r="R711" s="215">
        <f>Q711*H711</f>
        <v>0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248</v>
      </c>
      <c r="AT711" s="217" t="s">
        <v>128</v>
      </c>
      <c r="AU711" s="217" t="s">
        <v>84</v>
      </c>
      <c r="AY711" s="19" t="s">
        <v>125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9" t="s">
        <v>82</v>
      </c>
      <c r="BK711" s="218">
        <f>ROUND(I711*H711,2)</f>
        <v>0</v>
      </c>
      <c r="BL711" s="19" t="s">
        <v>248</v>
      </c>
      <c r="BM711" s="217" t="s">
        <v>952</v>
      </c>
    </row>
    <row r="712" spans="1:47" s="2" customFormat="1" ht="12">
      <c r="A712" s="40"/>
      <c r="B712" s="41"/>
      <c r="C712" s="42"/>
      <c r="D712" s="219" t="s">
        <v>135</v>
      </c>
      <c r="E712" s="42"/>
      <c r="F712" s="220" t="s">
        <v>953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135</v>
      </c>
      <c r="AU712" s="19" t="s">
        <v>84</v>
      </c>
    </row>
    <row r="713" spans="1:63" s="12" customFormat="1" ht="22.8" customHeight="1">
      <c r="A713" s="12"/>
      <c r="B713" s="190"/>
      <c r="C713" s="191"/>
      <c r="D713" s="192" t="s">
        <v>73</v>
      </c>
      <c r="E713" s="204" t="s">
        <v>954</v>
      </c>
      <c r="F713" s="204" t="s">
        <v>955</v>
      </c>
      <c r="G713" s="191"/>
      <c r="H713" s="191"/>
      <c r="I713" s="194"/>
      <c r="J713" s="205">
        <f>BK713</f>
        <v>0</v>
      </c>
      <c r="K713" s="191"/>
      <c r="L713" s="196"/>
      <c r="M713" s="197"/>
      <c r="N713" s="198"/>
      <c r="O713" s="198"/>
      <c r="P713" s="199">
        <f>SUM(P714:P757)</f>
        <v>0</v>
      </c>
      <c r="Q713" s="198"/>
      <c r="R713" s="199">
        <f>SUM(R714:R757)</f>
        <v>1.44746</v>
      </c>
      <c r="S713" s="198"/>
      <c r="T713" s="200">
        <f>SUM(T714:T757)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01" t="s">
        <v>84</v>
      </c>
      <c r="AT713" s="202" t="s">
        <v>73</v>
      </c>
      <c r="AU713" s="202" t="s">
        <v>82</v>
      </c>
      <c r="AY713" s="201" t="s">
        <v>125</v>
      </c>
      <c r="BK713" s="203">
        <f>SUM(BK714:BK757)</f>
        <v>0</v>
      </c>
    </row>
    <row r="714" spans="1:65" s="2" customFormat="1" ht="16.5" customHeight="1">
      <c r="A714" s="40"/>
      <c r="B714" s="41"/>
      <c r="C714" s="206" t="s">
        <v>956</v>
      </c>
      <c r="D714" s="206" t="s">
        <v>128</v>
      </c>
      <c r="E714" s="207" t="s">
        <v>957</v>
      </c>
      <c r="F714" s="208" t="s">
        <v>958</v>
      </c>
      <c r="G714" s="209" t="s">
        <v>146</v>
      </c>
      <c r="H714" s="210">
        <v>42.2</v>
      </c>
      <c r="I714" s="211"/>
      <c r="J714" s="212">
        <f>ROUND(I714*H714,2)</f>
        <v>0</v>
      </c>
      <c r="K714" s="208" t="s">
        <v>132</v>
      </c>
      <c r="L714" s="46"/>
      <c r="M714" s="213" t="s">
        <v>19</v>
      </c>
      <c r="N714" s="214" t="s">
        <v>45</v>
      </c>
      <c r="O714" s="86"/>
      <c r="P714" s="215">
        <f>O714*H714</f>
        <v>0</v>
      </c>
      <c r="Q714" s="215">
        <v>0</v>
      </c>
      <c r="R714" s="215">
        <f>Q714*H714</f>
        <v>0</v>
      </c>
      <c r="S714" s="215">
        <v>0</v>
      </c>
      <c r="T714" s="216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7" t="s">
        <v>248</v>
      </c>
      <c r="AT714" s="217" t="s">
        <v>128</v>
      </c>
      <c r="AU714" s="217" t="s">
        <v>84</v>
      </c>
      <c r="AY714" s="19" t="s">
        <v>125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9" t="s">
        <v>82</v>
      </c>
      <c r="BK714" s="218">
        <f>ROUND(I714*H714,2)</f>
        <v>0</v>
      </c>
      <c r="BL714" s="19" t="s">
        <v>248</v>
      </c>
      <c r="BM714" s="217" t="s">
        <v>959</v>
      </c>
    </row>
    <row r="715" spans="1:47" s="2" customFormat="1" ht="12">
      <c r="A715" s="40"/>
      <c r="B715" s="41"/>
      <c r="C715" s="42"/>
      <c r="D715" s="219" t="s">
        <v>135</v>
      </c>
      <c r="E715" s="42"/>
      <c r="F715" s="220" t="s">
        <v>960</v>
      </c>
      <c r="G715" s="42"/>
      <c r="H715" s="42"/>
      <c r="I715" s="221"/>
      <c r="J715" s="42"/>
      <c r="K715" s="42"/>
      <c r="L715" s="46"/>
      <c r="M715" s="222"/>
      <c r="N715" s="223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135</v>
      </c>
      <c r="AU715" s="19" t="s">
        <v>84</v>
      </c>
    </row>
    <row r="716" spans="1:51" s="13" customFormat="1" ht="12">
      <c r="A716" s="13"/>
      <c r="B716" s="224"/>
      <c r="C716" s="225"/>
      <c r="D716" s="226" t="s">
        <v>137</v>
      </c>
      <c r="E716" s="227" t="s">
        <v>19</v>
      </c>
      <c r="F716" s="228" t="s">
        <v>167</v>
      </c>
      <c r="G716" s="225"/>
      <c r="H716" s="227" t="s">
        <v>19</v>
      </c>
      <c r="I716" s="229"/>
      <c r="J716" s="225"/>
      <c r="K716" s="225"/>
      <c r="L716" s="230"/>
      <c r="M716" s="231"/>
      <c r="N716" s="232"/>
      <c r="O716" s="232"/>
      <c r="P716" s="232"/>
      <c r="Q716" s="232"/>
      <c r="R716" s="232"/>
      <c r="S716" s="232"/>
      <c r="T716" s="23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4" t="s">
        <v>137</v>
      </c>
      <c r="AU716" s="234" t="s">
        <v>84</v>
      </c>
      <c r="AV716" s="13" t="s">
        <v>82</v>
      </c>
      <c r="AW716" s="13" t="s">
        <v>34</v>
      </c>
      <c r="AX716" s="13" t="s">
        <v>74</v>
      </c>
      <c r="AY716" s="234" t="s">
        <v>125</v>
      </c>
    </row>
    <row r="717" spans="1:51" s="14" customFormat="1" ht="12">
      <c r="A717" s="14"/>
      <c r="B717" s="235"/>
      <c r="C717" s="236"/>
      <c r="D717" s="226" t="s">
        <v>137</v>
      </c>
      <c r="E717" s="237" t="s">
        <v>19</v>
      </c>
      <c r="F717" s="238" t="s">
        <v>150</v>
      </c>
      <c r="G717" s="236"/>
      <c r="H717" s="239">
        <v>39.1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137</v>
      </c>
      <c r="AU717" s="245" t="s">
        <v>84</v>
      </c>
      <c r="AV717" s="14" t="s">
        <v>84</v>
      </c>
      <c r="AW717" s="14" t="s">
        <v>34</v>
      </c>
      <c r="AX717" s="14" t="s">
        <v>74</v>
      </c>
      <c r="AY717" s="245" t="s">
        <v>125</v>
      </c>
    </row>
    <row r="718" spans="1:51" s="13" customFormat="1" ht="12">
      <c r="A718" s="13"/>
      <c r="B718" s="224"/>
      <c r="C718" s="225"/>
      <c r="D718" s="226" t="s">
        <v>137</v>
      </c>
      <c r="E718" s="227" t="s">
        <v>19</v>
      </c>
      <c r="F718" s="228" t="s">
        <v>175</v>
      </c>
      <c r="G718" s="225"/>
      <c r="H718" s="227" t="s">
        <v>19</v>
      </c>
      <c r="I718" s="229"/>
      <c r="J718" s="225"/>
      <c r="K718" s="225"/>
      <c r="L718" s="230"/>
      <c r="M718" s="231"/>
      <c r="N718" s="232"/>
      <c r="O718" s="232"/>
      <c r="P718" s="232"/>
      <c r="Q718" s="232"/>
      <c r="R718" s="232"/>
      <c r="S718" s="232"/>
      <c r="T718" s="23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4" t="s">
        <v>137</v>
      </c>
      <c r="AU718" s="234" t="s">
        <v>84</v>
      </c>
      <c r="AV718" s="13" t="s">
        <v>82</v>
      </c>
      <c r="AW718" s="13" t="s">
        <v>34</v>
      </c>
      <c r="AX718" s="13" t="s">
        <v>74</v>
      </c>
      <c r="AY718" s="234" t="s">
        <v>125</v>
      </c>
    </row>
    <row r="719" spans="1:51" s="14" customFormat="1" ht="12">
      <c r="A719" s="14"/>
      <c r="B719" s="235"/>
      <c r="C719" s="236"/>
      <c r="D719" s="226" t="s">
        <v>137</v>
      </c>
      <c r="E719" s="237" t="s">
        <v>19</v>
      </c>
      <c r="F719" s="238" t="s">
        <v>152</v>
      </c>
      <c r="G719" s="236"/>
      <c r="H719" s="239">
        <v>3.1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5" t="s">
        <v>137</v>
      </c>
      <c r="AU719" s="245" t="s">
        <v>84</v>
      </c>
      <c r="AV719" s="14" t="s">
        <v>84</v>
      </c>
      <c r="AW719" s="14" t="s">
        <v>34</v>
      </c>
      <c r="AX719" s="14" t="s">
        <v>74</v>
      </c>
      <c r="AY719" s="245" t="s">
        <v>125</v>
      </c>
    </row>
    <row r="720" spans="1:51" s="15" customFormat="1" ht="12">
      <c r="A720" s="15"/>
      <c r="B720" s="246"/>
      <c r="C720" s="247"/>
      <c r="D720" s="226" t="s">
        <v>137</v>
      </c>
      <c r="E720" s="248" t="s">
        <v>19</v>
      </c>
      <c r="F720" s="249" t="s">
        <v>142</v>
      </c>
      <c r="G720" s="247"/>
      <c r="H720" s="250">
        <v>42.2</v>
      </c>
      <c r="I720" s="251"/>
      <c r="J720" s="247"/>
      <c r="K720" s="247"/>
      <c r="L720" s="252"/>
      <c r="M720" s="253"/>
      <c r="N720" s="254"/>
      <c r="O720" s="254"/>
      <c r="P720" s="254"/>
      <c r="Q720" s="254"/>
      <c r="R720" s="254"/>
      <c r="S720" s="254"/>
      <c r="T720" s="25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56" t="s">
        <v>137</v>
      </c>
      <c r="AU720" s="256" t="s">
        <v>84</v>
      </c>
      <c r="AV720" s="15" t="s">
        <v>133</v>
      </c>
      <c r="AW720" s="15" t="s">
        <v>34</v>
      </c>
      <c r="AX720" s="15" t="s">
        <v>82</v>
      </c>
      <c r="AY720" s="256" t="s">
        <v>125</v>
      </c>
    </row>
    <row r="721" spans="1:65" s="2" customFormat="1" ht="16.5" customHeight="1">
      <c r="A721" s="40"/>
      <c r="B721" s="41"/>
      <c r="C721" s="206" t="s">
        <v>961</v>
      </c>
      <c r="D721" s="206" t="s">
        <v>128</v>
      </c>
      <c r="E721" s="207" t="s">
        <v>962</v>
      </c>
      <c r="F721" s="208" t="s">
        <v>963</v>
      </c>
      <c r="G721" s="209" t="s">
        <v>146</v>
      </c>
      <c r="H721" s="210">
        <v>42.2</v>
      </c>
      <c r="I721" s="211"/>
      <c r="J721" s="212">
        <f>ROUND(I721*H721,2)</f>
        <v>0</v>
      </c>
      <c r="K721" s="208" t="s">
        <v>132</v>
      </c>
      <c r="L721" s="46"/>
      <c r="M721" s="213" t="s">
        <v>19</v>
      </c>
      <c r="N721" s="214" t="s">
        <v>45</v>
      </c>
      <c r="O721" s="86"/>
      <c r="P721" s="215">
        <f>O721*H721</f>
        <v>0</v>
      </c>
      <c r="Q721" s="215">
        <v>0.0003</v>
      </c>
      <c r="R721" s="215">
        <f>Q721*H721</f>
        <v>0.01266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248</v>
      </c>
      <c r="AT721" s="217" t="s">
        <v>128</v>
      </c>
      <c r="AU721" s="217" t="s">
        <v>84</v>
      </c>
      <c r="AY721" s="19" t="s">
        <v>125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82</v>
      </c>
      <c r="BK721" s="218">
        <f>ROUND(I721*H721,2)</f>
        <v>0</v>
      </c>
      <c r="BL721" s="19" t="s">
        <v>248</v>
      </c>
      <c r="BM721" s="217" t="s">
        <v>964</v>
      </c>
    </row>
    <row r="722" spans="1:47" s="2" customFormat="1" ht="12">
      <c r="A722" s="40"/>
      <c r="B722" s="41"/>
      <c r="C722" s="42"/>
      <c r="D722" s="219" t="s">
        <v>135</v>
      </c>
      <c r="E722" s="42"/>
      <c r="F722" s="220" t="s">
        <v>965</v>
      </c>
      <c r="G722" s="42"/>
      <c r="H722" s="42"/>
      <c r="I722" s="221"/>
      <c r="J722" s="42"/>
      <c r="K722" s="42"/>
      <c r="L722" s="46"/>
      <c r="M722" s="222"/>
      <c r="N722" s="223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135</v>
      </c>
      <c r="AU722" s="19" t="s">
        <v>84</v>
      </c>
    </row>
    <row r="723" spans="1:51" s="13" customFormat="1" ht="12">
      <c r="A723" s="13"/>
      <c r="B723" s="224"/>
      <c r="C723" s="225"/>
      <c r="D723" s="226" t="s">
        <v>137</v>
      </c>
      <c r="E723" s="227" t="s">
        <v>19</v>
      </c>
      <c r="F723" s="228" t="s">
        <v>167</v>
      </c>
      <c r="G723" s="225"/>
      <c r="H723" s="227" t="s">
        <v>19</v>
      </c>
      <c r="I723" s="229"/>
      <c r="J723" s="225"/>
      <c r="K723" s="225"/>
      <c r="L723" s="230"/>
      <c r="M723" s="231"/>
      <c r="N723" s="232"/>
      <c r="O723" s="232"/>
      <c r="P723" s="232"/>
      <c r="Q723" s="232"/>
      <c r="R723" s="232"/>
      <c r="S723" s="232"/>
      <c r="T723" s="23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4" t="s">
        <v>137</v>
      </c>
      <c r="AU723" s="234" t="s">
        <v>84</v>
      </c>
      <c r="AV723" s="13" t="s">
        <v>82</v>
      </c>
      <c r="AW723" s="13" t="s">
        <v>34</v>
      </c>
      <c r="AX723" s="13" t="s">
        <v>74</v>
      </c>
      <c r="AY723" s="234" t="s">
        <v>125</v>
      </c>
    </row>
    <row r="724" spans="1:51" s="14" customFormat="1" ht="12">
      <c r="A724" s="14"/>
      <c r="B724" s="235"/>
      <c r="C724" s="236"/>
      <c r="D724" s="226" t="s">
        <v>137</v>
      </c>
      <c r="E724" s="237" t="s">
        <v>19</v>
      </c>
      <c r="F724" s="238" t="s">
        <v>150</v>
      </c>
      <c r="G724" s="236"/>
      <c r="H724" s="239">
        <v>39.1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137</v>
      </c>
      <c r="AU724" s="245" t="s">
        <v>84</v>
      </c>
      <c r="AV724" s="14" t="s">
        <v>84</v>
      </c>
      <c r="AW724" s="14" t="s">
        <v>34</v>
      </c>
      <c r="AX724" s="14" t="s">
        <v>74</v>
      </c>
      <c r="AY724" s="245" t="s">
        <v>125</v>
      </c>
    </row>
    <row r="725" spans="1:51" s="13" customFormat="1" ht="12">
      <c r="A725" s="13"/>
      <c r="B725" s="224"/>
      <c r="C725" s="225"/>
      <c r="D725" s="226" t="s">
        <v>137</v>
      </c>
      <c r="E725" s="227" t="s">
        <v>19</v>
      </c>
      <c r="F725" s="228" t="s">
        <v>175</v>
      </c>
      <c r="G725" s="225"/>
      <c r="H725" s="227" t="s">
        <v>19</v>
      </c>
      <c r="I725" s="229"/>
      <c r="J725" s="225"/>
      <c r="K725" s="225"/>
      <c r="L725" s="230"/>
      <c r="M725" s="231"/>
      <c r="N725" s="232"/>
      <c r="O725" s="232"/>
      <c r="P725" s="232"/>
      <c r="Q725" s="232"/>
      <c r="R725" s="232"/>
      <c r="S725" s="232"/>
      <c r="T725" s="23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4" t="s">
        <v>137</v>
      </c>
      <c r="AU725" s="234" t="s">
        <v>84</v>
      </c>
      <c r="AV725" s="13" t="s">
        <v>82</v>
      </c>
      <c r="AW725" s="13" t="s">
        <v>34</v>
      </c>
      <c r="AX725" s="13" t="s">
        <v>74</v>
      </c>
      <c r="AY725" s="234" t="s">
        <v>125</v>
      </c>
    </row>
    <row r="726" spans="1:51" s="14" customFormat="1" ht="12">
      <c r="A726" s="14"/>
      <c r="B726" s="235"/>
      <c r="C726" s="236"/>
      <c r="D726" s="226" t="s">
        <v>137</v>
      </c>
      <c r="E726" s="237" t="s">
        <v>19</v>
      </c>
      <c r="F726" s="238" t="s">
        <v>152</v>
      </c>
      <c r="G726" s="236"/>
      <c r="H726" s="239">
        <v>3.1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5" t="s">
        <v>137</v>
      </c>
      <c r="AU726" s="245" t="s">
        <v>84</v>
      </c>
      <c r="AV726" s="14" t="s">
        <v>84</v>
      </c>
      <c r="AW726" s="14" t="s">
        <v>34</v>
      </c>
      <c r="AX726" s="14" t="s">
        <v>74</v>
      </c>
      <c r="AY726" s="245" t="s">
        <v>125</v>
      </c>
    </row>
    <row r="727" spans="1:51" s="15" customFormat="1" ht="12">
      <c r="A727" s="15"/>
      <c r="B727" s="246"/>
      <c r="C727" s="247"/>
      <c r="D727" s="226" t="s">
        <v>137</v>
      </c>
      <c r="E727" s="248" t="s">
        <v>19</v>
      </c>
      <c r="F727" s="249" t="s">
        <v>142</v>
      </c>
      <c r="G727" s="247"/>
      <c r="H727" s="250">
        <v>42.2</v>
      </c>
      <c r="I727" s="251"/>
      <c r="J727" s="247"/>
      <c r="K727" s="247"/>
      <c r="L727" s="252"/>
      <c r="M727" s="253"/>
      <c r="N727" s="254"/>
      <c r="O727" s="254"/>
      <c r="P727" s="254"/>
      <c r="Q727" s="254"/>
      <c r="R727" s="254"/>
      <c r="S727" s="254"/>
      <c r="T727" s="25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56" t="s">
        <v>137</v>
      </c>
      <c r="AU727" s="256" t="s">
        <v>84</v>
      </c>
      <c r="AV727" s="15" t="s">
        <v>133</v>
      </c>
      <c r="AW727" s="15" t="s">
        <v>34</v>
      </c>
      <c r="AX727" s="15" t="s">
        <v>82</v>
      </c>
      <c r="AY727" s="256" t="s">
        <v>125</v>
      </c>
    </row>
    <row r="728" spans="1:65" s="2" customFormat="1" ht="21.75" customHeight="1">
      <c r="A728" s="40"/>
      <c r="B728" s="41"/>
      <c r="C728" s="206" t="s">
        <v>966</v>
      </c>
      <c r="D728" s="206" t="s">
        <v>128</v>
      </c>
      <c r="E728" s="207" t="s">
        <v>967</v>
      </c>
      <c r="F728" s="208" t="s">
        <v>968</v>
      </c>
      <c r="G728" s="209" t="s">
        <v>146</v>
      </c>
      <c r="H728" s="210">
        <v>42.2</v>
      </c>
      <c r="I728" s="211"/>
      <c r="J728" s="212">
        <f>ROUND(I728*H728,2)</f>
        <v>0</v>
      </c>
      <c r="K728" s="208" t="s">
        <v>132</v>
      </c>
      <c r="L728" s="46"/>
      <c r="M728" s="213" t="s">
        <v>19</v>
      </c>
      <c r="N728" s="214" t="s">
        <v>45</v>
      </c>
      <c r="O728" s="86"/>
      <c r="P728" s="215">
        <f>O728*H728</f>
        <v>0</v>
      </c>
      <c r="Q728" s="215">
        <v>0.00455</v>
      </c>
      <c r="R728" s="215">
        <f>Q728*H728</f>
        <v>0.19201000000000001</v>
      </c>
      <c r="S728" s="215">
        <v>0</v>
      </c>
      <c r="T728" s="216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17" t="s">
        <v>248</v>
      </c>
      <c r="AT728" s="217" t="s">
        <v>128</v>
      </c>
      <c r="AU728" s="217" t="s">
        <v>84</v>
      </c>
      <c r="AY728" s="19" t="s">
        <v>125</v>
      </c>
      <c r="BE728" s="218">
        <f>IF(N728="základní",J728,0)</f>
        <v>0</v>
      </c>
      <c r="BF728" s="218">
        <f>IF(N728="snížená",J728,0)</f>
        <v>0</v>
      </c>
      <c r="BG728" s="218">
        <f>IF(N728="zákl. přenesená",J728,0)</f>
        <v>0</v>
      </c>
      <c r="BH728" s="218">
        <f>IF(N728="sníž. přenesená",J728,0)</f>
        <v>0</v>
      </c>
      <c r="BI728" s="218">
        <f>IF(N728="nulová",J728,0)</f>
        <v>0</v>
      </c>
      <c r="BJ728" s="19" t="s">
        <v>82</v>
      </c>
      <c r="BK728" s="218">
        <f>ROUND(I728*H728,2)</f>
        <v>0</v>
      </c>
      <c r="BL728" s="19" t="s">
        <v>248</v>
      </c>
      <c r="BM728" s="217" t="s">
        <v>969</v>
      </c>
    </row>
    <row r="729" spans="1:47" s="2" customFormat="1" ht="12">
      <c r="A729" s="40"/>
      <c r="B729" s="41"/>
      <c r="C729" s="42"/>
      <c r="D729" s="219" t="s">
        <v>135</v>
      </c>
      <c r="E729" s="42"/>
      <c r="F729" s="220" t="s">
        <v>970</v>
      </c>
      <c r="G729" s="42"/>
      <c r="H729" s="42"/>
      <c r="I729" s="221"/>
      <c r="J729" s="42"/>
      <c r="K729" s="42"/>
      <c r="L729" s="46"/>
      <c r="M729" s="222"/>
      <c r="N729" s="223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135</v>
      </c>
      <c r="AU729" s="19" t="s">
        <v>84</v>
      </c>
    </row>
    <row r="730" spans="1:51" s="13" customFormat="1" ht="12">
      <c r="A730" s="13"/>
      <c r="B730" s="224"/>
      <c r="C730" s="225"/>
      <c r="D730" s="226" t="s">
        <v>137</v>
      </c>
      <c r="E730" s="227" t="s">
        <v>19</v>
      </c>
      <c r="F730" s="228" t="s">
        <v>167</v>
      </c>
      <c r="G730" s="225"/>
      <c r="H730" s="227" t="s">
        <v>19</v>
      </c>
      <c r="I730" s="229"/>
      <c r="J730" s="225"/>
      <c r="K730" s="225"/>
      <c r="L730" s="230"/>
      <c r="M730" s="231"/>
      <c r="N730" s="232"/>
      <c r="O730" s="232"/>
      <c r="P730" s="232"/>
      <c r="Q730" s="232"/>
      <c r="R730" s="232"/>
      <c r="S730" s="232"/>
      <c r="T730" s="23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4" t="s">
        <v>137</v>
      </c>
      <c r="AU730" s="234" t="s">
        <v>84</v>
      </c>
      <c r="AV730" s="13" t="s">
        <v>82</v>
      </c>
      <c r="AW730" s="13" t="s">
        <v>34</v>
      </c>
      <c r="AX730" s="13" t="s">
        <v>74</v>
      </c>
      <c r="AY730" s="234" t="s">
        <v>125</v>
      </c>
    </row>
    <row r="731" spans="1:51" s="14" customFormat="1" ht="12">
      <c r="A731" s="14"/>
      <c r="B731" s="235"/>
      <c r="C731" s="236"/>
      <c r="D731" s="226" t="s">
        <v>137</v>
      </c>
      <c r="E731" s="237" t="s">
        <v>19</v>
      </c>
      <c r="F731" s="238" t="s">
        <v>150</v>
      </c>
      <c r="G731" s="236"/>
      <c r="H731" s="239">
        <v>39.1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5" t="s">
        <v>137</v>
      </c>
      <c r="AU731" s="245" t="s">
        <v>84</v>
      </c>
      <c r="AV731" s="14" t="s">
        <v>84</v>
      </c>
      <c r="AW731" s="14" t="s">
        <v>34</v>
      </c>
      <c r="AX731" s="14" t="s">
        <v>74</v>
      </c>
      <c r="AY731" s="245" t="s">
        <v>125</v>
      </c>
    </row>
    <row r="732" spans="1:51" s="13" customFormat="1" ht="12">
      <c r="A732" s="13"/>
      <c r="B732" s="224"/>
      <c r="C732" s="225"/>
      <c r="D732" s="226" t="s">
        <v>137</v>
      </c>
      <c r="E732" s="227" t="s">
        <v>19</v>
      </c>
      <c r="F732" s="228" t="s">
        <v>175</v>
      </c>
      <c r="G732" s="225"/>
      <c r="H732" s="227" t="s">
        <v>19</v>
      </c>
      <c r="I732" s="229"/>
      <c r="J732" s="225"/>
      <c r="K732" s="225"/>
      <c r="L732" s="230"/>
      <c r="M732" s="231"/>
      <c r="N732" s="232"/>
      <c r="O732" s="232"/>
      <c r="P732" s="232"/>
      <c r="Q732" s="232"/>
      <c r="R732" s="232"/>
      <c r="S732" s="232"/>
      <c r="T732" s="23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4" t="s">
        <v>137</v>
      </c>
      <c r="AU732" s="234" t="s">
        <v>84</v>
      </c>
      <c r="AV732" s="13" t="s">
        <v>82</v>
      </c>
      <c r="AW732" s="13" t="s">
        <v>34</v>
      </c>
      <c r="AX732" s="13" t="s">
        <v>74</v>
      </c>
      <c r="AY732" s="234" t="s">
        <v>125</v>
      </c>
    </row>
    <row r="733" spans="1:51" s="14" customFormat="1" ht="12">
      <c r="A733" s="14"/>
      <c r="B733" s="235"/>
      <c r="C733" s="236"/>
      <c r="D733" s="226" t="s">
        <v>137</v>
      </c>
      <c r="E733" s="237" t="s">
        <v>19</v>
      </c>
      <c r="F733" s="238" t="s">
        <v>152</v>
      </c>
      <c r="G733" s="236"/>
      <c r="H733" s="239">
        <v>3.1</v>
      </c>
      <c r="I733" s="240"/>
      <c r="J733" s="236"/>
      <c r="K733" s="236"/>
      <c r="L733" s="241"/>
      <c r="M733" s="242"/>
      <c r="N733" s="243"/>
      <c r="O733" s="243"/>
      <c r="P733" s="243"/>
      <c r="Q733" s="243"/>
      <c r="R733" s="243"/>
      <c r="S733" s="243"/>
      <c r="T733" s="24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5" t="s">
        <v>137</v>
      </c>
      <c r="AU733" s="245" t="s">
        <v>84</v>
      </c>
      <c r="AV733" s="14" t="s">
        <v>84</v>
      </c>
      <c r="AW733" s="14" t="s">
        <v>34</v>
      </c>
      <c r="AX733" s="14" t="s">
        <v>74</v>
      </c>
      <c r="AY733" s="245" t="s">
        <v>125</v>
      </c>
    </row>
    <row r="734" spans="1:51" s="15" customFormat="1" ht="12">
      <c r="A734" s="15"/>
      <c r="B734" s="246"/>
      <c r="C734" s="247"/>
      <c r="D734" s="226" t="s">
        <v>137</v>
      </c>
      <c r="E734" s="248" t="s">
        <v>19</v>
      </c>
      <c r="F734" s="249" t="s">
        <v>142</v>
      </c>
      <c r="G734" s="247"/>
      <c r="H734" s="250">
        <v>42.2</v>
      </c>
      <c r="I734" s="251"/>
      <c r="J734" s="247"/>
      <c r="K734" s="247"/>
      <c r="L734" s="252"/>
      <c r="M734" s="253"/>
      <c r="N734" s="254"/>
      <c r="O734" s="254"/>
      <c r="P734" s="254"/>
      <c r="Q734" s="254"/>
      <c r="R734" s="254"/>
      <c r="S734" s="254"/>
      <c r="T734" s="25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56" t="s">
        <v>137</v>
      </c>
      <c r="AU734" s="256" t="s">
        <v>84</v>
      </c>
      <c r="AV734" s="15" t="s">
        <v>133</v>
      </c>
      <c r="AW734" s="15" t="s">
        <v>34</v>
      </c>
      <c r="AX734" s="15" t="s">
        <v>82</v>
      </c>
      <c r="AY734" s="256" t="s">
        <v>125</v>
      </c>
    </row>
    <row r="735" spans="1:65" s="2" customFormat="1" ht="24.15" customHeight="1">
      <c r="A735" s="40"/>
      <c r="B735" s="41"/>
      <c r="C735" s="206" t="s">
        <v>971</v>
      </c>
      <c r="D735" s="206" t="s">
        <v>128</v>
      </c>
      <c r="E735" s="207" t="s">
        <v>972</v>
      </c>
      <c r="F735" s="208" t="s">
        <v>973</v>
      </c>
      <c r="G735" s="209" t="s">
        <v>146</v>
      </c>
      <c r="H735" s="210">
        <v>42.2</v>
      </c>
      <c r="I735" s="211"/>
      <c r="J735" s="212">
        <f>ROUND(I735*H735,2)</f>
        <v>0</v>
      </c>
      <c r="K735" s="208" t="s">
        <v>132</v>
      </c>
      <c r="L735" s="46"/>
      <c r="M735" s="213" t="s">
        <v>19</v>
      </c>
      <c r="N735" s="214" t="s">
        <v>45</v>
      </c>
      <c r="O735" s="86"/>
      <c r="P735" s="215">
        <f>O735*H735</f>
        <v>0</v>
      </c>
      <c r="Q735" s="215">
        <v>0.0052</v>
      </c>
      <c r="R735" s="215">
        <f>Q735*H735</f>
        <v>0.21944</v>
      </c>
      <c r="S735" s="215">
        <v>0</v>
      </c>
      <c r="T735" s="216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7" t="s">
        <v>248</v>
      </c>
      <c r="AT735" s="217" t="s">
        <v>128</v>
      </c>
      <c r="AU735" s="217" t="s">
        <v>84</v>
      </c>
      <c r="AY735" s="19" t="s">
        <v>125</v>
      </c>
      <c r="BE735" s="218">
        <f>IF(N735="základní",J735,0)</f>
        <v>0</v>
      </c>
      <c r="BF735" s="218">
        <f>IF(N735="snížená",J735,0)</f>
        <v>0</v>
      </c>
      <c r="BG735" s="218">
        <f>IF(N735="zákl. přenesená",J735,0)</f>
        <v>0</v>
      </c>
      <c r="BH735" s="218">
        <f>IF(N735="sníž. přenesená",J735,0)</f>
        <v>0</v>
      </c>
      <c r="BI735" s="218">
        <f>IF(N735="nulová",J735,0)</f>
        <v>0</v>
      </c>
      <c r="BJ735" s="19" t="s">
        <v>82</v>
      </c>
      <c r="BK735" s="218">
        <f>ROUND(I735*H735,2)</f>
        <v>0</v>
      </c>
      <c r="BL735" s="19" t="s">
        <v>248</v>
      </c>
      <c r="BM735" s="217" t="s">
        <v>974</v>
      </c>
    </row>
    <row r="736" spans="1:47" s="2" customFormat="1" ht="12">
      <c r="A736" s="40"/>
      <c r="B736" s="41"/>
      <c r="C736" s="42"/>
      <c r="D736" s="219" t="s">
        <v>135</v>
      </c>
      <c r="E736" s="42"/>
      <c r="F736" s="220" t="s">
        <v>975</v>
      </c>
      <c r="G736" s="42"/>
      <c r="H736" s="42"/>
      <c r="I736" s="221"/>
      <c r="J736" s="42"/>
      <c r="K736" s="42"/>
      <c r="L736" s="46"/>
      <c r="M736" s="222"/>
      <c r="N736" s="223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135</v>
      </c>
      <c r="AU736" s="19" t="s">
        <v>84</v>
      </c>
    </row>
    <row r="737" spans="1:51" s="13" customFormat="1" ht="12">
      <c r="A737" s="13"/>
      <c r="B737" s="224"/>
      <c r="C737" s="225"/>
      <c r="D737" s="226" t="s">
        <v>137</v>
      </c>
      <c r="E737" s="227" t="s">
        <v>19</v>
      </c>
      <c r="F737" s="228" t="s">
        <v>167</v>
      </c>
      <c r="G737" s="225"/>
      <c r="H737" s="227" t="s">
        <v>19</v>
      </c>
      <c r="I737" s="229"/>
      <c r="J737" s="225"/>
      <c r="K737" s="225"/>
      <c r="L737" s="230"/>
      <c r="M737" s="231"/>
      <c r="N737" s="232"/>
      <c r="O737" s="232"/>
      <c r="P737" s="232"/>
      <c r="Q737" s="232"/>
      <c r="R737" s="232"/>
      <c r="S737" s="232"/>
      <c r="T737" s="23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4" t="s">
        <v>137</v>
      </c>
      <c r="AU737" s="234" t="s">
        <v>84</v>
      </c>
      <c r="AV737" s="13" t="s">
        <v>82</v>
      </c>
      <c r="AW737" s="13" t="s">
        <v>34</v>
      </c>
      <c r="AX737" s="13" t="s">
        <v>74</v>
      </c>
      <c r="AY737" s="234" t="s">
        <v>125</v>
      </c>
    </row>
    <row r="738" spans="1:51" s="14" customFormat="1" ht="12">
      <c r="A738" s="14"/>
      <c r="B738" s="235"/>
      <c r="C738" s="236"/>
      <c r="D738" s="226" t="s">
        <v>137</v>
      </c>
      <c r="E738" s="237" t="s">
        <v>19</v>
      </c>
      <c r="F738" s="238" t="s">
        <v>150</v>
      </c>
      <c r="G738" s="236"/>
      <c r="H738" s="239">
        <v>39.1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5" t="s">
        <v>137</v>
      </c>
      <c r="AU738" s="245" t="s">
        <v>84</v>
      </c>
      <c r="AV738" s="14" t="s">
        <v>84</v>
      </c>
      <c r="AW738" s="14" t="s">
        <v>34</v>
      </c>
      <c r="AX738" s="14" t="s">
        <v>74</v>
      </c>
      <c r="AY738" s="245" t="s">
        <v>125</v>
      </c>
    </row>
    <row r="739" spans="1:51" s="13" customFormat="1" ht="12">
      <c r="A739" s="13"/>
      <c r="B739" s="224"/>
      <c r="C739" s="225"/>
      <c r="D739" s="226" t="s">
        <v>137</v>
      </c>
      <c r="E739" s="227" t="s">
        <v>19</v>
      </c>
      <c r="F739" s="228" t="s">
        <v>175</v>
      </c>
      <c r="G739" s="225"/>
      <c r="H739" s="227" t="s">
        <v>19</v>
      </c>
      <c r="I739" s="229"/>
      <c r="J739" s="225"/>
      <c r="K739" s="225"/>
      <c r="L739" s="230"/>
      <c r="M739" s="231"/>
      <c r="N739" s="232"/>
      <c r="O739" s="232"/>
      <c r="P739" s="232"/>
      <c r="Q739" s="232"/>
      <c r="R739" s="232"/>
      <c r="S739" s="232"/>
      <c r="T739" s="23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4" t="s">
        <v>137</v>
      </c>
      <c r="AU739" s="234" t="s">
        <v>84</v>
      </c>
      <c r="AV739" s="13" t="s">
        <v>82</v>
      </c>
      <c r="AW739" s="13" t="s">
        <v>34</v>
      </c>
      <c r="AX739" s="13" t="s">
        <v>74</v>
      </c>
      <c r="AY739" s="234" t="s">
        <v>125</v>
      </c>
    </row>
    <row r="740" spans="1:51" s="14" customFormat="1" ht="12">
      <c r="A740" s="14"/>
      <c r="B740" s="235"/>
      <c r="C740" s="236"/>
      <c r="D740" s="226" t="s">
        <v>137</v>
      </c>
      <c r="E740" s="237" t="s">
        <v>19</v>
      </c>
      <c r="F740" s="238" t="s">
        <v>152</v>
      </c>
      <c r="G740" s="236"/>
      <c r="H740" s="239">
        <v>3.1</v>
      </c>
      <c r="I740" s="240"/>
      <c r="J740" s="236"/>
      <c r="K740" s="236"/>
      <c r="L740" s="241"/>
      <c r="M740" s="242"/>
      <c r="N740" s="243"/>
      <c r="O740" s="243"/>
      <c r="P740" s="243"/>
      <c r="Q740" s="243"/>
      <c r="R740" s="243"/>
      <c r="S740" s="243"/>
      <c r="T740" s="24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5" t="s">
        <v>137</v>
      </c>
      <c r="AU740" s="245" t="s">
        <v>84</v>
      </c>
      <c r="AV740" s="14" t="s">
        <v>84</v>
      </c>
      <c r="AW740" s="14" t="s">
        <v>34</v>
      </c>
      <c r="AX740" s="14" t="s">
        <v>74</v>
      </c>
      <c r="AY740" s="245" t="s">
        <v>125</v>
      </c>
    </row>
    <row r="741" spans="1:51" s="15" customFormat="1" ht="12">
      <c r="A741" s="15"/>
      <c r="B741" s="246"/>
      <c r="C741" s="247"/>
      <c r="D741" s="226" t="s">
        <v>137</v>
      </c>
      <c r="E741" s="248" t="s">
        <v>19</v>
      </c>
      <c r="F741" s="249" t="s">
        <v>142</v>
      </c>
      <c r="G741" s="247"/>
      <c r="H741" s="250">
        <v>42.2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56" t="s">
        <v>137</v>
      </c>
      <c r="AU741" s="256" t="s">
        <v>84</v>
      </c>
      <c r="AV741" s="15" t="s">
        <v>133</v>
      </c>
      <c r="AW741" s="15" t="s">
        <v>34</v>
      </c>
      <c r="AX741" s="15" t="s">
        <v>82</v>
      </c>
      <c r="AY741" s="256" t="s">
        <v>125</v>
      </c>
    </row>
    <row r="742" spans="1:65" s="2" customFormat="1" ht="24.15" customHeight="1">
      <c r="A742" s="40"/>
      <c r="B742" s="41"/>
      <c r="C742" s="260" t="s">
        <v>976</v>
      </c>
      <c r="D742" s="260" t="s">
        <v>474</v>
      </c>
      <c r="E742" s="261" t="s">
        <v>977</v>
      </c>
      <c r="F742" s="262" t="s">
        <v>978</v>
      </c>
      <c r="G742" s="263" t="s">
        <v>146</v>
      </c>
      <c r="H742" s="264">
        <v>46.42</v>
      </c>
      <c r="I742" s="265"/>
      <c r="J742" s="266">
        <f>ROUND(I742*H742,2)</f>
        <v>0</v>
      </c>
      <c r="K742" s="262" t="s">
        <v>132</v>
      </c>
      <c r="L742" s="267"/>
      <c r="M742" s="268" t="s">
        <v>19</v>
      </c>
      <c r="N742" s="269" t="s">
        <v>45</v>
      </c>
      <c r="O742" s="86"/>
      <c r="P742" s="215">
        <f>O742*H742</f>
        <v>0</v>
      </c>
      <c r="Q742" s="215">
        <v>0.022</v>
      </c>
      <c r="R742" s="215">
        <f>Q742*H742</f>
        <v>1.02124</v>
      </c>
      <c r="S742" s="215">
        <v>0</v>
      </c>
      <c r="T742" s="216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17" t="s">
        <v>352</v>
      </c>
      <c r="AT742" s="217" t="s">
        <v>474</v>
      </c>
      <c r="AU742" s="217" t="s">
        <v>84</v>
      </c>
      <c r="AY742" s="19" t="s">
        <v>125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9" t="s">
        <v>82</v>
      </c>
      <c r="BK742" s="218">
        <f>ROUND(I742*H742,2)</f>
        <v>0</v>
      </c>
      <c r="BL742" s="19" t="s">
        <v>248</v>
      </c>
      <c r="BM742" s="217" t="s">
        <v>979</v>
      </c>
    </row>
    <row r="743" spans="1:51" s="13" customFormat="1" ht="12">
      <c r="A743" s="13"/>
      <c r="B743" s="224"/>
      <c r="C743" s="225"/>
      <c r="D743" s="226" t="s">
        <v>137</v>
      </c>
      <c r="E743" s="227" t="s">
        <v>19</v>
      </c>
      <c r="F743" s="228" t="s">
        <v>167</v>
      </c>
      <c r="G743" s="225"/>
      <c r="H743" s="227" t="s">
        <v>19</v>
      </c>
      <c r="I743" s="229"/>
      <c r="J743" s="225"/>
      <c r="K743" s="225"/>
      <c r="L743" s="230"/>
      <c r="M743" s="231"/>
      <c r="N743" s="232"/>
      <c r="O743" s="232"/>
      <c r="P743" s="232"/>
      <c r="Q743" s="232"/>
      <c r="R743" s="232"/>
      <c r="S743" s="232"/>
      <c r="T743" s="23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4" t="s">
        <v>137</v>
      </c>
      <c r="AU743" s="234" t="s">
        <v>84</v>
      </c>
      <c r="AV743" s="13" t="s">
        <v>82</v>
      </c>
      <c r="AW743" s="13" t="s">
        <v>34</v>
      </c>
      <c r="AX743" s="13" t="s">
        <v>74</v>
      </c>
      <c r="AY743" s="234" t="s">
        <v>125</v>
      </c>
    </row>
    <row r="744" spans="1:51" s="14" customFormat="1" ht="12">
      <c r="A744" s="14"/>
      <c r="B744" s="235"/>
      <c r="C744" s="236"/>
      <c r="D744" s="226" t="s">
        <v>137</v>
      </c>
      <c r="E744" s="237" t="s">
        <v>19</v>
      </c>
      <c r="F744" s="238" t="s">
        <v>150</v>
      </c>
      <c r="G744" s="236"/>
      <c r="H744" s="239">
        <v>39.1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5" t="s">
        <v>137</v>
      </c>
      <c r="AU744" s="245" t="s">
        <v>84</v>
      </c>
      <c r="AV744" s="14" t="s">
        <v>84</v>
      </c>
      <c r="AW744" s="14" t="s">
        <v>34</v>
      </c>
      <c r="AX744" s="14" t="s">
        <v>74</v>
      </c>
      <c r="AY744" s="245" t="s">
        <v>125</v>
      </c>
    </row>
    <row r="745" spans="1:51" s="13" customFormat="1" ht="12">
      <c r="A745" s="13"/>
      <c r="B745" s="224"/>
      <c r="C745" s="225"/>
      <c r="D745" s="226" t="s">
        <v>137</v>
      </c>
      <c r="E745" s="227" t="s">
        <v>19</v>
      </c>
      <c r="F745" s="228" t="s">
        <v>175</v>
      </c>
      <c r="G745" s="225"/>
      <c r="H745" s="227" t="s">
        <v>19</v>
      </c>
      <c r="I745" s="229"/>
      <c r="J745" s="225"/>
      <c r="K745" s="225"/>
      <c r="L745" s="230"/>
      <c r="M745" s="231"/>
      <c r="N745" s="232"/>
      <c r="O745" s="232"/>
      <c r="P745" s="232"/>
      <c r="Q745" s="232"/>
      <c r="R745" s="232"/>
      <c r="S745" s="232"/>
      <c r="T745" s="23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4" t="s">
        <v>137</v>
      </c>
      <c r="AU745" s="234" t="s">
        <v>84</v>
      </c>
      <c r="AV745" s="13" t="s">
        <v>82</v>
      </c>
      <c r="AW745" s="13" t="s">
        <v>34</v>
      </c>
      <c r="AX745" s="13" t="s">
        <v>74</v>
      </c>
      <c r="AY745" s="234" t="s">
        <v>125</v>
      </c>
    </row>
    <row r="746" spans="1:51" s="14" customFormat="1" ht="12">
      <c r="A746" s="14"/>
      <c r="B746" s="235"/>
      <c r="C746" s="236"/>
      <c r="D746" s="226" t="s">
        <v>137</v>
      </c>
      <c r="E746" s="237" t="s">
        <v>19</v>
      </c>
      <c r="F746" s="238" t="s">
        <v>152</v>
      </c>
      <c r="G746" s="236"/>
      <c r="H746" s="239">
        <v>3.1</v>
      </c>
      <c r="I746" s="240"/>
      <c r="J746" s="236"/>
      <c r="K746" s="236"/>
      <c r="L746" s="241"/>
      <c r="M746" s="242"/>
      <c r="N746" s="243"/>
      <c r="O746" s="243"/>
      <c r="P746" s="243"/>
      <c r="Q746" s="243"/>
      <c r="R746" s="243"/>
      <c r="S746" s="243"/>
      <c r="T746" s="24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5" t="s">
        <v>137</v>
      </c>
      <c r="AU746" s="245" t="s">
        <v>84</v>
      </c>
      <c r="AV746" s="14" t="s">
        <v>84</v>
      </c>
      <c r="AW746" s="14" t="s">
        <v>34</v>
      </c>
      <c r="AX746" s="14" t="s">
        <v>74</v>
      </c>
      <c r="AY746" s="245" t="s">
        <v>125</v>
      </c>
    </row>
    <row r="747" spans="1:51" s="15" customFormat="1" ht="12">
      <c r="A747" s="15"/>
      <c r="B747" s="246"/>
      <c r="C747" s="247"/>
      <c r="D747" s="226" t="s">
        <v>137</v>
      </c>
      <c r="E747" s="248" t="s">
        <v>19</v>
      </c>
      <c r="F747" s="249" t="s">
        <v>142</v>
      </c>
      <c r="G747" s="247"/>
      <c r="H747" s="250">
        <v>42.2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56" t="s">
        <v>137</v>
      </c>
      <c r="AU747" s="256" t="s">
        <v>84</v>
      </c>
      <c r="AV747" s="15" t="s">
        <v>133</v>
      </c>
      <c r="AW747" s="15" t="s">
        <v>34</v>
      </c>
      <c r="AX747" s="15" t="s">
        <v>82</v>
      </c>
      <c r="AY747" s="256" t="s">
        <v>125</v>
      </c>
    </row>
    <row r="748" spans="1:51" s="14" customFormat="1" ht="12">
      <c r="A748" s="14"/>
      <c r="B748" s="235"/>
      <c r="C748" s="236"/>
      <c r="D748" s="226" t="s">
        <v>137</v>
      </c>
      <c r="E748" s="236"/>
      <c r="F748" s="238" t="s">
        <v>980</v>
      </c>
      <c r="G748" s="236"/>
      <c r="H748" s="239">
        <v>46.42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5" t="s">
        <v>137</v>
      </c>
      <c r="AU748" s="245" t="s">
        <v>84</v>
      </c>
      <c r="AV748" s="14" t="s">
        <v>84</v>
      </c>
      <c r="AW748" s="14" t="s">
        <v>4</v>
      </c>
      <c r="AX748" s="14" t="s">
        <v>82</v>
      </c>
      <c r="AY748" s="245" t="s">
        <v>125</v>
      </c>
    </row>
    <row r="749" spans="1:65" s="2" customFormat="1" ht="16.5" customHeight="1">
      <c r="A749" s="40"/>
      <c r="B749" s="41"/>
      <c r="C749" s="206" t="s">
        <v>981</v>
      </c>
      <c r="D749" s="206" t="s">
        <v>128</v>
      </c>
      <c r="E749" s="207" t="s">
        <v>982</v>
      </c>
      <c r="F749" s="208" t="s">
        <v>983</v>
      </c>
      <c r="G749" s="209" t="s">
        <v>146</v>
      </c>
      <c r="H749" s="210">
        <v>42.2</v>
      </c>
      <c r="I749" s="211"/>
      <c r="J749" s="212">
        <f>ROUND(I749*H749,2)</f>
        <v>0</v>
      </c>
      <c r="K749" s="208" t="s">
        <v>132</v>
      </c>
      <c r="L749" s="46"/>
      <c r="M749" s="213" t="s">
        <v>19</v>
      </c>
      <c r="N749" s="214" t="s">
        <v>45</v>
      </c>
      <c r="O749" s="86"/>
      <c r="P749" s="215">
        <f>O749*H749</f>
        <v>0</v>
      </c>
      <c r="Q749" s="215">
        <v>5E-05</v>
      </c>
      <c r="R749" s="215">
        <f>Q749*H749</f>
        <v>0.0021100000000000003</v>
      </c>
      <c r="S749" s="215">
        <v>0</v>
      </c>
      <c r="T749" s="216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17" t="s">
        <v>248</v>
      </c>
      <c r="AT749" s="217" t="s">
        <v>128</v>
      </c>
      <c r="AU749" s="217" t="s">
        <v>84</v>
      </c>
      <c r="AY749" s="19" t="s">
        <v>125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9" t="s">
        <v>82</v>
      </c>
      <c r="BK749" s="218">
        <f>ROUND(I749*H749,2)</f>
        <v>0</v>
      </c>
      <c r="BL749" s="19" t="s">
        <v>248</v>
      </c>
      <c r="BM749" s="217" t="s">
        <v>984</v>
      </c>
    </row>
    <row r="750" spans="1:47" s="2" customFormat="1" ht="12">
      <c r="A750" s="40"/>
      <c r="B750" s="41"/>
      <c r="C750" s="42"/>
      <c r="D750" s="219" t="s">
        <v>135</v>
      </c>
      <c r="E750" s="42"/>
      <c r="F750" s="220" t="s">
        <v>985</v>
      </c>
      <c r="G750" s="42"/>
      <c r="H750" s="42"/>
      <c r="I750" s="221"/>
      <c r="J750" s="42"/>
      <c r="K750" s="42"/>
      <c r="L750" s="46"/>
      <c r="M750" s="222"/>
      <c r="N750" s="223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135</v>
      </c>
      <c r="AU750" s="19" t="s">
        <v>84</v>
      </c>
    </row>
    <row r="751" spans="1:51" s="13" customFormat="1" ht="12">
      <c r="A751" s="13"/>
      <c r="B751" s="224"/>
      <c r="C751" s="225"/>
      <c r="D751" s="226" t="s">
        <v>137</v>
      </c>
      <c r="E751" s="227" t="s">
        <v>19</v>
      </c>
      <c r="F751" s="228" t="s">
        <v>167</v>
      </c>
      <c r="G751" s="225"/>
      <c r="H751" s="227" t="s">
        <v>19</v>
      </c>
      <c r="I751" s="229"/>
      <c r="J751" s="225"/>
      <c r="K751" s="225"/>
      <c r="L751" s="230"/>
      <c r="M751" s="231"/>
      <c r="N751" s="232"/>
      <c r="O751" s="232"/>
      <c r="P751" s="232"/>
      <c r="Q751" s="232"/>
      <c r="R751" s="232"/>
      <c r="S751" s="232"/>
      <c r="T751" s="23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4" t="s">
        <v>137</v>
      </c>
      <c r="AU751" s="234" t="s">
        <v>84</v>
      </c>
      <c r="AV751" s="13" t="s">
        <v>82</v>
      </c>
      <c r="AW751" s="13" t="s">
        <v>34</v>
      </c>
      <c r="AX751" s="13" t="s">
        <v>74</v>
      </c>
      <c r="AY751" s="234" t="s">
        <v>125</v>
      </c>
    </row>
    <row r="752" spans="1:51" s="14" customFormat="1" ht="12">
      <c r="A752" s="14"/>
      <c r="B752" s="235"/>
      <c r="C752" s="236"/>
      <c r="D752" s="226" t="s">
        <v>137</v>
      </c>
      <c r="E752" s="237" t="s">
        <v>19</v>
      </c>
      <c r="F752" s="238" t="s">
        <v>150</v>
      </c>
      <c r="G752" s="236"/>
      <c r="H752" s="239">
        <v>39.1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5" t="s">
        <v>137</v>
      </c>
      <c r="AU752" s="245" t="s">
        <v>84</v>
      </c>
      <c r="AV752" s="14" t="s">
        <v>84</v>
      </c>
      <c r="AW752" s="14" t="s">
        <v>34</v>
      </c>
      <c r="AX752" s="14" t="s">
        <v>74</v>
      </c>
      <c r="AY752" s="245" t="s">
        <v>125</v>
      </c>
    </row>
    <row r="753" spans="1:51" s="13" customFormat="1" ht="12">
      <c r="A753" s="13"/>
      <c r="B753" s="224"/>
      <c r="C753" s="225"/>
      <c r="D753" s="226" t="s">
        <v>137</v>
      </c>
      <c r="E753" s="227" t="s">
        <v>19</v>
      </c>
      <c r="F753" s="228" t="s">
        <v>175</v>
      </c>
      <c r="G753" s="225"/>
      <c r="H753" s="227" t="s">
        <v>19</v>
      </c>
      <c r="I753" s="229"/>
      <c r="J753" s="225"/>
      <c r="K753" s="225"/>
      <c r="L753" s="230"/>
      <c r="M753" s="231"/>
      <c r="N753" s="232"/>
      <c r="O753" s="232"/>
      <c r="P753" s="232"/>
      <c r="Q753" s="232"/>
      <c r="R753" s="232"/>
      <c r="S753" s="232"/>
      <c r="T753" s="23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4" t="s">
        <v>137</v>
      </c>
      <c r="AU753" s="234" t="s">
        <v>84</v>
      </c>
      <c r="AV753" s="13" t="s">
        <v>82</v>
      </c>
      <c r="AW753" s="13" t="s">
        <v>34</v>
      </c>
      <c r="AX753" s="13" t="s">
        <v>74</v>
      </c>
      <c r="AY753" s="234" t="s">
        <v>125</v>
      </c>
    </row>
    <row r="754" spans="1:51" s="14" customFormat="1" ht="12">
      <c r="A754" s="14"/>
      <c r="B754" s="235"/>
      <c r="C754" s="236"/>
      <c r="D754" s="226" t="s">
        <v>137</v>
      </c>
      <c r="E754" s="237" t="s">
        <v>19</v>
      </c>
      <c r="F754" s="238" t="s">
        <v>152</v>
      </c>
      <c r="G754" s="236"/>
      <c r="H754" s="239">
        <v>3.1</v>
      </c>
      <c r="I754" s="240"/>
      <c r="J754" s="236"/>
      <c r="K754" s="236"/>
      <c r="L754" s="241"/>
      <c r="M754" s="242"/>
      <c r="N754" s="243"/>
      <c r="O754" s="243"/>
      <c r="P754" s="243"/>
      <c r="Q754" s="243"/>
      <c r="R754" s="243"/>
      <c r="S754" s="243"/>
      <c r="T754" s="24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5" t="s">
        <v>137</v>
      </c>
      <c r="AU754" s="245" t="s">
        <v>84</v>
      </c>
      <c r="AV754" s="14" t="s">
        <v>84</v>
      </c>
      <c r="AW754" s="14" t="s">
        <v>34</v>
      </c>
      <c r="AX754" s="14" t="s">
        <v>74</v>
      </c>
      <c r="AY754" s="245" t="s">
        <v>125</v>
      </c>
    </row>
    <row r="755" spans="1:51" s="15" customFormat="1" ht="12">
      <c r="A755" s="15"/>
      <c r="B755" s="246"/>
      <c r="C755" s="247"/>
      <c r="D755" s="226" t="s">
        <v>137</v>
      </c>
      <c r="E755" s="248" t="s">
        <v>19</v>
      </c>
      <c r="F755" s="249" t="s">
        <v>142</v>
      </c>
      <c r="G755" s="247"/>
      <c r="H755" s="250">
        <v>42.2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56" t="s">
        <v>137</v>
      </c>
      <c r="AU755" s="256" t="s">
        <v>84</v>
      </c>
      <c r="AV755" s="15" t="s">
        <v>133</v>
      </c>
      <c r="AW755" s="15" t="s">
        <v>34</v>
      </c>
      <c r="AX755" s="15" t="s">
        <v>82</v>
      </c>
      <c r="AY755" s="256" t="s">
        <v>125</v>
      </c>
    </row>
    <row r="756" spans="1:65" s="2" customFormat="1" ht="16.5" customHeight="1">
      <c r="A756" s="40"/>
      <c r="B756" s="41"/>
      <c r="C756" s="206" t="s">
        <v>986</v>
      </c>
      <c r="D756" s="206" t="s">
        <v>128</v>
      </c>
      <c r="E756" s="207" t="s">
        <v>987</v>
      </c>
      <c r="F756" s="208" t="s">
        <v>988</v>
      </c>
      <c r="G756" s="209" t="s">
        <v>551</v>
      </c>
      <c r="H756" s="270"/>
      <c r="I756" s="211"/>
      <c r="J756" s="212">
        <f>ROUND(I756*H756,2)</f>
        <v>0</v>
      </c>
      <c r="K756" s="208" t="s">
        <v>19</v>
      </c>
      <c r="L756" s="46"/>
      <c r="M756" s="213" t="s">
        <v>19</v>
      </c>
      <c r="N756" s="214" t="s">
        <v>45</v>
      </c>
      <c r="O756" s="86"/>
      <c r="P756" s="215">
        <f>O756*H756</f>
        <v>0</v>
      </c>
      <c r="Q756" s="215">
        <v>0</v>
      </c>
      <c r="R756" s="215">
        <f>Q756*H756</f>
        <v>0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248</v>
      </c>
      <c r="AT756" s="217" t="s">
        <v>128</v>
      </c>
      <c r="AU756" s="217" t="s">
        <v>84</v>
      </c>
      <c r="AY756" s="19" t="s">
        <v>125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9" t="s">
        <v>82</v>
      </c>
      <c r="BK756" s="218">
        <f>ROUND(I756*H756,2)</f>
        <v>0</v>
      </c>
      <c r="BL756" s="19" t="s">
        <v>248</v>
      </c>
      <c r="BM756" s="217" t="s">
        <v>989</v>
      </c>
    </row>
    <row r="757" spans="1:65" s="2" customFormat="1" ht="16.5" customHeight="1">
      <c r="A757" s="40"/>
      <c r="B757" s="41"/>
      <c r="C757" s="206" t="s">
        <v>990</v>
      </c>
      <c r="D757" s="206" t="s">
        <v>128</v>
      </c>
      <c r="E757" s="207" t="s">
        <v>991</v>
      </c>
      <c r="F757" s="208" t="s">
        <v>992</v>
      </c>
      <c r="G757" s="209" t="s">
        <v>551</v>
      </c>
      <c r="H757" s="270"/>
      <c r="I757" s="211"/>
      <c r="J757" s="212">
        <f>ROUND(I757*H757,2)</f>
        <v>0</v>
      </c>
      <c r="K757" s="208" t="s">
        <v>19</v>
      </c>
      <c r="L757" s="46"/>
      <c r="M757" s="213" t="s">
        <v>19</v>
      </c>
      <c r="N757" s="214" t="s">
        <v>45</v>
      </c>
      <c r="O757" s="86"/>
      <c r="P757" s="215">
        <f>O757*H757</f>
        <v>0</v>
      </c>
      <c r="Q757" s="215">
        <v>0</v>
      </c>
      <c r="R757" s="215">
        <f>Q757*H757</f>
        <v>0</v>
      </c>
      <c r="S757" s="215">
        <v>0</v>
      </c>
      <c r="T757" s="216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17" t="s">
        <v>248</v>
      </c>
      <c r="AT757" s="217" t="s">
        <v>128</v>
      </c>
      <c r="AU757" s="217" t="s">
        <v>84</v>
      </c>
      <c r="AY757" s="19" t="s">
        <v>125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9" t="s">
        <v>82</v>
      </c>
      <c r="BK757" s="218">
        <f>ROUND(I757*H757,2)</f>
        <v>0</v>
      </c>
      <c r="BL757" s="19" t="s">
        <v>248</v>
      </c>
      <c r="BM757" s="217" t="s">
        <v>993</v>
      </c>
    </row>
    <row r="758" spans="1:63" s="12" customFormat="1" ht="22.8" customHeight="1">
      <c r="A758" s="12"/>
      <c r="B758" s="190"/>
      <c r="C758" s="191"/>
      <c r="D758" s="192" t="s">
        <v>73</v>
      </c>
      <c r="E758" s="204" t="s">
        <v>994</v>
      </c>
      <c r="F758" s="204" t="s">
        <v>995</v>
      </c>
      <c r="G758" s="191"/>
      <c r="H758" s="191"/>
      <c r="I758" s="194"/>
      <c r="J758" s="205">
        <f>BK758</f>
        <v>0</v>
      </c>
      <c r="K758" s="191"/>
      <c r="L758" s="196"/>
      <c r="M758" s="197"/>
      <c r="N758" s="198"/>
      <c r="O758" s="198"/>
      <c r="P758" s="199">
        <f>SUM(P759:P838)</f>
        <v>0</v>
      </c>
      <c r="Q758" s="198"/>
      <c r="R758" s="199">
        <f>SUM(R759:R838)</f>
        <v>2.4440534</v>
      </c>
      <c r="S758" s="198"/>
      <c r="T758" s="200">
        <f>SUM(T759:T838)</f>
        <v>0</v>
      </c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R758" s="201" t="s">
        <v>84</v>
      </c>
      <c r="AT758" s="202" t="s">
        <v>73</v>
      </c>
      <c r="AU758" s="202" t="s">
        <v>82</v>
      </c>
      <c r="AY758" s="201" t="s">
        <v>125</v>
      </c>
      <c r="BK758" s="203">
        <f>SUM(BK759:BK838)</f>
        <v>0</v>
      </c>
    </row>
    <row r="759" spans="1:65" s="2" customFormat="1" ht="16.5" customHeight="1">
      <c r="A759" s="40"/>
      <c r="B759" s="41"/>
      <c r="C759" s="206" t="s">
        <v>996</v>
      </c>
      <c r="D759" s="206" t="s">
        <v>128</v>
      </c>
      <c r="E759" s="207" t="s">
        <v>997</v>
      </c>
      <c r="F759" s="208" t="s">
        <v>998</v>
      </c>
      <c r="G759" s="209" t="s">
        <v>146</v>
      </c>
      <c r="H759" s="210">
        <v>121.59</v>
      </c>
      <c r="I759" s="211"/>
      <c r="J759" s="212">
        <f>ROUND(I759*H759,2)</f>
        <v>0</v>
      </c>
      <c r="K759" s="208" t="s">
        <v>132</v>
      </c>
      <c r="L759" s="46"/>
      <c r="M759" s="213" t="s">
        <v>19</v>
      </c>
      <c r="N759" s="214" t="s">
        <v>45</v>
      </c>
      <c r="O759" s="86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248</v>
      </c>
      <c r="AT759" s="217" t="s">
        <v>128</v>
      </c>
      <c r="AU759" s="217" t="s">
        <v>84</v>
      </c>
      <c r="AY759" s="19" t="s">
        <v>125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82</v>
      </c>
      <c r="BK759" s="218">
        <f>ROUND(I759*H759,2)</f>
        <v>0</v>
      </c>
      <c r="BL759" s="19" t="s">
        <v>248</v>
      </c>
      <c r="BM759" s="217" t="s">
        <v>999</v>
      </c>
    </row>
    <row r="760" spans="1:47" s="2" customFormat="1" ht="12">
      <c r="A760" s="40"/>
      <c r="B760" s="41"/>
      <c r="C760" s="42"/>
      <c r="D760" s="219" t="s">
        <v>135</v>
      </c>
      <c r="E760" s="42"/>
      <c r="F760" s="220" t="s">
        <v>1000</v>
      </c>
      <c r="G760" s="42"/>
      <c r="H760" s="42"/>
      <c r="I760" s="221"/>
      <c r="J760" s="42"/>
      <c r="K760" s="42"/>
      <c r="L760" s="46"/>
      <c r="M760" s="222"/>
      <c r="N760" s="22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135</v>
      </c>
      <c r="AU760" s="19" t="s">
        <v>84</v>
      </c>
    </row>
    <row r="761" spans="1:51" s="13" customFormat="1" ht="12">
      <c r="A761" s="13"/>
      <c r="B761" s="224"/>
      <c r="C761" s="225"/>
      <c r="D761" s="226" t="s">
        <v>137</v>
      </c>
      <c r="E761" s="227" t="s">
        <v>19</v>
      </c>
      <c r="F761" s="228" t="s">
        <v>167</v>
      </c>
      <c r="G761" s="225"/>
      <c r="H761" s="227" t="s">
        <v>19</v>
      </c>
      <c r="I761" s="229"/>
      <c r="J761" s="225"/>
      <c r="K761" s="225"/>
      <c r="L761" s="230"/>
      <c r="M761" s="231"/>
      <c r="N761" s="232"/>
      <c r="O761" s="232"/>
      <c r="P761" s="232"/>
      <c r="Q761" s="232"/>
      <c r="R761" s="232"/>
      <c r="S761" s="232"/>
      <c r="T761" s="23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4" t="s">
        <v>137</v>
      </c>
      <c r="AU761" s="234" t="s">
        <v>84</v>
      </c>
      <c r="AV761" s="13" t="s">
        <v>82</v>
      </c>
      <c r="AW761" s="13" t="s">
        <v>34</v>
      </c>
      <c r="AX761" s="13" t="s">
        <v>74</v>
      </c>
      <c r="AY761" s="234" t="s">
        <v>125</v>
      </c>
    </row>
    <row r="762" spans="1:51" s="14" customFormat="1" ht="12">
      <c r="A762" s="14"/>
      <c r="B762" s="235"/>
      <c r="C762" s="236"/>
      <c r="D762" s="226" t="s">
        <v>137</v>
      </c>
      <c r="E762" s="237" t="s">
        <v>19</v>
      </c>
      <c r="F762" s="238" t="s">
        <v>1001</v>
      </c>
      <c r="G762" s="236"/>
      <c r="H762" s="239">
        <v>119.7</v>
      </c>
      <c r="I762" s="240"/>
      <c r="J762" s="236"/>
      <c r="K762" s="236"/>
      <c r="L762" s="241"/>
      <c r="M762" s="242"/>
      <c r="N762" s="243"/>
      <c r="O762" s="243"/>
      <c r="P762" s="243"/>
      <c r="Q762" s="243"/>
      <c r="R762" s="243"/>
      <c r="S762" s="243"/>
      <c r="T762" s="24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5" t="s">
        <v>137</v>
      </c>
      <c r="AU762" s="245" t="s">
        <v>84</v>
      </c>
      <c r="AV762" s="14" t="s">
        <v>84</v>
      </c>
      <c r="AW762" s="14" t="s">
        <v>34</v>
      </c>
      <c r="AX762" s="14" t="s">
        <v>74</v>
      </c>
      <c r="AY762" s="245" t="s">
        <v>125</v>
      </c>
    </row>
    <row r="763" spans="1:51" s="14" customFormat="1" ht="12">
      <c r="A763" s="14"/>
      <c r="B763" s="235"/>
      <c r="C763" s="236"/>
      <c r="D763" s="226" t="s">
        <v>137</v>
      </c>
      <c r="E763" s="237" t="s">
        <v>19</v>
      </c>
      <c r="F763" s="238" t="s">
        <v>1002</v>
      </c>
      <c r="G763" s="236"/>
      <c r="H763" s="239">
        <v>-14.7</v>
      </c>
      <c r="I763" s="240"/>
      <c r="J763" s="236"/>
      <c r="K763" s="236"/>
      <c r="L763" s="241"/>
      <c r="M763" s="242"/>
      <c r="N763" s="243"/>
      <c r="O763" s="243"/>
      <c r="P763" s="243"/>
      <c r="Q763" s="243"/>
      <c r="R763" s="243"/>
      <c r="S763" s="243"/>
      <c r="T763" s="24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5" t="s">
        <v>137</v>
      </c>
      <c r="AU763" s="245" t="s">
        <v>84</v>
      </c>
      <c r="AV763" s="14" t="s">
        <v>84</v>
      </c>
      <c r="AW763" s="14" t="s">
        <v>34</v>
      </c>
      <c r="AX763" s="14" t="s">
        <v>74</v>
      </c>
      <c r="AY763" s="245" t="s">
        <v>125</v>
      </c>
    </row>
    <row r="764" spans="1:51" s="13" customFormat="1" ht="12">
      <c r="A764" s="13"/>
      <c r="B764" s="224"/>
      <c r="C764" s="225"/>
      <c r="D764" s="226" t="s">
        <v>137</v>
      </c>
      <c r="E764" s="227" t="s">
        <v>19</v>
      </c>
      <c r="F764" s="228" t="s">
        <v>175</v>
      </c>
      <c r="G764" s="225"/>
      <c r="H764" s="227" t="s">
        <v>19</v>
      </c>
      <c r="I764" s="229"/>
      <c r="J764" s="225"/>
      <c r="K764" s="225"/>
      <c r="L764" s="230"/>
      <c r="M764" s="231"/>
      <c r="N764" s="232"/>
      <c r="O764" s="232"/>
      <c r="P764" s="232"/>
      <c r="Q764" s="232"/>
      <c r="R764" s="232"/>
      <c r="S764" s="232"/>
      <c r="T764" s="23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4" t="s">
        <v>137</v>
      </c>
      <c r="AU764" s="234" t="s">
        <v>84</v>
      </c>
      <c r="AV764" s="13" t="s">
        <v>82</v>
      </c>
      <c r="AW764" s="13" t="s">
        <v>34</v>
      </c>
      <c r="AX764" s="13" t="s">
        <v>74</v>
      </c>
      <c r="AY764" s="234" t="s">
        <v>125</v>
      </c>
    </row>
    <row r="765" spans="1:51" s="14" customFormat="1" ht="12">
      <c r="A765" s="14"/>
      <c r="B765" s="235"/>
      <c r="C765" s="236"/>
      <c r="D765" s="226" t="s">
        <v>137</v>
      </c>
      <c r="E765" s="237" t="s">
        <v>19</v>
      </c>
      <c r="F765" s="238" t="s">
        <v>1003</v>
      </c>
      <c r="G765" s="236"/>
      <c r="H765" s="239">
        <v>21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5" t="s">
        <v>137</v>
      </c>
      <c r="AU765" s="245" t="s">
        <v>84</v>
      </c>
      <c r="AV765" s="14" t="s">
        <v>84</v>
      </c>
      <c r="AW765" s="14" t="s">
        <v>34</v>
      </c>
      <c r="AX765" s="14" t="s">
        <v>74</v>
      </c>
      <c r="AY765" s="245" t="s">
        <v>125</v>
      </c>
    </row>
    <row r="766" spans="1:51" s="14" customFormat="1" ht="12">
      <c r="A766" s="14"/>
      <c r="B766" s="235"/>
      <c r="C766" s="236"/>
      <c r="D766" s="226" t="s">
        <v>137</v>
      </c>
      <c r="E766" s="237" t="s">
        <v>19</v>
      </c>
      <c r="F766" s="238" t="s">
        <v>1004</v>
      </c>
      <c r="G766" s="236"/>
      <c r="H766" s="239">
        <v>-4.41</v>
      </c>
      <c r="I766" s="240"/>
      <c r="J766" s="236"/>
      <c r="K766" s="236"/>
      <c r="L766" s="241"/>
      <c r="M766" s="242"/>
      <c r="N766" s="243"/>
      <c r="O766" s="243"/>
      <c r="P766" s="243"/>
      <c r="Q766" s="243"/>
      <c r="R766" s="243"/>
      <c r="S766" s="243"/>
      <c r="T766" s="24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5" t="s">
        <v>137</v>
      </c>
      <c r="AU766" s="245" t="s">
        <v>84</v>
      </c>
      <c r="AV766" s="14" t="s">
        <v>84</v>
      </c>
      <c r="AW766" s="14" t="s">
        <v>34</v>
      </c>
      <c r="AX766" s="14" t="s">
        <v>74</v>
      </c>
      <c r="AY766" s="245" t="s">
        <v>125</v>
      </c>
    </row>
    <row r="767" spans="1:51" s="15" customFormat="1" ht="12">
      <c r="A767" s="15"/>
      <c r="B767" s="246"/>
      <c r="C767" s="247"/>
      <c r="D767" s="226" t="s">
        <v>137</v>
      </c>
      <c r="E767" s="248" t="s">
        <v>19</v>
      </c>
      <c r="F767" s="249" t="s">
        <v>142</v>
      </c>
      <c r="G767" s="247"/>
      <c r="H767" s="250">
        <v>121.59</v>
      </c>
      <c r="I767" s="251"/>
      <c r="J767" s="247"/>
      <c r="K767" s="247"/>
      <c r="L767" s="252"/>
      <c r="M767" s="253"/>
      <c r="N767" s="254"/>
      <c r="O767" s="254"/>
      <c r="P767" s="254"/>
      <c r="Q767" s="254"/>
      <c r="R767" s="254"/>
      <c r="S767" s="254"/>
      <c r="T767" s="25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56" t="s">
        <v>137</v>
      </c>
      <c r="AU767" s="256" t="s">
        <v>84</v>
      </c>
      <c r="AV767" s="15" t="s">
        <v>133</v>
      </c>
      <c r="AW767" s="15" t="s">
        <v>34</v>
      </c>
      <c r="AX767" s="15" t="s">
        <v>82</v>
      </c>
      <c r="AY767" s="256" t="s">
        <v>125</v>
      </c>
    </row>
    <row r="768" spans="1:65" s="2" customFormat="1" ht="16.5" customHeight="1">
      <c r="A768" s="40"/>
      <c r="B768" s="41"/>
      <c r="C768" s="206" t="s">
        <v>1005</v>
      </c>
      <c r="D768" s="206" t="s">
        <v>128</v>
      </c>
      <c r="E768" s="207" t="s">
        <v>1006</v>
      </c>
      <c r="F768" s="208" t="s">
        <v>1007</v>
      </c>
      <c r="G768" s="209" t="s">
        <v>146</v>
      </c>
      <c r="H768" s="210">
        <v>121.59</v>
      </c>
      <c r="I768" s="211"/>
      <c r="J768" s="212">
        <f>ROUND(I768*H768,2)</f>
        <v>0</v>
      </c>
      <c r="K768" s="208" t="s">
        <v>132</v>
      </c>
      <c r="L768" s="46"/>
      <c r="M768" s="213" t="s">
        <v>19</v>
      </c>
      <c r="N768" s="214" t="s">
        <v>45</v>
      </c>
      <c r="O768" s="86"/>
      <c r="P768" s="215">
        <f>O768*H768</f>
        <v>0</v>
      </c>
      <c r="Q768" s="215">
        <v>0.0003</v>
      </c>
      <c r="R768" s="215">
        <f>Q768*H768</f>
        <v>0.036476999999999996</v>
      </c>
      <c r="S768" s="215">
        <v>0</v>
      </c>
      <c r="T768" s="216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7" t="s">
        <v>248</v>
      </c>
      <c r="AT768" s="217" t="s">
        <v>128</v>
      </c>
      <c r="AU768" s="217" t="s">
        <v>84</v>
      </c>
      <c r="AY768" s="19" t="s">
        <v>125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9" t="s">
        <v>82</v>
      </c>
      <c r="BK768" s="218">
        <f>ROUND(I768*H768,2)</f>
        <v>0</v>
      </c>
      <c r="BL768" s="19" t="s">
        <v>248</v>
      </c>
      <c r="BM768" s="217" t="s">
        <v>1008</v>
      </c>
    </row>
    <row r="769" spans="1:47" s="2" customFormat="1" ht="12">
      <c r="A769" s="40"/>
      <c r="B769" s="41"/>
      <c r="C769" s="42"/>
      <c r="D769" s="219" t="s">
        <v>135</v>
      </c>
      <c r="E769" s="42"/>
      <c r="F769" s="220" t="s">
        <v>1009</v>
      </c>
      <c r="G769" s="42"/>
      <c r="H769" s="42"/>
      <c r="I769" s="221"/>
      <c r="J769" s="42"/>
      <c r="K769" s="42"/>
      <c r="L769" s="46"/>
      <c r="M769" s="222"/>
      <c r="N769" s="223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135</v>
      </c>
      <c r="AU769" s="19" t="s">
        <v>84</v>
      </c>
    </row>
    <row r="770" spans="1:51" s="13" customFormat="1" ht="12">
      <c r="A770" s="13"/>
      <c r="B770" s="224"/>
      <c r="C770" s="225"/>
      <c r="D770" s="226" t="s">
        <v>137</v>
      </c>
      <c r="E770" s="227" t="s">
        <v>19</v>
      </c>
      <c r="F770" s="228" t="s">
        <v>167</v>
      </c>
      <c r="G770" s="225"/>
      <c r="H770" s="227" t="s">
        <v>19</v>
      </c>
      <c r="I770" s="229"/>
      <c r="J770" s="225"/>
      <c r="K770" s="225"/>
      <c r="L770" s="230"/>
      <c r="M770" s="231"/>
      <c r="N770" s="232"/>
      <c r="O770" s="232"/>
      <c r="P770" s="232"/>
      <c r="Q770" s="232"/>
      <c r="R770" s="232"/>
      <c r="S770" s="232"/>
      <c r="T770" s="23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4" t="s">
        <v>137</v>
      </c>
      <c r="AU770" s="234" t="s">
        <v>84</v>
      </c>
      <c r="AV770" s="13" t="s">
        <v>82</v>
      </c>
      <c r="AW770" s="13" t="s">
        <v>34</v>
      </c>
      <c r="AX770" s="13" t="s">
        <v>74</v>
      </c>
      <c r="AY770" s="234" t="s">
        <v>125</v>
      </c>
    </row>
    <row r="771" spans="1:51" s="14" customFormat="1" ht="12">
      <c r="A771" s="14"/>
      <c r="B771" s="235"/>
      <c r="C771" s="236"/>
      <c r="D771" s="226" t="s">
        <v>137</v>
      </c>
      <c r="E771" s="237" t="s">
        <v>19</v>
      </c>
      <c r="F771" s="238" t="s">
        <v>1001</v>
      </c>
      <c r="G771" s="236"/>
      <c r="H771" s="239">
        <v>119.7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5" t="s">
        <v>137</v>
      </c>
      <c r="AU771" s="245" t="s">
        <v>84</v>
      </c>
      <c r="AV771" s="14" t="s">
        <v>84</v>
      </c>
      <c r="AW771" s="14" t="s">
        <v>34</v>
      </c>
      <c r="AX771" s="14" t="s">
        <v>74</v>
      </c>
      <c r="AY771" s="245" t="s">
        <v>125</v>
      </c>
    </row>
    <row r="772" spans="1:51" s="14" customFormat="1" ht="12">
      <c r="A772" s="14"/>
      <c r="B772" s="235"/>
      <c r="C772" s="236"/>
      <c r="D772" s="226" t="s">
        <v>137</v>
      </c>
      <c r="E772" s="237" t="s">
        <v>19</v>
      </c>
      <c r="F772" s="238" t="s">
        <v>1002</v>
      </c>
      <c r="G772" s="236"/>
      <c r="H772" s="239">
        <v>-14.7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5" t="s">
        <v>137</v>
      </c>
      <c r="AU772" s="245" t="s">
        <v>84</v>
      </c>
      <c r="AV772" s="14" t="s">
        <v>84</v>
      </c>
      <c r="AW772" s="14" t="s">
        <v>34</v>
      </c>
      <c r="AX772" s="14" t="s">
        <v>74</v>
      </c>
      <c r="AY772" s="245" t="s">
        <v>125</v>
      </c>
    </row>
    <row r="773" spans="1:51" s="13" customFormat="1" ht="12">
      <c r="A773" s="13"/>
      <c r="B773" s="224"/>
      <c r="C773" s="225"/>
      <c r="D773" s="226" t="s">
        <v>137</v>
      </c>
      <c r="E773" s="227" t="s">
        <v>19</v>
      </c>
      <c r="F773" s="228" t="s">
        <v>175</v>
      </c>
      <c r="G773" s="225"/>
      <c r="H773" s="227" t="s">
        <v>19</v>
      </c>
      <c r="I773" s="229"/>
      <c r="J773" s="225"/>
      <c r="K773" s="225"/>
      <c r="L773" s="230"/>
      <c r="M773" s="231"/>
      <c r="N773" s="232"/>
      <c r="O773" s="232"/>
      <c r="P773" s="232"/>
      <c r="Q773" s="232"/>
      <c r="R773" s="232"/>
      <c r="S773" s="232"/>
      <c r="T773" s="23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4" t="s">
        <v>137</v>
      </c>
      <c r="AU773" s="234" t="s">
        <v>84</v>
      </c>
      <c r="AV773" s="13" t="s">
        <v>82</v>
      </c>
      <c r="AW773" s="13" t="s">
        <v>34</v>
      </c>
      <c r="AX773" s="13" t="s">
        <v>74</v>
      </c>
      <c r="AY773" s="234" t="s">
        <v>125</v>
      </c>
    </row>
    <row r="774" spans="1:51" s="14" customFormat="1" ht="12">
      <c r="A774" s="14"/>
      <c r="B774" s="235"/>
      <c r="C774" s="236"/>
      <c r="D774" s="226" t="s">
        <v>137</v>
      </c>
      <c r="E774" s="237" t="s">
        <v>19</v>
      </c>
      <c r="F774" s="238" t="s">
        <v>1003</v>
      </c>
      <c r="G774" s="236"/>
      <c r="H774" s="239">
        <v>21</v>
      </c>
      <c r="I774" s="240"/>
      <c r="J774" s="236"/>
      <c r="K774" s="236"/>
      <c r="L774" s="241"/>
      <c r="M774" s="242"/>
      <c r="N774" s="243"/>
      <c r="O774" s="243"/>
      <c r="P774" s="243"/>
      <c r="Q774" s="243"/>
      <c r="R774" s="243"/>
      <c r="S774" s="243"/>
      <c r="T774" s="24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5" t="s">
        <v>137</v>
      </c>
      <c r="AU774" s="245" t="s">
        <v>84</v>
      </c>
      <c r="AV774" s="14" t="s">
        <v>84</v>
      </c>
      <c r="AW774" s="14" t="s">
        <v>34</v>
      </c>
      <c r="AX774" s="14" t="s">
        <v>74</v>
      </c>
      <c r="AY774" s="245" t="s">
        <v>125</v>
      </c>
    </row>
    <row r="775" spans="1:51" s="14" customFormat="1" ht="12">
      <c r="A775" s="14"/>
      <c r="B775" s="235"/>
      <c r="C775" s="236"/>
      <c r="D775" s="226" t="s">
        <v>137</v>
      </c>
      <c r="E775" s="237" t="s">
        <v>19</v>
      </c>
      <c r="F775" s="238" t="s">
        <v>1004</v>
      </c>
      <c r="G775" s="236"/>
      <c r="H775" s="239">
        <v>-4.41</v>
      </c>
      <c r="I775" s="240"/>
      <c r="J775" s="236"/>
      <c r="K775" s="236"/>
      <c r="L775" s="241"/>
      <c r="M775" s="242"/>
      <c r="N775" s="243"/>
      <c r="O775" s="243"/>
      <c r="P775" s="243"/>
      <c r="Q775" s="243"/>
      <c r="R775" s="243"/>
      <c r="S775" s="243"/>
      <c r="T775" s="24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5" t="s">
        <v>137</v>
      </c>
      <c r="AU775" s="245" t="s">
        <v>84</v>
      </c>
      <c r="AV775" s="14" t="s">
        <v>84</v>
      </c>
      <c r="AW775" s="14" t="s">
        <v>34</v>
      </c>
      <c r="AX775" s="14" t="s">
        <v>74</v>
      </c>
      <c r="AY775" s="245" t="s">
        <v>125</v>
      </c>
    </row>
    <row r="776" spans="1:51" s="15" customFormat="1" ht="12">
      <c r="A776" s="15"/>
      <c r="B776" s="246"/>
      <c r="C776" s="247"/>
      <c r="D776" s="226" t="s">
        <v>137</v>
      </c>
      <c r="E776" s="248" t="s">
        <v>19</v>
      </c>
      <c r="F776" s="249" t="s">
        <v>142</v>
      </c>
      <c r="G776" s="247"/>
      <c r="H776" s="250">
        <v>121.59</v>
      </c>
      <c r="I776" s="251"/>
      <c r="J776" s="247"/>
      <c r="K776" s="247"/>
      <c r="L776" s="252"/>
      <c r="M776" s="253"/>
      <c r="N776" s="254"/>
      <c r="O776" s="254"/>
      <c r="P776" s="254"/>
      <c r="Q776" s="254"/>
      <c r="R776" s="254"/>
      <c r="S776" s="254"/>
      <c r="T776" s="25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56" t="s">
        <v>137</v>
      </c>
      <c r="AU776" s="256" t="s">
        <v>84</v>
      </c>
      <c r="AV776" s="15" t="s">
        <v>133</v>
      </c>
      <c r="AW776" s="15" t="s">
        <v>34</v>
      </c>
      <c r="AX776" s="15" t="s">
        <v>82</v>
      </c>
      <c r="AY776" s="256" t="s">
        <v>125</v>
      </c>
    </row>
    <row r="777" spans="1:65" s="2" customFormat="1" ht="24.15" customHeight="1">
      <c r="A777" s="40"/>
      <c r="B777" s="41"/>
      <c r="C777" s="206" t="s">
        <v>1010</v>
      </c>
      <c r="D777" s="206" t="s">
        <v>128</v>
      </c>
      <c r="E777" s="207" t="s">
        <v>1011</v>
      </c>
      <c r="F777" s="208" t="s">
        <v>1012</v>
      </c>
      <c r="G777" s="209" t="s">
        <v>146</v>
      </c>
      <c r="H777" s="210">
        <v>121.59</v>
      </c>
      <c r="I777" s="211"/>
      <c r="J777" s="212">
        <f>ROUND(I777*H777,2)</f>
        <v>0</v>
      </c>
      <c r="K777" s="208" t="s">
        <v>132</v>
      </c>
      <c r="L777" s="46"/>
      <c r="M777" s="213" t="s">
        <v>19</v>
      </c>
      <c r="N777" s="214" t="s">
        <v>45</v>
      </c>
      <c r="O777" s="86"/>
      <c r="P777" s="215">
        <f>O777*H777</f>
        <v>0</v>
      </c>
      <c r="Q777" s="215">
        <v>0.0053</v>
      </c>
      <c r="R777" s="215">
        <f>Q777*H777</f>
        <v>0.644427</v>
      </c>
      <c r="S777" s="215">
        <v>0</v>
      </c>
      <c r="T777" s="216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7" t="s">
        <v>248</v>
      </c>
      <c r="AT777" s="217" t="s">
        <v>128</v>
      </c>
      <c r="AU777" s="217" t="s">
        <v>84</v>
      </c>
      <c r="AY777" s="19" t="s">
        <v>125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9" t="s">
        <v>82</v>
      </c>
      <c r="BK777" s="218">
        <f>ROUND(I777*H777,2)</f>
        <v>0</v>
      </c>
      <c r="BL777" s="19" t="s">
        <v>248</v>
      </c>
      <c r="BM777" s="217" t="s">
        <v>1013</v>
      </c>
    </row>
    <row r="778" spans="1:47" s="2" customFormat="1" ht="12">
      <c r="A778" s="40"/>
      <c r="B778" s="41"/>
      <c r="C778" s="42"/>
      <c r="D778" s="219" t="s">
        <v>135</v>
      </c>
      <c r="E778" s="42"/>
      <c r="F778" s="220" t="s">
        <v>1014</v>
      </c>
      <c r="G778" s="42"/>
      <c r="H778" s="42"/>
      <c r="I778" s="221"/>
      <c r="J778" s="42"/>
      <c r="K778" s="42"/>
      <c r="L778" s="46"/>
      <c r="M778" s="222"/>
      <c r="N778" s="223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9" t="s">
        <v>135</v>
      </c>
      <c r="AU778" s="19" t="s">
        <v>84</v>
      </c>
    </row>
    <row r="779" spans="1:51" s="13" customFormat="1" ht="12">
      <c r="A779" s="13"/>
      <c r="B779" s="224"/>
      <c r="C779" s="225"/>
      <c r="D779" s="226" t="s">
        <v>137</v>
      </c>
      <c r="E779" s="227" t="s">
        <v>19</v>
      </c>
      <c r="F779" s="228" t="s">
        <v>167</v>
      </c>
      <c r="G779" s="225"/>
      <c r="H779" s="227" t="s">
        <v>19</v>
      </c>
      <c r="I779" s="229"/>
      <c r="J779" s="225"/>
      <c r="K779" s="225"/>
      <c r="L779" s="230"/>
      <c r="M779" s="231"/>
      <c r="N779" s="232"/>
      <c r="O779" s="232"/>
      <c r="P779" s="232"/>
      <c r="Q779" s="232"/>
      <c r="R779" s="232"/>
      <c r="S779" s="232"/>
      <c r="T779" s="23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4" t="s">
        <v>137</v>
      </c>
      <c r="AU779" s="234" t="s">
        <v>84</v>
      </c>
      <c r="AV779" s="13" t="s">
        <v>82</v>
      </c>
      <c r="AW779" s="13" t="s">
        <v>34</v>
      </c>
      <c r="AX779" s="13" t="s">
        <v>74</v>
      </c>
      <c r="AY779" s="234" t="s">
        <v>125</v>
      </c>
    </row>
    <row r="780" spans="1:51" s="14" customFormat="1" ht="12">
      <c r="A780" s="14"/>
      <c r="B780" s="235"/>
      <c r="C780" s="236"/>
      <c r="D780" s="226" t="s">
        <v>137</v>
      </c>
      <c r="E780" s="237" t="s">
        <v>19</v>
      </c>
      <c r="F780" s="238" t="s">
        <v>1001</v>
      </c>
      <c r="G780" s="236"/>
      <c r="H780" s="239">
        <v>119.7</v>
      </c>
      <c r="I780" s="240"/>
      <c r="J780" s="236"/>
      <c r="K780" s="236"/>
      <c r="L780" s="241"/>
      <c r="M780" s="242"/>
      <c r="N780" s="243"/>
      <c r="O780" s="243"/>
      <c r="P780" s="243"/>
      <c r="Q780" s="243"/>
      <c r="R780" s="243"/>
      <c r="S780" s="243"/>
      <c r="T780" s="24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5" t="s">
        <v>137</v>
      </c>
      <c r="AU780" s="245" t="s">
        <v>84</v>
      </c>
      <c r="AV780" s="14" t="s">
        <v>84</v>
      </c>
      <c r="AW780" s="14" t="s">
        <v>34</v>
      </c>
      <c r="AX780" s="14" t="s">
        <v>74</v>
      </c>
      <c r="AY780" s="245" t="s">
        <v>125</v>
      </c>
    </row>
    <row r="781" spans="1:51" s="14" customFormat="1" ht="12">
      <c r="A781" s="14"/>
      <c r="B781" s="235"/>
      <c r="C781" s="236"/>
      <c r="D781" s="226" t="s">
        <v>137</v>
      </c>
      <c r="E781" s="237" t="s">
        <v>19</v>
      </c>
      <c r="F781" s="238" t="s">
        <v>1002</v>
      </c>
      <c r="G781" s="236"/>
      <c r="H781" s="239">
        <v>-14.7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137</v>
      </c>
      <c r="AU781" s="245" t="s">
        <v>84</v>
      </c>
      <c r="AV781" s="14" t="s">
        <v>84</v>
      </c>
      <c r="AW781" s="14" t="s">
        <v>34</v>
      </c>
      <c r="AX781" s="14" t="s">
        <v>74</v>
      </c>
      <c r="AY781" s="245" t="s">
        <v>125</v>
      </c>
    </row>
    <row r="782" spans="1:51" s="13" customFormat="1" ht="12">
      <c r="A782" s="13"/>
      <c r="B782" s="224"/>
      <c r="C782" s="225"/>
      <c r="D782" s="226" t="s">
        <v>137</v>
      </c>
      <c r="E782" s="227" t="s">
        <v>19</v>
      </c>
      <c r="F782" s="228" t="s">
        <v>175</v>
      </c>
      <c r="G782" s="225"/>
      <c r="H782" s="227" t="s">
        <v>19</v>
      </c>
      <c r="I782" s="229"/>
      <c r="J782" s="225"/>
      <c r="K782" s="225"/>
      <c r="L782" s="230"/>
      <c r="M782" s="231"/>
      <c r="N782" s="232"/>
      <c r="O782" s="232"/>
      <c r="P782" s="232"/>
      <c r="Q782" s="232"/>
      <c r="R782" s="232"/>
      <c r="S782" s="232"/>
      <c r="T782" s="23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4" t="s">
        <v>137</v>
      </c>
      <c r="AU782" s="234" t="s">
        <v>84</v>
      </c>
      <c r="AV782" s="13" t="s">
        <v>82</v>
      </c>
      <c r="AW782" s="13" t="s">
        <v>34</v>
      </c>
      <c r="AX782" s="13" t="s">
        <v>74</v>
      </c>
      <c r="AY782" s="234" t="s">
        <v>125</v>
      </c>
    </row>
    <row r="783" spans="1:51" s="14" customFormat="1" ht="12">
      <c r="A783" s="14"/>
      <c r="B783" s="235"/>
      <c r="C783" s="236"/>
      <c r="D783" s="226" t="s">
        <v>137</v>
      </c>
      <c r="E783" s="237" t="s">
        <v>19</v>
      </c>
      <c r="F783" s="238" t="s">
        <v>1003</v>
      </c>
      <c r="G783" s="236"/>
      <c r="H783" s="239">
        <v>21</v>
      </c>
      <c r="I783" s="240"/>
      <c r="J783" s="236"/>
      <c r="K783" s="236"/>
      <c r="L783" s="241"/>
      <c r="M783" s="242"/>
      <c r="N783" s="243"/>
      <c r="O783" s="243"/>
      <c r="P783" s="243"/>
      <c r="Q783" s="243"/>
      <c r="R783" s="243"/>
      <c r="S783" s="243"/>
      <c r="T783" s="24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5" t="s">
        <v>137</v>
      </c>
      <c r="AU783" s="245" t="s">
        <v>84</v>
      </c>
      <c r="AV783" s="14" t="s">
        <v>84</v>
      </c>
      <c r="AW783" s="14" t="s">
        <v>34</v>
      </c>
      <c r="AX783" s="14" t="s">
        <v>74</v>
      </c>
      <c r="AY783" s="245" t="s">
        <v>125</v>
      </c>
    </row>
    <row r="784" spans="1:51" s="14" customFormat="1" ht="12">
      <c r="A784" s="14"/>
      <c r="B784" s="235"/>
      <c r="C784" s="236"/>
      <c r="D784" s="226" t="s">
        <v>137</v>
      </c>
      <c r="E784" s="237" t="s">
        <v>19</v>
      </c>
      <c r="F784" s="238" t="s">
        <v>1004</v>
      </c>
      <c r="G784" s="236"/>
      <c r="H784" s="239">
        <v>-4.41</v>
      </c>
      <c r="I784" s="240"/>
      <c r="J784" s="236"/>
      <c r="K784" s="236"/>
      <c r="L784" s="241"/>
      <c r="M784" s="242"/>
      <c r="N784" s="243"/>
      <c r="O784" s="243"/>
      <c r="P784" s="243"/>
      <c r="Q784" s="243"/>
      <c r="R784" s="243"/>
      <c r="S784" s="243"/>
      <c r="T784" s="24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5" t="s">
        <v>137</v>
      </c>
      <c r="AU784" s="245" t="s">
        <v>84</v>
      </c>
      <c r="AV784" s="14" t="s">
        <v>84</v>
      </c>
      <c r="AW784" s="14" t="s">
        <v>34</v>
      </c>
      <c r="AX784" s="14" t="s">
        <v>74</v>
      </c>
      <c r="AY784" s="245" t="s">
        <v>125</v>
      </c>
    </row>
    <row r="785" spans="1:51" s="15" customFormat="1" ht="12">
      <c r="A785" s="15"/>
      <c r="B785" s="246"/>
      <c r="C785" s="247"/>
      <c r="D785" s="226" t="s">
        <v>137</v>
      </c>
      <c r="E785" s="248" t="s">
        <v>19</v>
      </c>
      <c r="F785" s="249" t="s">
        <v>142</v>
      </c>
      <c r="G785" s="247"/>
      <c r="H785" s="250">
        <v>121.59</v>
      </c>
      <c r="I785" s="251"/>
      <c r="J785" s="247"/>
      <c r="K785" s="247"/>
      <c r="L785" s="252"/>
      <c r="M785" s="253"/>
      <c r="N785" s="254"/>
      <c r="O785" s="254"/>
      <c r="P785" s="254"/>
      <c r="Q785" s="254"/>
      <c r="R785" s="254"/>
      <c r="S785" s="254"/>
      <c r="T785" s="25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56" t="s">
        <v>137</v>
      </c>
      <c r="AU785" s="256" t="s">
        <v>84</v>
      </c>
      <c r="AV785" s="15" t="s">
        <v>133</v>
      </c>
      <c r="AW785" s="15" t="s">
        <v>34</v>
      </c>
      <c r="AX785" s="15" t="s">
        <v>82</v>
      </c>
      <c r="AY785" s="256" t="s">
        <v>125</v>
      </c>
    </row>
    <row r="786" spans="1:65" s="2" customFormat="1" ht="16.5" customHeight="1">
      <c r="A786" s="40"/>
      <c r="B786" s="41"/>
      <c r="C786" s="260" t="s">
        <v>1015</v>
      </c>
      <c r="D786" s="260" t="s">
        <v>474</v>
      </c>
      <c r="E786" s="261" t="s">
        <v>1016</v>
      </c>
      <c r="F786" s="262" t="s">
        <v>1017</v>
      </c>
      <c r="G786" s="263" t="s">
        <v>146</v>
      </c>
      <c r="H786" s="264">
        <v>133.749</v>
      </c>
      <c r="I786" s="265"/>
      <c r="J786" s="266">
        <f>ROUND(I786*H786,2)</f>
        <v>0</v>
      </c>
      <c r="K786" s="262" t="s">
        <v>132</v>
      </c>
      <c r="L786" s="267"/>
      <c r="M786" s="268" t="s">
        <v>19</v>
      </c>
      <c r="N786" s="269" t="s">
        <v>45</v>
      </c>
      <c r="O786" s="86"/>
      <c r="P786" s="215">
        <f>O786*H786</f>
        <v>0</v>
      </c>
      <c r="Q786" s="215">
        <v>0.0126</v>
      </c>
      <c r="R786" s="215">
        <f>Q786*H786</f>
        <v>1.6852373999999999</v>
      </c>
      <c r="S786" s="215">
        <v>0</v>
      </c>
      <c r="T786" s="216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17" t="s">
        <v>352</v>
      </c>
      <c r="AT786" s="217" t="s">
        <v>474</v>
      </c>
      <c r="AU786" s="217" t="s">
        <v>84</v>
      </c>
      <c r="AY786" s="19" t="s">
        <v>125</v>
      </c>
      <c r="BE786" s="218">
        <f>IF(N786="základní",J786,0)</f>
        <v>0</v>
      </c>
      <c r="BF786" s="218">
        <f>IF(N786="snížená",J786,0)</f>
        <v>0</v>
      </c>
      <c r="BG786" s="218">
        <f>IF(N786="zákl. přenesená",J786,0)</f>
        <v>0</v>
      </c>
      <c r="BH786" s="218">
        <f>IF(N786="sníž. přenesená",J786,0)</f>
        <v>0</v>
      </c>
      <c r="BI786" s="218">
        <f>IF(N786="nulová",J786,0)</f>
        <v>0</v>
      </c>
      <c r="BJ786" s="19" t="s">
        <v>82</v>
      </c>
      <c r="BK786" s="218">
        <f>ROUND(I786*H786,2)</f>
        <v>0</v>
      </c>
      <c r="BL786" s="19" t="s">
        <v>248</v>
      </c>
      <c r="BM786" s="217" t="s">
        <v>1018</v>
      </c>
    </row>
    <row r="787" spans="1:51" s="13" customFormat="1" ht="12">
      <c r="A787" s="13"/>
      <c r="B787" s="224"/>
      <c r="C787" s="225"/>
      <c r="D787" s="226" t="s">
        <v>137</v>
      </c>
      <c r="E787" s="227" t="s">
        <v>19</v>
      </c>
      <c r="F787" s="228" t="s">
        <v>167</v>
      </c>
      <c r="G787" s="225"/>
      <c r="H787" s="227" t="s">
        <v>19</v>
      </c>
      <c r="I787" s="229"/>
      <c r="J787" s="225"/>
      <c r="K787" s="225"/>
      <c r="L787" s="230"/>
      <c r="M787" s="231"/>
      <c r="N787" s="232"/>
      <c r="O787" s="232"/>
      <c r="P787" s="232"/>
      <c r="Q787" s="232"/>
      <c r="R787" s="232"/>
      <c r="S787" s="232"/>
      <c r="T787" s="23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4" t="s">
        <v>137</v>
      </c>
      <c r="AU787" s="234" t="s">
        <v>84</v>
      </c>
      <c r="AV787" s="13" t="s">
        <v>82</v>
      </c>
      <c r="AW787" s="13" t="s">
        <v>34</v>
      </c>
      <c r="AX787" s="13" t="s">
        <v>74</v>
      </c>
      <c r="AY787" s="234" t="s">
        <v>125</v>
      </c>
    </row>
    <row r="788" spans="1:51" s="14" customFormat="1" ht="12">
      <c r="A788" s="14"/>
      <c r="B788" s="235"/>
      <c r="C788" s="236"/>
      <c r="D788" s="226" t="s">
        <v>137</v>
      </c>
      <c r="E788" s="237" t="s">
        <v>19</v>
      </c>
      <c r="F788" s="238" t="s">
        <v>1001</v>
      </c>
      <c r="G788" s="236"/>
      <c r="H788" s="239">
        <v>119.7</v>
      </c>
      <c r="I788" s="240"/>
      <c r="J788" s="236"/>
      <c r="K788" s="236"/>
      <c r="L788" s="241"/>
      <c r="M788" s="242"/>
      <c r="N788" s="243"/>
      <c r="O788" s="243"/>
      <c r="P788" s="243"/>
      <c r="Q788" s="243"/>
      <c r="R788" s="243"/>
      <c r="S788" s="243"/>
      <c r="T788" s="24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5" t="s">
        <v>137</v>
      </c>
      <c r="AU788" s="245" t="s">
        <v>84</v>
      </c>
      <c r="AV788" s="14" t="s">
        <v>84</v>
      </c>
      <c r="AW788" s="14" t="s">
        <v>34</v>
      </c>
      <c r="AX788" s="14" t="s">
        <v>74</v>
      </c>
      <c r="AY788" s="245" t="s">
        <v>125</v>
      </c>
    </row>
    <row r="789" spans="1:51" s="14" customFormat="1" ht="12">
      <c r="A789" s="14"/>
      <c r="B789" s="235"/>
      <c r="C789" s="236"/>
      <c r="D789" s="226" t="s">
        <v>137</v>
      </c>
      <c r="E789" s="237" t="s">
        <v>19</v>
      </c>
      <c r="F789" s="238" t="s">
        <v>1002</v>
      </c>
      <c r="G789" s="236"/>
      <c r="H789" s="239">
        <v>-14.7</v>
      </c>
      <c r="I789" s="240"/>
      <c r="J789" s="236"/>
      <c r="K789" s="236"/>
      <c r="L789" s="241"/>
      <c r="M789" s="242"/>
      <c r="N789" s="243"/>
      <c r="O789" s="243"/>
      <c r="P789" s="243"/>
      <c r="Q789" s="243"/>
      <c r="R789" s="243"/>
      <c r="S789" s="243"/>
      <c r="T789" s="24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5" t="s">
        <v>137</v>
      </c>
      <c r="AU789" s="245" t="s">
        <v>84</v>
      </c>
      <c r="AV789" s="14" t="s">
        <v>84</v>
      </c>
      <c r="AW789" s="14" t="s">
        <v>34</v>
      </c>
      <c r="AX789" s="14" t="s">
        <v>74</v>
      </c>
      <c r="AY789" s="245" t="s">
        <v>125</v>
      </c>
    </row>
    <row r="790" spans="1:51" s="13" customFormat="1" ht="12">
      <c r="A790" s="13"/>
      <c r="B790" s="224"/>
      <c r="C790" s="225"/>
      <c r="D790" s="226" t="s">
        <v>137</v>
      </c>
      <c r="E790" s="227" t="s">
        <v>19</v>
      </c>
      <c r="F790" s="228" t="s">
        <v>175</v>
      </c>
      <c r="G790" s="225"/>
      <c r="H790" s="227" t="s">
        <v>19</v>
      </c>
      <c r="I790" s="229"/>
      <c r="J790" s="225"/>
      <c r="K790" s="225"/>
      <c r="L790" s="230"/>
      <c r="M790" s="231"/>
      <c r="N790" s="232"/>
      <c r="O790" s="232"/>
      <c r="P790" s="232"/>
      <c r="Q790" s="232"/>
      <c r="R790" s="232"/>
      <c r="S790" s="232"/>
      <c r="T790" s="23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4" t="s">
        <v>137</v>
      </c>
      <c r="AU790" s="234" t="s">
        <v>84</v>
      </c>
      <c r="AV790" s="13" t="s">
        <v>82</v>
      </c>
      <c r="AW790" s="13" t="s">
        <v>34</v>
      </c>
      <c r="AX790" s="13" t="s">
        <v>74</v>
      </c>
      <c r="AY790" s="234" t="s">
        <v>125</v>
      </c>
    </row>
    <row r="791" spans="1:51" s="14" customFormat="1" ht="12">
      <c r="A791" s="14"/>
      <c r="B791" s="235"/>
      <c r="C791" s="236"/>
      <c r="D791" s="226" t="s">
        <v>137</v>
      </c>
      <c r="E791" s="237" t="s">
        <v>19</v>
      </c>
      <c r="F791" s="238" t="s">
        <v>1003</v>
      </c>
      <c r="G791" s="236"/>
      <c r="H791" s="239">
        <v>21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5" t="s">
        <v>137</v>
      </c>
      <c r="AU791" s="245" t="s">
        <v>84</v>
      </c>
      <c r="AV791" s="14" t="s">
        <v>84</v>
      </c>
      <c r="AW791" s="14" t="s">
        <v>34</v>
      </c>
      <c r="AX791" s="14" t="s">
        <v>74</v>
      </c>
      <c r="AY791" s="245" t="s">
        <v>125</v>
      </c>
    </row>
    <row r="792" spans="1:51" s="14" customFormat="1" ht="12">
      <c r="A792" s="14"/>
      <c r="B792" s="235"/>
      <c r="C792" s="236"/>
      <c r="D792" s="226" t="s">
        <v>137</v>
      </c>
      <c r="E792" s="237" t="s">
        <v>19</v>
      </c>
      <c r="F792" s="238" t="s">
        <v>1004</v>
      </c>
      <c r="G792" s="236"/>
      <c r="H792" s="239">
        <v>-4.41</v>
      </c>
      <c r="I792" s="240"/>
      <c r="J792" s="236"/>
      <c r="K792" s="236"/>
      <c r="L792" s="241"/>
      <c r="M792" s="242"/>
      <c r="N792" s="243"/>
      <c r="O792" s="243"/>
      <c r="P792" s="243"/>
      <c r="Q792" s="243"/>
      <c r="R792" s="243"/>
      <c r="S792" s="243"/>
      <c r="T792" s="24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5" t="s">
        <v>137</v>
      </c>
      <c r="AU792" s="245" t="s">
        <v>84</v>
      </c>
      <c r="AV792" s="14" t="s">
        <v>84</v>
      </c>
      <c r="AW792" s="14" t="s">
        <v>34</v>
      </c>
      <c r="AX792" s="14" t="s">
        <v>74</v>
      </c>
      <c r="AY792" s="245" t="s">
        <v>125</v>
      </c>
    </row>
    <row r="793" spans="1:51" s="15" customFormat="1" ht="12">
      <c r="A793" s="15"/>
      <c r="B793" s="246"/>
      <c r="C793" s="247"/>
      <c r="D793" s="226" t="s">
        <v>137</v>
      </c>
      <c r="E793" s="248" t="s">
        <v>19</v>
      </c>
      <c r="F793" s="249" t="s">
        <v>142</v>
      </c>
      <c r="G793" s="247"/>
      <c r="H793" s="250">
        <v>121.59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56" t="s">
        <v>137</v>
      </c>
      <c r="AU793" s="256" t="s">
        <v>84</v>
      </c>
      <c r="AV793" s="15" t="s">
        <v>133</v>
      </c>
      <c r="AW793" s="15" t="s">
        <v>34</v>
      </c>
      <c r="AX793" s="15" t="s">
        <v>82</v>
      </c>
      <c r="AY793" s="256" t="s">
        <v>125</v>
      </c>
    </row>
    <row r="794" spans="1:51" s="14" customFormat="1" ht="12">
      <c r="A794" s="14"/>
      <c r="B794" s="235"/>
      <c r="C794" s="236"/>
      <c r="D794" s="226" t="s">
        <v>137</v>
      </c>
      <c r="E794" s="236"/>
      <c r="F794" s="238" t="s">
        <v>1019</v>
      </c>
      <c r="G794" s="236"/>
      <c r="H794" s="239">
        <v>133.749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5" t="s">
        <v>137</v>
      </c>
      <c r="AU794" s="245" t="s">
        <v>84</v>
      </c>
      <c r="AV794" s="14" t="s">
        <v>84</v>
      </c>
      <c r="AW794" s="14" t="s">
        <v>4</v>
      </c>
      <c r="AX794" s="14" t="s">
        <v>82</v>
      </c>
      <c r="AY794" s="245" t="s">
        <v>125</v>
      </c>
    </row>
    <row r="795" spans="1:65" s="2" customFormat="1" ht="16.5" customHeight="1">
      <c r="A795" s="40"/>
      <c r="B795" s="41"/>
      <c r="C795" s="206" t="s">
        <v>1020</v>
      </c>
      <c r="D795" s="206" t="s">
        <v>128</v>
      </c>
      <c r="E795" s="207" t="s">
        <v>1021</v>
      </c>
      <c r="F795" s="208" t="s">
        <v>1022</v>
      </c>
      <c r="G795" s="209" t="s">
        <v>146</v>
      </c>
      <c r="H795" s="210">
        <v>3</v>
      </c>
      <c r="I795" s="211"/>
      <c r="J795" s="212">
        <f>ROUND(I795*H795,2)</f>
        <v>0</v>
      </c>
      <c r="K795" s="208" t="s">
        <v>132</v>
      </c>
      <c r="L795" s="46"/>
      <c r="M795" s="213" t="s">
        <v>19</v>
      </c>
      <c r="N795" s="214" t="s">
        <v>45</v>
      </c>
      <c r="O795" s="86"/>
      <c r="P795" s="215">
        <f>O795*H795</f>
        <v>0</v>
      </c>
      <c r="Q795" s="215">
        <v>0.00063</v>
      </c>
      <c r="R795" s="215">
        <f>Q795*H795</f>
        <v>0.0018900000000000002</v>
      </c>
      <c r="S795" s="215">
        <v>0</v>
      </c>
      <c r="T795" s="216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17" t="s">
        <v>248</v>
      </c>
      <c r="AT795" s="217" t="s">
        <v>128</v>
      </c>
      <c r="AU795" s="217" t="s">
        <v>84</v>
      </c>
      <c r="AY795" s="19" t="s">
        <v>125</v>
      </c>
      <c r="BE795" s="218">
        <f>IF(N795="základní",J795,0)</f>
        <v>0</v>
      </c>
      <c r="BF795" s="218">
        <f>IF(N795="snížená",J795,0)</f>
        <v>0</v>
      </c>
      <c r="BG795" s="218">
        <f>IF(N795="zákl. přenesená",J795,0)</f>
        <v>0</v>
      </c>
      <c r="BH795" s="218">
        <f>IF(N795="sníž. přenesená",J795,0)</f>
        <v>0</v>
      </c>
      <c r="BI795" s="218">
        <f>IF(N795="nulová",J795,0)</f>
        <v>0</v>
      </c>
      <c r="BJ795" s="19" t="s">
        <v>82</v>
      </c>
      <c r="BK795" s="218">
        <f>ROUND(I795*H795,2)</f>
        <v>0</v>
      </c>
      <c r="BL795" s="19" t="s">
        <v>248</v>
      </c>
      <c r="BM795" s="217" t="s">
        <v>1023</v>
      </c>
    </row>
    <row r="796" spans="1:47" s="2" customFormat="1" ht="12">
      <c r="A796" s="40"/>
      <c r="B796" s="41"/>
      <c r="C796" s="42"/>
      <c r="D796" s="219" t="s">
        <v>135</v>
      </c>
      <c r="E796" s="42"/>
      <c r="F796" s="220" t="s">
        <v>1024</v>
      </c>
      <c r="G796" s="42"/>
      <c r="H796" s="42"/>
      <c r="I796" s="221"/>
      <c r="J796" s="42"/>
      <c r="K796" s="42"/>
      <c r="L796" s="46"/>
      <c r="M796" s="222"/>
      <c r="N796" s="223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135</v>
      </c>
      <c r="AU796" s="19" t="s">
        <v>84</v>
      </c>
    </row>
    <row r="797" spans="1:51" s="13" customFormat="1" ht="12">
      <c r="A797" s="13"/>
      <c r="B797" s="224"/>
      <c r="C797" s="225"/>
      <c r="D797" s="226" t="s">
        <v>137</v>
      </c>
      <c r="E797" s="227" t="s">
        <v>19</v>
      </c>
      <c r="F797" s="228" t="s">
        <v>167</v>
      </c>
      <c r="G797" s="225"/>
      <c r="H797" s="227" t="s">
        <v>19</v>
      </c>
      <c r="I797" s="229"/>
      <c r="J797" s="225"/>
      <c r="K797" s="225"/>
      <c r="L797" s="230"/>
      <c r="M797" s="231"/>
      <c r="N797" s="232"/>
      <c r="O797" s="232"/>
      <c r="P797" s="232"/>
      <c r="Q797" s="232"/>
      <c r="R797" s="232"/>
      <c r="S797" s="232"/>
      <c r="T797" s="23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4" t="s">
        <v>137</v>
      </c>
      <c r="AU797" s="234" t="s">
        <v>84</v>
      </c>
      <c r="AV797" s="13" t="s">
        <v>82</v>
      </c>
      <c r="AW797" s="13" t="s">
        <v>34</v>
      </c>
      <c r="AX797" s="13" t="s">
        <v>74</v>
      </c>
      <c r="AY797" s="234" t="s">
        <v>125</v>
      </c>
    </row>
    <row r="798" spans="1:51" s="14" customFormat="1" ht="12">
      <c r="A798" s="14"/>
      <c r="B798" s="235"/>
      <c r="C798" s="236"/>
      <c r="D798" s="226" t="s">
        <v>137</v>
      </c>
      <c r="E798" s="237" t="s">
        <v>19</v>
      </c>
      <c r="F798" s="238" t="s">
        <v>647</v>
      </c>
      <c r="G798" s="236"/>
      <c r="H798" s="239">
        <v>2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5" t="s">
        <v>137</v>
      </c>
      <c r="AU798" s="245" t="s">
        <v>84</v>
      </c>
      <c r="AV798" s="14" t="s">
        <v>84</v>
      </c>
      <c r="AW798" s="14" t="s">
        <v>34</v>
      </c>
      <c r="AX798" s="14" t="s">
        <v>74</v>
      </c>
      <c r="AY798" s="245" t="s">
        <v>125</v>
      </c>
    </row>
    <row r="799" spans="1:51" s="13" customFormat="1" ht="12">
      <c r="A799" s="13"/>
      <c r="B799" s="224"/>
      <c r="C799" s="225"/>
      <c r="D799" s="226" t="s">
        <v>137</v>
      </c>
      <c r="E799" s="227" t="s">
        <v>19</v>
      </c>
      <c r="F799" s="228" t="s">
        <v>175</v>
      </c>
      <c r="G799" s="225"/>
      <c r="H799" s="227" t="s">
        <v>19</v>
      </c>
      <c r="I799" s="229"/>
      <c r="J799" s="225"/>
      <c r="K799" s="225"/>
      <c r="L799" s="230"/>
      <c r="M799" s="231"/>
      <c r="N799" s="232"/>
      <c r="O799" s="232"/>
      <c r="P799" s="232"/>
      <c r="Q799" s="232"/>
      <c r="R799" s="232"/>
      <c r="S799" s="232"/>
      <c r="T799" s="23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4" t="s">
        <v>137</v>
      </c>
      <c r="AU799" s="234" t="s">
        <v>84</v>
      </c>
      <c r="AV799" s="13" t="s">
        <v>82</v>
      </c>
      <c r="AW799" s="13" t="s">
        <v>34</v>
      </c>
      <c r="AX799" s="13" t="s">
        <v>74</v>
      </c>
      <c r="AY799" s="234" t="s">
        <v>125</v>
      </c>
    </row>
    <row r="800" spans="1:51" s="14" customFormat="1" ht="12">
      <c r="A800" s="14"/>
      <c r="B800" s="235"/>
      <c r="C800" s="236"/>
      <c r="D800" s="226" t="s">
        <v>137</v>
      </c>
      <c r="E800" s="237" t="s">
        <v>19</v>
      </c>
      <c r="F800" s="238" t="s">
        <v>82</v>
      </c>
      <c r="G800" s="236"/>
      <c r="H800" s="239">
        <v>1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137</v>
      </c>
      <c r="AU800" s="245" t="s">
        <v>84</v>
      </c>
      <c r="AV800" s="14" t="s">
        <v>84</v>
      </c>
      <c r="AW800" s="14" t="s">
        <v>34</v>
      </c>
      <c r="AX800" s="14" t="s">
        <v>74</v>
      </c>
      <c r="AY800" s="245" t="s">
        <v>125</v>
      </c>
    </row>
    <row r="801" spans="1:51" s="15" customFormat="1" ht="12">
      <c r="A801" s="15"/>
      <c r="B801" s="246"/>
      <c r="C801" s="247"/>
      <c r="D801" s="226" t="s">
        <v>137</v>
      </c>
      <c r="E801" s="248" t="s">
        <v>19</v>
      </c>
      <c r="F801" s="249" t="s">
        <v>142</v>
      </c>
      <c r="G801" s="247"/>
      <c r="H801" s="250">
        <v>3</v>
      </c>
      <c r="I801" s="251"/>
      <c r="J801" s="247"/>
      <c r="K801" s="247"/>
      <c r="L801" s="252"/>
      <c r="M801" s="253"/>
      <c r="N801" s="254"/>
      <c r="O801" s="254"/>
      <c r="P801" s="254"/>
      <c r="Q801" s="254"/>
      <c r="R801" s="254"/>
      <c r="S801" s="254"/>
      <c r="T801" s="25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56" t="s">
        <v>137</v>
      </c>
      <c r="AU801" s="256" t="s">
        <v>84</v>
      </c>
      <c r="AV801" s="15" t="s">
        <v>133</v>
      </c>
      <c r="AW801" s="15" t="s">
        <v>34</v>
      </c>
      <c r="AX801" s="15" t="s">
        <v>82</v>
      </c>
      <c r="AY801" s="256" t="s">
        <v>125</v>
      </c>
    </row>
    <row r="802" spans="1:65" s="2" customFormat="1" ht="16.5" customHeight="1">
      <c r="A802" s="40"/>
      <c r="B802" s="41"/>
      <c r="C802" s="260" t="s">
        <v>1025</v>
      </c>
      <c r="D802" s="260" t="s">
        <v>474</v>
      </c>
      <c r="E802" s="261" t="s">
        <v>1026</v>
      </c>
      <c r="F802" s="262" t="s">
        <v>1027</v>
      </c>
      <c r="G802" s="263" t="s">
        <v>146</v>
      </c>
      <c r="H802" s="264">
        <v>3</v>
      </c>
      <c r="I802" s="265"/>
      <c r="J802" s="266">
        <f>ROUND(I802*H802,2)</f>
        <v>0</v>
      </c>
      <c r="K802" s="262" t="s">
        <v>132</v>
      </c>
      <c r="L802" s="267"/>
      <c r="M802" s="268" t="s">
        <v>19</v>
      </c>
      <c r="N802" s="269" t="s">
        <v>45</v>
      </c>
      <c r="O802" s="86"/>
      <c r="P802" s="215">
        <f>O802*H802</f>
        <v>0</v>
      </c>
      <c r="Q802" s="215">
        <v>0.0075</v>
      </c>
      <c r="R802" s="215">
        <f>Q802*H802</f>
        <v>0.0225</v>
      </c>
      <c r="S802" s="215">
        <v>0</v>
      </c>
      <c r="T802" s="21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7" t="s">
        <v>352</v>
      </c>
      <c r="AT802" s="217" t="s">
        <v>474</v>
      </c>
      <c r="AU802" s="217" t="s">
        <v>84</v>
      </c>
      <c r="AY802" s="19" t="s">
        <v>125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9" t="s">
        <v>82</v>
      </c>
      <c r="BK802" s="218">
        <f>ROUND(I802*H802,2)</f>
        <v>0</v>
      </c>
      <c r="BL802" s="19" t="s">
        <v>248</v>
      </c>
      <c r="BM802" s="217" t="s">
        <v>1028</v>
      </c>
    </row>
    <row r="803" spans="1:51" s="13" customFormat="1" ht="12">
      <c r="A803" s="13"/>
      <c r="B803" s="224"/>
      <c r="C803" s="225"/>
      <c r="D803" s="226" t="s">
        <v>137</v>
      </c>
      <c r="E803" s="227" t="s">
        <v>19</v>
      </c>
      <c r="F803" s="228" t="s">
        <v>167</v>
      </c>
      <c r="G803" s="225"/>
      <c r="H803" s="227" t="s">
        <v>19</v>
      </c>
      <c r="I803" s="229"/>
      <c r="J803" s="225"/>
      <c r="K803" s="225"/>
      <c r="L803" s="230"/>
      <c r="M803" s="231"/>
      <c r="N803" s="232"/>
      <c r="O803" s="232"/>
      <c r="P803" s="232"/>
      <c r="Q803" s="232"/>
      <c r="R803" s="232"/>
      <c r="S803" s="232"/>
      <c r="T803" s="23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4" t="s">
        <v>137</v>
      </c>
      <c r="AU803" s="234" t="s">
        <v>84</v>
      </c>
      <c r="AV803" s="13" t="s">
        <v>82</v>
      </c>
      <c r="AW803" s="13" t="s">
        <v>34</v>
      </c>
      <c r="AX803" s="13" t="s">
        <v>74</v>
      </c>
      <c r="AY803" s="234" t="s">
        <v>125</v>
      </c>
    </row>
    <row r="804" spans="1:51" s="14" customFormat="1" ht="12">
      <c r="A804" s="14"/>
      <c r="B804" s="235"/>
      <c r="C804" s="236"/>
      <c r="D804" s="226" t="s">
        <v>137</v>
      </c>
      <c r="E804" s="237" t="s">
        <v>19</v>
      </c>
      <c r="F804" s="238" t="s">
        <v>647</v>
      </c>
      <c r="G804" s="236"/>
      <c r="H804" s="239">
        <v>2</v>
      </c>
      <c r="I804" s="240"/>
      <c r="J804" s="236"/>
      <c r="K804" s="236"/>
      <c r="L804" s="241"/>
      <c r="M804" s="242"/>
      <c r="N804" s="243"/>
      <c r="O804" s="243"/>
      <c r="P804" s="243"/>
      <c r="Q804" s="243"/>
      <c r="R804" s="243"/>
      <c r="S804" s="243"/>
      <c r="T804" s="24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5" t="s">
        <v>137</v>
      </c>
      <c r="AU804" s="245" t="s">
        <v>84</v>
      </c>
      <c r="AV804" s="14" t="s">
        <v>84</v>
      </c>
      <c r="AW804" s="14" t="s">
        <v>34</v>
      </c>
      <c r="AX804" s="14" t="s">
        <v>74</v>
      </c>
      <c r="AY804" s="245" t="s">
        <v>125</v>
      </c>
    </row>
    <row r="805" spans="1:51" s="13" customFormat="1" ht="12">
      <c r="A805" s="13"/>
      <c r="B805" s="224"/>
      <c r="C805" s="225"/>
      <c r="D805" s="226" t="s">
        <v>137</v>
      </c>
      <c r="E805" s="227" t="s">
        <v>19</v>
      </c>
      <c r="F805" s="228" t="s">
        <v>175</v>
      </c>
      <c r="G805" s="225"/>
      <c r="H805" s="227" t="s">
        <v>19</v>
      </c>
      <c r="I805" s="229"/>
      <c r="J805" s="225"/>
      <c r="K805" s="225"/>
      <c r="L805" s="230"/>
      <c r="M805" s="231"/>
      <c r="N805" s="232"/>
      <c r="O805" s="232"/>
      <c r="P805" s="232"/>
      <c r="Q805" s="232"/>
      <c r="R805" s="232"/>
      <c r="S805" s="232"/>
      <c r="T805" s="23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4" t="s">
        <v>137</v>
      </c>
      <c r="AU805" s="234" t="s">
        <v>84</v>
      </c>
      <c r="AV805" s="13" t="s">
        <v>82</v>
      </c>
      <c r="AW805" s="13" t="s">
        <v>34</v>
      </c>
      <c r="AX805" s="13" t="s">
        <v>74</v>
      </c>
      <c r="AY805" s="234" t="s">
        <v>125</v>
      </c>
    </row>
    <row r="806" spans="1:51" s="14" customFormat="1" ht="12">
      <c r="A806" s="14"/>
      <c r="B806" s="235"/>
      <c r="C806" s="236"/>
      <c r="D806" s="226" t="s">
        <v>137</v>
      </c>
      <c r="E806" s="237" t="s">
        <v>19</v>
      </c>
      <c r="F806" s="238" t="s">
        <v>82</v>
      </c>
      <c r="G806" s="236"/>
      <c r="H806" s="239">
        <v>1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5" t="s">
        <v>137</v>
      </c>
      <c r="AU806" s="245" t="s">
        <v>84</v>
      </c>
      <c r="AV806" s="14" t="s">
        <v>84</v>
      </c>
      <c r="AW806" s="14" t="s">
        <v>34</v>
      </c>
      <c r="AX806" s="14" t="s">
        <v>74</v>
      </c>
      <c r="AY806" s="245" t="s">
        <v>125</v>
      </c>
    </row>
    <row r="807" spans="1:51" s="15" customFormat="1" ht="12">
      <c r="A807" s="15"/>
      <c r="B807" s="246"/>
      <c r="C807" s="247"/>
      <c r="D807" s="226" t="s">
        <v>137</v>
      </c>
      <c r="E807" s="248" t="s">
        <v>19</v>
      </c>
      <c r="F807" s="249" t="s">
        <v>142</v>
      </c>
      <c r="G807" s="247"/>
      <c r="H807" s="250">
        <v>3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56" t="s">
        <v>137</v>
      </c>
      <c r="AU807" s="256" t="s">
        <v>84</v>
      </c>
      <c r="AV807" s="15" t="s">
        <v>133</v>
      </c>
      <c r="AW807" s="15" t="s">
        <v>34</v>
      </c>
      <c r="AX807" s="15" t="s">
        <v>82</v>
      </c>
      <c r="AY807" s="256" t="s">
        <v>125</v>
      </c>
    </row>
    <row r="808" spans="1:65" s="2" customFormat="1" ht="16.5" customHeight="1">
      <c r="A808" s="40"/>
      <c r="B808" s="41"/>
      <c r="C808" s="206" t="s">
        <v>1029</v>
      </c>
      <c r="D808" s="206" t="s">
        <v>128</v>
      </c>
      <c r="E808" s="207" t="s">
        <v>1030</v>
      </c>
      <c r="F808" s="208" t="s">
        <v>1031</v>
      </c>
      <c r="G808" s="209" t="s">
        <v>202</v>
      </c>
      <c r="H808" s="210">
        <v>3</v>
      </c>
      <c r="I808" s="211"/>
      <c r="J808" s="212">
        <f>ROUND(I808*H808,2)</f>
        <v>0</v>
      </c>
      <c r="K808" s="208" t="s">
        <v>132</v>
      </c>
      <c r="L808" s="46"/>
      <c r="M808" s="213" t="s">
        <v>19</v>
      </c>
      <c r="N808" s="214" t="s">
        <v>45</v>
      </c>
      <c r="O808" s="86"/>
      <c r="P808" s="215">
        <f>O808*H808</f>
        <v>0</v>
      </c>
      <c r="Q808" s="215">
        <v>0.0002</v>
      </c>
      <c r="R808" s="215">
        <f>Q808*H808</f>
        <v>0.0006000000000000001</v>
      </c>
      <c r="S808" s="215">
        <v>0</v>
      </c>
      <c r="T808" s="216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17" t="s">
        <v>248</v>
      </c>
      <c r="AT808" s="217" t="s">
        <v>128</v>
      </c>
      <c r="AU808" s="217" t="s">
        <v>84</v>
      </c>
      <c r="AY808" s="19" t="s">
        <v>125</v>
      </c>
      <c r="BE808" s="218">
        <f>IF(N808="základní",J808,0)</f>
        <v>0</v>
      </c>
      <c r="BF808" s="218">
        <f>IF(N808="snížená",J808,0)</f>
        <v>0</v>
      </c>
      <c r="BG808" s="218">
        <f>IF(N808="zákl. přenesená",J808,0)</f>
        <v>0</v>
      </c>
      <c r="BH808" s="218">
        <f>IF(N808="sníž. přenesená",J808,0)</f>
        <v>0</v>
      </c>
      <c r="BI808" s="218">
        <f>IF(N808="nulová",J808,0)</f>
        <v>0</v>
      </c>
      <c r="BJ808" s="19" t="s">
        <v>82</v>
      </c>
      <c r="BK808" s="218">
        <f>ROUND(I808*H808,2)</f>
        <v>0</v>
      </c>
      <c r="BL808" s="19" t="s">
        <v>248</v>
      </c>
      <c r="BM808" s="217" t="s">
        <v>1032</v>
      </c>
    </row>
    <row r="809" spans="1:47" s="2" customFormat="1" ht="12">
      <c r="A809" s="40"/>
      <c r="B809" s="41"/>
      <c r="C809" s="42"/>
      <c r="D809" s="219" t="s">
        <v>135</v>
      </c>
      <c r="E809" s="42"/>
      <c r="F809" s="220" t="s">
        <v>1033</v>
      </c>
      <c r="G809" s="42"/>
      <c r="H809" s="42"/>
      <c r="I809" s="221"/>
      <c r="J809" s="42"/>
      <c r="K809" s="42"/>
      <c r="L809" s="46"/>
      <c r="M809" s="222"/>
      <c r="N809" s="223"/>
      <c r="O809" s="86"/>
      <c r="P809" s="86"/>
      <c r="Q809" s="86"/>
      <c r="R809" s="86"/>
      <c r="S809" s="86"/>
      <c r="T809" s="87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T809" s="19" t="s">
        <v>135</v>
      </c>
      <c r="AU809" s="19" t="s">
        <v>84</v>
      </c>
    </row>
    <row r="810" spans="1:51" s="13" customFormat="1" ht="12">
      <c r="A810" s="13"/>
      <c r="B810" s="224"/>
      <c r="C810" s="225"/>
      <c r="D810" s="226" t="s">
        <v>137</v>
      </c>
      <c r="E810" s="227" t="s">
        <v>19</v>
      </c>
      <c r="F810" s="228" t="s">
        <v>167</v>
      </c>
      <c r="G810" s="225"/>
      <c r="H810" s="227" t="s">
        <v>19</v>
      </c>
      <c r="I810" s="229"/>
      <c r="J810" s="225"/>
      <c r="K810" s="225"/>
      <c r="L810" s="230"/>
      <c r="M810" s="231"/>
      <c r="N810" s="232"/>
      <c r="O810" s="232"/>
      <c r="P810" s="232"/>
      <c r="Q810" s="232"/>
      <c r="R810" s="232"/>
      <c r="S810" s="232"/>
      <c r="T810" s="23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4" t="s">
        <v>137</v>
      </c>
      <c r="AU810" s="234" t="s">
        <v>84</v>
      </c>
      <c r="AV810" s="13" t="s">
        <v>82</v>
      </c>
      <c r="AW810" s="13" t="s">
        <v>34</v>
      </c>
      <c r="AX810" s="13" t="s">
        <v>74</v>
      </c>
      <c r="AY810" s="234" t="s">
        <v>125</v>
      </c>
    </row>
    <row r="811" spans="1:51" s="14" customFormat="1" ht="12">
      <c r="A811" s="14"/>
      <c r="B811" s="235"/>
      <c r="C811" s="236"/>
      <c r="D811" s="226" t="s">
        <v>137</v>
      </c>
      <c r="E811" s="237" t="s">
        <v>19</v>
      </c>
      <c r="F811" s="238" t="s">
        <v>84</v>
      </c>
      <c r="G811" s="236"/>
      <c r="H811" s="239">
        <v>2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137</v>
      </c>
      <c r="AU811" s="245" t="s">
        <v>84</v>
      </c>
      <c r="AV811" s="14" t="s">
        <v>84</v>
      </c>
      <c r="AW811" s="14" t="s">
        <v>34</v>
      </c>
      <c r="AX811" s="14" t="s">
        <v>74</v>
      </c>
      <c r="AY811" s="245" t="s">
        <v>125</v>
      </c>
    </row>
    <row r="812" spans="1:51" s="13" customFormat="1" ht="12">
      <c r="A812" s="13"/>
      <c r="B812" s="224"/>
      <c r="C812" s="225"/>
      <c r="D812" s="226" t="s">
        <v>137</v>
      </c>
      <c r="E812" s="227" t="s">
        <v>19</v>
      </c>
      <c r="F812" s="228" t="s">
        <v>175</v>
      </c>
      <c r="G812" s="225"/>
      <c r="H812" s="227" t="s">
        <v>19</v>
      </c>
      <c r="I812" s="229"/>
      <c r="J812" s="225"/>
      <c r="K812" s="225"/>
      <c r="L812" s="230"/>
      <c r="M812" s="231"/>
      <c r="N812" s="232"/>
      <c r="O812" s="232"/>
      <c r="P812" s="232"/>
      <c r="Q812" s="232"/>
      <c r="R812" s="232"/>
      <c r="S812" s="232"/>
      <c r="T812" s="23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4" t="s">
        <v>137</v>
      </c>
      <c r="AU812" s="234" t="s">
        <v>84</v>
      </c>
      <c r="AV812" s="13" t="s">
        <v>82</v>
      </c>
      <c r="AW812" s="13" t="s">
        <v>34</v>
      </c>
      <c r="AX812" s="13" t="s">
        <v>74</v>
      </c>
      <c r="AY812" s="234" t="s">
        <v>125</v>
      </c>
    </row>
    <row r="813" spans="1:51" s="14" customFormat="1" ht="12">
      <c r="A813" s="14"/>
      <c r="B813" s="235"/>
      <c r="C813" s="236"/>
      <c r="D813" s="226" t="s">
        <v>137</v>
      </c>
      <c r="E813" s="237" t="s">
        <v>19</v>
      </c>
      <c r="F813" s="238" t="s">
        <v>82</v>
      </c>
      <c r="G813" s="236"/>
      <c r="H813" s="239">
        <v>1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5" t="s">
        <v>137</v>
      </c>
      <c r="AU813" s="245" t="s">
        <v>84</v>
      </c>
      <c r="AV813" s="14" t="s">
        <v>84</v>
      </c>
      <c r="AW813" s="14" t="s">
        <v>34</v>
      </c>
      <c r="AX813" s="14" t="s">
        <v>74</v>
      </c>
      <c r="AY813" s="245" t="s">
        <v>125</v>
      </c>
    </row>
    <row r="814" spans="1:51" s="15" customFormat="1" ht="12">
      <c r="A814" s="15"/>
      <c r="B814" s="246"/>
      <c r="C814" s="247"/>
      <c r="D814" s="226" t="s">
        <v>137</v>
      </c>
      <c r="E814" s="248" t="s">
        <v>19</v>
      </c>
      <c r="F814" s="249" t="s">
        <v>142</v>
      </c>
      <c r="G814" s="247"/>
      <c r="H814" s="250">
        <v>3</v>
      </c>
      <c r="I814" s="251"/>
      <c r="J814" s="247"/>
      <c r="K814" s="247"/>
      <c r="L814" s="252"/>
      <c r="M814" s="253"/>
      <c r="N814" s="254"/>
      <c r="O814" s="254"/>
      <c r="P814" s="254"/>
      <c r="Q814" s="254"/>
      <c r="R814" s="254"/>
      <c r="S814" s="254"/>
      <c r="T814" s="25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56" t="s">
        <v>137</v>
      </c>
      <c r="AU814" s="256" t="s">
        <v>84</v>
      </c>
      <c r="AV814" s="15" t="s">
        <v>133</v>
      </c>
      <c r="AW814" s="15" t="s">
        <v>34</v>
      </c>
      <c r="AX814" s="15" t="s">
        <v>82</v>
      </c>
      <c r="AY814" s="256" t="s">
        <v>125</v>
      </c>
    </row>
    <row r="815" spans="1:65" s="2" customFormat="1" ht="16.5" customHeight="1">
      <c r="A815" s="40"/>
      <c r="B815" s="41"/>
      <c r="C815" s="260" t="s">
        <v>1034</v>
      </c>
      <c r="D815" s="260" t="s">
        <v>474</v>
      </c>
      <c r="E815" s="261" t="s">
        <v>1035</v>
      </c>
      <c r="F815" s="262" t="s">
        <v>1036</v>
      </c>
      <c r="G815" s="263" t="s">
        <v>202</v>
      </c>
      <c r="H815" s="264">
        <v>3</v>
      </c>
      <c r="I815" s="265"/>
      <c r="J815" s="266">
        <f>ROUND(I815*H815,2)</f>
        <v>0</v>
      </c>
      <c r="K815" s="262" t="s">
        <v>132</v>
      </c>
      <c r="L815" s="267"/>
      <c r="M815" s="268" t="s">
        <v>19</v>
      </c>
      <c r="N815" s="269" t="s">
        <v>45</v>
      </c>
      <c r="O815" s="86"/>
      <c r="P815" s="215">
        <f>O815*H815</f>
        <v>0</v>
      </c>
      <c r="Q815" s="215">
        <v>0.00031</v>
      </c>
      <c r="R815" s="215">
        <f>Q815*H815</f>
        <v>0.00093</v>
      </c>
      <c r="S815" s="215">
        <v>0</v>
      </c>
      <c r="T815" s="21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17" t="s">
        <v>352</v>
      </c>
      <c r="AT815" s="217" t="s">
        <v>474</v>
      </c>
      <c r="AU815" s="217" t="s">
        <v>84</v>
      </c>
      <c r="AY815" s="19" t="s">
        <v>125</v>
      </c>
      <c r="BE815" s="218">
        <f>IF(N815="základní",J815,0)</f>
        <v>0</v>
      </c>
      <c r="BF815" s="218">
        <f>IF(N815="snížená",J815,0)</f>
        <v>0</v>
      </c>
      <c r="BG815" s="218">
        <f>IF(N815="zákl. přenesená",J815,0)</f>
        <v>0</v>
      </c>
      <c r="BH815" s="218">
        <f>IF(N815="sníž. přenesená",J815,0)</f>
        <v>0</v>
      </c>
      <c r="BI815" s="218">
        <f>IF(N815="nulová",J815,0)</f>
        <v>0</v>
      </c>
      <c r="BJ815" s="19" t="s">
        <v>82</v>
      </c>
      <c r="BK815" s="218">
        <f>ROUND(I815*H815,2)</f>
        <v>0</v>
      </c>
      <c r="BL815" s="19" t="s">
        <v>248</v>
      </c>
      <c r="BM815" s="217" t="s">
        <v>1037</v>
      </c>
    </row>
    <row r="816" spans="1:51" s="13" customFormat="1" ht="12">
      <c r="A816" s="13"/>
      <c r="B816" s="224"/>
      <c r="C816" s="225"/>
      <c r="D816" s="226" t="s">
        <v>137</v>
      </c>
      <c r="E816" s="227" t="s">
        <v>19</v>
      </c>
      <c r="F816" s="228" t="s">
        <v>167</v>
      </c>
      <c r="G816" s="225"/>
      <c r="H816" s="227" t="s">
        <v>19</v>
      </c>
      <c r="I816" s="229"/>
      <c r="J816" s="225"/>
      <c r="K816" s="225"/>
      <c r="L816" s="230"/>
      <c r="M816" s="231"/>
      <c r="N816" s="232"/>
      <c r="O816" s="232"/>
      <c r="P816" s="232"/>
      <c r="Q816" s="232"/>
      <c r="R816" s="232"/>
      <c r="S816" s="232"/>
      <c r="T816" s="23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4" t="s">
        <v>137</v>
      </c>
      <c r="AU816" s="234" t="s">
        <v>84</v>
      </c>
      <c r="AV816" s="13" t="s">
        <v>82</v>
      </c>
      <c r="AW816" s="13" t="s">
        <v>34</v>
      </c>
      <c r="AX816" s="13" t="s">
        <v>74</v>
      </c>
      <c r="AY816" s="234" t="s">
        <v>125</v>
      </c>
    </row>
    <row r="817" spans="1:51" s="14" customFormat="1" ht="12">
      <c r="A817" s="14"/>
      <c r="B817" s="235"/>
      <c r="C817" s="236"/>
      <c r="D817" s="226" t="s">
        <v>137</v>
      </c>
      <c r="E817" s="237" t="s">
        <v>19</v>
      </c>
      <c r="F817" s="238" t="s">
        <v>84</v>
      </c>
      <c r="G817" s="236"/>
      <c r="H817" s="239">
        <v>2</v>
      </c>
      <c r="I817" s="240"/>
      <c r="J817" s="236"/>
      <c r="K817" s="236"/>
      <c r="L817" s="241"/>
      <c r="M817" s="242"/>
      <c r="N817" s="243"/>
      <c r="O817" s="243"/>
      <c r="P817" s="243"/>
      <c r="Q817" s="243"/>
      <c r="R817" s="243"/>
      <c r="S817" s="243"/>
      <c r="T817" s="24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5" t="s">
        <v>137</v>
      </c>
      <c r="AU817" s="245" t="s">
        <v>84</v>
      </c>
      <c r="AV817" s="14" t="s">
        <v>84</v>
      </c>
      <c r="AW817" s="14" t="s">
        <v>34</v>
      </c>
      <c r="AX817" s="14" t="s">
        <v>74</v>
      </c>
      <c r="AY817" s="245" t="s">
        <v>125</v>
      </c>
    </row>
    <row r="818" spans="1:51" s="13" customFormat="1" ht="12">
      <c r="A818" s="13"/>
      <c r="B818" s="224"/>
      <c r="C818" s="225"/>
      <c r="D818" s="226" t="s">
        <v>137</v>
      </c>
      <c r="E818" s="227" t="s">
        <v>19</v>
      </c>
      <c r="F818" s="228" t="s">
        <v>175</v>
      </c>
      <c r="G818" s="225"/>
      <c r="H818" s="227" t="s">
        <v>19</v>
      </c>
      <c r="I818" s="229"/>
      <c r="J818" s="225"/>
      <c r="K818" s="225"/>
      <c r="L818" s="230"/>
      <c r="M818" s="231"/>
      <c r="N818" s="232"/>
      <c r="O818" s="232"/>
      <c r="P818" s="232"/>
      <c r="Q818" s="232"/>
      <c r="R818" s="232"/>
      <c r="S818" s="232"/>
      <c r="T818" s="23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4" t="s">
        <v>137</v>
      </c>
      <c r="AU818" s="234" t="s">
        <v>84</v>
      </c>
      <c r="AV818" s="13" t="s">
        <v>82</v>
      </c>
      <c r="AW818" s="13" t="s">
        <v>34</v>
      </c>
      <c r="AX818" s="13" t="s">
        <v>74</v>
      </c>
      <c r="AY818" s="234" t="s">
        <v>125</v>
      </c>
    </row>
    <row r="819" spans="1:51" s="14" customFormat="1" ht="12">
      <c r="A819" s="14"/>
      <c r="B819" s="235"/>
      <c r="C819" s="236"/>
      <c r="D819" s="226" t="s">
        <v>137</v>
      </c>
      <c r="E819" s="237" t="s">
        <v>19</v>
      </c>
      <c r="F819" s="238" t="s">
        <v>82</v>
      </c>
      <c r="G819" s="236"/>
      <c r="H819" s="239">
        <v>1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137</v>
      </c>
      <c r="AU819" s="245" t="s">
        <v>84</v>
      </c>
      <c r="AV819" s="14" t="s">
        <v>84</v>
      </c>
      <c r="AW819" s="14" t="s">
        <v>34</v>
      </c>
      <c r="AX819" s="14" t="s">
        <v>74</v>
      </c>
      <c r="AY819" s="245" t="s">
        <v>125</v>
      </c>
    </row>
    <row r="820" spans="1:51" s="15" customFormat="1" ht="12">
      <c r="A820" s="15"/>
      <c r="B820" s="246"/>
      <c r="C820" s="247"/>
      <c r="D820" s="226" t="s">
        <v>137</v>
      </c>
      <c r="E820" s="248" t="s">
        <v>19</v>
      </c>
      <c r="F820" s="249" t="s">
        <v>142</v>
      </c>
      <c r="G820" s="247"/>
      <c r="H820" s="250">
        <v>3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6" t="s">
        <v>137</v>
      </c>
      <c r="AU820" s="256" t="s">
        <v>84</v>
      </c>
      <c r="AV820" s="15" t="s">
        <v>133</v>
      </c>
      <c r="AW820" s="15" t="s">
        <v>34</v>
      </c>
      <c r="AX820" s="15" t="s">
        <v>82</v>
      </c>
      <c r="AY820" s="256" t="s">
        <v>125</v>
      </c>
    </row>
    <row r="821" spans="1:65" s="2" customFormat="1" ht="16.5" customHeight="1">
      <c r="A821" s="40"/>
      <c r="B821" s="41"/>
      <c r="C821" s="206" t="s">
        <v>1038</v>
      </c>
      <c r="D821" s="206" t="s">
        <v>128</v>
      </c>
      <c r="E821" s="207" t="s">
        <v>1039</v>
      </c>
      <c r="F821" s="208" t="s">
        <v>1040</v>
      </c>
      <c r="G821" s="209" t="s">
        <v>157</v>
      </c>
      <c r="H821" s="210">
        <v>97</v>
      </c>
      <c r="I821" s="211"/>
      <c r="J821" s="212">
        <f>ROUND(I821*H821,2)</f>
        <v>0</v>
      </c>
      <c r="K821" s="208" t="s">
        <v>132</v>
      </c>
      <c r="L821" s="46"/>
      <c r="M821" s="213" t="s">
        <v>19</v>
      </c>
      <c r="N821" s="214" t="s">
        <v>45</v>
      </c>
      <c r="O821" s="86"/>
      <c r="P821" s="215">
        <f>O821*H821</f>
        <v>0</v>
      </c>
      <c r="Q821" s="215">
        <v>0.0002</v>
      </c>
      <c r="R821" s="215">
        <f>Q821*H821</f>
        <v>0.0194</v>
      </c>
      <c r="S821" s="215">
        <v>0</v>
      </c>
      <c r="T821" s="216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7" t="s">
        <v>248</v>
      </c>
      <c r="AT821" s="217" t="s">
        <v>128</v>
      </c>
      <c r="AU821" s="217" t="s">
        <v>84</v>
      </c>
      <c r="AY821" s="19" t="s">
        <v>125</v>
      </c>
      <c r="BE821" s="218">
        <f>IF(N821="základní",J821,0)</f>
        <v>0</v>
      </c>
      <c r="BF821" s="218">
        <f>IF(N821="snížená",J821,0)</f>
        <v>0</v>
      </c>
      <c r="BG821" s="218">
        <f>IF(N821="zákl. přenesená",J821,0)</f>
        <v>0</v>
      </c>
      <c r="BH821" s="218">
        <f>IF(N821="sníž. přenesená",J821,0)</f>
        <v>0</v>
      </c>
      <c r="BI821" s="218">
        <f>IF(N821="nulová",J821,0)</f>
        <v>0</v>
      </c>
      <c r="BJ821" s="19" t="s">
        <v>82</v>
      </c>
      <c r="BK821" s="218">
        <f>ROUND(I821*H821,2)</f>
        <v>0</v>
      </c>
      <c r="BL821" s="19" t="s">
        <v>248</v>
      </c>
      <c r="BM821" s="217" t="s">
        <v>1041</v>
      </c>
    </row>
    <row r="822" spans="1:47" s="2" customFormat="1" ht="12">
      <c r="A822" s="40"/>
      <c r="B822" s="41"/>
      <c r="C822" s="42"/>
      <c r="D822" s="219" t="s">
        <v>135</v>
      </c>
      <c r="E822" s="42"/>
      <c r="F822" s="220" t="s">
        <v>1042</v>
      </c>
      <c r="G822" s="42"/>
      <c r="H822" s="42"/>
      <c r="I822" s="221"/>
      <c r="J822" s="42"/>
      <c r="K822" s="42"/>
      <c r="L822" s="46"/>
      <c r="M822" s="222"/>
      <c r="N822" s="223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135</v>
      </c>
      <c r="AU822" s="19" t="s">
        <v>84</v>
      </c>
    </row>
    <row r="823" spans="1:51" s="13" customFormat="1" ht="12">
      <c r="A823" s="13"/>
      <c r="B823" s="224"/>
      <c r="C823" s="225"/>
      <c r="D823" s="226" t="s">
        <v>137</v>
      </c>
      <c r="E823" s="227" t="s">
        <v>19</v>
      </c>
      <c r="F823" s="228" t="s">
        <v>167</v>
      </c>
      <c r="G823" s="225"/>
      <c r="H823" s="227" t="s">
        <v>19</v>
      </c>
      <c r="I823" s="229"/>
      <c r="J823" s="225"/>
      <c r="K823" s="225"/>
      <c r="L823" s="230"/>
      <c r="M823" s="231"/>
      <c r="N823" s="232"/>
      <c r="O823" s="232"/>
      <c r="P823" s="232"/>
      <c r="Q823" s="232"/>
      <c r="R823" s="232"/>
      <c r="S823" s="232"/>
      <c r="T823" s="23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4" t="s">
        <v>137</v>
      </c>
      <c r="AU823" s="234" t="s">
        <v>84</v>
      </c>
      <c r="AV823" s="13" t="s">
        <v>82</v>
      </c>
      <c r="AW823" s="13" t="s">
        <v>34</v>
      </c>
      <c r="AX823" s="13" t="s">
        <v>74</v>
      </c>
      <c r="AY823" s="234" t="s">
        <v>125</v>
      </c>
    </row>
    <row r="824" spans="1:51" s="14" customFormat="1" ht="12">
      <c r="A824" s="14"/>
      <c r="B824" s="235"/>
      <c r="C824" s="236"/>
      <c r="D824" s="226" t="s">
        <v>137</v>
      </c>
      <c r="E824" s="237" t="s">
        <v>19</v>
      </c>
      <c r="F824" s="238" t="s">
        <v>805</v>
      </c>
      <c r="G824" s="236"/>
      <c r="H824" s="239">
        <v>80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5" t="s">
        <v>137</v>
      </c>
      <c r="AU824" s="245" t="s">
        <v>84</v>
      </c>
      <c r="AV824" s="14" t="s">
        <v>84</v>
      </c>
      <c r="AW824" s="14" t="s">
        <v>34</v>
      </c>
      <c r="AX824" s="14" t="s">
        <v>74</v>
      </c>
      <c r="AY824" s="245" t="s">
        <v>125</v>
      </c>
    </row>
    <row r="825" spans="1:51" s="13" customFormat="1" ht="12">
      <c r="A825" s="13"/>
      <c r="B825" s="224"/>
      <c r="C825" s="225"/>
      <c r="D825" s="226" t="s">
        <v>137</v>
      </c>
      <c r="E825" s="227" t="s">
        <v>19</v>
      </c>
      <c r="F825" s="228" t="s">
        <v>175</v>
      </c>
      <c r="G825" s="225"/>
      <c r="H825" s="227" t="s">
        <v>19</v>
      </c>
      <c r="I825" s="229"/>
      <c r="J825" s="225"/>
      <c r="K825" s="225"/>
      <c r="L825" s="230"/>
      <c r="M825" s="231"/>
      <c r="N825" s="232"/>
      <c r="O825" s="232"/>
      <c r="P825" s="232"/>
      <c r="Q825" s="232"/>
      <c r="R825" s="232"/>
      <c r="S825" s="232"/>
      <c r="T825" s="23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4" t="s">
        <v>137</v>
      </c>
      <c r="AU825" s="234" t="s">
        <v>84</v>
      </c>
      <c r="AV825" s="13" t="s">
        <v>82</v>
      </c>
      <c r="AW825" s="13" t="s">
        <v>34</v>
      </c>
      <c r="AX825" s="13" t="s">
        <v>74</v>
      </c>
      <c r="AY825" s="234" t="s">
        <v>125</v>
      </c>
    </row>
    <row r="826" spans="1:51" s="14" customFormat="1" ht="12">
      <c r="A826" s="14"/>
      <c r="B826" s="235"/>
      <c r="C826" s="236"/>
      <c r="D826" s="226" t="s">
        <v>137</v>
      </c>
      <c r="E826" s="237" t="s">
        <v>19</v>
      </c>
      <c r="F826" s="238" t="s">
        <v>1043</v>
      </c>
      <c r="G826" s="236"/>
      <c r="H826" s="239">
        <v>17</v>
      </c>
      <c r="I826" s="240"/>
      <c r="J826" s="236"/>
      <c r="K826" s="236"/>
      <c r="L826" s="241"/>
      <c r="M826" s="242"/>
      <c r="N826" s="243"/>
      <c r="O826" s="243"/>
      <c r="P826" s="243"/>
      <c r="Q826" s="243"/>
      <c r="R826" s="243"/>
      <c r="S826" s="243"/>
      <c r="T826" s="24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5" t="s">
        <v>137</v>
      </c>
      <c r="AU826" s="245" t="s">
        <v>84</v>
      </c>
      <c r="AV826" s="14" t="s">
        <v>84</v>
      </c>
      <c r="AW826" s="14" t="s">
        <v>34</v>
      </c>
      <c r="AX826" s="14" t="s">
        <v>74</v>
      </c>
      <c r="AY826" s="245" t="s">
        <v>125</v>
      </c>
    </row>
    <row r="827" spans="1:51" s="15" customFormat="1" ht="12">
      <c r="A827" s="15"/>
      <c r="B827" s="246"/>
      <c r="C827" s="247"/>
      <c r="D827" s="226" t="s">
        <v>137</v>
      </c>
      <c r="E827" s="248" t="s">
        <v>19</v>
      </c>
      <c r="F827" s="249" t="s">
        <v>142</v>
      </c>
      <c r="G827" s="247"/>
      <c r="H827" s="250">
        <v>97</v>
      </c>
      <c r="I827" s="251"/>
      <c r="J827" s="247"/>
      <c r="K827" s="247"/>
      <c r="L827" s="252"/>
      <c r="M827" s="253"/>
      <c r="N827" s="254"/>
      <c r="O827" s="254"/>
      <c r="P827" s="254"/>
      <c r="Q827" s="254"/>
      <c r="R827" s="254"/>
      <c r="S827" s="254"/>
      <c r="T827" s="25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6" t="s">
        <v>137</v>
      </c>
      <c r="AU827" s="256" t="s">
        <v>84</v>
      </c>
      <c r="AV827" s="15" t="s">
        <v>133</v>
      </c>
      <c r="AW827" s="15" t="s">
        <v>34</v>
      </c>
      <c r="AX827" s="15" t="s">
        <v>82</v>
      </c>
      <c r="AY827" s="256" t="s">
        <v>125</v>
      </c>
    </row>
    <row r="828" spans="1:65" s="2" customFormat="1" ht="16.5" customHeight="1">
      <c r="A828" s="40"/>
      <c r="B828" s="41"/>
      <c r="C828" s="260" t="s">
        <v>1044</v>
      </c>
      <c r="D828" s="260" t="s">
        <v>474</v>
      </c>
      <c r="E828" s="261" t="s">
        <v>1045</v>
      </c>
      <c r="F828" s="262" t="s">
        <v>1046</v>
      </c>
      <c r="G828" s="263" t="s">
        <v>157</v>
      </c>
      <c r="H828" s="264">
        <v>101.85</v>
      </c>
      <c r="I828" s="265"/>
      <c r="J828" s="266">
        <f>ROUND(I828*H828,2)</f>
        <v>0</v>
      </c>
      <c r="K828" s="262" t="s">
        <v>132</v>
      </c>
      <c r="L828" s="267"/>
      <c r="M828" s="268" t="s">
        <v>19</v>
      </c>
      <c r="N828" s="269" t="s">
        <v>45</v>
      </c>
      <c r="O828" s="86"/>
      <c r="P828" s="215">
        <f>O828*H828</f>
        <v>0</v>
      </c>
      <c r="Q828" s="215">
        <v>0.00032</v>
      </c>
      <c r="R828" s="215">
        <f>Q828*H828</f>
        <v>0.032592</v>
      </c>
      <c r="S828" s="215">
        <v>0</v>
      </c>
      <c r="T828" s="216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17" t="s">
        <v>352</v>
      </c>
      <c r="AT828" s="217" t="s">
        <v>474</v>
      </c>
      <c r="AU828" s="217" t="s">
        <v>84</v>
      </c>
      <c r="AY828" s="19" t="s">
        <v>125</v>
      </c>
      <c r="BE828" s="218">
        <f>IF(N828="základní",J828,0)</f>
        <v>0</v>
      </c>
      <c r="BF828" s="218">
        <f>IF(N828="snížená",J828,0)</f>
        <v>0</v>
      </c>
      <c r="BG828" s="218">
        <f>IF(N828="zákl. přenesená",J828,0)</f>
        <v>0</v>
      </c>
      <c r="BH828" s="218">
        <f>IF(N828="sníž. přenesená",J828,0)</f>
        <v>0</v>
      </c>
      <c r="BI828" s="218">
        <f>IF(N828="nulová",J828,0)</f>
        <v>0</v>
      </c>
      <c r="BJ828" s="19" t="s">
        <v>82</v>
      </c>
      <c r="BK828" s="218">
        <f>ROUND(I828*H828,2)</f>
        <v>0</v>
      </c>
      <c r="BL828" s="19" t="s">
        <v>248</v>
      </c>
      <c r="BM828" s="217" t="s">
        <v>1047</v>
      </c>
    </row>
    <row r="829" spans="1:51" s="13" customFormat="1" ht="12">
      <c r="A829" s="13"/>
      <c r="B829" s="224"/>
      <c r="C829" s="225"/>
      <c r="D829" s="226" t="s">
        <v>137</v>
      </c>
      <c r="E829" s="227" t="s">
        <v>19</v>
      </c>
      <c r="F829" s="228" t="s">
        <v>167</v>
      </c>
      <c r="G829" s="225"/>
      <c r="H829" s="227" t="s">
        <v>19</v>
      </c>
      <c r="I829" s="229"/>
      <c r="J829" s="225"/>
      <c r="K829" s="225"/>
      <c r="L829" s="230"/>
      <c r="M829" s="231"/>
      <c r="N829" s="232"/>
      <c r="O829" s="232"/>
      <c r="P829" s="232"/>
      <c r="Q829" s="232"/>
      <c r="R829" s="232"/>
      <c r="S829" s="232"/>
      <c r="T829" s="23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4" t="s">
        <v>137</v>
      </c>
      <c r="AU829" s="234" t="s">
        <v>84</v>
      </c>
      <c r="AV829" s="13" t="s">
        <v>82</v>
      </c>
      <c r="AW829" s="13" t="s">
        <v>34</v>
      </c>
      <c r="AX829" s="13" t="s">
        <v>74</v>
      </c>
      <c r="AY829" s="234" t="s">
        <v>125</v>
      </c>
    </row>
    <row r="830" spans="1:51" s="14" customFormat="1" ht="12">
      <c r="A830" s="14"/>
      <c r="B830" s="235"/>
      <c r="C830" s="236"/>
      <c r="D830" s="226" t="s">
        <v>137</v>
      </c>
      <c r="E830" s="237" t="s">
        <v>19</v>
      </c>
      <c r="F830" s="238" t="s">
        <v>805</v>
      </c>
      <c r="G830" s="236"/>
      <c r="H830" s="239">
        <v>80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5" t="s">
        <v>137</v>
      </c>
      <c r="AU830" s="245" t="s">
        <v>84</v>
      </c>
      <c r="AV830" s="14" t="s">
        <v>84</v>
      </c>
      <c r="AW830" s="14" t="s">
        <v>34</v>
      </c>
      <c r="AX830" s="14" t="s">
        <v>74</v>
      </c>
      <c r="AY830" s="245" t="s">
        <v>125</v>
      </c>
    </row>
    <row r="831" spans="1:51" s="13" customFormat="1" ht="12">
      <c r="A831" s="13"/>
      <c r="B831" s="224"/>
      <c r="C831" s="225"/>
      <c r="D831" s="226" t="s">
        <v>137</v>
      </c>
      <c r="E831" s="227" t="s">
        <v>19</v>
      </c>
      <c r="F831" s="228" t="s">
        <v>175</v>
      </c>
      <c r="G831" s="225"/>
      <c r="H831" s="227" t="s">
        <v>19</v>
      </c>
      <c r="I831" s="229"/>
      <c r="J831" s="225"/>
      <c r="K831" s="225"/>
      <c r="L831" s="230"/>
      <c r="M831" s="231"/>
      <c r="N831" s="232"/>
      <c r="O831" s="232"/>
      <c r="P831" s="232"/>
      <c r="Q831" s="232"/>
      <c r="R831" s="232"/>
      <c r="S831" s="232"/>
      <c r="T831" s="23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4" t="s">
        <v>137</v>
      </c>
      <c r="AU831" s="234" t="s">
        <v>84</v>
      </c>
      <c r="AV831" s="13" t="s">
        <v>82</v>
      </c>
      <c r="AW831" s="13" t="s">
        <v>34</v>
      </c>
      <c r="AX831" s="13" t="s">
        <v>74</v>
      </c>
      <c r="AY831" s="234" t="s">
        <v>125</v>
      </c>
    </row>
    <row r="832" spans="1:51" s="14" customFormat="1" ht="12">
      <c r="A832" s="14"/>
      <c r="B832" s="235"/>
      <c r="C832" s="236"/>
      <c r="D832" s="226" t="s">
        <v>137</v>
      </c>
      <c r="E832" s="237" t="s">
        <v>19</v>
      </c>
      <c r="F832" s="238" t="s">
        <v>1043</v>
      </c>
      <c r="G832" s="236"/>
      <c r="H832" s="239">
        <v>17</v>
      </c>
      <c r="I832" s="240"/>
      <c r="J832" s="236"/>
      <c r="K832" s="236"/>
      <c r="L832" s="241"/>
      <c r="M832" s="242"/>
      <c r="N832" s="243"/>
      <c r="O832" s="243"/>
      <c r="P832" s="243"/>
      <c r="Q832" s="243"/>
      <c r="R832" s="243"/>
      <c r="S832" s="243"/>
      <c r="T832" s="24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5" t="s">
        <v>137</v>
      </c>
      <c r="AU832" s="245" t="s">
        <v>84</v>
      </c>
      <c r="AV832" s="14" t="s">
        <v>84</v>
      </c>
      <c r="AW832" s="14" t="s">
        <v>34</v>
      </c>
      <c r="AX832" s="14" t="s">
        <v>74</v>
      </c>
      <c r="AY832" s="245" t="s">
        <v>125</v>
      </c>
    </row>
    <row r="833" spans="1:51" s="15" customFormat="1" ht="12">
      <c r="A833" s="15"/>
      <c r="B833" s="246"/>
      <c r="C833" s="247"/>
      <c r="D833" s="226" t="s">
        <v>137</v>
      </c>
      <c r="E833" s="248" t="s">
        <v>19</v>
      </c>
      <c r="F833" s="249" t="s">
        <v>142</v>
      </c>
      <c r="G833" s="247"/>
      <c r="H833" s="250">
        <v>97</v>
      </c>
      <c r="I833" s="251"/>
      <c r="J833" s="247"/>
      <c r="K833" s="247"/>
      <c r="L833" s="252"/>
      <c r="M833" s="253"/>
      <c r="N833" s="254"/>
      <c r="O833" s="254"/>
      <c r="P833" s="254"/>
      <c r="Q833" s="254"/>
      <c r="R833" s="254"/>
      <c r="S833" s="254"/>
      <c r="T833" s="25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56" t="s">
        <v>137</v>
      </c>
      <c r="AU833" s="256" t="s">
        <v>84</v>
      </c>
      <c r="AV833" s="15" t="s">
        <v>133</v>
      </c>
      <c r="AW833" s="15" t="s">
        <v>34</v>
      </c>
      <c r="AX833" s="15" t="s">
        <v>82</v>
      </c>
      <c r="AY833" s="256" t="s">
        <v>125</v>
      </c>
    </row>
    <row r="834" spans="1:51" s="14" customFormat="1" ht="12">
      <c r="A834" s="14"/>
      <c r="B834" s="235"/>
      <c r="C834" s="236"/>
      <c r="D834" s="226" t="s">
        <v>137</v>
      </c>
      <c r="E834" s="236"/>
      <c r="F834" s="238" t="s">
        <v>1048</v>
      </c>
      <c r="G834" s="236"/>
      <c r="H834" s="239">
        <v>101.85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5" t="s">
        <v>137</v>
      </c>
      <c r="AU834" s="245" t="s">
        <v>84</v>
      </c>
      <c r="AV834" s="14" t="s">
        <v>84</v>
      </c>
      <c r="AW834" s="14" t="s">
        <v>4</v>
      </c>
      <c r="AX834" s="14" t="s">
        <v>82</v>
      </c>
      <c r="AY834" s="245" t="s">
        <v>125</v>
      </c>
    </row>
    <row r="835" spans="1:65" s="2" customFormat="1" ht="24.15" customHeight="1">
      <c r="A835" s="40"/>
      <c r="B835" s="41"/>
      <c r="C835" s="206" t="s">
        <v>1049</v>
      </c>
      <c r="D835" s="206" t="s">
        <v>128</v>
      </c>
      <c r="E835" s="207" t="s">
        <v>1050</v>
      </c>
      <c r="F835" s="208" t="s">
        <v>1051</v>
      </c>
      <c r="G835" s="209" t="s">
        <v>551</v>
      </c>
      <c r="H835" s="270"/>
      <c r="I835" s="211"/>
      <c r="J835" s="212">
        <f>ROUND(I835*H835,2)</f>
        <v>0</v>
      </c>
      <c r="K835" s="208" t="s">
        <v>132</v>
      </c>
      <c r="L835" s="46"/>
      <c r="M835" s="213" t="s">
        <v>19</v>
      </c>
      <c r="N835" s="214" t="s">
        <v>45</v>
      </c>
      <c r="O835" s="86"/>
      <c r="P835" s="215">
        <f>O835*H835</f>
        <v>0</v>
      </c>
      <c r="Q835" s="215">
        <v>0</v>
      </c>
      <c r="R835" s="215">
        <f>Q835*H835</f>
        <v>0</v>
      </c>
      <c r="S835" s="215">
        <v>0</v>
      </c>
      <c r="T835" s="216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17" t="s">
        <v>248</v>
      </c>
      <c r="AT835" s="217" t="s">
        <v>128</v>
      </c>
      <c r="AU835" s="217" t="s">
        <v>84</v>
      </c>
      <c r="AY835" s="19" t="s">
        <v>125</v>
      </c>
      <c r="BE835" s="218">
        <f>IF(N835="základní",J835,0)</f>
        <v>0</v>
      </c>
      <c r="BF835" s="218">
        <f>IF(N835="snížená",J835,0)</f>
        <v>0</v>
      </c>
      <c r="BG835" s="218">
        <f>IF(N835="zákl. přenesená",J835,0)</f>
        <v>0</v>
      </c>
      <c r="BH835" s="218">
        <f>IF(N835="sníž. přenesená",J835,0)</f>
        <v>0</v>
      </c>
      <c r="BI835" s="218">
        <f>IF(N835="nulová",J835,0)</f>
        <v>0</v>
      </c>
      <c r="BJ835" s="19" t="s">
        <v>82</v>
      </c>
      <c r="BK835" s="218">
        <f>ROUND(I835*H835,2)</f>
        <v>0</v>
      </c>
      <c r="BL835" s="19" t="s">
        <v>248</v>
      </c>
      <c r="BM835" s="217" t="s">
        <v>1052</v>
      </c>
    </row>
    <row r="836" spans="1:47" s="2" customFormat="1" ht="12">
      <c r="A836" s="40"/>
      <c r="B836" s="41"/>
      <c r="C836" s="42"/>
      <c r="D836" s="219" t="s">
        <v>135</v>
      </c>
      <c r="E836" s="42"/>
      <c r="F836" s="220" t="s">
        <v>1053</v>
      </c>
      <c r="G836" s="42"/>
      <c r="H836" s="42"/>
      <c r="I836" s="221"/>
      <c r="J836" s="42"/>
      <c r="K836" s="42"/>
      <c r="L836" s="46"/>
      <c r="M836" s="222"/>
      <c r="N836" s="223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135</v>
      </c>
      <c r="AU836" s="19" t="s">
        <v>84</v>
      </c>
    </row>
    <row r="837" spans="1:65" s="2" customFormat="1" ht="24.15" customHeight="1">
      <c r="A837" s="40"/>
      <c r="B837" s="41"/>
      <c r="C837" s="206" t="s">
        <v>1054</v>
      </c>
      <c r="D837" s="206" t="s">
        <v>128</v>
      </c>
      <c r="E837" s="207" t="s">
        <v>1055</v>
      </c>
      <c r="F837" s="208" t="s">
        <v>1056</v>
      </c>
      <c r="G837" s="209" t="s">
        <v>551</v>
      </c>
      <c r="H837" s="270"/>
      <c r="I837" s="211"/>
      <c r="J837" s="212">
        <f>ROUND(I837*H837,2)</f>
        <v>0</v>
      </c>
      <c r="K837" s="208" t="s">
        <v>132</v>
      </c>
      <c r="L837" s="46"/>
      <c r="M837" s="213" t="s">
        <v>19</v>
      </c>
      <c r="N837" s="214" t="s">
        <v>45</v>
      </c>
      <c r="O837" s="86"/>
      <c r="P837" s="215">
        <f>O837*H837</f>
        <v>0</v>
      </c>
      <c r="Q837" s="215">
        <v>0</v>
      </c>
      <c r="R837" s="215">
        <f>Q837*H837</f>
        <v>0</v>
      </c>
      <c r="S837" s="215">
        <v>0</v>
      </c>
      <c r="T837" s="216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17" t="s">
        <v>248</v>
      </c>
      <c r="AT837" s="217" t="s">
        <v>128</v>
      </c>
      <c r="AU837" s="217" t="s">
        <v>84</v>
      </c>
      <c r="AY837" s="19" t="s">
        <v>125</v>
      </c>
      <c r="BE837" s="218">
        <f>IF(N837="základní",J837,0)</f>
        <v>0</v>
      </c>
      <c r="BF837" s="218">
        <f>IF(N837="snížená",J837,0)</f>
        <v>0</v>
      </c>
      <c r="BG837" s="218">
        <f>IF(N837="zákl. přenesená",J837,0)</f>
        <v>0</v>
      </c>
      <c r="BH837" s="218">
        <f>IF(N837="sníž. přenesená",J837,0)</f>
        <v>0</v>
      </c>
      <c r="BI837" s="218">
        <f>IF(N837="nulová",J837,0)</f>
        <v>0</v>
      </c>
      <c r="BJ837" s="19" t="s">
        <v>82</v>
      </c>
      <c r="BK837" s="218">
        <f>ROUND(I837*H837,2)</f>
        <v>0</v>
      </c>
      <c r="BL837" s="19" t="s">
        <v>248</v>
      </c>
      <c r="BM837" s="217" t="s">
        <v>1057</v>
      </c>
    </row>
    <row r="838" spans="1:47" s="2" customFormat="1" ht="12">
      <c r="A838" s="40"/>
      <c r="B838" s="41"/>
      <c r="C838" s="42"/>
      <c r="D838" s="219" t="s">
        <v>135</v>
      </c>
      <c r="E838" s="42"/>
      <c r="F838" s="220" t="s">
        <v>1058</v>
      </c>
      <c r="G838" s="42"/>
      <c r="H838" s="42"/>
      <c r="I838" s="221"/>
      <c r="J838" s="42"/>
      <c r="K838" s="42"/>
      <c r="L838" s="46"/>
      <c r="M838" s="222"/>
      <c r="N838" s="223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135</v>
      </c>
      <c r="AU838" s="19" t="s">
        <v>84</v>
      </c>
    </row>
    <row r="839" spans="1:63" s="12" customFormat="1" ht="22.8" customHeight="1">
      <c r="A839" s="12"/>
      <c r="B839" s="190"/>
      <c r="C839" s="191"/>
      <c r="D839" s="192" t="s">
        <v>73</v>
      </c>
      <c r="E839" s="204" t="s">
        <v>1059</v>
      </c>
      <c r="F839" s="204" t="s">
        <v>1060</v>
      </c>
      <c r="G839" s="191"/>
      <c r="H839" s="191"/>
      <c r="I839" s="194"/>
      <c r="J839" s="205">
        <f>BK839</f>
        <v>0</v>
      </c>
      <c r="K839" s="191"/>
      <c r="L839" s="196"/>
      <c r="M839" s="197"/>
      <c r="N839" s="198"/>
      <c r="O839" s="198"/>
      <c r="P839" s="199">
        <f>SUM(P840:P866)</f>
        <v>0</v>
      </c>
      <c r="Q839" s="198"/>
      <c r="R839" s="199">
        <f>SUM(R840:R866)</f>
        <v>0.0037485000000000005</v>
      </c>
      <c r="S839" s="198"/>
      <c r="T839" s="200">
        <f>SUM(T840:T866)</f>
        <v>0</v>
      </c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R839" s="201" t="s">
        <v>84</v>
      </c>
      <c r="AT839" s="202" t="s">
        <v>73</v>
      </c>
      <c r="AU839" s="202" t="s">
        <v>82</v>
      </c>
      <c r="AY839" s="201" t="s">
        <v>125</v>
      </c>
      <c r="BK839" s="203">
        <f>SUM(BK840:BK866)</f>
        <v>0</v>
      </c>
    </row>
    <row r="840" spans="1:65" s="2" customFormat="1" ht="24.15" customHeight="1">
      <c r="A840" s="40"/>
      <c r="B840" s="41"/>
      <c r="C840" s="206" t="s">
        <v>1061</v>
      </c>
      <c r="D840" s="206" t="s">
        <v>128</v>
      </c>
      <c r="E840" s="207" t="s">
        <v>1062</v>
      </c>
      <c r="F840" s="208" t="s">
        <v>1063</v>
      </c>
      <c r="G840" s="209" t="s">
        <v>146</v>
      </c>
      <c r="H840" s="210">
        <v>8.925</v>
      </c>
      <c r="I840" s="211"/>
      <c r="J840" s="212">
        <f>ROUND(I840*H840,2)</f>
        <v>0</v>
      </c>
      <c r="K840" s="208" t="s">
        <v>132</v>
      </c>
      <c r="L840" s="46"/>
      <c r="M840" s="213" t="s">
        <v>19</v>
      </c>
      <c r="N840" s="214" t="s">
        <v>45</v>
      </c>
      <c r="O840" s="86"/>
      <c r="P840" s="215">
        <f>O840*H840</f>
        <v>0</v>
      </c>
      <c r="Q840" s="215">
        <v>8E-05</v>
      </c>
      <c r="R840" s="215">
        <f>Q840*H840</f>
        <v>0.0007140000000000001</v>
      </c>
      <c r="S840" s="215">
        <v>0</v>
      </c>
      <c r="T840" s="216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7" t="s">
        <v>248</v>
      </c>
      <c r="AT840" s="217" t="s">
        <v>128</v>
      </c>
      <c r="AU840" s="217" t="s">
        <v>84</v>
      </c>
      <c r="AY840" s="19" t="s">
        <v>125</v>
      </c>
      <c r="BE840" s="218">
        <f>IF(N840="základní",J840,0)</f>
        <v>0</v>
      </c>
      <c r="BF840" s="218">
        <f>IF(N840="snížená",J840,0)</f>
        <v>0</v>
      </c>
      <c r="BG840" s="218">
        <f>IF(N840="zákl. přenesená",J840,0)</f>
        <v>0</v>
      </c>
      <c r="BH840" s="218">
        <f>IF(N840="sníž. přenesená",J840,0)</f>
        <v>0</v>
      </c>
      <c r="BI840" s="218">
        <f>IF(N840="nulová",J840,0)</f>
        <v>0</v>
      </c>
      <c r="BJ840" s="19" t="s">
        <v>82</v>
      </c>
      <c r="BK840" s="218">
        <f>ROUND(I840*H840,2)</f>
        <v>0</v>
      </c>
      <c r="BL840" s="19" t="s">
        <v>248</v>
      </c>
      <c r="BM840" s="217" t="s">
        <v>1064</v>
      </c>
    </row>
    <row r="841" spans="1:47" s="2" customFormat="1" ht="12">
      <c r="A841" s="40"/>
      <c r="B841" s="41"/>
      <c r="C841" s="42"/>
      <c r="D841" s="219" t="s">
        <v>135</v>
      </c>
      <c r="E841" s="42"/>
      <c r="F841" s="220" t="s">
        <v>1065</v>
      </c>
      <c r="G841" s="42"/>
      <c r="H841" s="42"/>
      <c r="I841" s="221"/>
      <c r="J841" s="42"/>
      <c r="K841" s="42"/>
      <c r="L841" s="46"/>
      <c r="M841" s="222"/>
      <c r="N841" s="223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135</v>
      </c>
      <c r="AU841" s="19" t="s">
        <v>84</v>
      </c>
    </row>
    <row r="842" spans="1:51" s="13" customFormat="1" ht="12">
      <c r="A842" s="13"/>
      <c r="B842" s="224"/>
      <c r="C842" s="225"/>
      <c r="D842" s="226" t="s">
        <v>137</v>
      </c>
      <c r="E842" s="227" t="s">
        <v>19</v>
      </c>
      <c r="F842" s="228" t="s">
        <v>1066</v>
      </c>
      <c r="G842" s="225"/>
      <c r="H842" s="227" t="s">
        <v>19</v>
      </c>
      <c r="I842" s="229"/>
      <c r="J842" s="225"/>
      <c r="K842" s="225"/>
      <c r="L842" s="230"/>
      <c r="M842" s="231"/>
      <c r="N842" s="232"/>
      <c r="O842" s="232"/>
      <c r="P842" s="232"/>
      <c r="Q842" s="232"/>
      <c r="R842" s="232"/>
      <c r="S842" s="232"/>
      <c r="T842" s="23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4" t="s">
        <v>137</v>
      </c>
      <c r="AU842" s="234" t="s">
        <v>84</v>
      </c>
      <c r="AV842" s="13" t="s">
        <v>82</v>
      </c>
      <c r="AW842" s="13" t="s">
        <v>34</v>
      </c>
      <c r="AX842" s="13" t="s">
        <v>74</v>
      </c>
      <c r="AY842" s="234" t="s">
        <v>125</v>
      </c>
    </row>
    <row r="843" spans="1:51" s="13" customFormat="1" ht="12">
      <c r="A843" s="13"/>
      <c r="B843" s="224"/>
      <c r="C843" s="225"/>
      <c r="D843" s="226" t="s">
        <v>137</v>
      </c>
      <c r="E843" s="227" t="s">
        <v>19</v>
      </c>
      <c r="F843" s="228" t="s">
        <v>167</v>
      </c>
      <c r="G843" s="225"/>
      <c r="H843" s="227" t="s">
        <v>19</v>
      </c>
      <c r="I843" s="229"/>
      <c r="J843" s="225"/>
      <c r="K843" s="225"/>
      <c r="L843" s="230"/>
      <c r="M843" s="231"/>
      <c r="N843" s="232"/>
      <c r="O843" s="232"/>
      <c r="P843" s="232"/>
      <c r="Q843" s="232"/>
      <c r="R843" s="232"/>
      <c r="S843" s="232"/>
      <c r="T843" s="23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4" t="s">
        <v>137</v>
      </c>
      <c r="AU843" s="234" t="s">
        <v>84</v>
      </c>
      <c r="AV843" s="13" t="s">
        <v>82</v>
      </c>
      <c r="AW843" s="13" t="s">
        <v>34</v>
      </c>
      <c r="AX843" s="13" t="s">
        <v>74</v>
      </c>
      <c r="AY843" s="234" t="s">
        <v>125</v>
      </c>
    </row>
    <row r="844" spans="1:51" s="14" customFormat="1" ht="12">
      <c r="A844" s="14"/>
      <c r="B844" s="235"/>
      <c r="C844" s="236"/>
      <c r="D844" s="226" t="s">
        <v>137</v>
      </c>
      <c r="E844" s="237" t="s">
        <v>19</v>
      </c>
      <c r="F844" s="238" t="s">
        <v>177</v>
      </c>
      <c r="G844" s="236"/>
      <c r="H844" s="239">
        <v>6</v>
      </c>
      <c r="I844" s="240"/>
      <c r="J844" s="236"/>
      <c r="K844" s="236"/>
      <c r="L844" s="241"/>
      <c r="M844" s="242"/>
      <c r="N844" s="243"/>
      <c r="O844" s="243"/>
      <c r="P844" s="243"/>
      <c r="Q844" s="243"/>
      <c r="R844" s="243"/>
      <c r="S844" s="243"/>
      <c r="T844" s="24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5" t="s">
        <v>137</v>
      </c>
      <c r="AU844" s="245" t="s">
        <v>84</v>
      </c>
      <c r="AV844" s="14" t="s">
        <v>84</v>
      </c>
      <c r="AW844" s="14" t="s">
        <v>34</v>
      </c>
      <c r="AX844" s="14" t="s">
        <v>74</v>
      </c>
      <c r="AY844" s="245" t="s">
        <v>125</v>
      </c>
    </row>
    <row r="845" spans="1:51" s="13" customFormat="1" ht="12">
      <c r="A845" s="13"/>
      <c r="B845" s="224"/>
      <c r="C845" s="225"/>
      <c r="D845" s="226" t="s">
        <v>137</v>
      </c>
      <c r="E845" s="227" t="s">
        <v>19</v>
      </c>
      <c r="F845" s="228" t="s">
        <v>175</v>
      </c>
      <c r="G845" s="225"/>
      <c r="H845" s="227" t="s">
        <v>19</v>
      </c>
      <c r="I845" s="229"/>
      <c r="J845" s="225"/>
      <c r="K845" s="225"/>
      <c r="L845" s="230"/>
      <c r="M845" s="231"/>
      <c r="N845" s="232"/>
      <c r="O845" s="232"/>
      <c r="P845" s="232"/>
      <c r="Q845" s="232"/>
      <c r="R845" s="232"/>
      <c r="S845" s="232"/>
      <c r="T845" s="23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4" t="s">
        <v>137</v>
      </c>
      <c r="AU845" s="234" t="s">
        <v>84</v>
      </c>
      <c r="AV845" s="13" t="s">
        <v>82</v>
      </c>
      <c r="AW845" s="13" t="s">
        <v>34</v>
      </c>
      <c r="AX845" s="13" t="s">
        <v>74</v>
      </c>
      <c r="AY845" s="234" t="s">
        <v>125</v>
      </c>
    </row>
    <row r="846" spans="1:51" s="14" customFormat="1" ht="12">
      <c r="A846" s="14"/>
      <c r="B846" s="235"/>
      <c r="C846" s="236"/>
      <c r="D846" s="226" t="s">
        <v>137</v>
      </c>
      <c r="E846" s="237" t="s">
        <v>19</v>
      </c>
      <c r="F846" s="238" t="s">
        <v>1067</v>
      </c>
      <c r="G846" s="236"/>
      <c r="H846" s="239">
        <v>2.5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5" t="s">
        <v>137</v>
      </c>
      <c r="AU846" s="245" t="s">
        <v>84</v>
      </c>
      <c r="AV846" s="14" t="s">
        <v>84</v>
      </c>
      <c r="AW846" s="14" t="s">
        <v>34</v>
      </c>
      <c r="AX846" s="14" t="s">
        <v>74</v>
      </c>
      <c r="AY846" s="245" t="s">
        <v>125</v>
      </c>
    </row>
    <row r="847" spans="1:51" s="15" customFormat="1" ht="12">
      <c r="A847" s="15"/>
      <c r="B847" s="246"/>
      <c r="C847" s="247"/>
      <c r="D847" s="226" t="s">
        <v>137</v>
      </c>
      <c r="E847" s="248" t="s">
        <v>19</v>
      </c>
      <c r="F847" s="249" t="s">
        <v>142</v>
      </c>
      <c r="G847" s="247"/>
      <c r="H847" s="250">
        <v>8.5</v>
      </c>
      <c r="I847" s="251"/>
      <c r="J847" s="247"/>
      <c r="K847" s="247"/>
      <c r="L847" s="252"/>
      <c r="M847" s="253"/>
      <c r="N847" s="254"/>
      <c r="O847" s="254"/>
      <c r="P847" s="254"/>
      <c r="Q847" s="254"/>
      <c r="R847" s="254"/>
      <c r="S847" s="254"/>
      <c r="T847" s="25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56" t="s">
        <v>137</v>
      </c>
      <c r="AU847" s="256" t="s">
        <v>84</v>
      </c>
      <c r="AV847" s="15" t="s">
        <v>133</v>
      </c>
      <c r="AW847" s="15" t="s">
        <v>34</v>
      </c>
      <c r="AX847" s="15" t="s">
        <v>82</v>
      </c>
      <c r="AY847" s="256" t="s">
        <v>125</v>
      </c>
    </row>
    <row r="848" spans="1:51" s="14" customFormat="1" ht="12">
      <c r="A848" s="14"/>
      <c r="B848" s="235"/>
      <c r="C848" s="236"/>
      <c r="D848" s="226" t="s">
        <v>137</v>
      </c>
      <c r="E848" s="236"/>
      <c r="F848" s="238" t="s">
        <v>1068</v>
      </c>
      <c r="G848" s="236"/>
      <c r="H848" s="239">
        <v>8.925</v>
      </c>
      <c r="I848" s="240"/>
      <c r="J848" s="236"/>
      <c r="K848" s="236"/>
      <c r="L848" s="241"/>
      <c r="M848" s="242"/>
      <c r="N848" s="243"/>
      <c r="O848" s="243"/>
      <c r="P848" s="243"/>
      <c r="Q848" s="243"/>
      <c r="R848" s="243"/>
      <c r="S848" s="243"/>
      <c r="T848" s="24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5" t="s">
        <v>137</v>
      </c>
      <c r="AU848" s="245" t="s">
        <v>84</v>
      </c>
      <c r="AV848" s="14" t="s">
        <v>84</v>
      </c>
      <c r="AW848" s="14" t="s">
        <v>4</v>
      </c>
      <c r="AX848" s="14" t="s">
        <v>82</v>
      </c>
      <c r="AY848" s="245" t="s">
        <v>125</v>
      </c>
    </row>
    <row r="849" spans="1:65" s="2" customFormat="1" ht="16.5" customHeight="1">
      <c r="A849" s="40"/>
      <c r="B849" s="41"/>
      <c r="C849" s="206" t="s">
        <v>1069</v>
      </c>
      <c r="D849" s="206" t="s">
        <v>128</v>
      </c>
      <c r="E849" s="207" t="s">
        <v>1070</v>
      </c>
      <c r="F849" s="208" t="s">
        <v>1071</v>
      </c>
      <c r="G849" s="209" t="s">
        <v>146</v>
      </c>
      <c r="H849" s="210">
        <v>8.925</v>
      </c>
      <c r="I849" s="211"/>
      <c r="J849" s="212">
        <f>ROUND(I849*H849,2)</f>
        <v>0</v>
      </c>
      <c r="K849" s="208" t="s">
        <v>132</v>
      </c>
      <c r="L849" s="46"/>
      <c r="M849" s="213" t="s">
        <v>19</v>
      </c>
      <c r="N849" s="214" t="s">
        <v>45</v>
      </c>
      <c r="O849" s="86"/>
      <c r="P849" s="215">
        <f>O849*H849</f>
        <v>0</v>
      </c>
      <c r="Q849" s="215">
        <v>0.00017</v>
      </c>
      <c r="R849" s="215">
        <f>Q849*H849</f>
        <v>0.0015172500000000002</v>
      </c>
      <c r="S849" s="215">
        <v>0</v>
      </c>
      <c r="T849" s="216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7" t="s">
        <v>248</v>
      </c>
      <c r="AT849" s="217" t="s">
        <v>128</v>
      </c>
      <c r="AU849" s="217" t="s">
        <v>84</v>
      </c>
      <c r="AY849" s="19" t="s">
        <v>125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9" t="s">
        <v>82</v>
      </c>
      <c r="BK849" s="218">
        <f>ROUND(I849*H849,2)</f>
        <v>0</v>
      </c>
      <c r="BL849" s="19" t="s">
        <v>248</v>
      </c>
      <c r="BM849" s="217" t="s">
        <v>1072</v>
      </c>
    </row>
    <row r="850" spans="1:47" s="2" customFormat="1" ht="12">
      <c r="A850" s="40"/>
      <c r="B850" s="41"/>
      <c r="C850" s="42"/>
      <c r="D850" s="219" t="s">
        <v>135</v>
      </c>
      <c r="E850" s="42"/>
      <c r="F850" s="220" t="s">
        <v>1073</v>
      </c>
      <c r="G850" s="42"/>
      <c r="H850" s="42"/>
      <c r="I850" s="221"/>
      <c r="J850" s="42"/>
      <c r="K850" s="42"/>
      <c r="L850" s="46"/>
      <c r="M850" s="222"/>
      <c r="N850" s="223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135</v>
      </c>
      <c r="AU850" s="19" t="s">
        <v>84</v>
      </c>
    </row>
    <row r="851" spans="1:51" s="13" customFormat="1" ht="12">
      <c r="A851" s="13"/>
      <c r="B851" s="224"/>
      <c r="C851" s="225"/>
      <c r="D851" s="226" t="s">
        <v>137</v>
      </c>
      <c r="E851" s="227" t="s">
        <v>19</v>
      </c>
      <c r="F851" s="228" t="s">
        <v>1066</v>
      </c>
      <c r="G851" s="225"/>
      <c r="H851" s="227" t="s">
        <v>19</v>
      </c>
      <c r="I851" s="229"/>
      <c r="J851" s="225"/>
      <c r="K851" s="225"/>
      <c r="L851" s="230"/>
      <c r="M851" s="231"/>
      <c r="N851" s="232"/>
      <c r="O851" s="232"/>
      <c r="P851" s="232"/>
      <c r="Q851" s="232"/>
      <c r="R851" s="232"/>
      <c r="S851" s="232"/>
      <c r="T851" s="23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4" t="s">
        <v>137</v>
      </c>
      <c r="AU851" s="234" t="s">
        <v>84</v>
      </c>
      <c r="AV851" s="13" t="s">
        <v>82</v>
      </c>
      <c r="AW851" s="13" t="s">
        <v>34</v>
      </c>
      <c r="AX851" s="13" t="s">
        <v>74</v>
      </c>
      <c r="AY851" s="234" t="s">
        <v>125</v>
      </c>
    </row>
    <row r="852" spans="1:51" s="13" customFormat="1" ht="12">
      <c r="A852" s="13"/>
      <c r="B852" s="224"/>
      <c r="C852" s="225"/>
      <c r="D852" s="226" t="s">
        <v>137</v>
      </c>
      <c r="E852" s="227" t="s">
        <v>19</v>
      </c>
      <c r="F852" s="228" t="s">
        <v>167</v>
      </c>
      <c r="G852" s="225"/>
      <c r="H852" s="227" t="s">
        <v>19</v>
      </c>
      <c r="I852" s="229"/>
      <c r="J852" s="225"/>
      <c r="K852" s="225"/>
      <c r="L852" s="230"/>
      <c r="M852" s="231"/>
      <c r="N852" s="232"/>
      <c r="O852" s="232"/>
      <c r="P852" s="232"/>
      <c r="Q852" s="232"/>
      <c r="R852" s="232"/>
      <c r="S852" s="232"/>
      <c r="T852" s="23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4" t="s">
        <v>137</v>
      </c>
      <c r="AU852" s="234" t="s">
        <v>84</v>
      </c>
      <c r="AV852" s="13" t="s">
        <v>82</v>
      </c>
      <c r="AW852" s="13" t="s">
        <v>34</v>
      </c>
      <c r="AX852" s="13" t="s">
        <v>74</v>
      </c>
      <c r="AY852" s="234" t="s">
        <v>125</v>
      </c>
    </row>
    <row r="853" spans="1:51" s="14" customFormat="1" ht="12">
      <c r="A853" s="14"/>
      <c r="B853" s="235"/>
      <c r="C853" s="236"/>
      <c r="D853" s="226" t="s">
        <v>137</v>
      </c>
      <c r="E853" s="237" t="s">
        <v>19</v>
      </c>
      <c r="F853" s="238" t="s">
        <v>177</v>
      </c>
      <c r="G853" s="236"/>
      <c r="H853" s="239">
        <v>6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5" t="s">
        <v>137</v>
      </c>
      <c r="AU853" s="245" t="s">
        <v>84</v>
      </c>
      <c r="AV853" s="14" t="s">
        <v>84</v>
      </c>
      <c r="AW853" s="14" t="s">
        <v>34</v>
      </c>
      <c r="AX853" s="14" t="s">
        <v>74</v>
      </c>
      <c r="AY853" s="245" t="s">
        <v>125</v>
      </c>
    </row>
    <row r="854" spans="1:51" s="13" customFormat="1" ht="12">
      <c r="A854" s="13"/>
      <c r="B854" s="224"/>
      <c r="C854" s="225"/>
      <c r="D854" s="226" t="s">
        <v>137</v>
      </c>
      <c r="E854" s="227" t="s">
        <v>19</v>
      </c>
      <c r="F854" s="228" t="s">
        <v>175</v>
      </c>
      <c r="G854" s="225"/>
      <c r="H854" s="227" t="s">
        <v>19</v>
      </c>
      <c r="I854" s="229"/>
      <c r="J854" s="225"/>
      <c r="K854" s="225"/>
      <c r="L854" s="230"/>
      <c r="M854" s="231"/>
      <c r="N854" s="232"/>
      <c r="O854" s="232"/>
      <c r="P854" s="232"/>
      <c r="Q854" s="232"/>
      <c r="R854" s="232"/>
      <c r="S854" s="232"/>
      <c r="T854" s="23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4" t="s">
        <v>137</v>
      </c>
      <c r="AU854" s="234" t="s">
        <v>84</v>
      </c>
      <c r="AV854" s="13" t="s">
        <v>82</v>
      </c>
      <c r="AW854" s="13" t="s">
        <v>34</v>
      </c>
      <c r="AX854" s="13" t="s">
        <v>74</v>
      </c>
      <c r="AY854" s="234" t="s">
        <v>125</v>
      </c>
    </row>
    <row r="855" spans="1:51" s="14" customFormat="1" ht="12">
      <c r="A855" s="14"/>
      <c r="B855" s="235"/>
      <c r="C855" s="236"/>
      <c r="D855" s="226" t="s">
        <v>137</v>
      </c>
      <c r="E855" s="237" t="s">
        <v>19</v>
      </c>
      <c r="F855" s="238" t="s">
        <v>1067</v>
      </c>
      <c r="G855" s="236"/>
      <c r="H855" s="239">
        <v>2.5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5" t="s">
        <v>137</v>
      </c>
      <c r="AU855" s="245" t="s">
        <v>84</v>
      </c>
      <c r="AV855" s="14" t="s">
        <v>84</v>
      </c>
      <c r="AW855" s="14" t="s">
        <v>34</v>
      </c>
      <c r="AX855" s="14" t="s">
        <v>74</v>
      </c>
      <c r="AY855" s="245" t="s">
        <v>125</v>
      </c>
    </row>
    <row r="856" spans="1:51" s="15" customFormat="1" ht="12">
      <c r="A856" s="15"/>
      <c r="B856" s="246"/>
      <c r="C856" s="247"/>
      <c r="D856" s="226" t="s">
        <v>137</v>
      </c>
      <c r="E856" s="248" t="s">
        <v>19</v>
      </c>
      <c r="F856" s="249" t="s">
        <v>142</v>
      </c>
      <c r="G856" s="247"/>
      <c r="H856" s="250">
        <v>8.5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56" t="s">
        <v>137</v>
      </c>
      <c r="AU856" s="256" t="s">
        <v>84</v>
      </c>
      <c r="AV856" s="15" t="s">
        <v>133</v>
      </c>
      <c r="AW856" s="15" t="s">
        <v>34</v>
      </c>
      <c r="AX856" s="15" t="s">
        <v>82</v>
      </c>
      <c r="AY856" s="256" t="s">
        <v>125</v>
      </c>
    </row>
    <row r="857" spans="1:51" s="14" customFormat="1" ht="12">
      <c r="A857" s="14"/>
      <c r="B857" s="235"/>
      <c r="C857" s="236"/>
      <c r="D857" s="226" t="s">
        <v>137</v>
      </c>
      <c r="E857" s="236"/>
      <c r="F857" s="238" t="s">
        <v>1068</v>
      </c>
      <c r="G857" s="236"/>
      <c r="H857" s="239">
        <v>8.925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5" t="s">
        <v>137</v>
      </c>
      <c r="AU857" s="245" t="s">
        <v>84</v>
      </c>
      <c r="AV857" s="14" t="s">
        <v>84</v>
      </c>
      <c r="AW857" s="14" t="s">
        <v>4</v>
      </c>
      <c r="AX857" s="14" t="s">
        <v>82</v>
      </c>
      <c r="AY857" s="245" t="s">
        <v>125</v>
      </c>
    </row>
    <row r="858" spans="1:65" s="2" customFormat="1" ht="16.5" customHeight="1">
      <c r="A858" s="40"/>
      <c r="B858" s="41"/>
      <c r="C858" s="206" t="s">
        <v>1074</v>
      </c>
      <c r="D858" s="206" t="s">
        <v>128</v>
      </c>
      <c r="E858" s="207" t="s">
        <v>1075</v>
      </c>
      <c r="F858" s="208" t="s">
        <v>1076</v>
      </c>
      <c r="G858" s="209" t="s">
        <v>146</v>
      </c>
      <c r="H858" s="210">
        <v>8.925</v>
      </c>
      <c r="I858" s="211"/>
      <c r="J858" s="212">
        <f>ROUND(I858*H858,2)</f>
        <v>0</v>
      </c>
      <c r="K858" s="208" t="s">
        <v>132</v>
      </c>
      <c r="L858" s="46"/>
      <c r="M858" s="213" t="s">
        <v>19</v>
      </c>
      <c r="N858" s="214" t="s">
        <v>45</v>
      </c>
      <c r="O858" s="86"/>
      <c r="P858" s="215">
        <f>O858*H858</f>
        <v>0</v>
      </c>
      <c r="Q858" s="215">
        <v>0.00017</v>
      </c>
      <c r="R858" s="215">
        <f>Q858*H858</f>
        <v>0.0015172500000000002</v>
      </c>
      <c r="S858" s="215">
        <v>0</v>
      </c>
      <c r="T858" s="216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7" t="s">
        <v>248</v>
      </c>
      <c r="AT858" s="217" t="s">
        <v>128</v>
      </c>
      <c r="AU858" s="217" t="s">
        <v>84</v>
      </c>
      <c r="AY858" s="19" t="s">
        <v>125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9" t="s">
        <v>82</v>
      </c>
      <c r="BK858" s="218">
        <f>ROUND(I858*H858,2)</f>
        <v>0</v>
      </c>
      <c r="BL858" s="19" t="s">
        <v>248</v>
      </c>
      <c r="BM858" s="217" t="s">
        <v>1077</v>
      </c>
    </row>
    <row r="859" spans="1:47" s="2" customFormat="1" ht="12">
      <c r="A859" s="40"/>
      <c r="B859" s="41"/>
      <c r="C859" s="42"/>
      <c r="D859" s="219" t="s">
        <v>135</v>
      </c>
      <c r="E859" s="42"/>
      <c r="F859" s="220" t="s">
        <v>1078</v>
      </c>
      <c r="G859" s="42"/>
      <c r="H859" s="42"/>
      <c r="I859" s="221"/>
      <c r="J859" s="42"/>
      <c r="K859" s="42"/>
      <c r="L859" s="46"/>
      <c r="M859" s="222"/>
      <c r="N859" s="223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135</v>
      </c>
      <c r="AU859" s="19" t="s">
        <v>84</v>
      </c>
    </row>
    <row r="860" spans="1:51" s="13" customFormat="1" ht="12">
      <c r="A860" s="13"/>
      <c r="B860" s="224"/>
      <c r="C860" s="225"/>
      <c r="D860" s="226" t="s">
        <v>137</v>
      </c>
      <c r="E860" s="227" t="s">
        <v>19</v>
      </c>
      <c r="F860" s="228" t="s">
        <v>1066</v>
      </c>
      <c r="G860" s="225"/>
      <c r="H860" s="227" t="s">
        <v>19</v>
      </c>
      <c r="I860" s="229"/>
      <c r="J860" s="225"/>
      <c r="K860" s="225"/>
      <c r="L860" s="230"/>
      <c r="M860" s="231"/>
      <c r="N860" s="232"/>
      <c r="O860" s="232"/>
      <c r="P860" s="232"/>
      <c r="Q860" s="232"/>
      <c r="R860" s="232"/>
      <c r="S860" s="232"/>
      <c r="T860" s="23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4" t="s">
        <v>137</v>
      </c>
      <c r="AU860" s="234" t="s">
        <v>84</v>
      </c>
      <c r="AV860" s="13" t="s">
        <v>82</v>
      </c>
      <c r="AW860" s="13" t="s">
        <v>34</v>
      </c>
      <c r="AX860" s="13" t="s">
        <v>74</v>
      </c>
      <c r="AY860" s="234" t="s">
        <v>125</v>
      </c>
    </row>
    <row r="861" spans="1:51" s="13" customFormat="1" ht="12">
      <c r="A861" s="13"/>
      <c r="B861" s="224"/>
      <c r="C861" s="225"/>
      <c r="D861" s="226" t="s">
        <v>137</v>
      </c>
      <c r="E861" s="227" t="s">
        <v>19</v>
      </c>
      <c r="F861" s="228" t="s">
        <v>167</v>
      </c>
      <c r="G861" s="225"/>
      <c r="H861" s="227" t="s">
        <v>19</v>
      </c>
      <c r="I861" s="229"/>
      <c r="J861" s="225"/>
      <c r="K861" s="225"/>
      <c r="L861" s="230"/>
      <c r="M861" s="231"/>
      <c r="N861" s="232"/>
      <c r="O861" s="232"/>
      <c r="P861" s="232"/>
      <c r="Q861" s="232"/>
      <c r="R861" s="232"/>
      <c r="S861" s="232"/>
      <c r="T861" s="23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4" t="s">
        <v>137</v>
      </c>
      <c r="AU861" s="234" t="s">
        <v>84</v>
      </c>
      <c r="AV861" s="13" t="s">
        <v>82</v>
      </c>
      <c r="AW861" s="13" t="s">
        <v>34</v>
      </c>
      <c r="AX861" s="13" t="s">
        <v>74</v>
      </c>
      <c r="AY861" s="234" t="s">
        <v>125</v>
      </c>
    </row>
    <row r="862" spans="1:51" s="14" customFormat="1" ht="12">
      <c r="A862" s="14"/>
      <c r="B862" s="235"/>
      <c r="C862" s="236"/>
      <c r="D862" s="226" t="s">
        <v>137</v>
      </c>
      <c r="E862" s="237" t="s">
        <v>19</v>
      </c>
      <c r="F862" s="238" t="s">
        <v>177</v>
      </c>
      <c r="G862" s="236"/>
      <c r="H862" s="239">
        <v>6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5" t="s">
        <v>137</v>
      </c>
      <c r="AU862" s="245" t="s">
        <v>84</v>
      </c>
      <c r="AV862" s="14" t="s">
        <v>84</v>
      </c>
      <c r="AW862" s="14" t="s">
        <v>34</v>
      </c>
      <c r="AX862" s="14" t="s">
        <v>74</v>
      </c>
      <c r="AY862" s="245" t="s">
        <v>125</v>
      </c>
    </row>
    <row r="863" spans="1:51" s="13" customFormat="1" ht="12">
      <c r="A863" s="13"/>
      <c r="B863" s="224"/>
      <c r="C863" s="225"/>
      <c r="D863" s="226" t="s">
        <v>137</v>
      </c>
      <c r="E863" s="227" t="s">
        <v>19</v>
      </c>
      <c r="F863" s="228" t="s">
        <v>175</v>
      </c>
      <c r="G863" s="225"/>
      <c r="H863" s="227" t="s">
        <v>19</v>
      </c>
      <c r="I863" s="229"/>
      <c r="J863" s="225"/>
      <c r="K863" s="225"/>
      <c r="L863" s="230"/>
      <c r="M863" s="231"/>
      <c r="N863" s="232"/>
      <c r="O863" s="232"/>
      <c r="P863" s="232"/>
      <c r="Q863" s="232"/>
      <c r="R863" s="232"/>
      <c r="S863" s="232"/>
      <c r="T863" s="23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4" t="s">
        <v>137</v>
      </c>
      <c r="AU863" s="234" t="s">
        <v>84</v>
      </c>
      <c r="AV863" s="13" t="s">
        <v>82</v>
      </c>
      <c r="AW863" s="13" t="s">
        <v>34</v>
      </c>
      <c r="AX863" s="13" t="s">
        <v>74</v>
      </c>
      <c r="AY863" s="234" t="s">
        <v>125</v>
      </c>
    </row>
    <row r="864" spans="1:51" s="14" customFormat="1" ht="12">
      <c r="A864" s="14"/>
      <c r="B864" s="235"/>
      <c r="C864" s="236"/>
      <c r="D864" s="226" t="s">
        <v>137</v>
      </c>
      <c r="E864" s="237" t="s">
        <v>19</v>
      </c>
      <c r="F864" s="238" t="s">
        <v>1067</v>
      </c>
      <c r="G864" s="236"/>
      <c r="H864" s="239">
        <v>2.5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137</v>
      </c>
      <c r="AU864" s="245" t="s">
        <v>84</v>
      </c>
      <c r="AV864" s="14" t="s">
        <v>84</v>
      </c>
      <c r="AW864" s="14" t="s">
        <v>34</v>
      </c>
      <c r="AX864" s="14" t="s">
        <v>74</v>
      </c>
      <c r="AY864" s="245" t="s">
        <v>125</v>
      </c>
    </row>
    <row r="865" spans="1:51" s="15" customFormat="1" ht="12">
      <c r="A865" s="15"/>
      <c r="B865" s="246"/>
      <c r="C865" s="247"/>
      <c r="D865" s="226" t="s">
        <v>137</v>
      </c>
      <c r="E865" s="248" t="s">
        <v>19</v>
      </c>
      <c r="F865" s="249" t="s">
        <v>142</v>
      </c>
      <c r="G865" s="247"/>
      <c r="H865" s="250">
        <v>8.5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6" t="s">
        <v>137</v>
      </c>
      <c r="AU865" s="256" t="s">
        <v>84</v>
      </c>
      <c r="AV865" s="15" t="s">
        <v>133</v>
      </c>
      <c r="AW865" s="15" t="s">
        <v>34</v>
      </c>
      <c r="AX865" s="15" t="s">
        <v>82</v>
      </c>
      <c r="AY865" s="256" t="s">
        <v>125</v>
      </c>
    </row>
    <row r="866" spans="1:51" s="14" customFormat="1" ht="12">
      <c r="A866" s="14"/>
      <c r="B866" s="235"/>
      <c r="C866" s="236"/>
      <c r="D866" s="226" t="s">
        <v>137</v>
      </c>
      <c r="E866" s="236"/>
      <c r="F866" s="238" t="s">
        <v>1068</v>
      </c>
      <c r="G866" s="236"/>
      <c r="H866" s="239">
        <v>8.925</v>
      </c>
      <c r="I866" s="240"/>
      <c r="J866" s="236"/>
      <c r="K866" s="236"/>
      <c r="L866" s="241"/>
      <c r="M866" s="242"/>
      <c r="N866" s="243"/>
      <c r="O866" s="243"/>
      <c r="P866" s="243"/>
      <c r="Q866" s="243"/>
      <c r="R866" s="243"/>
      <c r="S866" s="243"/>
      <c r="T866" s="24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5" t="s">
        <v>137</v>
      </c>
      <c r="AU866" s="245" t="s">
        <v>84</v>
      </c>
      <c r="AV866" s="14" t="s">
        <v>84</v>
      </c>
      <c r="AW866" s="14" t="s">
        <v>4</v>
      </c>
      <c r="AX866" s="14" t="s">
        <v>82</v>
      </c>
      <c r="AY866" s="245" t="s">
        <v>125</v>
      </c>
    </row>
    <row r="867" spans="1:63" s="12" customFormat="1" ht="22.8" customHeight="1">
      <c r="A867" s="12"/>
      <c r="B867" s="190"/>
      <c r="C867" s="191"/>
      <c r="D867" s="192" t="s">
        <v>73</v>
      </c>
      <c r="E867" s="204" t="s">
        <v>1079</v>
      </c>
      <c r="F867" s="204" t="s">
        <v>1080</v>
      </c>
      <c r="G867" s="191"/>
      <c r="H867" s="191"/>
      <c r="I867" s="194"/>
      <c r="J867" s="205">
        <f>BK867</f>
        <v>0</v>
      </c>
      <c r="K867" s="191"/>
      <c r="L867" s="196"/>
      <c r="M867" s="197"/>
      <c r="N867" s="198"/>
      <c r="O867" s="198"/>
      <c r="P867" s="199">
        <f>SUM(P868:P932)</f>
        <v>0</v>
      </c>
      <c r="Q867" s="198"/>
      <c r="R867" s="199">
        <f>SUM(R868:R932)</f>
        <v>0.0562695</v>
      </c>
      <c r="S867" s="198"/>
      <c r="T867" s="200">
        <f>SUM(T868:T932)</f>
        <v>0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201" t="s">
        <v>84</v>
      </c>
      <c r="AT867" s="202" t="s">
        <v>73</v>
      </c>
      <c r="AU867" s="202" t="s">
        <v>82</v>
      </c>
      <c r="AY867" s="201" t="s">
        <v>125</v>
      </c>
      <c r="BK867" s="203">
        <f>SUM(BK868:BK932)</f>
        <v>0</v>
      </c>
    </row>
    <row r="868" spans="1:65" s="2" customFormat="1" ht="16.5" customHeight="1">
      <c r="A868" s="40"/>
      <c r="B868" s="41"/>
      <c r="C868" s="206" t="s">
        <v>1081</v>
      </c>
      <c r="D868" s="206" t="s">
        <v>128</v>
      </c>
      <c r="E868" s="207" t="s">
        <v>1082</v>
      </c>
      <c r="F868" s="208" t="s">
        <v>1083</v>
      </c>
      <c r="G868" s="209" t="s">
        <v>146</v>
      </c>
      <c r="H868" s="210">
        <v>122.325</v>
      </c>
      <c r="I868" s="211"/>
      <c r="J868" s="212">
        <f>ROUND(I868*H868,2)</f>
        <v>0</v>
      </c>
      <c r="K868" s="208" t="s">
        <v>132</v>
      </c>
      <c r="L868" s="46"/>
      <c r="M868" s="213" t="s">
        <v>19</v>
      </c>
      <c r="N868" s="214" t="s">
        <v>45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248</v>
      </c>
      <c r="AT868" s="217" t="s">
        <v>128</v>
      </c>
      <c r="AU868" s="217" t="s">
        <v>84</v>
      </c>
      <c r="AY868" s="19" t="s">
        <v>125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82</v>
      </c>
      <c r="BK868" s="218">
        <f>ROUND(I868*H868,2)</f>
        <v>0</v>
      </c>
      <c r="BL868" s="19" t="s">
        <v>248</v>
      </c>
      <c r="BM868" s="217" t="s">
        <v>1084</v>
      </c>
    </row>
    <row r="869" spans="1:47" s="2" customFormat="1" ht="12">
      <c r="A869" s="40"/>
      <c r="B869" s="41"/>
      <c r="C869" s="42"/>
      <c r="D869" s="219" t="s">
        <v>135</v>
      </c>
      <c r="E869" s="42"/>
      <c r="F869" s="220" t="s">
        <v>1085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135</v>
      </c>
      <c r="AU869" s="19" t="s">
        <v>84</v>
      </c>
    </row>
    <row r="870" spans="1:51" s="13" customFormat="1" ht="12">
      <c r="A870" s="13"/>
      <c r="B870" s="224"/>
      <c r="C870" s="225"/>
      <c r="D870" s="226" t="s">
        <v>137</v>
      </c>
      <c r="E870" s="227" t="s">
        <v>19</v>
      </c>
      <c r="F870" s="228" t="s">
        <v>1086</v>
      </c>
      <c r="G870" s="225"/>
      <c r="H870" s="227" t="s">
        <v>19</v>
      </c>
      <c r="I870" s="229"/>
      <c r="J870" s="225"/>
      <c r="K870" s="225"/>
      <c r="L870" s="230"/>
      <c r="M870" s="231"/>
      <c r="N870" s="232"/>
      <c r="O870" s="232"/>
      <c r="P870" s="232"/>
      <c r="Q870" s="232"/>
      <c r="R870" s="232"/>
      <c r="S870" s="232"/>
      <c r="T870" s="23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4" t="s">
        <v>137</v>
      </c>
      <c r="AU870" s="234" t="s">
        <v>84</v>
      </c>
      <c r="AV870" s="13" t="s">
        <v>82</v>
      </c>
      <c r="AW870" s="13" t="s">
        <v>34</v>
      </c>
      <c r="AX870" s="13" t="s">
        <v>74</v>
      </c>
      <c r="AY870" s="234" t="s">
        <v>125</v>
      </c>
    </row>
    <row r="871" spans="1:51" s="13" customFormat="1" ht="12">
      <c r="A871" s="13"/>
      <c r="B871" s="224"/>
      <c r="C871" s="225"/>
      <c r="D871" s="226" t="s">
        <v>137</v>
      </c>
      <c r="E871" s="227" t="s">
        <v>19</v>
      </c>
      <c r="F871" s="228" t="s">
        <v>167</v>
      </c>
      <c r="G871" s="225"/>
      <c r="H871" s="227" t="s">
        <v>19</v>
      </c>
      <c r="I871" s="229"/>
      <c r="J871" s="225"/>
      <c r="K871" s="225"/>
      <c r="L871" s="230"/>
      <c r="M871" s="231"/>
      <c r="N871" s="232"/>
      <c r="O871" s="232"/>
      <c r="P871" s="232"/>
      <c r="Q871" s="232"/>
      <c r="R871" s="232"/>
      <c r="S871" s="232"/>
      <c r="T871" s="23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4" t="s">
        <v>137</v>
      </c>
      <c r="AU871" s="234" t="s">
        <v>84</v>
      </c>
      <c r="AV871" s="13" t="s">
        <v>82</v>
      </c>
      <c r="AW871" s="13" t="s">
        <v>34</v>
      </c>
      <c r="AX871" s="13" t="s">
        <v>74</v>
      </c>
      <c r="AY871" s="234" t="s">
        <v>125</v>
      </c>
    </row>
    <row r="872" spans="1:51" s="14" customFormat="1" ht="12">
      <c r="A872" s="14"/>
      <c r="B872" s="235"/>
      <c r="C872" s="236"/>
      <c r="D872" s="226" t="s">
        <v>137</v>
      </c>
      <c r="E872" s="237" t="s">
        <v>19</v>
      </c>
      <c r="F872" s="238" t="s">
        <v>419</v>
      </c>
      <c r="G872" s="236"/>
      <c r="H872" s="239">
        <v>63.8</v>
      </c>
      <c r="I872" s="240"/>
      <c r="J872" s="236"/>
      <c r="K872" s="236"/>
      <c r="L872" s="241"/>
      <c r="M872" s="242"/>
      <c r="N872" s="243"/>
      <c r="O872" s="243"/>
      <c r="P872" s="243"/>
      <c r="Q872" s="243"/>
      <c r="R872" s="243"/>
      <c r="S872" s="243"/>
      <c r="T872" s="24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5" t="s">
        <v>137</v>
      </c>
      <c r="AU872" s="245" t="s">
        <v>84</v>
      </c>
      <c r="AV872" s="14" t="s">
        <v>84</v>
      </c>
      <c r="AW872" s="14" t="s">
        <v>34</v>
      </c>
      <c r="AX872" s="14" t="s">
        <v>74</v>
      </c>
      <c r="AY872" s="245" t="s">
        <v>125</v>
      </c>
    </row>
    <row r="873" spans="1:51" s="14" customFormat="1" ht="12">
      <c r="A873" s="14"/>
      <c r="B873" s="235"/>
      <c r="C873" s="236"/>
      <c r="D873" s="226" t="s">
        <v>137</v>
      </c>
      <c r="E873" s="237" t="s">
        <v>19</v>
      </c>
      <c r="F873" s="238" t="s">
        <v>213</v>
      </c>
      <c r="G873" s="236"/>
      <c r="H873" s="239">
        <v>-2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5" t="s">
        <v>137</v>
      </c>
      <c r="AU873" s="245" t="s">
        <v>84</v>
      </c>
      <c r="AV873" s="14" t="s">
        <v>84</v>
      </c>
      <c r="AW873" s="14" t="s">
        <v>34</v>
      </c>
      <c r="AX873" s="14" t="s">
        <v>74</v>
      </c>
      <c r="AY873" s="245" t="s">
        <v>125</v>
      </c>
    </row>
    <row r="874" spans="1:51" s="13" customFormat="1" ht="12">
      <c r="A874" s="13"/>
      <c r="B874" s="224"/>
      <c r="C874" s="225"/>
      <c r="D874" s="226" t="s">
        <v>137</v>
      </c>
      <c r="E874" s="227" t="s">
        <v>19</v>
      </c>
      <c r="F874" s="228" t="s">
        <v>175</v>
      </c>
      <c r="G874" s="225"/>
      <c r="H874" s="227" t="s">
        <v>19</v>
      </c>
      <c r="I874" s="229"/>
      <c r="J874" s="225"/>
      <c r="K874" s="225"/>
      <c r="L874" s="230"/>
      <c r="M874" s="231"/>
      <c r="N874" s="232"/>
      <c r="O874" s="232"/>
      <c r="P874" s="232"/>
      <c r="Q874" s="232"/>
      <c r="R874" s="232"/>
      <c r="S874" s="232"/>
      <c r="T874" s="23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4" t="s">
        <v>137</v>
      </c>
      <c r="AU874" s="234" t="s">
        <v>84</v>
      </c>
      <c r="AV874" s="13" t="s">
        <v>82</v>
      </c>
      <c r="AW874" s="13" t="s">
        <v>34</v>
      </c>
      <c r="AX874" s="13" t="s">
        <v>74</v>
      </c>
      <c r="AY874" s="234" t="s">
        <v>125</v>
      </c>
    </row>
    <row r="875" spans="1:51" s="14" customFormat="1" ht="12">
      <c r="A875" s="14"/>
      <c r="B875" s="235"/>
      <c r="C875" s="236"/>
      <c r="D875" s="226" t="s">
        <v>137</v>
      </c>
      <c r="E875" s="237" t="s">
        <v>19</v>
      </c>
      <c r="F875" s="238" t="s">
        <v>420</v>
      </c>
      <c r="G875" s="236"/>
      <c r="H875" s="239">
        <v>11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5" t="s">
        <v>137</v>
      </c>
      <c r="AU875" s="245" t="s">
        <v>84</v>
      </c>
      <c r="AV875" s="14" t="s">
        <v>84</v>
      </c>
      <c r="AW875" s="14" t="s">
        <v>34</v>
      </c>
      <c r="AX875" s="14" t="s">
        <v>74</v>
      </c>
      <c r="AY875" s="245" t="s">
        <v>125</v>
      </c>
    </row>
    <row r="876" spans="1:51" s="13" customFormat="1" ht="12">
      <c r="A876" s="13"/>
      <c r="B876" s="224"/>
      <c r="C876" s="225"/>
      <c r="D876" s="226" t="s">
        <v>137</v>
      </c>
      <c r="E876" s="227" t="s">
        <v>19</v>
      </c>
      <c r="F876" s="228" t="s">
        <v>431</v>
      </c>
      <c r="G876" s="225"/>
      <c r="H876" s="227" t="s">
        <v>19</v>
      </c>
      <c r="I876" s="229"/>
      <c r="J876" s="225"/>
      <c r="K876" s="225"/>
      <c r="L876" s="230"/>
      <c r="M876" s="231"/>
      <c r="N876" s="232"/>
      <c r="O876" s="232"/>
      <c r="P876" s="232"/>
      <c r="Q876" s="232"/>
      <c r="R876" s="232"/>
      <c r="S876" s="232"/>
      <c r="T876" s="23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4" t="s">
        <v>137</v>
      </c>
      <c r="AU876" s="234" t="s">
        <v>84</v>
      </c>
      <c r="AV876" s="13" t="s">
        <v>82</v>
      </c>
      <c r="AW876" s="13" t="s">
        <v>34</v>
      </c>
      <c r="AX876" s="13" t="s">
        <v>74</v>
      </c>
      <c r="AY876" s="234" t="s">
        <v>125</v>
      </c>
    </row>
    <row r="877" spans="1:51" s="14" customFormat="1" ht="12">
      <c r="A877" s="14"/>
      <c r="B877" s="235"/>
      <c r="C877" s="236"/>
      <c r="D877" s="226" t="s">
        <v>137</v>
      </c>
      <c r="E877" s="237" t="s">
        <v>19</v>
      </c>
      <c r="F877" s="238" t="s">
        <v>211</v>
      </c>
      <c r="G877" s="236"/>
      <c r="H877" s="239">
        <v>1.5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5" t="s">
        <v>137</v>
      </c>
      <c r="AU877" s="245" t="s">
        <v>84</v>
      </c>
      <c r="AV877" s="14" t="s">
        <v>84</v>
      </c>
      <c r="AW877" s="14" t="s">
        <v>34</v>
      </c>
      <c r="AX877" s="14" t="s">
        <v>74</v>
      </c>
      <c r="AY877" s="245" t="s">
        <v>125</v>
      </c>
    </row>
    <row r="878" spans="1:51" s="13" customFormat="1" ht="12">
      <c r="A878" s="13"/>
      <c r="B878" s="224"/>
      <c r="C878" s="225"/>
      <c r="D878" s="226" t="s">
        <v>137</v>
      </c>
      <c r="E878" s="227" t="s">
        <v>19</v>
      </c>
      <c r="F878" s="228" t="s">
        <v>1087</v>
      </c>
      <c r="G878" s="225"/>
      <c r="H878" s="227" t="s">
        <v>19</v>
      </c>
      <c r="I878" s="229"/>
      <c r="J878" s="225"/>
      <c r="K878" s="225"/>
      <c r="L878" s="230"/>
      <c r="M878" s="231"/>
      <c r="N878" s="232"/>
      <c r="O878" s="232"/>
      <c r="P878" s="232"/>
      <c r="Q878" s="232"/>
      <c r="R878" s="232"/>
      <c r="S878" s="232"/>
      <c r="T878" s="23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4" t="s">
        <v>137</v>
      </c>
      <c r="AU878" s="234" t="s">
        <v>84</v>
      </c>
      <c r="AV878" s="13" t="s">
        <v>82</v>
      </c>
      <c r="AW878" s="13" t="s">
        <v>34</v>
      </c>
      <c r="AX878" s="13" t="s">
        <v>74</v>
      </c>
      <c r="AY878" s="234" t="s">
        <v>125</v>
      </c>
    </row>
    <row r="879" spans="1:51" s="13" customFormat="1" ht="12">
      <c r="A879" s="13"/>
      <c r="B879" s="224"/>
      <c r="C879" s="225"/>
      <c r="D879" s="226" t="s">
        <v>137</v>
      </c>
      <c r="E879" s="227" t="s">
        <v>19</v>
      </c>
      <c r="F879" s="228" t="s">
        <v>167</v>
      </c>
      <c r="G879" s="225"/>
      <c r="H879" s="227" t="s">
        <v>19</v>
      </c>
      <c r="I879" s="229"/>
      <c r="J879" s="225"/>
      <c r="K879" s="225"/>
      <c r="L879" s="230"/>
      <c r="M879" s="231"/>
      <c r="N879" s="232"/>
      <c r="O879" s="232"/>
      <c r="P879" s="232"/>
      <c r="Q879" s="232"/>
      <c r="R879" s="232"/>
      <c r="S879" s="232"/>
      <c r="T879" s="23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4" t="s">
        <v>137</v>
      </c>
      <c r="AU879" s="234" t="s">
        <v>84</v>
      </c>
      <c r="AV879" s="13" t="s">
        <v>82</v>
      </c>
      <c r="AW879" s="13" t="s">
        <v>34</v>
      </c>
      <c r="AX879" s="13" t="s">
        <v>74</v>
      </c>
      <c r="AY879" s="234" t="s">
        <v>125</v>
      </c>
    </row>
    <row r="880" spans="1:51" s="14" customFormat="1" ht="12">
      <c r="A880" s="14"/>
      <c r="B880" s="235"/>
      <c r="C880" s="236"/>
      <c r="D880" s="226" t="s">
        <v>137</v>
      </c>
      <c r="E880" s="237" t="s">
        <v>19</v>
      </c>
      <c r="F880" s="238" t="s">
        <v>150</v>
      </c>
      <c r="G880" s="236"/>
      <c r="H880" s="239">
        <v>39.1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5" t="s">
        <v>137</v>
      </c>
      <c r="AU880" s="245" t="s">
        <v>84</v>
      </c>
      <c r="AV880" s="14" t="s">
        <v>84</v>
      </c>
      <c r="AW880" s="14" t="s">
        <v>34</v>
      </c>
      <c r="AX880" s="14" t="s">
        <v>74</v>
      </c>
      <c r="AY880" s="245" t="s">
        <v>125</v>
      </c>
    </row>
    <row r="881" spans="1:51" s="13" customFormat="1" ht="12">
      <c r="A881" s="13"/>
      <c r="B881" s="224"/>
      <c r="C881" s="225"/>
      <c r="D881" s="226" t="s">
        <v>137</v>
      </c>
      <c r="E881" s="227" t="s">
        <v>19</v>
      </c>
      <c r="F881" s="228" t="s">
        <v>175</v>
      </c>
      <c r="G881" s="225"/>
      <c r="H881" s="227" t="s">
        <v>19</v>
      </c>
      <c r="I881" s="229"/>
      <c r="J881" s="225"/>
      <c r="K881" s="225"/>
      <c r="L881" s="230"/>
      <c r="M881" s="231"/>
      <c r="N881" s="232"/>
      <c r="O881" s="232"/>
      <c r="P881" s="232"/>
      <c r="Q881" s="232"/>
      <c r="R881" s="232"/>
      <c r="S881" s="232"/>
      <c r="T881" s="23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4" t="s">
        <v>137</v>
      </c>
      <c r="AU881" s="234" t="s">
        <v>84</v>
      </c>
      <c r="AV881" s="13" t="s">
        <v>82</v>
      </c>
      <c r="AW881" s="13" t="s">
        <v>34</v>
      </c>
      <c r="AX881" s="13" t="s">
        <v>74</v>
      </c>
      <c r="AY881" s="234" t="s">
        <v>125</v>
      </c>
    </row>
    <row r="882" spans="1:51" s="14" customFormat="1" ht="12">
      <c r="A882" s="14"/>
      <c r="B882" s="235"/>
      <c r="C882" s="236"/>
      <c r="D882" s="226" t="s">
        <v>137</v>
      </c>
      <c r="E882" s="237" t="s">
        <v>19</v>
      </c>
      <c r="F882" s="238" t="s">
        <v>152</v>
      </c>
      <c r="G882" s="236"/>
      <c r="H882" s="239">
        <v>3.1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5" t="s">
        <v>137</v>
      </c>
      <c r="AU882" s="245" t="s">
        <v>84</v>
      </c>
      <c r="AV882" s="14" t="s">
        <v>84</v>
      </c>
      <c r="AW882" s="14" t="s">
        <v>34</v>
      </c>
      <c r="AX882" s="14" t="s">
        <v>74</v>
      </c>
      <c r="AY882" s="245" t="s">
        <v>125</v>
      </c>
    </row>
    <row r="883" spans="1:51" s="15" customFormat="1" ht="12">
      <c r="A883" s="15"/>
      <c r="B883" s="246"/>
      <c r="C883" s="247"/>
      <c r="D883" s="226" t="s">
        <v>137</v>
      </c>
      <c r="E883" s="248" t="s">
        <v>19</v>
      </c>
      <c r="F883" s="249" t="s">
        <v>142</v>
      </c>
      <c r="G883" s="247"/>
      <c r="H883" s="250">
        <v>116.5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T883" s="256" t="s">
        <v>137</v>
      </c>
      <c r="AU883" s="256" t="s">
        <v>84</v>
      </c>
      <c r="AV883" s="15" t="s">
        <v>133</v>
      </c>
      <c r="AW883" s="15" t="s">
        <v>34</v>
      </c>
      <c r="AX883" s="15" t="s">
        <v>82</v>
      </c>
      <c r="AY883" s="256" t="s">
        <v>125</v>
      </c>
    </row>
    <row r="884" spans="1:51" s="14" customFormat="1" ht="12">
      <c r="A884" s="14"/>
      <c r="B884" s="235"/>
      <c r="C884" s="236"/>
      <c r="D884" s="226" t="s">
        <v>137</v>
      </c>
      <c r="E884" s="236"/>
      <c r="F884" s="238" t="s">
        <v>1088</v>
      </c>
      <c r="G884" s="236"/>
      <c r="H884" s="239">
        <v>122.325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5" t="s">
        <v>137</v>
      </c>
      <c r="AU884" s="245" t="s">
        <v>84</v>
      </c>
      <c r="AV884" s="14" t="s">
        <v>84</v>
      </c>
      <c r="AW884" s="14" t="s">
        <v>4</v>
      </c>
      <c r="AX884" s="14" t="s">
        <v>82</v>
      </c>
      <c r="AY884" s="245" t="s">
        <v>125</v>
      </c>
    </row>
    <row r="885" spans="1:65" s="2" customFormat="1" ht="24.15" customHeight="1">
      <c r="A885" s="40"/>
      <c r="B885" s="41"/>
      <c r="C885" s="206" t="s">
        <v>1089</v>
      </c>
      <c r="D885" s="206" t="s">
        <v>128</v>
      </c>
      <c r="E885" s="207" t="s">
        <v>1090</v>
      </c>
      <c r="F885" s="208" t="s">
        <v>1091</v>
      </c>
      <c r="G885" s="209" t="s">
        <v>157</v>
      </c>
      <c r="H885" s="210">
        <v>95</v>
      </c>
      <c r="I885" s="211"/>
      <c r="J885" s="212">
        <f>ROUND(I885*H885,2)</f>
        <v>0</v>
      </c>
      <c r="K885" s="208" t="s">
        <v>132</v>
      </c>
      <c r="L885" s="46"/>
      <c r="M885" s="213" t="s">
        <v>19</v>
      </c>
      <c r="N885" s="214" t="s">
        <v>45</v>
      </c>
      <c r="O885" s="86"/>
      <c r="P885" s="215">
        <f>O885*H885</f>
        <v>0</v>
      </c>
      <c r="Q885" s="215">
        <v>0</v>
      </c>
      <c r="R885" s="215">
        <f>Q885*H885</f>
        <v>0</v>
      </c>
      <c r="S885" s="215">
        <v>0</v>
      </c>
      <c r="T885" s="216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17" t="s">
        <v>248</v>
      </c>
      <c r="AT885" s="217" t="s">
        <v>128</v>
      </c>
      <c r="AU885" s="217" t="s">
        <v>84</v>
      </c>
      <c r="AY885" s="19" t="s">
        <v>125</v>
      </c>
      <c r="BE885" s="218">
        <f>IF(N885="základní",J885,0)</f>
        <v>0</v>
      </c>
      <c r="BF885" s="218">
        <f>IF(N885="snížená",J885,0)</f>
        <v>0</v>
      </c>
      <c r="BG885" s="218">
        <f>IF(N885="zákl. přenesená",J885,0)</f>
        <v>0</v>
      </c>
      <c r="BH885" s="218">
        <f>IF(N885="sníž. přenesená",J885,0)</f>
        <v>0</v>
      </c>
      <c r="BI885" s="218">
        <f>IF(N885="nulová",J885,0)</f>
        <v>0</v>
      </c>
      <c r="BJ885" s="19" t="s">
        <v>82</v>
      </c>
      <c r="BK885" s="218">
        <f>ROUND(I885*H885,2)</f>
        <v>0</v>
      </c>
      <c r="BL885" s="19" t="s">
        <v>248</v>
      </c>
      <c r="BM885" s="217" t="s">
        <v>1092</v>
      </c>
    </row>
    <row r="886" spans="1:47" s="2" customFormat="1" ht="12">
      <c r="A886" s="40"/>
      <c r="B886" s="41"/>
      <c r="C886" s="42"/>
      <c r="D886" s="219" t="s">
        <v>135</v>
      </c>
      <c r="E886" s="42"/>
      <c r="F886" s="220" t="s">
        <v>1093</v>
      </c>
      <c r="G886" s="42"/>
      <c r="H886" s="42"/>
      <c r="I886" s="221"/>
      <c r="J886" s="42"/>
      <c r="K886" s="42"/>
      <c r="L886" s="46"/>
      <c r="M886" s="222"/>
      <c r="N886" s="223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135</v>
      </c>
      <c r="AU886" s="19" t="s">
        <v>84</v>
      </c>
    </row>
    <row r="887" spans="1:51" s="13" customFormat="1" ht="12">
      <c r="A887" s="13"/>
      <c r="B887" s="224"/>
      <c r="C887" s="225"/>
      <c r="D887" s="226" t="s">
        <v>137</v>
      </c>
      <c r="E887" s="227" t="s">
        <v>19</v>
      </c>
      <c r="F887" s="228" t="s">
        <v>167</v>
      </c>
      <c r="G887" s="225"/>
      <c r="H887" s="227" t="s">
        <v>19</v>
      </c>
      <c r="I887" s="229"/>
      <c r="J887" s="225"/>
      <c r="K887" s="225"/>
      <c r="L887" s="230"/>
      <c r="M887" s="231"/>
      <c r="N887" s="232"/>
      <c r="O887" s="232"/>
      <c r="P887" s="232"/>
      <c r="Q887" s="232"/>
      <c r="R887" s="232"/>
      <c r="S887" s="232"/>
      <c r="T887" s="23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4" t="s">
        <v>137</v>
      </c>
      <c r="AU887" s="234" t="s">
        <v>84</v>
      </c>
      <c r="AV887" s="13" t="s">
        <v>82</v>
      </c>
      <c r="AW887" s="13" t="s">
        <v>34</v>
      </c>
      <c r="AX887" s="13" t="s">
        <v>74</v>
      </c>
      <c r="AY887" s="234" t="s">
        <v>125</v>
      </c>
    </row>
    <row r="888" spans="1:51" s="14" customFormat="1" ht="12">
      <c r="A888" s="14"/>
      <c r="B888" s="235"/>
      <c r="C888" s="236"/>
      <c r="D888" s="226" t="s">
        <v>137</v>
      </c>
      <c r="E888" s="237" t="s">
        <v>19</v>
      </c>
      <c r="F888" s="238" t="s">
        <v>754</v>
      </c>
      <c r="G888" s="236"/>
      <c r="H888" s="239">
        <v>70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5" t="s">
        <v>137</v>
      </c>
      <c r="AU888" s="245" t="s">
        <v>84</v>
      </c>
      <c r="AV888" s="14" t="s">
        <v>84</v>
      </c>
      <c r="AW888" s="14" t="s">
        <v>34</v>
      </c>
      <c r="AX888" s="14" t="s">
        <v>74</v>
      </c>
      <c r="AY888" s="245" t="s">
        <v>125</v>
      </c>
    </row>
    <row r="889" spans="1:51" s="13" customFormat="1" ht="12">
      <c r="A889" s="13"/>
      <c r="B889" s="224"/>
      <c r="C889" s="225"/>
      <c r="D889" s="226" t="s">
        <v>137</v>
      </c>
      <c r="E889" s="227" t="s">
        <v>19</v>
      </c>
      <c r="F889" s="228" t="s">
        <v>175</v>
      </c>
      <c r="G889" s="225"/>
      <c r="H889" s="227" t="s">
        <v>19</v>
      </c>
      <c r="I889" s="229"/>
      <c r="J889" s="225"/>
      <c r="K889" s="225"/>
      <c r="L889" s="230"/>
      <c r="M889" s="231"/>
      <c r="N889" s="232"/>
      <c r="O889" s="232"/>
      <c r="P889" s="232"/>
      <c r="Q889" s="232"/>
      <c r="R889" s="232"/>
      <c r="S889" s="232"/>
      <c r="T889" s="23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4" t="s">
        <v>137</v>
      </c>
      <c r="AU889" s="234" t="s">
        <v>84</v>
      </c>
      <c r="AV889" s="13" t="s">
        <v>82</v>
      </c>
      <c r="AW889" s="13" t="s">
        <v>34</v>
      </c>
      <c r="AX889" s="13" t="s">
        <v>74</v>
      </c>
      <c r="AY889" s="234" t="s">
        <v>125</v>
      </c>
    </row>
    <row r="890" spans="1:51" s="14" customFormat="1" ht="12">
      <c r="A890" s="14"/>
      <c r="B890" s="235"/>
      <c r="C890" s="236"/>
      <c r="D890" s="226" t="s">
        <v>137</v>
      </c>
      <c r="E890" s="237" t="s">
        <v>19</v>
      </c>
      <c r="F890" s="238" t="s">
        <v>304</v>
      </c>
      <c r="G890" s="236"/>
      <c r="H890" s="239">
        <v>25</v>
      </c>
      <c r="I890" s="240"/>
      <c r="J890" s="236"/>
      <c r="K890" s="236"/>
      <c r="L890" s="241"/>
      <c r="M890" s="242"/>
      <c r="N890" s="243"/>
      <c r="O890" s="243"/>
      <c r="P890" s="243"/>
      <c r="Q890" s="243"/>
      <c r="R890" s="243"/>
      <c r="S890" s="243"/>
      <c r="T890" s="24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5" t="s">
        <v>137</v>
      </c>
      <c r="AU890" s="245" t="s">
        <v>84</v>
      </c>
      <c r="AV890" s="14" t="s">
        <v>84</v>
      </c>
      <c r="AW890" s="14" t="s">
        <v>34</v>
      </c>
      <c r="AX890" s="14" t="s">
        <v>74</v>
      </c>
      <c r="AY890" s="245" t="s">
        <v>125</v>
      </c>
    </row>
    <row r="891" spans="1:51" s="15" customFormat="1" ht="12">
      <c r="A891" s="15"/>
      <c r="B891" s="246"/>
      <c r="C891" s="247"/>
      <c r="D891" s="226" t="s">
        <v>137</v>
      </c>
      <c r="E891" s="248" t="s">
        <v>19</v>
      </c>
      <c r="F891" s="249" t="s">
        <v>142</v>
      </c>
      <c r="G891" s="247"/>
      <c r="H891" s="250">
        <v>95</v>
      </c>
      <c r="I891" s="251"/>
      <c r="J891" s="247"/>
      <c r="K891" s="247"/>
      <c r="L891" s="252"/>
      <c r="M891" s="253"/>
      <c r="N891" s="254"/>
      <c r="O891" s="254"/>
      <c r="P891" s="254"/>
      <c r="Q891" s="254"/>
      <c r="R891" s="254"/>
      <c r="S891" s="254"/>
      <c r="T891" s="25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6" t="s">
        <v>137</v>
      </c>
      <c r="AU891" s="256" t="s">
        <v>84</v>
      </c>
      <c r="AV891" s="15" t="s">
        <v>133</v>
      </c>
      <c r="AW891" s="15" t="s">
        <v>34</v>
      </c>
      <c r="AX891" s="15" t="s">
        <v>82</v>
      </c>
      <c r="AY891" s="256" t="s">
        <v>125</v>
      </c>
    </row>
    <row r="892" spans="1:65" s="2" customFormat="1" ht="16.5" customHeight="1">
      <c r="A892" s="40"/>
      <c r="B892" s="41"/>
      <c r="C892" s="260" t="s">
        <v>1094</v>
      </c>
      <c r="D892" s="260" t="s">
        <v>474</v>
      </c>
      <c r="E892" s="261" t="s">
        <v>1095</v>
      </c>
      <c r="F892" s="262" t="s">
        <v>1096</v>
      </c>
      <c r="G892" s="263" t="s">
        <v>157</v>
      </c>
      <c r="H892" s="264">
        <v>104.5</v>
      </c>
      <c r="I892" s="265"/>
      <c r="J892" s="266">
        <f>ROUND(I892*H892,2)</f>
        <v>0</v>
      </c>
      <c r="K892" s="262" t="s">
        <v>132</v>
      </c>
      <c r="L892" s="267"/>
      <c r="M892" s="268" t="s">
        <v>19</v>
      </c>
      <c r="N892" s="269" t="s">
        <v>45</v>
      </c>
      <c r="O892" s="86"/>
      <c r="P892" s="215">
        <f>O892*H892</f>
        <v>0</v>
      </c>
      <c r="Q892" s="215">
        <v>0</v>
      </c>
      <c r="R892" s="215">
        <f>Q892*H892</f>
        <v>0</v>
      </c>
      <c r="S892" s="215">
        <v>0</v>
      </c>
      <c r="T892" s="216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7" t="s">
        <v>352</v>
      </c>
      <c r="AT892" s="217" t="s">
        <v>474</v>
      </c>
      <c r="AU892" s="217" t="s">
        <v>84</v>
      </c>
      <c r="AY892" s="19" t="s">
        <v>125</v>
      </c>
      <c r="BE892" s="218">
        <f>IF(N892="základní",J892,0)</f>
        <v>0</v>
      </c>
      <c r="BF892" s="218">
        <f>IF(N892="snížená",J892,0)</f>
        <v>0</v>
      </c>
      <c r="BG892" s="218">
        <f>IF(N892="zákl. přenesená",J892,0)</f>
        <v>0</v>
      </c>
      <c r="BH892" s="218">
        <f>IF(N892="sníž. přenesená",J892,0)</f>
        <v>0</v>
      </c>
      <c r="BI892" s="218">
        <f>IF(N892="nulová",J892,0)</f>
        <v>0</v>
      </c>
      <c r="BJ892" s="19" t="s">
        <v>82</v>
      </c>
      <c r="BK892" s="218">
        <f>ROUND(I892*H892,2)</f>
        <v>0</v>
      </c>
      <c r="BL892" s="19" t="s">
        <v>248</v>
      </c>
      <c r="BM892" s="217" t="s">
        <v>1097</v>
      </c>
    </row>
    <row r="893" spans="1:51" s="13" customFormat="1" ht="12">
      <c r="A893" s="13"/>
      <c r="B893" s="224"/>
      <c r="C893" s="225"/>
      <c r="D893" s="226" t="s">
        <v>137</v>
      </c>
      <c r="E893" s="227" t="s">
        <v>19</v>
      </c>
      <c r="F893" s="228" t="s">
        <v>167</v>
      </c>
      <c r="G893" s="225"/>
      <c r="H893" s="227" t="s">
        <v>19</v>
      </c>
      <c r="I893" s="229"/>
      <c r="J893" s="225"/>
      <c r="K893" s="225"/>
      <c r="L893" s="230"/>
      <c r="M893" s="231"/>
      <c r="N893" s="232"/>
      <c r="O893" s="232"/>
      <c r="P893" s="232"/>
      <c r="Q893" s="232"/>
      <c r="R893" s="232"/>
      <c r="S893" s="232"/>
      <c r="T893" s="23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4" t="s">
        <v>137</v>
      </c>
      <c r="AU893" s="234" t="s">
        <v>84</v>
      </c>
      <c r="AV893" s="13" t="s">
        <v>82</v>
      </c>
      <c r="AW893" s="13" t="s">
        <v>34</v>
      </c>
      <c r="AX893" s="13" t="s">
        <v>74</v>
      </c>
      <c r="AY893" s="234" t="s">
        <v>125</v>
      </c>
    </row>
    <row r="894" spans="1:51" s="14" customFormat="1" ht="12">
      <c r="A894" s="14"/>
      <c r="B894" s="235"/>
      <c r="C894" s="236"/>
      <c r="D894" s="226" t="s">
        <v>137</v>
      </c>
      <c r="E894" s="237" t="s">
        <v>19</v>
      </c>
      <c r="F894" s="238" t="s">
        <v>754</v>
      </c>
      <c r="G894" s="236"/>
      <c r="H894" s="239">
        <v>70</v>
      </c>
      <c r="I894" s="240"/>
      <c r="J894" s="236"/>
      <c r="K894" s="236"/>
      <c r="L894" s="241"/>
      <c r="M894" s="242"/>
      <c r="N894" s="243"/>
      <c r="O894" s="243"/>
      <c r="P894" s="243"/>
      <c r="Q894" s="243"/>
      <c r="R894" s="243"/>
      <c r="S894" s="243"/>
      <c r="T894" s="24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5" t="s">
        <v>137</v>
      </c>
      <c r="AU894" s="245" t="s">
        <v>84</v>
      </c>
      <c r="AV894" s="14" t="s">
        <v>84</v>
      </c>
      <c r="AW894" s="14" t="s">
        <v>34</v>
      </c>
      <c r="AX894" s="14" t="s">
        <v>74</v>
      </c>
      <c r="AY894" s="245" t="s">
        <v>125</v>
      </c>
    </row>
    <row r="895" spans="1:51" s="13" customFormat="1" ht="12">
      <c r="A895" s="13"/>
      <c r="B895" s="224"/>
      <c r="C895" s="225"/>
      <c r="D895" s="226" t="s">
        <v>137</v>
      </c>
      <c r="E895" s="227" t="s">
        <v>19</v>
      </c>
      <c r="F895" s="228" t="s">
        <v>175</v>
      </c>
      <c r="G895" s="225"/>
      <c r="H895" s="227" t="s">
        <v>19</v>
      </c>
      <c r="I895" s="229"/>
      <c r="J895" s="225"/>
      <c r="K895" s="225"/>
      <c r="L895" s="230"/>
      <c r="M895" s="231"/>
      <c r="N895" s="232"/>
      <c r="O895" s="232"/>
      <c r="P895" s="232"/>
      <c r="Q895" s="232"/>
      <c r="R895" s="232"/>
      <c r="S895" s="232"/>
      <c r="T895" s="23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4" t="s">
        <v>137</v>
      </c>
      <c r="AU895" s="234" t="s">
        <v>84</v>
      </c>
      <c r="AV895" s="13" t="s">
        <v>82</v>
      </c>
      <c r="AW895" s="13" t="s">
        <v>34</v>
      </c>
      <c r="AX895" s="13" t="s">
        <v>74</v>
      </c>
      <c r="AY895" s="234" t="s">
        <v>125</v>
      </c>
    </row>
    <row r="896" spans="1:51" s="14" customFormat="1" ht="12">
      <c r="A896" s="14"/>
      <c r="B896" s="235"/>
      <c r="C896" s="236"/>
      <c r="D896" s="226" t="s">
        <v>137</v>
      </c>
      <c r="E896" s="237" t="s">
        <v>19</v>
      </c>
      <c r="F896" s="238" t="s">
        <v>304</v>
      </c>
      <c r="G896" s="236"/>
      <c r="H896" s="239">
        <v>25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5" t="s">
        <v>137</v>
      </c>
      <c r="AU896" s="245" t="s">
        <v>84</v>
      </c>
      <c r="AV896" s="14" t="s">
        <v>84</v>
      </c>
      <c r="AW896" s="14" t="s">
        <v>34</v>
      </c>
      <c r="AX896" s="14" t="s">
        <v>74</v>
      </c>
      <c r="AY896" s="245" t="s">
        <v>125</v>
      </c>
    </row>
    <row r="897" spans="1:51" s="15" customFormat="1" ht="12">
      <c r="A897" s="15"/>
      <c r="B897" s="246"/>
      <c r="C897" s="247"/>
      <c r="D897" s="226" t="s">
        <v>137</v>
      </c>
      <c r="E897" s="248" t="s">
        <v>19</v>
      </c>
      <c r="F897" s="249" t="s">
        <v>142</v>
      </c>
      <c r="G897" s="247"/>
      <c r="H897" s="250">
        <v>95</v>
      </c>
      <c r="I897" s="251"/>
      <c r="J897" s="247"/>
      <c r="K897" s="247"/>
      <c r="L897" s="252"/>
      <c r="M897" s="253"/>
      <c r="N897" s="254"/>
      <c r="O897" s="254"/>
      <c r="P897" s="254"/>
      <c r="Q897" s="254"/>
      <c r="R897" s="254"/>
      <c r="S897" s="254"/>
      <c r="T897" s="25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56" t="s">
        <v>137</v>
      </c>
      <c r="AU897" s="256" t="s">
        <v>84</v>
      </c>
      <c r="AV897" s="15" t="s">
        <v>133</v>
      </c>
      <c r="AW897" s="15" t="s">
        <v>34</v>
      </c>
      <c r="AX897" s="15" t="s">
        <v>82</v>
      </c>
      <c r="AY897" s="256" t="s">
        <v>125</v>
      </c>
    </row>
    <row r="898" spans="1:51" s="14" customFormat="1" ht="12">
      <c r="A898" s="14"/>
      <c r="B898" s="235"/>
      <c r="C898" s="236"/>
      <c r="D898" s="226" t="s">
        <v>137</v>
      </c>
      <c r="E898" s="236"/>
      <c r="F898" s="238" t="s">
        <v>1098</v>
      </c>
      <c r="G898" s="236"/>
      <c r="H898" s="239">
        <v>104.5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5" t="s">
        <v>137</v>
      </c>
      <c r="AU898" s="245" t="s">
        <v>84</v>
      </c>
      <c r="AV898" s="14" t="s">
        <v>84</v>
      </c>
      <c r="AW898" s="14" t="s">
        <v>4</v>
      </c>
      <c r="AX898" s="14" t="s">
        <v>82</v>
      </c>
      <c r="AY898" s="245" t="s">
        <v>125</v>
      </c>
    </row>
    <row r="899" spans="1:65" s="2" customFormat="1" ht="16.5" customHeight="1">
      <c r="A899" s="40"/>
      <c r="B899" s="41"/>
      <c r="C899" s="206" t="s">
        <v>1099</v>
      </c>
      <c r="D899" s="206" t="s">
        <v>128</v>
      </c>
      <c r="E899" s="207" t="s">
        <v>1100</v>
      </c>
      <c r="F899" s="208" t="s">
        <v>1101</v>
      </c>
      <c r="G899" s="209" t="s">
        <v>146</v>
      </c>
      <c r="H899" s="210">
        <v>122.325</v>
      </c>
      <c r="I899" s="211"/>
      <c r="J899" s="212">
        <f>ROUND(I899*H899,2)</f>
        <v>0</v>
      </c>
      <c r="K899" s="208" t="s">
        <v>132</v>
      </c>
      <c r="L899" s="46"/>
      <c r="M899" s="213" t="s">
        <v>19</v>
      </c>
      <c r="N899" s="214" t="s">
        <v>45</v>
      </c>
      <c r="O899" s="86"/>
      <c r="P899" s="215">
        <f>O899*H899</f>
        <v>0</v>
      </c>
      <c r="Q899" s="215">
        <v>0.0002</v>
      </c>
      <c r="R899" s="215">
        <f>Q899*H899</f>
        <v>0.024465</v>
      </c>
      <c r="S899" s="215">
        <v>0</v>
      </c>
      <c r="T899" s="216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7" t="s">
        <v>248</v>
      </c>
      <c r="AT899" s="217" t="s">
        <v>128</v>
      </c>
      <c r="AU899" s="217" t="s">
        <v>84</v>
      </c>
      <c r="AY899" s="19" t="s">
        <v>125</v>
      </c>
      <c r="BE899" s="218">
        <f>IF(N899="základní",J899,0)</f>
        <v>0</v>
      </c>
      <c r="BF899" s="218">
        <f>IF(N899="snížená",J899,0)</f>
        <v>0</v>
      </c>
      <c r="BG899" s="218">
        <f>IF(N899="zákl. přenesená",J899,0)</f>
        <v>0</v>
      </c>
      <c r="BH899" s="218">
        <f>IF(N899="sníž. přenesená",J899,0)</f>
        <v>0</v>
      </c>
      <c r="BI899" s="218">
        <f>IF(N899="nulová",J899,0)</f>
        <v>0</v>
      </c>
      <c r="BJ899" s="19" t="s">
        <v>82</v>
      </c>
      <c r="BK899" s="218">
        <f>ROUND(I899*H899,2)</f>
        <v>0</v>
      </c>
      <c r="BL899" s="19" t="s">
        <v>248</v>
      </c>
      <c r="BM899" s="217" t="s">
        <v>1102</v>
      </c>
    </row>
    <row r="900" spans="1:47" s="2" customFormat="1" ht="12">
      <c r="A900" s="40"/>
      <c r="B900" s="41"/>
      <c r="C900" s="42"/>
      <c r="D900" s="219" t="s">
        <v>135</v>
      </c>
      <c r="E900" s="42"/>
      <c r="F900" s="220" t="s">
        <v>1103</v>
      </c>
      <c r="G900" s="42"/>
      <c r="H900" s="42"/>
      <c r="I900" s="221"/>
      <c r="J900" s="42"/>
      <c r="K900" s="42"/>
      <c r="L900" s="46"/>
      <c r="M900" s="222"/>
      <c r="N900" s="223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135</v>
      </c>
      <c r="AU900" s="19" t="s">
        <v>84</v>
      </c>
    </row>
    <row r="901" spans="1:51" s="13" customFormat="1" ht="12">
      <c r="A901" s="13"/>
      <c r="B901" s="224"/>
      <c r="C901" s="225"/>
      <c r="D901" s="226" t="s">
        <v>137</v>
      </c>
      <c r="E901" s="227" t="s">
        <v>19</v>
      </c>
      <c r="F901" s="228" t="s">
        <v>1086</v>
      </c>
      <c r="G901" s="225"/>
      <c r="H901" s="227" t="s">
        <v>19</v>
      </c>
      <c r="I901" s="229"/>
      <c r="J901" s="225"/>
      <c r="K901" s="225"/>
      <c r="L901" s="230"/>
      <c r="M901" s="231"/>
      <c r="N901" s="232"/>
      <c r="O901" s="232"/>
      <c r="P901" s="232"/>
      <c r="Q901" s="232"/>
      <c r="R901" s="232"/>
      <c r="S901" s="232"/>
      <c r="T901" s="23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4" t="s">
        <v>137</v>
      </c>
      <c r="AU901" s="234" t="s">
        <v>84</v>
      </c>
      <c r="AV901" s="13" t="s">
        <v>82</v>
      </c>
      <c r="AW901" s="13" t="s">
        <v>34</v>
      </c>
      <c r="AX901" s="13" t="s">
        <v>74</v>
      </c>
      <c r="AY901" s="234" t="s">
        <v>125</v>
      </c>
    </row>
    <row r="902" spans="1:51" s="13" customFormat="1" ht="12">
      <c r="A902" s="13"/>
      <c r="B902" s="224"/>
      <c r="C902" s="225"/>
      <c r="D902" s="226" t="s">
        <v>137</v>
      </c>
      <c r="E902" s="227" t="s">
        <v>19</v>
      </c>
      <c r="F902" s="228" t="s">
        <v>167</v>
      </c>
      <c r="G902" s="225"/>
      <c r="H902" s="227" t="s">
        <v>19</v>
      </c>
      <c r="I902" s="229"/>
      <c r="J902" s="225"/>
      <c r="K902" s="225"/>
      <c r="L902" s="230"/>
      <c r="M902" s="231"/>
      <c r="N902" s="232"/>
      <c r="O902" s="232"/>
      <c r="P902" s="232"/>
      <c r="Q902" s="232"/>
      <c r="R902" s="232"/>
      <c r="S902" s="232"/>
      <c r="T902" s="23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4" t="s">
        <v>137</v>
      </c>
      <c r="AU902" s="234" t="s">
        <v>84</v>
      </c>
      <c r="AV902" s="13" t="s">
        <v>82</v>
      </c>
      <c r="AW902" s="13" t="s">
        <v>34</v>
      </c>
      <c r="AX902" s="13" t="s">
        <v>74</v>
      </c>
      <c r="AY902" s="234" t="s">
        <v>125</v>
      </c>
    </row>
    <row r="903" spans="1:51" s="14" customFormat="1" ht="12">
      <c r="A903" s="14"/>
      <c r="B903" s="235"/>
      <c r="C903" s="236"/>
      <c r="D903" s="226" t="s">
        <v>137</v>
      </c>
      <c r="E903" s="237" t="s">
        <v>19</v>
      </c>
      <c r="F903" s="238" t="s">
        <v>419</v>
      </c>
      <c r="G903" s="236"/>
      <c r="H903" s="239">
        <v>63.8</v>
      </c>
      <c r="I903" s="240"/>
      <c r="J903" s="236"/>
      <c r="K903" s="236"/>
      <c r="L903" s="241"/>
      <c r="M903" s="242"/>
      <c r="N903" s="243"/>
      <c r="O903" s="243"/>
      <c r="P903" s="243"/>
      <c r="Q903" s="243"/>
      <c r="R903" s="243"/>
      <c r="S903" s="243"/>
      <c r="T903" s="24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5" t="s">
        <v>137</v>
      </c>
      <c r="AU903" s="245" t="s">
        <v>84</v>
      </c>
      <c r="AV903" s="14" t="s">
        <v>84</v>
      </c>
      <c r="AW903" s="14" t="s">
        <v>34</v>
      </c>
      <c r="AX903" s="14" t="s">
        <v>74</v>
      </c>
      <c r="AY903" s="245" t="s">
        <v>125</v>
      </c>
    </row>
    <row r="904" spans="1:51" s="14" customFormat="1" ht="12">
      <c r="A904" s="14"/>
      <c r="B904" s="235"/>
      <c r="C904" s="236"/>
      <c r="D904" s="226" t="s">
        <v>137</v>
      </c>
      <c r="E904" s="237" t="s">
        <v>19</v>
      </c>
      <c r="F904" s="238" t="s">
        <v>213</v>
      </c>
      <c r="G904" s="236"/>
      <c r="H904" s="239">
        <v>-2</v>
      </c>
      <c r="I904" s="240"/>
      <c r="J904" s="236"/>
      <c r="K904" s="236"/>
      <c r="L904" s="241"/>
      <c r="M904" s="242"/>
      <c r="N904" s="243"/>
      <c r="O904" s="243"/>
      <c r="P904" s="243"/>
      <c r="Q904" s="243"/>
      <c r="R904" s="243"/>
      <c r="S904" s="243"/>
      <c r="T904" s="24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5" t="s">
        <v>137</v>
      </c>
      <c r="AU904" s="245" t="s">
        <v>84</v>
      </c>
      <c r="AV904" s="14" t="s">
        <v>84</v>
      </c>
      <c r="AW904" s="14" t="s">
        <v>34</v>
      </c>
      <c r="AX904" s="14" t="s">
        <v>74</v>
      </c>
      <c r="AY904" s="245" t="s">
        <v>125</v>
      </c>
    </row>
    <row r="905" spans="1:51" s="13" customFormat="1" ht="12">
      <c r="A905" s="13"/>
      <c r="B905" s="224"/>
      <c r="C905" s="225"/>
      <c r="D905" s="226" t="s">
        <v>137</v>
      </c>
      <c r="E905" s="227" t="s">
        <v>19</v>
      </c>
      <c r="F905" s="228" t="s">
        <v>175</v>
      </c>
      <c r="G905" s="225"/>
      <c r="H905" s="227" t="s">
        <v>19</v>
      </c>
      <c r="I905" s="229"/>
      <c r="J905" s="225"/>
      <c r="K905" s="225"/>
      <c r="L905" s="230"/>
      <c r="M905" s="231"/>
      <c r="N905" s="232"/>
      <c r="O905" s="232"/>
      <c r="P905" s="232"/>
      <c r="Q905" s="232"/>
      <c r="R905" s="232"/>
      <c r="S905" s="232"/>
      <c r="T905" s="23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4" t="s">
        <v>137</v>
      </c>
      <c r="AU905" s="234" t="s">
        <v>84</v>
      </c>
      <c r="AV905" s="13" t="s">
        <v>82</v>
      </c>
      <c r="AW905" s="13" t="s">
        <v>34</v>
      </c>
      <c r="AX905" s="13" t="s">
        <v>74</v>
      </c>
      <c r="AY905" s="234" t="s">
        <v>125</v>
      </c>
    </row>
    <row r="906" spans="1:51" s="14" customFormat="1" ht="12">
      <c r="A906" s="14"/>
      <c r="B906" s="235"/>
      <c r="C906" s="236"/>
      <c r="D906" s="226" t="s">
        <v>137</v>
      </c>
      <c r="E906" s="237" t="s">
        <v>19</v>
      </c>
      <c r="F906" s="238" t="s">
        <v>420</v>
      </c>
      <c r="G906" s="236"/>
      <c r="H906" s="239">
        <v>11</v>
      </c>
      <c r="I906" s="240"/>
      <c r="J906" s="236"/>
      <c r="K906" s="236"/>
      <c r="L906" s="241"/>
      <c r="M906" s="242"/>
      <c r="N906" s="243"/>
      <c r="O906" s="243"/>
      <c r="P906" s="243"/>
      <c r="Q906" s="243"/>
      <c r="R906" s="243"/>
      <c r="S906" s="243"/>
      <c r="T906" s="24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5" t="s">
        <v>137</v>
      </c>
      <c r="AU906" s="245" t="s">
        <v>84</v>
      </c>
      <c r="AV906" s="14" t="s">
        <v>84</v>
      </c>
      <c r="AW906" s="14" t="s">
        <v>34</v>
      </c>
      <c r="AX906" s="14" t="s">
        <v>74</v>
      </c>
      <c r="AY906" s="245" t="s">
        <v>125</v>
      </c>
    </row>
    <row r="907" spans="1:51" s="13" customFormat="1" ht="12">
      <c r="A907" s="13"/>
      <c r="B907" s="224"/>
      <c r="C907" s="225"/>
      <c r="D907" s="226" t="s">
        <v>137</v>
      </c>
      <c r="E907" s="227" t="s">
        <v>19</v>
      </c>
      <c r="F907" s="228" t="s">
        <v>431</v>
      </c>
      <c r="G907" s="225"/>
      <c r="H907" s="227" t="s">
        <v>19</v>
      </c>
      <c r="I907" s="229"/>
      <c r="J907" s="225"/>
      <c r="K907" s="225"/>
      <c r="L907" s="230"/>
      <c r="M907" s="231"/>
      <c r="N907" s="232"/>
      <c r="O907" s="232"/>
      <c r="P907" s="232"/>
      <c r="Q907" s="232"/>
      <c r="R907" s="232"/>
      <c r="S907" s="232"/>
      <c r="T907" s="23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4" t="s">
        <v>137</v>
      </c>
      <c r="AU907" s="234" t="s">
        <v>84</v>
      </c>
      <c r="AV907" s="13" t="s">
        <v>82</v>
      </c>
      <c r="AW907" s="13" t="s">
        <v>34</v>
      </c>
      <c r="AX907" s="13" t="s">
        <v>74</v>
      </c>
      <c r="AY907" s="234" t="s">
        <v>125</v>
      </c>
    </row>
    <row r="908" spans="1:51" s="14" customFormat="1" ht="12">
      <c r="A908" s="14"/>
      <c r="B908" s="235"/>
      <c r="C908" s="236"/>
      <c r="D908" s="226" t="s">
        <v>137</v>
      </c>
      <c r="E908" s="237" t="s">
        <v>19</v>
      </c>
      <c r="F908" s="238" t="s">
        <v>211</v>
      </c>
      <c r="G908" s="236"/>
      <c r="H908" s="239">
        <v>1.5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5" t="s">
        <v>137</v>
      </c>
      <c r="AU908" s="245" t="s">
        <v>84</v>
      </c>
      <c r="AV908" s="14" t="s">
        <v>84</v>
      </c>
      <c r="AW908" s="14" t="s">
        <v>34</v>
      </c>
      <c r="AX908" s="14" t="s">
        <v>74</v>
      </c>
      <c r="AY908" s="245" t="s">
        <v>125</v>
      </c>
    </row>
    <row r="909" spans="1:51" s="13" customFormat="1" ht="12">
      <c r="A909" s="13"/>
      <c r="B909" s="224"/>
      <c r="C909" s="225"/>
      <c r="D909" s="226" t="s">
        <v>137</v>
      </c>
      <c r="E909" s="227" t="s">
        <v>19</v>
      </c>
      <c r="F909" s="228" t="s">
        <v>1087</v>
      </c>
      <c r="G909" s="225"/>
      <c r="H909" s="227" t="s">
        <v>19</v>
      </c>
      <c r="I909" s="229"/>
      <c r="J909" s="225"/>
      <c r="K909" s="225"/>
      <c r="L909" s="230"/>
      <c r="M909" s="231"/>
      <c r="N909" s="232"/>
      <c r="O909" s="232"/>
      <c r="P909" s="232"/>
      <c r="Q909" s="232"/>
      <c r="R909" s="232"/>
      <c r="S909" s="232"/>
      <c r="T909" s="23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4" t="s">
        <v>137</v>
      </c>
      <c r="AU909" s="234" t="s">
        <v>84</v>
      </c>
      <c r="AV909" s="13" t="s">
        <v>82</v>
      </c>
      <c r="AW909" s="13" t="s">
        <v>34</v>
      </c>
      <c r="AX909" s="13" t="s">
        <v>74</v>
      </c>
      <c r="AY909" s="234" t="s">
        <v>125</v>
      </c>
    </row>
    <row r="910" spans="1:51" s="13" customFormat="1" ht="12">
      <c r="A910" s="13"/>
      <c r="B910" s="224"/>
      <c r="C910" s="225"/>
      <c r="D910" s="226" t="s">
        <v>137</v>
      </c>
      <c r="E910" s="227" t="s">
        <v>19</v>
      </c>
      <c r="F910" s="228" t="s">
        <v>167</v>
      </c>
      <c r="G910" s="225"/>
      <c r="H910" s="227" t="s">
        <v>19</v>
      </c>
      <c r="I910" s="229"/>
      <c r="J910" s="225"/>
      <c r="K910" s="225"/>
      <c r="L910" s="230"/>
      <c r="M910" s="231"/>
      <c r="N910" s="232"/>
      <c r="O910" s="232"/>
      <c r="P910" s="232"/>
      <c r="Q910" s="232"/>
      <c r="R910" s="232"/>
      <c r="S910" s="232"/>
      <c r="T910" s="23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4" t="s">
        <v>137</v>
      </c>
      <c r="AU910" s="234" t="s">
        <v>84</v>
      </c>
      <c r="AV910" s="13" t="s">
        <v>82</v>
      </c>
      <c r="AW910" s="13" t="s">
        <v>34</v>
      </c>
      <c r="AX910" s="13" t="s">
        <v>74</v>
      </c>
      <c r="AY910" s="234" t="s">
        <v>125</v>
      </c>
    </row>
    <row r="911" spans="1:51" s="14" customFormat="1" ht="12">
      <c r="A911" s="14"/>
      <c r="B911" s="235"/>
      <c r="C911" s="236"/>
      <c r="D911" s="226" t="s">
        <v>137</v>
      </c>
      <c r="E911" s="237" t="s">
        <v>19</v>
      </c>
      <c r="F911" s="238" t="s">
        <v>150</v>
      </c>
      <c r="G911" s="236"/>
      <c r="H911" s="239">
        <v>39.1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5" t="s">
        <v>137</v>
      </c>
      <c r="AU911" s="245" t="s">
        <v>84</v>
      </c>
      <c r="AV911" s="14" t="s">
        <v>84</v>
      </c>
      <c r="AW911" s="14" t="s">
        <v>34</v>
      </c>
      <c r="AX911" s="14" t="s">
        <v>74</v>
      </c>
      <c r="AY911" s="245" t="s">
        <v>125</v>
      </c>
    </row>
    <row r="912" spans="1:51" s="13" customFormat="1" ht="12">
      <c r="A912" s="13"/>
      <c r="B912" s="224"/>
      <c r="C912" s="225"/>
      <c r="D912" s="226" t="s">
        <v>137</v>
      </c>
      <c r="E912" s="227" t="s">
        <v>19</v>
      </c>
      <c r="F912" s="228" t="s">
        <v>175</v>
      </c>
      <c r="G912" s="225"/>
      <c r="H912" s="227" t="s">
        <v>19</v>
      </c>
      <c r="I912" s="229"/>
      <c r="J912" s="225"/>
      <c r="K912" s="225"/>
      <c r="L912" s="230"/>
      <c r="M912" s="231"/>
      <c r="N912" s="232"/>
      <c r="O912" s="232"/>
      <c r="P912" s="232"/>
      <c r="Q912" s="232"/>
      <c r="R912" s="232"/>
      <c r="S912" s="232"/>
      <c r="T912" s="23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4" t="s">
        <v>137</v>
      </c>
      <c r="AU912" s="234" t="s">
        <v>84</v>
      </c>
      <c r="AV912" s="13" t="s">
        <v>82</v>
      </c>
      <c r="AW912" s="13" t="s">
        <v>34</v>
      </c>
      <c r="AX912" s="13" t="s">
        <v>74</v>
      </c>
      <c r="AY912" s="234" t="s">
        <v>125</v>
      </c>
    </row>
    <row r="913" spans="1:51" s="14" customFormat="1" ht="12">
      <c r="A913" s="14"/>
      <c r="B913" s="235"/>
      <c r="C913" s="236"/>
      <c r="D913" s="226" t="s">
        <v>137</v>
      </c>
      <c r="E913" s="237" t="s">
        <v>19</v>
      </c>
      <c r="F913" s="238" t="s">
        <v>152</v>
      </c>
      <c r="G913" s="236"/>
      <c r="H913" s="239">
        <v>3.1</v>
      </c>
      <c r="I913" s="240"/>
      <c r="J913" s="236"/>
      <c r="K913" s="236"/>
      <c r="L913" s="241"/>
      <c r="M913" s="242"/>
      <c r="N913" s="243"/>
      <c r="O913" s="243"/>
      <c r="P913" s="243"/>
      <c r="Q913" s="243"/>
      <c r="R913" s="243"/>
      <c r="S913" s="243"/>
      <c r="T913" s="24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5" t="s">
        <v>137</v>
      </c>
      <c r="AU913" s="245" t="s">
        <v>84</v>
      </c>
      <c r="AV913" s="14" t="s">
        <v>84</v>
      </c>
      <c r="AW913" s="14" t="s">
        <v>34</v>
      </c>
      <c r="AX913" s="14" t="s">
        <v>74</v>
      </c>
      <c r="AY913" s="245" t="s">
        <v>125</v>
      </c>
    </row>
    <row r="914" spans="1:51" s="15" customFormat="1" ht="12">
      <c r="A914" s="15"/>
      <c r="B914" s="246"/>
      <c r="C914" s="247"/>
      <c r="D914" s="226" t="s">
        <v>137</v>
      </c>
      <c r="E914" s="248" t="s">
        <v>19</v>
      </c>
      <c r="F914" s="249" t="s">
        <v>142</v>
      </c>
      <c r="G914" s="247"/>
      <c r="H914" s="250">
        <v>116.5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56" t="s">
        <v>137</v>
      </c>
      <c r="AU914" s="256" t="s">
        <v>84</v>
      </c>
      <c r="AV914" s="15" t="s">
        <v>133</v>
      </c>
      <c r="AW914" s="15" t="s">
        <v>34</v>
      </c>
      <c r="AX914" s="15" t="s">
        <v>82</v>
      </c>
      <c r="AY914" s="256" t="s">
        <v>125</v>
      </c>
    </row>
    <row r="915" spans="1:51" s="14" customFormat="1" ht="12">
      <c r="A915" s="14"/>
      <c r="B915" s="235"/>
      <c r="C915" s="236"/>
      <c r="D915" s="226" t="s">
        <v>137</v>
      </c>
      <c r="E915" s="236"/>
      <c r="F915" s="238" t="s">
        <v>1088</v>
      </c>
      <c r="G915" s="236"/>
      <c r="H915" s="239">
        <v>122.325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5" t="s">
        <v>137</v>
      </c>
      <c r="AU915" s="245" t="s">
        <v>84</v>
      </c>
      <c r="AV915" s="14" t="s">
        <v>84</v>
      </c>
      <c r="AW915" s="14" t="s">
        <v>4</v>
      </c>
      <c r="AX915" s="14" t="s">
        <v>82</v>
      </c>
      <c r="AY915" s="245" t="s">
        <v>125</v>
      </c>
    </row>
    <row r="916" spans="1:65" s="2" customFormat="1" ht="24.15" customHeight="1">
      <c r="A916" s="40"/>
      <c r="B916" s="41"/>
      <c r="C916" s="206" t="s">
        <v>1104</v>
      </c>
      <c r="D916" s="206" t="s">
        <v>128</v>
      </c>
      <c r="E916" s="207" t="s">
        <v>1105</v>
      </c>
      <c r="F916" s="208" t="s">
        <v>1106</v>
      </c>
      <c r="G916" s="209" t="s">
        <v>146</v>
      </c>
      <c r="H916" s="210">
        <v>122.325</v>
      </c>
      <c r="I916" s="211"/>
      <c r="J916" s="212">
        <f>ROUND(I916*H916,2)</f>
        <v>0</v>
      </c>
      <c r="K916" s="208" t="s">
        <v>132</v>
      </c>
      <c r="L916" s="46"/>
      <c r="M916" s="213" t="s">
        <v>19</v>
      </c>
      <c r="N916" s="214" t="s">
        <v>45</v>
      </c>
      <c r="O916" s="86"/>
      <c r="P916" s="215">
        <f>O916*H916</f>
        <v>0</v>
      </c>
      <c r="Q916" s="215">
        <v>0.00026</v>
      </c>
      <c r="R916" s="215">
        <f>Q916*H916</f>
        <v>0.0318045</v>
      </c>
      <c r="S916" s="215">
        <v>0</v>
      </c>
      <c r="T916" s="216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17" t="s">
        <v>248</v>
      </c>
      <c r="AT916" s="217" t="s">
        <v>128</v>
      </c>
      <c r="AU916" s="217" t="s">
        <v>84</v>
      </c>
      <c r="AY916" s="19" t="s">
        <v>125</v>
      </c>
      <c r="BE916" s="218">
        <f>IF(N916="základní",J916,0)</f>
        <v>0</v>
      </c>
      <c r="BF916" s="218">
        <f>IF(N916="snížená",J916,0)</f>
        <v>0</v>
      </c>
      <c r="BG916" s="218">
        <f>IF(N916="zákl. přenesená",J916,0)</f>
        <v>0</v>
      </c>
      <c r="BH916" s="218">
        <f>IF(N916="sníž. přenesená",J916,0)</f>
        <v>0</v>
      </c>
      <c r="BI916" s="218">
        <f>IF(N916="nulová",J916,0)</f>
        <v>0</v>
      </c>
      <c r="BJ916" s="19" t="s">
        <v>82</v>
      </c>
      <c r="BK916" s="218">
        <f>ROUND(I916*H916,2)</f>
        <v>0</v>
      </c>
      <c r="BL916" s="19" t="s">
        <v>248</v>
      </c>
      <c r="BM916" s="217" t="s">
        <v>1107</v>
      </c>
    </row>
    <row r="917" spans="1:47" s="2" customFormat="1" ht="12">
      <c r="A917" s="40"/>
      <c r="B917" s="41"/>
      <c r="C917" s="42"/>
      <c r="D917" s="219" t="s">
        <v>135</v>
      </c>
      <c r="E917" s="42"/>
      <c r="F917" s="220" t="s">
        <v>1108</v>
      </c>
      <c r="G917" s="42"/>
      <c r="H917" s="42"/>
      <c r="I917" s="221"/>
      <c r="J917" s="42"/>
      <c r="K917" s="42"/>
      <c r="L917" s="46"/>
      <c r="M917" s="222"/>
      <c r="N917" s="223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135</v>
      </c>
      <c r="AU917" s="19" t="s">
        <v>84</v>
      </c>
    </row>
    <row r="918" spans="1:51" s="13" customFormat="1" ht="12">
      <c r="A918" s="13"/>
      <c r="B918" s="224"/>
      <c r="C918" s="225"/>
      <c r="D918" s="226" t="s">
        <v>137</v>
      </c>
      <c r="E918" s="227" t="s">
        <v>19</v>
      </c>
      <c r="F918" s="228" t="s">
        <v>1086</v>
      </c>
      <c r="G918" s="225"/>
      <c r="H918" s="227" t="s">
        <v>19</v>
      </c>
      <c r="I918" s="229"/>
      <c r="J918" s="225"/>
      <c r="K918" s="225"/>
      <c r="L918" s="230"/>
      <c r="M918" s="231"/>
      <c r="N918" s="232"/>
      <c r="O918" s="232"/>
      <c r="P918" s="232"/>
      <c r="Q918" s="232"/>
      <c r="R918" s="232"/>
      <c r="S918" s="232"/>
      <c r="T918" s="23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4" t="s">
        <v>137</v>
      </c>
      <c r="AU918" s="234" t="s">
        <v>84</v>
      </c>
      <c r="AV918" s="13" t="s">
        <v>82</v>
      </c>
      <c r="AW918" s="13" t="s">
        <v>34</v>
      </c>
      <c r="AX918" s="13" t="s">
        <v>74</v>
      </c>
      <c r="AY918" s="234" t="s">
        <v>125</v>
      </c>
    </row>
    <row r="919" spans="1:51" s="13" customFormat="1" ht="12">
      <c r="A919" s="13"/>
      <c r="B919" s="224"/>
      <c r="C919" s="225"/>
      <c r="D919" s="226" t="s">
        <v>137</v>
      </c>
      <c r="E919" s="227" t="s">
        <v>19</v>
      </c>
      <c r="F919" s="228" t="s">
        <v>167</v>
      </c>
      <c r="G919" s="225"/>
      <c r="H919" s="227" t="s">
        <v>19</v>
      </c>
      <c r="I919" s="229"/>
      <c r="J919" s="225"/>
      <c r="K919" s="225"/>
      <c r="L919" s="230"/>
      <c r="M919" s="231"/>
      <c r="N919" s="232"/>
      <c r="O919" s="232"/>
      <c r="P919" s="232"/>
      <c r="Q919" s="232"/>
      <c r="R919" s="232"/>
      <c r="S919" s="232"/>
      <c r="T919" s="23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4" t="s">
        <v>137</v>
      </c>
      <c r="AU919" s="234" t="s">
        <v>84</v>
      </c>
      <c r="AV919" s="13" t="s">
        <v>82</v>
      </c>
      <c r="AW919" s="13" t="s">
        <v>34</v>
      </c>
      <c r="AX919" s="13" t="s">
        <v>74</v>
      </c>
      <c r="AY919" s="234" t="s">
        <v>125</v>
      </c>
    </row>
    <row r="920" spans="1:51" s="14" customFormat="1" ht="12">
      <c r="A920" s="14"/>
      <c r="B920" s="235"/>
      <c r="C920" s="236"/>
      <c r="D920" s="226" t="s">
        <v>137</v>
      </c>
      <c r="E920" s="237" t="s">
        <v>19</v>
      </c>
      <c r="F920" s="238" t="s">
        <v>419</v>
      </c>
      <c r="G920" s="236"/>
      <c r="H920" s="239">
        <v>63.8</v>
      </c>
      <c r="I920" s="240"/>
      <c r="J920" s="236"/>
      <c r="K920" s="236"/>
      <c r="L920" s="241"/>
      <c r="M920" s="242"/>
      <c r="N920" s="243"/>
      <c r="O920" s="243"/>
      <c r="P920" s="243"/>
      <c r="Q920" s="243"/>
      <c r="R920" s="243"/>
      <c r="S920" s="243"/>
      <c r="T920" s="24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5" t="s">
        <v>137</v>
      </c>
      <c r="AU920" s="245" t="s">
        <v>84</v>
      </c>
      <c r="AV920" s="14" t="s">
        <v>84</v>
      </c>
      <c r="AW920" s="14" t="s">
        <v>34</v>
      </c>
      <c r="AX920" s="14" t="s">
        <v>74</v>
      </c>
      <c r="AY920" s="245" t="s">
        <v>125</v>
      </c>
    </row>
    <row r="921" spans="1:51" s="14" customFormat="1" ht="12">
      <c r="A921" s="14"/>
      <c r="B921" s="235"/>
      <c r="C921" s="236"/>
      <c r="D921" s="226" t="s">
        <v>137</v>
      </c>
      <c r="E921" s="237" t="s">
        <v>19</v>
      </c>
      <c r="F921" s="238" t="s">
        <v>213</v>
      </c>
      <c r="G921" s="236"/>
      <c r="H921" s="239">
        <v>-2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5" t="s">
        <v>137</v>
      </c>
      <c r="AU921" s="245" t="s">
        <v>84</v>
      </c>
      <c r="AV921" s="14" t="s">
        <v>84</v>
      </c>
      <c r="AW921" s="14" t="s">
        <v>34</v>
      </c>
      <c r="AX921" s="14" t="s">
        <v>74</v>
      </c>
      <c r="AY921" s="245" t="s">
        <v>125</v>
      </c>
    </row>
    <row r="922" spans="1:51" s="13" customFormat="1" ht="12">
      <c r="A922" s="13"/>
      <c r="B922" s="224"/>
      <c r="C922" s="225"/>
      <c r="D922" s="226" t="s">
        <v>137</v>
      </c>
      <c r="E922" s="227" t="s">
        <v>19</v>
      </c>
      <c r="F922" s="228" t="s">
        <v>175</v>
      </c>
      <c r="G922" s="225"/>
      <c r="H922" s="227" t="s">
        <v>19</v>
      </c>
      <c r="I922" s="229"/>
      <c r="J922" s="225"/>
      <c r="K922" s="225"/>
      <c r="L922" s="230"/>
      <c r="M922" s="231"/>
      <c r="N922" s="232"/>
      <c r="O922" s="232"/>
      <c r="P922" s="232"/>
      <c r="Q922" s="232"/>
      <c r="R922" s="232"/>
      <c r="S922" s="232"/>
      <c r="T922" s="23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4" t="s">
        <v>137</v>
      </c>
      <c r="AU922" s="234" t="s">
        <v>84</v>
      </c>
      <c r="AV922" s="13" t="s">
        <v>82</v>
      </c>
      <c r="AW922" s="13" t="s">
        <v>34</v>
      </c>
      <c r="AX922" s="13" t="s">
        <v>74</v>
      </c>
      <c r="AY922" s="234" t="s">
        <v>125</v>
      </c>
    </row>
    <row r="923" spans="1:51" s="14" customFormat="1" ht="12">
      <c r="A923" s="14"/>
      <c r="B923" s="235"/>
      <c r="C923" s="236"/>
      <c r="D923" s="226" t="s">
        <v>137</v>
      </c>
      <c r="E923" s="237" t="s">
        <v>19</v>
      </c>
      <c r="F923" s="238" t="s">
        <v>420</v>
      </c>
      <c r="G923" s="236"/>
      <c r="H923" s="239">
        <v>11</v>
      </c>
      <c r="I923" s="240"/>
      <c r="J923" s="236"/>
      <c r="K923" s="236"/>
      <c r="L923" s="241"/>
      <c r="M923" s="242"/>
      <c r="N923" s="243"/>
      <c r="O923" s="243"/>
      <c r="P923" s="243"/>
      <c r="Q923" s="243"/>
      <c r="R923" s="243"/>
      <c r="S923" s="243"/>
      <c r="T923" s="24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5" t="s">
        <v>137</v>
      </c>
      <c r="AU923" s="245" t="s">
        <v>84</v>
      </c>
      <c r="AV923" s="14" t="s">
        <v>84</v>
      </c>
      <c r="AW923" s="14" t="s">
        <v>34</v>
      </c>
      <c r="AX923" s="14" t="s">
        <v>74</v>
      </c>
      <c r="AY923" s="245" t="s">
        <v>125</v>
      </c>
    </row>
    <row r="924" spans="1:51" s="13" customFormat="1" ht="12">
      <c r="A924" s="13"/>
      <c r="B924" s="224"/>
      <c r="C924" s="225"/>
      <c r="D924" s="226" t="s">
        <v>137</v>
      </c>
      <c r="E924" s="227" t="s">
        <v>19</v>
      </c>
      <c r="F924" s="228" t="s">
        <v>431</v>
      </c>
      <c r="G924" s="225"/>
      <c r="H924" s="227" t="s">
        <v>19</v>
      </c>
      <c r="I924" s="229"/>
      <c r="J924" s="225"/>
      <c r="K924" s="225"/>
      <c r="L924" s="230"/>
      <c r="M924" s="231"/>
      <c r="N924" s="232"/>
      <c r="O924" s="232"/>
      <c r="P924" s="232"/>
      <c r="Q924" s="232"/>
      <c r="R924" s="232"/>
      <c r="S924" s="232"/>
      <c r="T924" s="23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4" t="s">
        <v>137</v>
      </c>
      <c r="AU924" s="234" t="s">
        <v>84</v>
      </c>
      <c r="AV924" s="13" t="s">
        <v>82</v>
      </c>
      <c r="AW924" s="13" t="s">
        <v>34</v>
      </c>
      <c r="AX924" s="13" t="s">
        <v>74</v>
      </c>
      <c r="AY924" s="234" t="s">
        <v>125</v>
      </c>
    </row>
    <row r="925" spans="1:51" s="14" customFormat="1" ht="12">
      <c r="A925" s="14"/>
      <c r="B925" s="235"/>
      <c r="C925" s="236"/>
      <c r="D925" s="226" t="s">
        <v>137</v>
      </c>
      <c r="E925" s="237" t="s">
        <v>19</v>
      </c>
      <c r="F925" s="238" t="s">
        <v>211</v>
      </c>
      <c r="G925" s="236"/>
      <c r="H925" s="239">
        <v>1.5</v>
      </c>
      <c r="I925" s="240"/>
      <c r="J925" s="236"/>
      <c r="K925" s="236"/>
      <c r="L925" s="241"/>
      <c r="M925" s="242"/>
      <c r="N925" s="243"/>
      <c r="O925" s="243"/>
      <c r="P925" s="243"/>
      <c r="Q925" s="243"/>
      <c r="R925" s="243"/>
      <c r="S925" s="243"/>
      <c r="T925" s="24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5" t="s">
        <v>137</v>
      </c>
      <c r="AU925" s="245" t="s">
        <v>84</v>
      </c>
      <c r="AV925" s="14" t="s">
        <v>84</v>
      </c>
      <c r="AW925" s="14" t="s">
        <v>34</v>
      </c>
      <c r="AX925" s="14" t="s">
        <v>74</v>
      </c>
      <c r="AY925" s="245" t="s">
        <v>125</v>
      </c>
    </row>
    <row r="926" spans="1:51" s="13" customFormat="1" ht="12">
      <c r="A926" s="13"/>
      <c r="B926" s="224"/>
      <c r="C926" s="225"/>
      <c r="D926" s="226" t="s">
        <v>137</v>
      </c>
      <c r="E926" s="227" t="s">
        <v>19</v>
      </c>
      <c r="F926" s="228" t="s">
        <v>1087</v>
      </c>
      <c r="G926" s="225"/>
      <c r="H926" s="227" t="s">
        <v>19</v>
      </c>
      <c r="I926" s="229"/>
      <c r="J926" s="225"/>
      <c r="K926" s="225"/>
      <c r="L926" s="230"/>
      <c r="M926" s="231"/>
      <c r="N926" s="232"/>
      <c r="O926" s="232"/>
      <c r="P926" s="232"/>
      <c r="Q926" s="232"/>
      <c r="R926" s="232"/>
      <c r="S926" s="232"/>
      <c r="T926" s="23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4" t="s">
        <v>137</v>
      </c>
      <c r="AU926" s="234" t="s">
        <v>84</v>
      </c>
      <c r="AV926" s="13" t="s">
        <v>82</v>
      </c>
      <c r="AW926" s="13" t="s">
        <v>34</v>
      </c>
      <c r="AX926" s="13" t="s">
        <v>74</v>
      </c>
      <c r="AY926" s="234" t="s">
        <v>125</v>
      </c>
    </row>
    <row r="927" spans="1:51" s="13" customFormat="1" ht="12">
      <c r="A927" s="13"/>
      <c r="B927" s="224"/>
      <c r="C927" s="225"/>
      <c r="D927" s="226" t="s">
        <v>137</v>
      </c>
      <c r="E927" s="227" t="s">
        <v>19</v>
      </c>
      <c r="F927" s="228" t="s">
        <v>167</v>
      </c>
      <c r="G927" s="225"/>
      <c r="H927" s="227" t="s">
        <v>19</v>
      </c>
      <c r="I927" s="229"/>
      <c r="J927" s="225"/>
      <c r="K927" s="225"/>
      <c r="L927" s="230"/>
      <c r="M927" s="231"/>
      <c r="N927" s="232"/>
      <c r="O927" s="232"/>
      <c r="P927" s="232"/>
      <c r="Q927" s="232"/>
      <c r="R927" s="232"/>
      <c r="S927" s="232"/>
      <c r="T927" s="23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4" t="s">
        <v>137</v>
      </c>
      <c r="AU927" s="234" t="s">
        <v>84</v>
      </c>
      <c r="AV927" s="13" t="s">
        <v>82</v>
      </c>
      <c r="AW927" s="13" t="s">
        <v>34</v>
      </c>
      <c r="AX927" s="13" t="s">
        <v>74</v>
      </c>
      <c r="AY927" s="234" t="s">
        <v>125</v>
      </c>
    </row>
    <row r="928" spans="1:51" s="14" customFormat="1" ht="12">
      <c r="A928" s="14"/>
      <c r="B928" s="235"/>
      <c r="C928" s="236"/>
      <c r="D928" s="226" t="s">
        <v>137</v>
      </c>
      <c r="E928" s="237" t="s">
        <v>19</v>
      </c>
      <c r="F928" s="238" t="s">
        <v>150</v>
      </c>
      <c r="G928" s="236"/>
      <c r="H928" s="239">
        <v>39.1</v>
      </c>
      <c r="I928" s="240"/>
      <c r="J928" s="236"/>
      <c r="K928" s="236"/>
      <c r="L928" s="241"/>
      <c r="M928" s="242"/>
      <c r="N928" s="243"/>
      <c r="O928" s="243"/>
      <c r="P928" s="243"/>
      <c r="Q928" s="243"/>
      <c r="R928" s="243"/>
      <c r="S928" s="243"/>
      <c r="T928" s="24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5" t="s">
        <v>137</v>
      </c>
      <c r="AU928" s="245" t="s">
        <v>84</v>
      </c>
      <c r="AV928" s="14" t="s">
        <v>84</v>
      </c>
      <c r="AW928" s="14" t="s">
        <v>34</v>
      </c>
      <c r="AX928" s="14" t="s">
        <v>74</v>
      </c>
      <c r="AY928" s="245" t="s">
        <v>125</v>
      </c>
    </row>
    <row r="929" spans="1:51" s="13" customFormat="1" ht="12">
      <c r="A929" s="13"/>
      <c r="B929" s="224"/>
      <c r="C929" s="225"/>
      <c r="D929" s="226" t="s">
        <v>137</v>
      </c>
      <c r="E929" s="227" t="s">
        <v>19</v>
      </c>
      <c r="F929" s="228" t="s">
        <v>175</v>
      </c>
      <c r="G929" s="225"/>
      <c r="H929" s="227" t="s">
        <v>19</v>
      </c>
      <c r="I929" s="229"/>
      <c r="J929" s="225"/>
      <c r="K929" s="225"/>
      <c r="L929" s="230"/>
      <c r="M929" s="231"/>
      <c r="N929" s="232"/>
      <c r="O929" s="232"/>
      <c r="P929" s="232"/>
      <c r="Q929" s="232"/>
      <c r="R929" s="232"/>
      <c r="S929" s="232"/>
      <c r="T929" s="23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4" t="s">
        <v>137</v>
      </c>
      <c r="AU929" s="234" t="s">
        <v>84</v>
      </c>
      <c r="AV929" s="13" t="s">
        <v>82</v>
      </c>
      <c r="AW929" s="13" t="s">
        <v>34</v>
      </c>
      <c r="AX929" s="13" t="s">
        <v>74</v>
      </c>
      <c r="AY929" s="234" t="s">
        <v>125</v>
      </c>
    </row>
    <row r="930" spans="1:51" s="14" customFormat="1" ht="12">
      <c r="A930" s="14"/>
      <c r="B930" s="235"/>
      <c r="C930" s="236"/>
      <c r="D930" s="226" t="s">
        <v>137</v>
      </c>
      <c r="E930" s="237" t="s">
        <v>19</v>
      </c>
      <c r="F930" s="238" t="s">
        <v>152</v>
      </c>
      <c r="G930" s="236"/>
      <c r="H930" s="239">
        <v>3.1</v>
      </c>
      <c r="I930" s="240"/>
      <c r="J930" s="236"/>
      <c r="K930" s="236"/>
      <c r="L930" s="241"/>
      <c r="M930" s="242"/>
      <c r="N930" s="243"/>
      <c r="O930" s="243"/>
      <c r="P930" s="243"/>
      <c r="Q930" s="243"/>
      <c r="R930" s="243"/>
      <c r="S930" s="243"/>
      <c r="T930" s="24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5" t="s">
        <v>137</v>
      </c>
      <c r="AU930" s="245" t="s">
        <v>84</v>
      </c>
      <c r="AV930" s="14" t="s">
        <v>84</v>
      </c>
      <c r="AW930" s="14" t="s">
        <v>34</v>
      </c>
      <c r="AX930" s="14" t="s">
        <v>74</v>
      </c>
      <c r="AY930" s="245" t="s">
        <v>125</v>
      </c>
    </row>
    <row r="931" spans="1:51" s="15" customFormat="1" ht="12">
      <c r="A931" s="15"/>
      <c r="B931" s="246"/>
      <c r="C931" s="247"/>
      <c r="D931" s="226" t="s">
        <v>137</v>
      </c>
      <c r="E931" s="248" t="s">
        <v>19</v>
      </c>
      <c r="F931" s="249" t="s">
        <v>142</v>
      </c>
      <c r="G931" s="247"/>
      <c r="H931" s="250">
        <v>116.5</v>
      </c>
      <c r="I931" s="251"/>
      <c r="J931" s="247"/>
      <c r="K931" s="247"/>
      <c r="L931" s="252"/>
      <c r="M931" s="253"/>
      <c r="N931" s="254"/>
      <c r="O931" s="254"/>
      <c r="P931" s="254"/>
      <c r="Q931" s="254"/>
      <c r="R931" s="254"/>
      <c r="S931" s="254"/>
      <c r="T931" s="25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56" t="s">
        <v>137</v>
      </c>
      <c r="AU931" s="256" t="s">
        <v>84</v>
      </c>
      <c r="AV931" s="15" t="s">
        <v>133</v>
      </c>
      <c r="AW931" s="15" t="s">
        <v>34</v>
      </c>
      <c r="AX931" s="15" t="s">
        <v>82</v>
      </c>
      <c r="AY931" s="256" t="s">
        <v>125</v>
      </c>
    </row>
    <row r="932" spans="1:51" s="14" customFormat="1" ht="12">
      <c r="A932" s="14"/>
      <c r="B932" s="235"/>
      <c r="C932" s="236"/>
      <c r="D932" s="226" t="s">
        <v>137</v>
      </c>
      <c r="E932" s="236"/>
      <c r="F932" s="238" t="s">
        <v>1088</v>
      </c>
      <c r="G932" s="236"/>
      <c r="H932" s="239">
        <v>122.325</v>
      </c>
      <c r="I932" s="240"/>
      <c r="J932" s="236"/>
      <c r="K932" s="236"/>
      <c r="L932" s="241"/>
      <c r="M932" s="242"/>
      <c r="N932" s="243"/>
      <c r="O932" s="243"/>
      <c r="P932" s="243"/>
      <c r="Q932" s="243"/>
      <c r="R932" s="243"/>
      <c r="S932" s="243"/>
      <c r="T932" s="24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5" t="s">
        <v>137</v>
      </c>
      <c r="AU932" s="245" t="s">
        <v>84</v>
      </c>
      <c r="AV932" s="14" t="s">
        <v>84</v>
      </c>
      <c r="AW932" s="14" t="s">
        <v>4</v>
      </c>
      <c r="AX932" s="14" t="s">
        <v>82</v>
      </c>
      <c r="AY932" s="245" t="s">
        <v>125</v>
      </c>
    </row>
    <row r="933" spans="1:63" s="12" customFormat="1" ht="25.9" customHeight="1">
      <c r="A933" s="12"/>
      <c r="B933" s="190"/>
      <c r="C933" s="191"/>
      <c r="D933" s="192" t="s">
        <v>73</v>
      </c>
      <c r="E933" s="193" t="s">
        <v>1109</v>
      </c>
      <c r="F933" s="193" t="s">
        <v>1110</v>
      </c>
      <c r="G933" s="191"/>
      <c r="H933" s="191"/>
      <c r="I933" s="194"/>
      <c r="J933" s="195">
        <f>BK933</f>
        <v>0</v>
      </c>
      <c r="K933" s="191"/>
      <c r="L933" s="196"/>
      <c r="M933" s="197"/>
      <c r="N933" s="198"/>
      <c r="O933" s="198"/>
      <c r="P933" s="199">
        <f>SUM(P934:P953)</f>
        <v>0</v>
      </c>
      <c r="Q933" s="198"/>
      <c r="R933" s="199">
        <f>SUM(R934:R953)</f>
        <v>0</v>
      </c>
      <c r="S933" s="198"/>
      <c r="T933" s="200">
        <f>SUM(T934:T953)</f>
        <v>0</v>
      </c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R933" s="201" t="s">
        <v>133</v>
      </c>
      <c r="AT933" s="202" t="s">
        <v>73</v>
      </c>
      <c r="AU933" s="202" t="s">
        <v>74</v>
      </c>
      <c r="AY933" s="201" t="s">
        <v>125</v>
      </c>
      <c r="BK933" s="203">
        <f>SUM(BK934:BK953)</f>
        <v>0</v>
      </c>
    </row>
    <row r="934" spans="1:65" s="2" customFormat="1" ht="16.5" customHeight="1">
      <c r="A934" s="40"/>
      <c r="B934" s="41"/>
      <c r="C934" s="206" t="s">
        <v>1111</v>
      </c>
      <c r="D934" s="206" t="s">
        <v>128</v>
      </c>
      <c r="E934" s="207" t="s">
        <v>1112</v>
      </c>
      <c r="F934" s="208" t="s">
        <v>1113</v>
      </c>
      <c r="G934" s="209" t="s">
        <v>1114</v>
      </c>
      <c r="H934" s="210">
        <v>6</v>
      </c>
      <c r="I934" s="211"/>
      <c r="J934" s="212">
        <f>ROUND(I934*H934,2)</f>
        <v>0</v>
      </c>
      <c r="K934" s="208" t="s">
        <v>132</v>
      </c>
      <c r="L934" s="46"/>
      <c r="M934" s="213" t="s">
        <v>19</v>
      </c>
      <c r="N934" s="214" t="s">
        <v>45</v>
      </c>
      <c r="O934" s="86"/>
      <c r="P934" s="215">
        <f>O934*H934</f>
        <v>0</v>
      </c>
      <c r="Q934" s="215">
        <v>0</v>
      </c>
      <c r="R934" s="215">
        <f>Q934*H934</f>
        <v>0</v>
      </c>
      <c r="S934" s="215">
        <v>0</v>
      </c>
      <c r="T934" s="216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17" t="s">
        <v>1115</v>
      </c>
      <c r="AT934" s="217" t="s">
        <v>128</v>
      </c>
      <c r="AU934" s="217" t="s">
        <v>82</v>
      </c>
      <c r="AY934" s="19" t="s">
        <v>125</v>
      </c>
      <c r="BE934" s="218">
        <f>IF(N934="základní",J934,0)</f>
        <v>0</v>
      </c>
      <c r="BF934" s="218">
        <f>IF(N934="snížená",J934,0)</f>
        <v>0</v>
      </c>
      <c r="BG934" s="218">
        <f>IF(N934="zákl. přenesená",J934,0)</f>
        <v>0</v>
      </c>
      <c r="BH934" s="218">
        <f>IF(N934="sníž. přenesená",J934,0)</f>
        <v>0</v>
      </c>
      <c r="BI934" s="218">
        <f>IF(N934="nulová",J934,0)</f>
        <v>0</v>
      </c>
      <c r="BJ934" s="19" t="s">
        <v>82</v>
      </c>
      <c r="BK934" s="218">
        <f>ROUND(I934*H934,2)</f>
        <v>0</v>
      </c>
      <c r="BL934" s="19" t="s">
        <v>1115</v>
      </c>
      <c r="BM934" s="217" t="s">
        <v>1116</v>
      </c>
    </row>
    <row r="935" spans="1:47" s="2" customFormat="1" ht="12">
      <c r="A935" s="40"/>
      <c r="B935" s="41"/>
      <c r="C935" s="42"/>
      <c r="D935" s="219" t="s">
        <v>135</v>
      </c>
      <c r="E935" s="42"/>
      <c r="F935" s="220" t="s">
        <v>1117</v>
      </c>
      <c r="G935" s="42"/>
      <c r="H935" s="42"/>
      <c r="I935" s="221"/>
      <c r="J935" s="42"/>
      <c r="K935" s="42"/>
      <c r="L935" s="46"/>
      <c r="M935" s="222"/>
      <c r="N935" s="223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135</v>
      </c>
      <c r="AU935" s="19" t="s">
        <v>82</v>
      </c>
    </row>
    <row r="936" spans="1:51" s="13" customFormat="1" ht="12">
      <c r="A936" s="13"/>
      <c r="B936" s="224"/>
      <c r="C936" s="225"/>
      <c r="D936" s="226" t="s">
        <v>137</v>
      </c>
      <c r="E936" s="227" t="s">
        <v>19</v>
      </c>
      <c r="F936" s="228" t="s">
        <v>1118</v>
      </c>
      <c r="G936" s="225"/>
      <c r="H936" s="227" t="s">
        <v>19</v>
      </c>
      <c r="I936" s="229"/>
      <c r="J936" s="225"/>
      <c r="K936" s="225"/>
      <c r="L936" s="230"/>
      <c r="M936" s="231"/>
      <c r="N936" s="232"/>
      <c r="O936" s="232"/>
      <c r="P936" s="232"/>
      <c r="Q936" s="232"/>
      <c r="R936" s="232"/>
      <c r="S936" s="232"/>
      <c r="T936" s="23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4" t="s">
        <v>137</v>
      </c>
      <c r="AU936" s="234" t="s">
        <v>82</v>
      </c>
      <c r="AV936" s="13" t="s">
        <v>82</v>
      </c>
      <c r="AW936" s="13" t="s">
        <v>34</v>
      </c>
      <c r="AX936" s="13" t="s">
        <v>74</v>
      </c>
      <c r="AY936" s="234" t="s">
        <v>125</v>
      </c>
    </row>
    <row r="937" spans="1:51" s="14" customFormat="1" ht="12">
      <c r="A937" s="14"/>
      <c r="B937" s="235"/>
      <c r="C937" s="236"/>
      <c r="D937" s="226" t="s">
        <v>137</v>
      </c>
      <c r="E937" s="237" t="s">
        <v>19</v>
      </c>
      <c r="F937" s="238" t="s">
        <v>177</v>
      </c>
      <c r="G937" s="236"/>
      <c r="H937" s="239">
        <v>6</v>
      </c>
      <c r="I937" s="240"/>
      <c r="J937" s="236"/>
      <c r="K937" s="236"/>
      <c r="L937" s="241"/>
      <c r="M937" s="242"/>
      <c r="N937" s="243"/>
      <c r="O937" s="243"/>
      <c r="P937" s="243"/>
      <c r="Q937" s="243"/>
      <c r="R937" s="243"/>
      <c r="S937" s="243"/>
      <c r="T937" s="24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5" t="s">
        <v>137</v>
      </c>
      <c r="AU937" s="245" t="s">
        <v>82</v>
      </c>
      <c r="AV937" s="14" t="s">
        <v>84</v>
      </c>
      <c r="AW937" s="14" t="s">
        <v>34</v>
      </c>
      <c r="AX937" s="14" t="s">
        <v>74</v>
      </c>
      <c r="AY937" s="245" t="s">
        <v>125</v>
      </c>
    </row>
    <row r="938" spans="1:51" s="15" customFormat="1" ht="12">
      <c r="A938" s="15"/>
      <c r="B938" s="246"/>
      <c r="C938" s="247"/>
      <c r="D938" s="226" t="s">
        <v>137</v>
      </c>
      <c r="E938" s="248" t="s">
        <v>19</v>
      </c>
      <c r="F938" s="249" t="s">
        <v>142</v>
      </c>
      <c r="G938" s="247"/>
      <c r="H938" s="250">
        <v>6</v>
      </c>
      <c r="I938" s="251"/>
      <c r="J938" s="247"/>
      <c r="K938" s="247"/>
      <c r="L938" s="252"/>
      <c r="M938" s="253"/>
      <c r="N938" s="254"/>
      <c r="O938" s="254"/>
      <c r="P938" s="254"/>
      <c r="Q938" s="254"/>
      <c r="R938" s="254"/>
      <c r="S938" s="254"/>
      <c r="T938" s="25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56" t="s">
        <v>137</v>
      </c>
      <c r="AU938" s="256" t="s">
        <v>82</v>
      </c>
      <c r="AV938" s="15" t="s">
        <v>133</v>
      </c>
      <c r="AW938" s="15" t="s">
        <v>34</v>
      </c>
      <c r="AX938" s="15" t="s">
        <v>82</v>
      </c>
      <c r="AY938" s="256" t="s">
        <v>125</v>
      </c>
    </row>
    <row r="939" spans="1:65" s="2" customFormat="1" ht="16.5" customHeight="1">
      <c r="A939" s="40"/>
      <c r="B939" s="41"/>
      <c r="C939" s="206" t="s">
        <v>1119</v>
      </c>
      <c r="D939" s="206" t="s">
        <v>128</v>
      </c>
      <c r="E939" s="207" t="s">
        <v>1120</v>
      </c>
      <c r="F939" s="208" t="s">
        <v>1121</v>
      </c>
      <c r="G939" s="209" t="s">
        <v>1114</v>
      </c>
      <c r="H939" s="210">
        <v>6</v>
      </c>
      <c r="I939" s="211"/>
      <c r="J939" s="212">
        <f>ROUND(I939*H939,2)</f>
        <v>0</v>
      </c>
      <c r="K939" s="208" t="s">
        <v>132</v>
      </c>
      <c r="L939" s="46"/>
      <c r="M939" s="213" t="s">
        <v>19</v>
      </c>
      <c r="N939" s="214" t="s">
        <v>45</v>
      </c>
      <c r="O939" s="86"/>
      <c r="P939" s="215">
        <f>O939*H939</f>
        <v>0</v>
      </c>
      <c r="Q939" s="215">
        <v>0</v>
      </c>
      <c r="R939" s="215">
        <f>Q939*H939</f>
        <v>0</v>
      </c>
      <c r="S939" s="215">
        <v>0</v>
      </c>
      <c r="T939" s="216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17" t="s">
        <v>1115</v>
      </c>
      <c r="AT939" s="217" t="s">
        <v>128</v>
      </c>
      <c r="AU939" s="217" t="s">
        <v>82</v>
      </c>
      <c r="AY939" s="19" t="s">
        <v>125</v>
      </c>
      <c r="BE939" s="218">
        <f>IF(N939="základní",J939,0)</f>
        <v>0</v>
      </c>
      <c r="BF939" s="218">
        <f>IF(N939="snížená",J939,0)</f>
        <v>0</v>
      </c>
      <c r="BG939" s="218">
        <f>IF(N939="zákl. přenesená",J939,0)</f>
        <v>0</v>
      </c>
      <c r="BH939" s="218">
        <f>IF(N939="sníž. přenesená",J939,0)</f>
        <v>0</v>
      </c>
      <c r="BI939" s="218">
        <f>IF(N939="nulová",J939,0)</f>
        <v>0</v>
      </c>
      <c r="BJ939" s="19" t="s">
        <v>82</v>
      </c>
      <c r="BK939" s="218">
        <f>ROUND(I939*H939,2)</f>
        <v>0</v>
      </c>
      <c r="BL939" s="19" t="s">
        <v>1115</v>
      </c>
      <c r="BM939" s="217" t="s">
        <v>1122</v>
      </c>
    </row>
    <row r="940" spans="1:47" s="2" customFormat="1" ht="12">
      <c r="A940" s="40"/>
      <c r="B940" s="41"/>
      <c r="C940" s="42"/>
      <c r="D940" s="219" t="s">
        <v>135</v>
      </c>
      <c r="E940" s="42"/>
      <c r="F940" s="220" t="s">
        <v>1123</v>
      </c>
      <c r="G940" s="42"/>
      <c r="H940" s="42"/>
      <c r="I940" s="221"/>
      <c r="J940" s="42"/>
      <c r="K940" s="42"/>
      <c r="L940" s="46"/>
      <c r="M940" s="222"/>
      <c r="N940" s="223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135</v>
      </c>
      <c r="AU940" s="19" t="s">
        <v>82</v>
      </c>
    </row>
    <row r="941" spans="1:51" s="13" customFormat="1" ht="12">
      <c r="A941" s="13"/>
      <c r="B941" s="224"/>
      <c r="C941" s="225"/>
      <c r="D941" s="226" t="s">
        <v>137</v>
      </c>
      <c r="E941" s="227" t="s">
        <v>19</v>
      </c>
      <c r="F941" s="228" t="s">
        <v>1124</v>
      </c>
      <c r="G941" s="225"/>
      <c r="H941" s="227" t="s">
        <v>19</v>
      </c>
      <c r="I941" s="229"/>
      <c r="J941" s="225"/>
      <c r="K941" s="225"/>
      <c r="L941" s="230"/>
      <c r="M941" s="231"/>
      <c r="N941" s="232"/>
      <c r="O941" s="232"/>
      <c r="P941" s="232"/>
      <c r="Q941" s="232"/>
      <c r="R941" s="232"/>
      <c r="S941" s="232"/>
      <c r="T941" s="23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4" t="s">
        <v>137</v>
      </c>
      <c r="AU941" s="234" t="s">
        <v>82</v>
      </c>
      <c r="AV941" s="13" t="s">
        <v>82</v>
      </c>
      <c r="AW941" s="13" t="s">
        <v>34</v>
      </c>
      <c r="AX941" s="13" t="s">
        <v>74</v>
      </c>
      <c r="AY941" s="234" t="s">
        <v>125</v>
      </c>
    </row>
    <row r="942" spans="1:51" s="14" customFormat="1" ht="12">
      <c r="A942" s="14"/>
      <c r="B942" s="235"/>
      <c r="C942" s="236"/>
      <c r="D942" s="226" t="s">
        <v>137</v>
      </c>
      <c r="E942" s="237" t="s">
        <v>19</v>
      </c>
      <c r="F942" s="238" t="s">
        <v>177</v>
      </c>
      <c r="G942" s="236"/>
      <c r="H942" s="239">
        <v>6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5" t="s">
        <v>137</v>
      </c>
      <c r="AU942" s="245" t="s">
        <v>82</v>
      </c>
      <c r="AV942" s="14" t="s">
        <v>84</v>
      </c>
      <c r="AW942" s="14" t="s">
        <v>34</v>
      </c>
      <c r="AX942" s="14" t="s">
        <v>74</v>
      </c>
      <c r="AY942" s="245" t="s">
        <v>125</v>
      </c>
    </row>
    <row r="943" spans="1:51" s="15" customFormat="1" ht="12">
      <c r="A943" s="15"/>
      <c r="B943" s="246"/>
      <c r="C943" s="247"/>
      <c r="D943" s="226" t="s">
        <v>137</v>
      </c>
      <c r="E943" s="248" t="s">
        <v>19</v>
      </c>
      <c r="F943" s="249" t="s">
        <v>142</v>
      </c>
      <c r="G943" s="247"/>
      <c r="H943" s="250">
        <v>6</v>
      </c>
      <c r="I943" s="251"/>
      <c r="J943" s="247"/>
      <c r="K943" s="247"/>
      <c r="L943" s="252"/>
      <c r="M943" s="253"/>
      <c r="N943" s="254"/>
      <c r="O943" s="254"/>
      <c r="P943" s="254"/>
      <c r="Q943" s="254"/>
      <c r="R943" s="254"/>
      <c r="S943" s="254"/>
      <c r="T943" s="25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56" t="s">
        <v>137</v>
      </c>
      <c r="AU943" s="256" t="s">
        <v>82</v>
      </c>
      <c r="AV943" s="15" t="s">
        <v>133</v>
      </c>
      <c r="AW943" s="15" t="s">
        <v>34</v>
      </c>
      <c r="AX943" s="15" t="s">
        <v>82</v>
      </c>
      <c r="AY943" s="256" t="s">
        <v>125</v>
      </c>
    </row>
    <row r="944" spans="1:65" s="2" customFormat="1" ht="16.5" customHeight="1">
      <c r="A944" s="40"/>
      <c r="B944" s="41"/>
      <c r="C944" s="206" t="s">
        <v>1125</v>
      </c>
      <c r="D944" s="206" t="s">
        <v>128</v>
      </c>
      <c r="E944" s="207" t="s">
        <v>1126</v>
      </c>
      <c r="F944" s="208" t="s">
        <v>1127</v>
      </c>
      <c r="G944" s="209" t="s">
        <v>1114</v>
      </c>
      <c r="H944" s="210">
        <v>6</v>
      </c>
      <c r="I944" s="211"/>
      <c r="J944" s="212">
        <f>ROUND(I944*H944,2)</f>
        <v>0</v>
      </c>
      <c r="K944" s="208" t="s">
        <v>132</v>
      </c>
      <c r="L944" s="46"/>
      <c r="M944" s="213" t="s">
        <v>19</v>
      </c>
      <c r="N944" s="214" t="s">
        <v>45</v>
      </c>
      <c r="O944" s="86"/>
      <c r="P944" s="215">
        <f>O944*H944</f>
        <v>0</v>
      </c>
      <c r="Q944" s="215">
        <v>0</v>
      </c>
      <c r="R944" s="215">
        <f>Q944*H944</f>
        <v>0</v>
      </c>
      <c r="S944" s="215">
        <v>0</v>
      </c>
      <c r="T944" s="216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17" t="s">
        <v>1115</v>
      </c>
      <c r="AT944" s="217" t="s">
        <v>128</v>
      </c>
      <c r="AU944" s="217" t="s">
        <v>82</v>
      </c>
      <c r="AY944" s="19" t="s">
        <v>125</v>
      </c>
      <c r="BE944" s="218">
        <f>IF(N944="základní",J944,0)</f>
        <v>0</v>
      </c>
      <c r="BF944" s="218">
        <f>IF(N944="snížená",J944,0)</f>
        <v>0</v>
      </c>
      <c r="BG944" s="218">
        <f>IF(N944="zákl. přenesená",J944,0)</f>
        <v>0</v>
      </c>
      <c r="BH944" s="218">
        <f>IF(N944="sníž. přenesená",J944,0)</f>
        <v>0</v>
      </c>
      <c r="BI944" s="218">
        <f>IF(N944="nulová",J944,0)</f>
        <v>0</v>
      </c>
      <c r="BJ944" s="19" t="s">
        <v>82</v>
      </c>
      <c r="BK944" s="218">
        <f>ROUND(I944*H944,2)</f>
        <v>0</v>
      </c>
      <c r="BL944" s="19" t="s">
        <v>1115</v>
      </c>
      <c r="BM944" s="217" t="s">
        <v>1128</v>
      </c>
    </row>
    <row r="945" spans="1:47" s="2" customFormat="1" ht="12">
      <c r="A945" s="40"/>
      <c r="B945" s="41"/>
      <c r="C945" s="42"/>
      <c r="D945" s="219" t="s">
        <v>135</v>
      </c>
      <c r="E945" s="42"/>
      <c r="F945" s="220" t="s">
        <v>1129</v>
      </c>
      <c r="G945" s="42"/>
      <c r="H945" s="42"/>
      <c r="I945" s="221"/>
      <c r="J945" s="42"/>
      <c r="K945" s="42"/>
      <c r="L945" s="46"/>
      <c r="M945" s="222"/>
      <c r="N945" s="223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135</v>
      </c>
      <c r="AU945" s="19" t="s">
        <v>82</v>
      </c>
    </row>
    <row r="946" spans="1:51" s="13" customFormat="1" ht="12">
      <c r="A946" s="13"/>
      <c r="B946" s="224"/>
      <c r="C946" s="225"/>
      <c r="D946" s="226" t="s">
        <v>137</v>
      </c>
      <c r="E946" s="227" t="s">
        <v>19</v>
      </c>
      <c r="F946" s="228" t="s">
        <v>1130</v>
      </c>
      <c r="G946" s="225"/>
      <c r="H946" s="227" t="s">
        <v>19</v>
      </c>
      <c r="I946" s="229"/>
      <c r="J946" s="225"/>
      <c r="K946" s="225"/>
      <c r="L946" s="230"/>
      <c r="M946" s="231"/>
      <c r="N946" s="232"/>
      <c r="O946" s="232"/>
      <c r="P946" s="232"/>
      <c r="Q946" s="232"/>
      <c r="R946" s="232"/>
      <c r="S946" s="232"/>
      <c r="T946" s="23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4" t="s">
        <v>137</v>
      </c>
      <c r="AU946" s="234" t="s">
        <v>82</v>
      </c>
      <c r="AV946" s="13" t="s">
        <v>82</v>
      </c>
      <c r="AW946" s="13" t="s">
        <v>34</v>
      </c>
      <c r="AX946" s="13" t="s">
        <v>74</v>
      </c>
      <c r="AY946" s="234" t="s">
        <v>125</v>
      </c>
    </row>
    <row r="947" spans="1:51" s="14" customFormat="1" ht="12">
      <c r="A947" s="14"/>
      <c r="B947" s="235"/>
      <c r="C947" s="236"/>
      <c r="D947" s="226" t="s">
        <v>137</v>
      </c>
      <c r="E947" s="237" t="s">
        <v>19</v>
      </c>
      <c r="F947" s="238" t="s">
        <v>177</v>
      </c>
      <c r="G947" s="236"/>
      <c r="H947" s="239">
        <v>6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5" t="s">
        <v>137</v>
      </c>
      <c r="AU947" s="245" t="s">
        <v>82</v>
      </c>
      <c r="AV947" s="14" t="s">
        <v>84</v>
      </c>
      <c r="AW947" s="14" t="s">
        <v>34</v>
      </c>
      <c r="AX947" s="14" t="s">
        <v>74</v>
      </c>
      <c r="AY947" s="245" t="s">
        <v>125</v>
      </c>
    </row>
    <row r="948" spans="1:51" s="15" customFormat="1" ht="12">
      <c r="A948" s="15"/>
      <c r="B948" s="246"/>
      <c r="C948" s="247"/>
      <c r="D948" s="226" t="s">
        <v>137</v>
      </c>
      <c r="E948" s="248" t="s">
        <v>19</v>
      </c>
      <c r="F948" s="249" t="s">
        <v>142</v>
      </c>
      <c r="G948" s="247"/>
      <c r="H948" s="250">
        <v>6</v>
      </c>
      <c r="I948" s="251"/>
      <c r="J948" s="247"/>
      <c r="K948" s="247"/>
      <c r="L948" s="252"/>
      <c r="M948" s="253"/>
      <c r="N948" s="254"/>
      <c r="O948" s="254"/>
      <c r="P948" s="254"/>
      <c r="Q948" s="254"/>
      <c r="R948" s="254"/>
      <c r="S948" s="254"/>
      <c r="T948" s="25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56" t="s">
        <v>137</v>
      </c>
      <c r="AU948" s="256" t="s">
        <v>82</v>
      </c>
      <c r="AV948" s="15" t="s">
        <v>133</v>
      </c>
      <c r="AW948" s="15" t="s">
        <v>34</v>
      </c>
      <c r="AX948" s="15" t="s">
        <v>82</v>
      </c>
      <c r="AY948" s="256" t="s">
        <v>125</v>
      </c>
    </row>
    <row r="949" spans="1:65" s="2" customFormat="1" ht="16.5" customHeight="1">
      <c r="A949" s="40"/>
      <c r="B949" s="41"/>
      <c r="C949" s="206" t="s">
        <v>1131</v>
      </c>
      <c r="D949" s="206" t="s">
        <v>128</v>
      </c>
      <c r="E949" s="207" t="s">
        <v>1132</v>
      </c>
      <c r="F949" s="208" t="s">
        <v>1133</v>
      </c>
      <c r="G949" s="209" t="s">
        <v>1114</v>
      </c>
      <c r="H949" s="210">
        <v>6</v>
      </c>
      <c r="I949" s="211"/>
      <c r="J949" s="212">
        <f>ROUND(I949*H949,2)</f>
        <v>0</v>
      </c>
      <c r="K949" s="208" t="s">
        <v>132</v>
      </c>
      <c r="L949" s="46"/>
      <c r="M949" s="213" t="s">
        <v>19</v>
      </c>
      <c r="N949" s="214" t="s">
        <v>45</v>
      </c>
      <c r="O949" s="86"/>
      <c r="P949" s="215">
        <f>O949*H949</f>
        <v>0</v>
      </c>
      <c r="Q949" s="215">
        <v>0</v>
      </c>
      <c r="R949" s="215">
        <f>Q949*H949</f>
        <v>0</v>
      </c>
      <c r="S949" s="215">
        <v>0</v>
      </c>
      <c r="T949" s="216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17" t="s">
        <v>1115</v>
      </c>
      <c r="AT949" s="217" t="s">
        <v>128</v>
      </c>
      <c r="AU949" s="217" t="s">
        <v>82</v>
      </c>
      <c r="AY949" s="19" t="s">
        <v>125</v>
      </c>
      <c r="BE949" s="218">
        <f>IF(N949="základní",J949,0)</f>
        <v>0</v>
      </c>
      <c r="BF949" s="218">
        <f>IF(N949="snížená",J949,0)</f>
        <v>0</v>
      </c>
      <c r="BG949" s="218">
        <f>IF(N949="zákl. přenesená",J949,0)</f>
        <v>0</v>
      </c>
      <c r="BH949" s="218">
        <f>IF(N949="sníž. přenesená",J949,0)</f>
        <v>0</v>
      </c>
      <c r="BI949" s="218">
        <f>IF(N949="nulová",J949,0)</f>
        <v>0</v>
      </c>
      <c r="BJ949" s="19" t="s">
        <v>82</v>
      </c>
      <c r="BK949" s="218">
        <f>ROUND(I949*H949,2)</f>
        <v>0</v>
      </c>
      <c r="BL949" s="19" t="s">
        <v>1115</v>
      </c>
      <c r="BM949" s="217" t="s">
        <v>1134</v>
      </c>
    </row>
    <row r="950" spans="1:47" s="2" customFormat="1" ht="12">
      <c r="A950" s="40"/>
      <c r="B950" s="41"/>
      <c r="C950" s="42"/>
      <c r="D950" s="219" t="s">
        <v>135</v>
      </c>
      <c r="E950" s="42"/>
      <c r="F950" s="220" t="s">
        <v>1135</v>
      </c>
      <c r="G950" s="42"/>
      <c r="H950" s="42"/>
      <c r="I950" s="221"/>
      <c r="J950" s="42"/>
      <c r="K950" s="42"/>
      <c r="L950" s="46"/>
      <c r="M950" s="222"/>
      <c r="N950" s="223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135</v>
      </c>
      <c r="AU950" s="19" t="s">
        <v>82</v>
      </c>
    </row>
    <row r="951" spans="1:51" s="13" customFormat="1" ht="12">
      <c r="A951" s="13"/>
      <c r="B951" s="224"/>
      <c r="C951" s="225"/>
      <c r="D951" s="226" t="s">
        <v>137</v>
      </c>
      <c r="E951" s="227" t="s">
        <v>19</v>
      </c>
      <c r="F951" s="228" t="s">
        <v>1118</v>
      </c>
      <c r="G951" s="225"/>
      <c r="H951" s="227" t="s">
        <v>19</v>
      </c>
      <c r="I951" s="229"/>
      <c r="J951" s="225"/>
      <c r="K951" s="225"/>
      <c r="L951" s="230"/>
      <c r="M951" s="231"/>
      <c r="N951" s="232"/>
      <c r="O951" s="232"/>
      <c r="P951" s="232"/>
      <c r="Q951" s="232"/>
      <c r="R951" s="232"/>
      <c r="S951" s="232"/>
      <c r="T951" s="23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4" t="s">
        <v>137</v>
      </c>
      <c r="AU951" s="234" t="s">
        <v>82</v>
      </c>
      <c r="AV951" s="13" t="s">
        <v>82</v>
      </c>
      <c r="AW951" s="13" t="s">
        <v>34</v>
      </c>
      <c r="AX951" s="13" t="s">
        <v>74</v>
      </c>
      <c r="AY951" s="234" t="s">
        <v>125</v>
      </c>
    </row>
    <row r="952" spans="1:51" s="14" customFormat="1" ht="12">
      <c r="A952" s="14"/>
      <c r="B952" s="235"/>
      <c r="C952" s="236"/>
      <c r="D952" s="226" t="s">
        <v>137</v>
      </c>
      <c r="E952" s="237" t="s">
        <v>19</v>
      </c>
      <c r="F952" s="238" t="s">
        <v>177</v>
      </c>
      <c r="G952" s="236"/>
      <c r="H952" s="239">
        <v>6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5" t="s">
        <v>137</v>
      </c>
      <c r="AU952" s="245" t="s">
        <v>82</v>
      </c>
      <c r="AV952" s="14" t="s">
        <v>84</v>
      </c>
      <c r="AW952" s="14" t="s">
        <v>34</v>
      </c>
      <c r="AX952" s="14" t="s">
        <v>74</v>
      </c>
      <c r="AY952" s="245" t="s">
        <v>125</v>
      </c>
    </row>
    <row r="953" spans="1:51" s="15" customFormat="1" ht="12">
      <c r="A953" s="15"/>
      <c r="B953" s="246"/>
      <c r="C953" s="247"/>
      <c r="D953" s="226" t="s">
        <v>137</v>
      </c>
      <c r="E953" s="248" t="s">
        <v>19</v>
      </c>
      <c r="F953" s="249" t="s">
        <v>142</v>
      </c>
      <c r="G953" s="247"/>
      <c r="H953" s="250">
        <v>6</v>
      </c>
      <c r="I953" s="251"/>
      <c r="J953" s="247"/>
      <c r="K953" s="247"/>
      <c r="L953" s="252"/>
      <c r="M953" s="257"/>
      <c r="N953" s="258"/>
      <c r="O953" s="258"/>
      <c r="P953" s="258"/>
      <c r="Q953" s="258"/>
      <c r="R953" s="258"/>
      <c r="S953" s="258"/>
      <c r="T953" s="259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56" t="s">
        <v>137</v>
      </c>
      <c r="AU953" s="256" t="s">
        <v>82</v>
      </c>
      <c r="AV953" s="15" t="s">
        <v>133</v>
      </c>
      <c r="AW953" s="15" t="s">
        <v>34</v>
      </c>
      <c r="AX953" s="15" t="s">
        <v>82</v>
      </c>
      <c r="AY953" s="256" t="s">
        <v>125</v>
      </c>
    </row>
    <row r="954" spans="1:31" s="2" customFormat="1" ht="6.95" customHeight="1">
      <c r="A954" s="40"/>
      <c r="B954" s="61"/>
      <c r="C954" s="62"/>
      <c r="D954" s="62"/>
      <c r="E954" s="62"/>
      <c r="F954" s="62"/>
      <c r="G954" s="62"/>
      <c r="H954" s="62"/>
      <c r="I954" s="62"/>
      <c r="J954" s="62"/>
      <c r="K954" s="62"/>
      <c r="L954" s="46"/>
      <c r="M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</row>
  </sheetData>
  <sheetProtection password="CC35" sheet="1" objects="1" scenarios="1" formatColumns="0" formatRows="0" autoFilter="0"/>
  <autoFilter ref="C100:K953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5" r:id="rId1" display="https://podminky.urs.cz/item/CS_URS_2023_02/346272216"/>
    <hyperlink ref="F113" r:id="rId2" display="https://podminky.urs.cz/item/CS_URS_2023_02/349231821"/>
    <hyperlink ref="F123" r:id="rId3" display="https://podminky.urs.cz/item/CS_URS_2023_02/612131102"/>
    <hyperlink ref="F134" r:id="rId4" display="https://podminky.urs.cz/item/CS_URS_2023_02/612321111"/>
    <hyperlink ref="F145" r:id="rId5" display="https://podminky.urs.cz/item/CS_URS_2023_02/612321131"/>
    <hyperlink ref="F154" r:id="rId6" display="https://podminky.urs.cz/item/CS_URS_2023_02/612321191"/>
    <hyperlink ref="F165" r:id="rId7" display="https://podminky.urs.cz/item/CS_URS_2023_02/612325301"/>
    <hyperlink ref="F173" r:id="rId8" display="https://podminky.urs.cz/item/CS_URS_2023_02/619991001"/>
    <hyperlink ref="F181" r:id="rId9" display="https://podminky.urs.cz/item/CS_URS_2023_02/619995001"/>
    <hyperlink ref="F193" r:id="rId10" display="https://podminky.urs.cz/item/CS_URS_2023_02/629991011"/>
    <hyperlink ref="F207" r:id="rId11" display="https://podminky.urs.cz/item/CS_URS_2023_02/631311114"/>
    <hyperlink ref="F215" r:id="rId12" display="https://podminky.urs.cz/item/CS_URS_2023_02/642944121"/>
    <hyperlink ref="F236" r:id="rId13" display="https://podminky.urs.cz/item/CS_URS_2023_02/644941112"/>
    <hyperlink ref="F246" r:id="rId14" display="https://podminky.urs.cz/item/CS_URS_2023_02/949101111"/>
    <hyperlink ref="F253" r:id="rId15" display="https://podminky.urs.cz/item/CS_URS_2023_02/952901111"/>
    <hyperlink ref="F262" r:id="rId16" display="https://podminky.urs.cz/item/CS_URS_2023_02/998018001"/>
    <hyperlink ref="F264" r:id="rId17" display="https://podminky.urs.cz/item/CS_URS_2023_02/998018011"/>
    <hyperlink ref="F269" r:id="rId18" display="https://podminky.urs.cz/item/CS_URS_2023_02/721100902"/>
    <hyperlink ref="F277" r:id="rId19" display="https://podminky.urs.cz/item/CS_URS_2023_02/721100906"/>
    <hyperlink ref="F285" r:id="rId20" display="https://podminky.urs.cz/item/CS_URS_2023_02/721174026"/>
    <hyperlink ref="F294" r:id="rId21" display="https://podminky.urs.cz/item/CS_URS_2023_02/721174043"/>
    <hyperlink ref="F303" r:id="rId22" display="https://podminky.urs.cz/item/CS_URS_2023_02/721290111"/>
    <hyperlink ref="F308" r:id="rId23" display="https://podminky.urs.cz/item/CS_URS_2023_02/998721201"/>
    <hyperlink ref="F310" r:id="rId24" display="https://podminky.urs.cz/item/CS_URS_2023_02/998721292"/>
    <hyperlink ref="F315" r:id="rId25" display="https://podminky.urs.cz/item/CS_URS_2023_02/722174022"/>
    <hyperlink ref="F323" r:id="rId26" display="https://podminky.urs.cz/item/CS_URS_2023_02/722181241"/>
    <hyperlink ref="F331" r:id="rId27" display="https://podminky.urs.cz/item/CS_URS_2023_02/722220242"/>
    <hyperlink ref="F338" r:id="rId28" display="https://podminky.urs.cz/item/CS_URS_2023_02/722232012"/>
    <hyperlink ref="F345" r:id="rId29" display="https://podminky.urs.cz/item/CS_URS_2023_02/722290246"/>
    <hyperlink ref="F353" r:id="rId30" display="https://podminky.urs.cz/item/CS_URS_2023_02/722290234"/>
    <hyperlink ref="F361" r:id="rId31" display="https://podminky.urs.cz/item/CS_URS_2023_02/998722201"/>
    <hyperlink ref="F363" r:id="rId32" display="https://podminky.urs.cz/item/CS_URS_2023_02/998722292"/>
    <hyperlink ref="F382" r:id="rId33" display="https://podminky.urs.cz/item/CS_URS_2023_02/725112022"/>
    <hyperlink ref="F389" r:id="rId34" display="https://podminky.urs.cz/item/CS_URS_2023_02/725121525"/>
    <hyperlink ref="F394" r:id="rId35" display="https://podminky.urs.cz/item/CS_URS_2023_02/725211602"/>
    <hyperlink ref="F407" r:id="rId36" display="https://podminky.urs.cz/item/CS_URS_2023_02/725291621"/>
    <hyperlink ref="F414" r:id="rId37" display="https://podminky.urs.cz/item/CS_URS_2023_02/725291631"/>
    <hyperlink ref="F427" r:id="rId38" display="https://podminky.urs.cz/item/CS_URS_2023_02/725331111"/>
    <hyperlink ref="F432" r:id="rId39" display="https://podminky.urs.cz/item/CS_URS_2023_02/725822613"/>
    <hyperlink ref="F439" r:id="rId40" display="https://podminky.urs.cz/item/CS_URS_2023_02/725821312"/>
    <hyperlink ref="F444" r:id="rId41" display="https://podminky.urs.cz/item/CS_URS_2023_02/725861101"/>
    <hyperlink ref="F452" r:id="rId42" display="https://podminky.urs.cz/item/CS_URS_2023_02/726111001"/>
    <hyperlink ref="F457" r:id="rId43" display="https://podminky.urs.cz/item/CS_URS_2023_02/726111031"/>
    <hyperlink ref="F464" r:id="rId44" display="https://podminky.urs.cz/item/CS_URS_2023_02/726191001"/>
    <hyperlink ref="F473" r:id="rId45" display="https://podminky.urs.cz/item/CS_URS_2023_02/726191002"/>
    <hyperlink ref="F482" r:id="rId46" display="https://podminky.urs.cz/item/CS_URS_2023_02/998725201"/>
    <hyperlink ref="F484" r:id="rId47" display="https://podminky.urs.cz/item/CS_URS_2023_02/998725292"/>
    <hyperlink ref="F489" r:id="rId48" display="https://podminky.urs.cz/item/CS_URS_2023_02/733222104"/>
    <hyperlink ref="F495" r:id="rId49" display="https://podminky.urs.cz/item/CS_URS_2023_02/998733201"/>
    <hyperlink ref="F497" r:id="rId50" display="https://podminky.urs.cz/item/CS_URS_2023_02/998733293"/>
    <hyperlink ref="F500" r:id="rId51" display="https://podminky.urs.cz/item/CS_URS_2023_02/734211126"/>
    <hyperlink ref="F505" r:id="rId52" display="https://podminky.urs.cz/item/CS_URS_2023_02/734221682"/>
    <hyperlink ref="F510" r:id="rId53" display="https://podminky.urs.cz/item/CS_URS_2023_02/734222811"/>
    <hyperlink ref="F515" r:id="rId54" display="https://podminky.urs.cz/item/CS_URS_2023_02/734294104"/>
    <hyperlink ref="F520" r:id="rId55" display="https://podminky.urs.cz/item/CS_URS_2023_02/998734201"/>
    <hyperlink ref="F522" r:id="rId56" display="https://podminky.urs.cz/item/CS_URS_2023_02/998734293"/>
    <hyperlink ref="F525" r:id="rId57" display="https://podminky.urs.cz/item/CS_URS_2023_02/735151381"/>
    <hyperlink ref="F530" r:id="rId58" display="https://podminky.urs.cz/item/CS_URS_2023_02/998735201"/>
    <hyperlink ref="F532" r:id="rId59" display="https://podminky.urs.cz/item/CS_URS_2023_02/998735293"/>
    <hyperlink ref="F536" r:id="rId60" display="https://podminky.urs.cz/item/CS_URS_2023_02/741121001"/>
    <hyperlink ref="F553" r:id="rId61" display="https://podminky.urs.cz/item/CS_URS_2023_02/741132302"/>
    <hyperlink ref="F561" r:id="rId62" display="https://podminky.urs.cz/item/CS_URS_2023_02/741373021"/>
    <hyperlink ref="F576" r:id="rId63" display="https://podminky.urs.cz/item/CS_URS_2023_02/998741201"/>
    <hyperlink ref="F578" r:id="rId64" display="https://podminky.urs.cz/item/CS_URS_2023_02/998741292"/>
    <hyperlink ref="F586" r:id="rId65" display="https://podminky.urs.cz/item/CS_URS_2023_02/763131411"/>
    <hyperlink ref="F594" r:id="rId66" display="https://podminky.urs.cz/item/CS_URS_2023_02/763411115"/>
    <hyperlink ref="F602" r:id="rId67" display="https://podminky.urs.cz/item/CS_URS_2023_02/763411124"/>
    <hyperlink ref="F607" r:id="rId68" display="https://podminky.urs.cz/item/CS_URS_2023_02/998763401"/>
    <hyperlink ref="F609" r:id="rId69" display="https://podminky.urs.cz/item/CS_URS_2023_02/998763491"/>
    <hyperlink ref="F612" r:id="rId70" display="https://podminky.urs.cz/item/CS_URS_2023_02/766660001"/>
    <hyperlink ref="F629" r:id="rId71" display="https://podminky.urs.cz/item/CS_URS_2023_02/766660022"/>
    <hyperlink ref="F638" r:id="rId72" display="https://podminky.urs.cz/item/CS_URS_2023_02/766660717"/>
    <hyperlink ref="F647" r:id="rId73" display="https://podminky.urs.cz/item/CS_URS_2023_02/766660729"/>
    <hyperlink ref="F664" r:id="rId74" display="https://podminky.urs.cz/item/CS_URS_2023_02/766691932"/>
    <hyperlink ref="F669" r:id="rId75" display="https://podminky.urs.cz/item/CS_URS_2023_02/766695213"/>
    <hyperlink ref="F678" r:id="rId76" display="https://podminky.urs.cz/item/CS_URS_2023_02/998766201"/>
    <hyperlink ref="F680" r:id="rId77" display="https://podminky.urs.cz/item/CS_URS_2023_02/998766292"/>
    <hyperlink ref="F683" r:id="rId78" display="https://podminky.urs.cz/item/CS_URS_2023_02/767620352"/>
    <hyperlink ref="F692" r:id="rId79" display="https://podminky.urs.cz/item/CS_URS_2023_02/767620712"/>
    <hyperlink ref="F701" r:id="rId80" display="https://podminky.urs.cz/item/CS_URS_2023_02/767620718"/>
    <hyperlink ref="F710" r:id="rId81" display="https://podminky.urs.cz/item/CS_URS_2023_02/998767201"/>
    <hyperlink ref="F712" r:id="rId82" display="https://podminky.urs.cz/item/CS_URS_2023_02/998767292"/>
    <hyperlink ref="F715" r:id="rId83" display="https://podminky.urs.cz/item/CS_URS_2023_02/771111011"/>
    <hyperlink ref="F722" r:id="rId84" display="https://podminky.urs.cz/item/CS_URS_2023_02/771121011"/>
    <hyperlink ref="F729" r:id="rId85" display="https://podminky.urs.cz/item/CS_URS_2023_02/771151011"/>
    <hyperlink ref="F736" r:id="rId86" display="https://podminky.urs.cz/item/CS_URS_2023_02/771574416"/>
    <hyperlink ref="F750" r:id="rId87" display="https://podminky.urs.cz/item/CS_URS_2023_02/771592011"/>
    <hyperlink ref="F760" r:id="rId88" display="https://podminky.urs.cz/item/CS_URS_2023_02/781111011"/>
    <hyperlink ref="F769" r:id="rId89" display="https://podminky.urs.cz/item/CS_URS_2023_02/781121011"/>
    <hyperlink ref="F778" r:id="rId90" display="https://podminky.urs.cz/item/CS_URS_2023_02/781474114"/>
    <hyperlink ref="F796" r:id="rId91" display="https://podminky.urs.cz/item/CS_URS_2023_02/781491021"/>
    <hyperlink ref="F809" r:id="rId92" display="https://podminky.urs.cz/item/CS_URS_2023_02/781493611"/>
    <hyperlink ref="F822" r:id="rId93" display="https://podminky.urs.cz/item/CS_URS_2023_02/781492211"/>
    <hyperlink ref="F836" r:id="rId94" display="https://podminky.urs.cz/item/CS_URS_2023_02/998781201"/>
    <hyperlink ref="F838" r:id="rId95" display="https://podminky.urs.cz/item/CS_URS_2023_02/998781292"/>
    <hyperlink ref="F841" r:id="rId96" display="https://podminky.urs.cz/item/CS_URS_2023_02/783301311"/>
    <hyperlink ref="F850" r:id="rId97" display="https://podminky.urs.cz/item/CS_URS_2023_02/783324101"/>
    <hyperlink ref="F859" r:id="rId98" display="https://podminky.urs.cz/item/CS_URS_2023_02/783327101"/>
    <hyperlink ref="F869" r:id="rId99" display="https://podminky.urs.cz/item/CS_URS_2023_02/784111001"/>
    <hyperlink ref="F886" r:id="rId100" display="https://podminky.urs.cz/item/CS_URS_2023_02/784171001"/>
    <hyperlink ref="F900" r:id="rId101" display="https://podminky.urs.cz/item/CS_URS_2023_02/784181101"/>
    <hyperlink ref="F917" r:id="rId102" display="https://podminky.urs.cz/item/CS_URS_2023_02/784211101"/>
    <hyperlink ref="F935" r:id="rId103" display="https://podminky.urs.cz/item/CS_URS_2023_02/HZS2212"/>
    <hyperlink ref="F940" r:id="rId104" display="https://podminky.urs.cz/item/CS_URS_2023_02/HZS2232"/>
    <hyperlink ref="F945" r:id="rId105" display="https://podminky.urs.cz/item/CS_URS_2023_02/HZS4211"/>
    <hyperlink ref="F950" r:id="rId106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Liberec, Dobiášova - stavební úpravy sociálního zázemí v 1.NP u družiny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1136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">
        <v>36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ROUND((SUM(BE85:BE107)),2)</f>
        <v>0</v>
      </c>
      <c r="G33" s="40"/>
      <c r="H33" s="40"/>
      <c r="I33" s="150">
        <v>0.21</v>
      </c>
      <c r="J33" s="149">
        <f>ROUND(((SUM(BE85:BE107))*I33),2)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ROUND((SUM(BF85:BF107)),2)</f>
        <v>0</v>
      </c>
      <c r="G34" s="40"/>
      <c r="H34" s="40"/>
      <c r="I34" s="150">
        <v>0.12</v>
      </c>
      <c r="J34" s="149">
        <f>ROUND(((SUM(BF85:BF107))*I34),2)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ROUND((SUM(BG85:BG107)),2)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ROUND((SUM(BH85:BH107)),2)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ROUND((SUM(BI85:BI107)),2)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Liberec, Dobiášova - stavební úpravy sociálního zázemí v 1.NP u družiny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Dobiášova 851/5, Liberec - Rochlice</v>
      </c>
      <c r="G52" s="42"/>
      <c r="H52" s="42"/>
      <c r="I52" s="34" t="s">
        <v>23</v>
      </c>
      <c r="J52" s="74" t="str">
        <f>IF(J12="","",J12)</f>
        <v>27. 2. 2024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Michael Štěpán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1136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1137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1138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1139</v>
      </c>
      <c r="E63" s="176"/>
      <c r="F63" s="176"/>
      <c r="G63" s="176"/>
      <c r="H63" s="176"/>
      <c r="I63" s="176"/>
      <c r="J63" s="177">
        <f>J93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1140</v>
      </c>
      <c r="E64" s="176"/>
      <c r="F64" s="176"/>
      <c r="G64" s="176"/>
      <c r="H64" s="176"/>
      <c r="I64" s="176"/>
      <c r="J64" s="177">
        <f>J96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1141</v>
      </c>
      <c r="E65" s="176"/>
      <c r="F65" s="176"/>
      <c r="G65" s="176"/>
      <c r="H65" s="176"/>
      <c r="I65" s="176"/>
      <c r="J65" s="177">
        <f>J105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110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ZŠ Liberec, Dobiášova - stavební úpravy sociálního zázemí v 1.NP u družiny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Dobiášova 851/5, Liberec - Rochlice</v>
      </c>
      <c r="G79" s="42"/>
      <c r="H79" s="42"/>
      <c r="I79" s="34" t="s">
        <v>23</v>
      </c>
      <c r="J79" s="74" t="str">
        <f>IF(J12="","",J12)</f>
        <v>27. 2. 2024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Statutární město Liberec</v>
      </c>
      <c r="G81" s="42"/>
      <c r="H81" s="42"/>
      <c r="I81" s="34" t="s">
        <v>32</v>
      </c>
      <c r="J81" s="38" t="str">
        <f>E21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>Michael Štěpán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111</v>
      </c>
      <c r="D84" s="182" t="s">
        <v>59</v>
      </c>
      <c r="E84" s="182" t="s">
        <v>55</v>
      </c>
      <c r="F84" s="182" t="s">
        <v>56</v>
      </c>
      <c r="G84" s="182" t="s">
        <v>112</v>
      </c>
      <c r="H84" s="182" t="s">
        <v>113</v>
      </c>
      <c r="I84" s="182" t="s">
        <v>114</v>
      </c>
      <c r="J84" s="182" t="s">
        <v>96</v>
      </c>
      <c r="K84" s="183" t="s">
        <v>115</v>
      </c>
      <c r="L84" s="184"/>
      <c r="M84" s="94" t="s">
        <v>19</v>
      </c>
      <c r="N84" s="95" t="s">
        <v>44</v>
      </c>
      <c r="O84" s="95" t="s">
        <v>116</v>
      </c>
      <c r="P84" s="95" t="s">
        <v>117</v>
      </c>
      <c r="Q84" s="95" t="s">
        <v>118</v>
      </c>
      <c r="R84" s="95" t="s">
        <v>119</v>
      </c>
      <c r="S84" s="95" t="s">
        <v>120</v>
      </c>
      <c r="T84" s="96" t="s">
        <v>121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122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97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88</v>
      </c>
      <c r="F86" s="193" t="s">
        <v>89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P87+P90+P93+P96+P105</f>
        <v>0</v>
      </c>
      <c r="Q86" s="198"/>
      <c r="R86" s="199">
        <f>R87+R90+R93+R96+R105</f>
        <v>0</v>
      </c>
      <c r="S86" s="198"/>
      <c r="T86" s="200">
        <f>T87+T90+T93+T96+T105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169</v>
      </c>
      <c r="AT86" s="202" t="s">
        <v>73</v>
      </c>
      <c r="AU86" s="202" t="s">
        <v>74</v>
      </c>
      <c r="AY86" s="201" t="s">
        <v>125</v>
      </c>
      <c r="BK86" s="203">
        <f>BK87+BK90+BK93+BK96+BK105</f>
        <v>0</v>
      </c>
    </row>
    <row r="87" spans="1:63" s="12" customFormat="1" ht="22.8" customHeight="1">
      <c r="A87" s="12"/>
      <c r="B87" s="190"/>
      <c r="C87" s="191"/>
      <c r="D87" s="192" t="s">
        <v>73</v>
      </c>
      <c r="E87" s="204" t="s">
        <v>1142</v>
      </c>
      <c r="F87" s="204" t="s">
        <v>1143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</v>
      </c>
      <c r="S87" s="198"/>
      <c r="T87" s="20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169</v>
      </c>
      <c r="AT87" s="202" t="s">
        <v>73</v>
      </c>
      <c r="AU87" s="202" t="s">
        <v>82</v>
      </c>
      <c r="AY87" s="201" t="s">
        <v>125</v>
      </c>
      <c r="BK87" s="203">
        <f>SUM(BK88:BK89)</f>
        <v>0</v>
      </c>
    </row>
    <row r="88" spans="1:65" s="2" customFormat="1" ht="16.5" customHeight="1">
      <c r="A88" s="40"/>
      <c r="B88" s="41"/>
      <c r="C88" s="206" t="s">
        <v>82</v>
      </c>
      <c r="D88" s="206" t="s">
        <v>128</v>
      </c>
      <c r="E88" s="207" t="s">
        <v>1144</v>
      </c>
      <c r="F88" s="208" t="s">
        <v>1145</v>
      </c>
      <c r="G88" s="209" t="s">
        <v>1146</v>
      </c>
      <c r="H88" s="210">
        <v>1</v>
      </c>
      <c r="I88" s="211"/>
      <c r="J88" s="212">
        <f>ROUND(I88*H88,2)</f>
        <v>0</v>
      </c>
      <c r="K88" s="208" t="s">
        <v>132</v>
      </c>
      <c r="L88" s="46"/>
      <c r="M88" s="213" t="s">
        <v>19</v>
      </c>
      <c r="N88" s="214" t="s">
        <v>45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1147</v>
      </c>
      <c r="AT88" s="217" t="s">
        <v>128</v>
      </c>
      <c r="AU88" s="217" t="s">
        <v>84</v>
      </c>
      <c r="AY88" s="19" t="s">
        <v>125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82</v>
      </c>
      <c r="BK88" s="218">
        <f>ROUND(I88*H88,2)</f>
        <v>0</v>
      </c>
      <c r="BL88" s="19" t="s">
        <v>1147</v>
      </c>
      <c r="BM88" s="217" t="s">
        <v>1148</v>
      </c>
    </row>
    <row r="89" spans="1:47" s="2" customFormat="1" ht="12">
      <c r="A89" s="40"/>
      <c r="B89" s="41"/>
      <c r="C89" s="42"/>
      <c r="D89" s="219" t="s">
        <v>135</v>
      </c>
      <c r="E89" s="42"/>
      <c r="F89" s="220" t="s">
        <v>1149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135</v>
      </c>
      <c r="AU89" s="19" t="s">
        <v>84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1150</v>
      </c>
      <c r="F90" s="204" t="s">
        <v>1151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SUM(P91:P92)</f>
        <v>0</v>
      </c>
      <c r="Q90" s="198"/>
      <c r="R90" s="199">
        <f>SUM(R91:R92)</f>
        <v>0</v>
      </c>
      <c r="S90" s="198"/>
      <c r="T90" s="200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169</v>
      </c>
      <c r="AT90" s="202" t="s">
        <v>73</v>
      </c>
      <c r="AU90" s="202" t="s">
        <v>82</v>
      </c>
      <c r="AY90" s="201" t="s">
        <v>125</v>
      </c>
      <c r="BK90" s="203">
        <f>SUM(BK91:BK92)</f>
        <v>0</v>
      </c>
    </row>
    <row r="91" spans="1:65" s="2" customFormat="1" ht="16.5" customHeight="1">
      <c r="A91" s="40"/>
      <c r="B91" s="41"/>
      <c r="C91" s="206" t="s">
        <v>84</v>
      </c>
      <c r="D91" s="206" t="s">
        <v>128</v>
      </c>
      <c r="E91" s="207" t="s">
        <v>1152</v>
      </c>
      <c r="F91" s="208" t="s">
        <v>1151</v>
      </c>
      <c r="G91" s="209" t="s">
        <v>1146</v>
      </c>
      <c r="H91" s="210">
        <v>1</v>
      </c>
      <c r="I91" s="211"/>
      <c r="J91" s="212">
        <f>ROUND(I91*H91,2)</f>
        <v>0</v>
      </c>
      <c r="K91" s="208" t="s">
        <v>132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1147</v>
      </c>
      <c r="AT91" s="217" t="s">
        <v>128</v>
      </c>
      <c r="AU91" s="217" t="s">
        <v>84</v>
      </c>
      <c r="AY91" s="19" t="s">
        <v>125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1147</v>
      </c>
      <c r="BM91" s="217" t="s">
        <v>1153</v>
      </c>
    </row>
    <row r="92" spans="1:47" s="2" customFormat="1" ht="12">
      <c r="A92" s="40"/>
      <c r="B92" s="41"/>
      <c r="C92" s="42"/>
      <c r="D92" s="219" t="s">
        <v>135</v>
      </c>
      <c r="E92" s="42"/>
      <c r="F92" s="220" t="s">
        <v>1154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135</v>
      </c>
      <c r="AU92" s="19" t="s">
        <v>84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1155</v>
      </c>
      <c r="F93" s="204" t="s">
        <v>1156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SUM(P94:P95)</f>
        <v>0</v>
      </c>
      <c r="Q93" s="198"/>
      <c r="R93" s="199">
        <f>SUM(R94:R95)</f>
        <v>0</v>
      </c>
      <c r="S93" s="198"/>
      <c r="T93" s="200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169</v>
      </c>
      <c r="AT93" s="202" t="s">
        <v>73</v>
      </c>
      <c r="AU93" s="202" t="s">
        <v>82</v>
      </c>
      <c r="AY93" s="201" t="s">
        <v>125</v>
      </c>
      <c r="BK93" s="203">
        <f>SUM(BK94:BK95)</f>
        <v>0</v>
      </c>
    </row>
    <row r="94" spans="1:65" s="2" customFormat="1" ht="16.5" customHeight="1">
      <c r="A94" s="40"/>
      <c r="B94" s="41"/>
      <c r="C94" s="206" t="s">
        <v>154</v>
      </c>
      <c r="D94" s="206" t="s">
        <v>128</v>
      </c>
      <c r="E94" s="207" t="s">
        <v>1157</v>
      </c>
      <c r="F94" s="208" t="s">
        <v>1156</v>
      </c>
      <c r="G94" s="209" t="s">
        <v>1146</v>
      </c>
      <c r="H94" s="210">
        <v>1</v>
      </c>
      <c r="I94" s="211"/>
      <c r="J94" s="212">
        <f>ROUND(I94*H94,2)</f>
        <v>0</v>
      </c>
      <c r="K94" s="208" t="s">
        <v>132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1147</v>
      </c>
      <c r="AT94" s="217" t="s">
        <v>128</v>
      </c>
      <c r="AU94" s="217" t="s">
        <v>84</v>
      </c>
      <c r="AY94" s="19" t="s">
        <v>125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1147</v>
      </c>
      <c r="BM94" s="217" t="s">
        <v>1158</v>
      </c>
    </row>
    <row r="95" spans="1:47" s="2" customFormat="1" ht="12">
      <c r="A95" s="40"/>
      <c r="B95" s="41"/>
      <c r="C95" s="42"/>
      <c r="D95" s="219" t="s">
        <v>135</v>
      </c>
      <c r="E95" s="42"/>
      <c r="F95" s="220" t="s">
        <v>1159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135</v>
      </c>
      <c r="AU95" s="19" t="s">
        <v>84</v>
      </c>
    </row>
    <row r="96" spans="1:63" s="12" customFormat="1" ht="22.8" customHeight="1">
      <c r="A96" s="12"/>
      <c r="B96" s="190"/>
      <c r="C96" s="191"/>
      <c r="D96" s="192" t="s">
        <v>73</v>
      </c>
      <c r="E96" s="204" t="s">
        <v>1160</v>
      </c>
      <c r="F96" s="204" t="s">
        <v>1161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SUM(P97:P104)</f>
        <v>0</v>
      </c>
      <c r="Q96" s="198"/>
      <c r="R96" s="199">
        <f>SUM(R97:R104)</f>
        <v>0</v>
      </c>
      <c r="S96" s="198"/>
      <c r="T96" s="200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169</v>
      </c>
      <c r="AT96" s="202" t="s">
        <v>73</v>
      </c>
      <c r="AU96" s="202" t="s">
        <v>82</v>
      </c>
      <c r="AY96" s="201" t="s">
        <v>125</v>
      </c>
      <c r="BK96" s="203">
        <f>SUM(BK97:BK104)</f>
        <v>0</v>
      </c>
    </row>
    <row r="97" spans="1:65" s="2" customFormat="1" ht="16.5" customHeight="1">
      <c r="A97" s="40"/>
      <c r="B97" s="41"/>
      <c r="C97" s="206" t="s">
        <v>133</v>
      </c>
      <c r="D97" s="206" t="s">
        <v>128</v>
      </c>
      <c r="E97" s="207" t="s">
        <v>1162</v>
      </c>
      <c r="F97" s="208" t="s">
        <v>1161</v>
      </c>
      <c r="G97" s="209" t="s">
        <v>1146</v>
      </c>
      <c r="H97" s="210">
        <v>1</v>
      </c>
      <c r="I97" s="211"/>
      <c r="J97" s="212">
        <f>ROUND(I97*H97,2)</f>
        <v>0</v>
      </c>
      <c r="K97" s="208" t="s">
        <v>132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1147</v>
      </c>
      <c r="AT97" s="217" t="s">
        <v>128</v>
      </c>
      <c r="AU97" s="217" t="s">
        <v>84</v>
      </c>
      <c r="AY97" s="19" t="s">
        <v>125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1147</v>
      </c>
      <c r="BM97" s="217" t="s">
        <v>1163</v>
      </c>
    </row>
    <row r="98" spans="1:47" s="2" customFormat="1" ht="12">
      <c r="A98" s="40"/>
      <c r="B98" s="41"/>
      <c r="C98" s="42"/>
      <c r="D98" s="219" t="s">
        <v>135</v>
      </c>
      <c r="E98" s="42"/>
      <c r="F98" s="220" t="s">
        <v>1164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135</v>
      </c>
      <c r="AU98" s="19" t="s">
        <v>84</v>
      </c>
    </row>
    <row r="99" spans="1:65" s="2" customFormat="1" ht="16.5" customHeight="1">
      <c r="A99" s="40"/>
      <c r="B99" s="41"/>
      <c r="C99" s="206" t="s">
        <v>169</v>
      </c>
      <c r="D99" s="206" t="s">
        <v>128</v>
      </c>
      <c r="E99" s="207" t="s">
        <v>1165</v>
      </c>
      <c r="F99" s="208" t="s">
        <v>1166</v>
      </c>
      <c r="G99" s="209" t="s">
        <v>1146</v>
      </c>
      <c r="H99" s="210">
        <v>1</v>
      </c>
      <c r="I99" s="211"/>
      <c r="J99" s="212">
        <f>ROUND(I99*H99,2)</f>
        <v>0</v>
      </c>
      <c r="K99" s="208" t="s">
        <v>132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1147</v>
      </c>
      <c r="AT99" s="217" t="s">
        <v>128</v>
      </c>
      <c r="AU99" s="217" t="s">
        <v>84</v>
      </c>
      <c r="AY99" s="19" t="s">
        <v>125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1147</v>
      </c>
      <c r="BM99" s="217" t="s">
        <v>1167</v>
      </c>
    </row>
    <row r="100" spans="1:47" s="2" customFormat="1" ht="12">
      <c r="A100" s="40"/>
      <c r="B100" s="41"/>
      <c r="C100" s="42"/>
      <c r="D100" s="219" t="s">
        <v>135</v>
      </c>
      <c r="E100" s="42"/>
      <c r="F100" s="220" t="s">
        <v>1168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135</v>
      </c>
      <c r="AU100" s="19" t="s">
        <v>84</v>
      </c>
    </row>
    <row r="101" spans="1:65" s="2" customFormat="1" ht="16.5" customHeight="1">
      <c r="A101" s="40"/>
      <c r="B101" s="41"/>
      <c r="C101" s="206" t="s">
        <v>177</v>
      </c>
      <c r="D101" s="206" t="s">
        <v>128</v>
      </c>
      <c r="E101" s="207" t="s">
        <v>1169</v>
      </c>
      <c r="F101" s="208" t="s">
        <v>1170</v>
      </c>
      <c r="G101" s="209" t="s">
        <v>260</v>
      </c>
      <c r="H101" s="210">
        <v>3</v>
      </c>
      <c r="I101" s="211"/>
      <c r="J101" s="212">
        <f>ROUND(I101*H101,2)</f>
        <v>0</v>
      </c>
      <c r="K101" s="208" t="s">
        <v>132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1147</v>
      </c>
      <c r="AT101" s="217" t="s">
        <v>128</v>
      </c>
      <c r="AU101" s="217" t="s">
        <v>84</v>
      </c>
      <c r="AY101" s="19" t="s">
        <v>125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1147</v>
      </c>
      <c r="BM101" s="217" t="s">
        <v>1171</v>
      </c>
    </row>
    <row r="102" spans="1:47" s="2" customFormat="1" ht="12">
      <c r="A102" s="40"/>
      <c r="B102" s="41"/>
      <c r="C102" s="42"/>
      <c r="D102" s="219" t="s">
        <v>135</v>
      </c>
      <c r="E102" s="42"/>
      <c r="F102" s="220" t="s">
        <v>1172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135</v>
      </c>
      <c r="AU102" s="19" t="s">
        <v>84</v>
      </c>
    </row>
    <row r="103" spans="1:51" s="14" customFormat="1" ht="12">
      <c r="A103" s="14"/>
      <c r="B103" s="235"/>
      <c r="C103" s="236"/>
      <c r="D103" s="226" t="s">
        <v>137</v>
      </c>
      <c r="E103" s="237" t="s">
        <v>19</v>
      </c>
      <c r="F103" s="238" t="s">
        <v>523</v>
      </c>
      <c r="G103" s="236"/>
      <c r="H103" s="239">
        <v>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137</v>
      </c>
      <c r="AU103" s="245" t="s">
        <v>84</v>
      </c>
      <c r="AV103" s="14" t="s">
        <v>84</v>
      </c>
      <c r="AW103" s="14" t="s">
        <v>34</v>
      </c>
      <c r="AX103" s="14" t="s">
        <v>74</v>
      </c>
      <c r="AY103" s="245" t="s">
        <v>125</v>
      </c>
    </row>
    <row r="104" spans="1:51" s="15" customFormat="1" ht="12">
      <c r="A104" s="15"/>
      <c r="B104" s="246"/>
      <c r="C104" s="247"/>
      <c r="D104" s="226" t="s">
        <v>137</v>
      </c>
      <c r="E104" s="248" t="s">
        <v>19</v>
      </c>
      <c r="F104" s="249" t="s">
        <v>142</v>
      </c>
      <c r="G104" s="247"/>
      <c r="H104" s="250">
        <v>3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137</v>
      </c>
      <c r="AU104" s="256" t="s">
        <v>84</v>
      </c>
      <c r="AV104" s="15" t="s">
        <v>133</v>
      </c>
      <c r="AW104" s="15" t="s">
        <v>34</v>
      </c>
      <c r="AX104" s="15" t="s">
        <v>82</v>
      </c>
      <c r="AY104" s="256" t="s">
        <v>125</v>
      </c>
    </row>
    <row r="105" spans="1:63" s="12" customFormat="1" ht="22.8" customHeight="1">
      <c r="A105" s="12"/>
      <c r="B105" s="190"/>
      <c r="C105" s="191"/>
      <c r="D105" s="192" t="s">
        <v>73</v>
      </c>
      <c r="E105" s="204" t="s">
        <v>1173</v>
      </c>
      <c r="F105" s="204" t="s">
        <v>1174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SUM(P106:P107)</f>
        <v>0</v>
      </c>
      <c r="Q105" s="198"/>
      <c r="R105" s="199">
        <f>SUM(R106:R107)</f>
        <v>0</v>
      </c>
      <c r="S105" s="198"/>
      <c r="T105" s="200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169</v>
      </c>
      <c r="AT105" s="202" t="s">
        <v>73</v>
      </c>
      <c r="AU105" s="202" t="s">
        <v>82</v>
      </c>
      <c r="AY105" s="201" t="s">
        <v>125</v>
      </c>
      <c r="BK105" s="203">
        <f>SUM(BK106:BK107)</f>
        <v>0</v>
      </c>
    </row>
    <row r="106" spans="1:65" s="2" customFormat="1" ht="24.15" customHeight="1">
      <c r="A106" s="40"/>
      <c r="B106" s="41"/>
      <c r="C106" s="206" t="s">
        <v>185</v>
      </c>
      <c r="D106" s="206" t="s">
        <v>128</v>
      </c>
      <c r="E106" s="207" t="s">
        <v>1175</v>
      </c>
      <c r="F106" s="208" t="s">
        <v>1176</v>
      </c>
      <c r="G106" s="209" t="s">
        <v>1146</v>
      </c>
      <c r="H106" s="210">
        <v>1</v>
      </c>
      <c r="I106" s="211"/>
      <c r="J106" s="212">
        <f>ROUND(I106*H106,2)</f>
        <v>0</v>
      </c>
      <c r="K106" s="208" t="s">
        <v>132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1147</v>
      </c>
      <c r="AT106" s="217" t="s">
        <v>128</v>
      </c>
      <c r="AU106" s="217" t="s">
        <v>84</v>
      </c>
      <c r="AY106" s="19" t="s">
        <v>125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1147</v>
      </c>
      <c r="BM106" s="217" t="s">
        <v>1177</v>
      </c>
    </row>
    <row r="107" spans="1:47" s="2" customFormat="1" ht="12">
      <c r="A107" s="40"/>
      <c r="B107" s="41"/>
      <c r="C107" s="42"/>
      <c r="D107" s="219" t="s">
        <v>135</v>
      </c>
      <c r="E107" s="42"/>
      <c r="F107" s="220" t="s">
        <v>1178</v>
      </c>
      <c r="G107" s="42"/>
      <c r="H107" s="42"/>
      <c r="I107" s="221"/>
      <c r="J107" s="42"/>
      <c r="K107" s="42"/>
      <c r="L107" s="46"/>
      <c r="M107" s="271"/>
      <c r="N107" s="272"/>
      <c r="O107" s="273"/>
      <c r="P107" s="273"/>
      <c r="Q107" s="273"/>
      <c r="R107" s="273"/>
      <c r="S107" s="273"/>
      <c r="T107" s="274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135</v>
      </c>
      <c r="AU107" s="19" t="s">
        <v>84</v>
      </c>
    </row>
    <row r="108" spans="1:31" s="2" customFormat="1" ht="6.95" customHeight="1">
      <c r="A108" s="4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password="CC35" sheet="1" objects="1" scenarios="1" formatColumns="0" formatRows="0" autoFilter="0"/>
  <autoFilter ref="C84:K10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011002000"/>
    <hyperlink ref="F92" r:id="rId2" display="https://podminky.urs.cz/item/CS_URS_2023_02/020001000"/>
    <hyperlink ref="F95" r:id="rId3" display="https://podminky.urs.cz/item/CS_URS_2023_02/030001000"/>
    <hyperlink ref="F98" r:id="rId4" display="https://podminky.urs.cz/item/CS_URS_2023_02/040001000"/>
    <hyperlink ref="F100" r:id="rId5" display="https://podminky.urs.cz/item/CS_URS_2023_02/043002000"/>
    <hyperlink ref="F102" r:id="rId6" display="https://podminky.urs.cz/item/CS_URS_2023_02/044002000"/>
    <hyperlink ref="F107" r:id="rId7" display="https://podminky.urs.cz/item/CS_URS_2023_02/05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1179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1180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1181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1182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1183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1184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1185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1186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1187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1188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1189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81</v>
      </c>
      <c r="F18" s="286" t="s">
        <v>1190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1191</v>
      </c>
      <c r="F19" s="286" t="s">
        <v>1192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1193</v>
      </c>
      <c r="F20" s="286" t="s">
        <v>1194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1195</v>
      </c>
      <c r="F21" s="286" t="s">
        <v>1196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1197</v>
      </c>
      <c r="F22" s="286" t="s">
        <v>1198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1199</v>
      </c>
      <c r="F23" s="286" t="s">
        <v>1200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1201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1202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1203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1204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1205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1206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1207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1208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1209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111</v>
      </c>
      <c r="F36" s="286"/>
      <c r="G36" s="286" t="s">
        <v>1210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1211</v>
      </c>
      <c r="F37" s="286"/>
      <c r="G37" s="286" t="s">
        <v>1212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55</v>
      </c>
      <c r="F38" s="286"/>
      <c r="G38" s="286" t="s">
        <v>1213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56</v>
      </c>
      <c r="F39" s="286"/>
      <c r="G39" s="286" t="s">
        <v>1214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112</v>
      </c>
      <c r="F40" s="286"/>
      <c r="G40" s="286" t="s">
        <v>1215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113</v>
      </c>
      <c r="F41" s="286"/>
      <c r="G41" s="286" t="s">
        <v>1216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1217</v>
      </c>
      <c r="F42" s="286"/>
      <c r="G42" s="286" t="s">
        <v>1218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1219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1220</v>
      </c>
      <c r="F44" s="286"/>
      <c r="G44" s="286" t="s">
        <v>1221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115</v>
      </c>
      <c r="F45" s="286"/>
      <c r="G45" s="286" t="s">
        <v>1222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1223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1224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1225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1226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1227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1228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1229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1230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1231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1232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1233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1234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1235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1236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1237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1238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1239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1240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1241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1242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1243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1244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1245</v>
      </c>
      <c r="D76" s="304"/>
      <c r="E76" s="304"/>
      <c r="F76" s="304" t="s">
        <v>1246</v>
      </c>
      <c r="G76" s="305"/>
      <c r="H76" s="304" t="s">
        <v>56</v>
      </c>
      <c r="I76" s="304" t="s">
        <v>59</v>
      </c>
      <c r="J76" s="304" t="s">
        <v>1247</v>
      </c>
      <c r="K76" s="303"/>
    </row>
    <row r="77" spans="2:11" s="1" customFormat="1" ht="17.25" customHeight="1">
      <c r="B77" s="301"/>
      <c r="C77" s="306" t="s">
        <v>1248</v>
      </c>
      <c r="D77" s="306"/>
      <c r="E77" s="306"/>
      <c r="F77" s="307" t="s">
        <v>1249</v>
      </c>
      <c r="G77" s="308"/>
      <c r="H77" s="306"/>
      <c r="I77" s="306"/>
      <c r="J77" s="306" t="s">
        <v>1250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55</v>
      </c>
      <c r="D79" s="311"/>
      <c r="E79" s="311"/>
      <c r="F79" s="312" t="s">
        <v>1251</v>
      </c>
      <c r="G79" s="313"/>
      <c r="H79" s="289" t="s">
        <v>1252</v>
      </c>
      <c r="I79" s="289" t="s">
        <v>1253</v>
      </c>
      <c r="J79" s="289">
        <v>20</v>
      </c>
      <c r="K79" s="303"/>
    </row>
    <row r="80" spans="2:11" s="1" customFormat="1" ht="15" customHeight="1">
      <c r="B80" s="301"/>
      <c r="C80" s="289" t="s">
        <v>1254</v>
      </c>
      <c r="D80" s="289"/>
      <c r="E80" s="289"/>
      <c r="F80" s="312" t="s">
        <v>1251</v>
      </c>
      <c r="G80" s="313"/>
      <c r="H80" s="289" t="s">
        <v>1255</v>
      </c>
      <c r="I80" s="289" t="s">
        <v>1253</v>
      </c>
      <c r="J80" s="289">
        <v>120</v>
      </c>
      <c r="K80" s="303"/>
    </row>
    <row r="81" spans="2:11" s="1" customFormat="1" ht="15" customHeight="1">
      <c r="B81" s="314"/>
      <c r="C81" s="289" t="s">
        <v>1256</v>
      </c>
      <c r="D81" s="289"/>
      <c r="E81" s="289"/>
      <c r="F81" s="312" t="s">
        <v>1257</v>
      </c>
      <c r="G81" s="313"/>
      <c r="H81" s="289" t="s">
        <v>1258</v>
      </c>
      <c r="I81" s="289" t="s">
        <v>1253</v>
      </c>
      <c r="J81" s="289">
        <v>50</v>
      </c>
      <c r="K81" s="303"/>
    </row>
    <row r="82" spans="2:11" s="1" customFormat="1" ht="15" customHeight="1">
      <c r="B82" s="314"/>
      <c r="C82" s="289" t="s">
        <v>1259</v>
      </c>
      <c r="D82" s="289"/>
      <c r="E82" s="289"/>
      <c r="F82" s="312" t="s">
        <v>1251</v>
      </c>
      <c r="G82" s="313"/>
      <c r="H82" s="289" t="s">
        <v>1260</v>
      </c>
      <c r="I82" s="289" t="s">
        <v>1261</v>
      </c>
      <c r="J82" s="289"/>
      <c r="K82" s="303"/>
    </row>
    <row r="83" spans="2:11" s="1" customFormat="1" ht="15" customHeight="1">
      <c r="B83" s="314"/>
      <c r="C83" s="315" t="s">
        <v>1262</v>
      </c>
      <c r="D83" s="315"/>
      <c r="E83" s="315"/>
      <c r="F83" s="316" t="s">
        <v>1257</v>
      </c>
      <c r="G83" s="315"/>
      <c r="H83" s="315" t="s">
        <v>1263</v>
      </c>
      <c r="I83" s="315" t="s">
        <v>1253</v>
      </c>
      <c r="J83" s="315">
        <v>15</v>
      </c>
      <c r="K83" s="303"/>
    </row>
    <row r="84" spans="2:11" s="1" customFormat="1" ht="15" customHeight="1">
      <c r="B84" s="314"/>
      <c r="C84" s="315" t="s">
        <v>1264</v>
      </c>
      <c r="D84" s="315"/>
      <c r="E84" s="315"/>
      <c r="F84" s="316" t="s">
        <v>1257</v>
      </c>
      <c r="G84" s="315"/>
      <c r="H84" s="315" t="s">
        <v>1265</v>
      </c>
      <c r="I84" s="315" t="s">
        <v>1253</v>
      </c>
      <c r="J84" s="315">
        <v>15</v>
      </c>
      <c r="K84" s="303"/>
    </row>
    <row r="85" spans="2:11" s="1" customFormat="1" ht="15" customHeight="1">
      <c r="B85" s="314"/>
      <c r="C85" s="315" t="s">
        <v>1266</v>
      </c>
      <c r="D85" s="315"/>
      <c r="E85" s="315"/>
      <c r="F85" s="316" t="s">
        <v>1257</v>
      </c>
      <c r="G85" s="315"/>
      <c r="H85" s="315" t="s">
        <v>1267</v>
      </c>
      <c r="I85" s="315" t="s">
        <v>1253</v>
      </c>
      <c r="J85" s="315">
        <v>20</v>
      </c>
      <c r="K85" s="303"/>
    </row>
    <row r="86" spans="2:11" s="1" customFormat="1" ht="15" customHeight="1">
      <c r="B86" s="314"/>
      <c r="C86" s="315" t="s">
        <v>1268</v>
      </c>
      <c r="D86" s="315"/>
      <c r="E86" s="315"/>
      <c r="F86" s="316" t="s">
        <v>1257</v>
      </c>
      <c r="G86" s="315"/>
      <c r="H86" s="315" t="s">
        <v>1269</v>
      </c>
      <c r="I86" s="315" t="s">
        <v>1253</v>
      </c>
      <c r="J86" s="315">
        <v>20</v>
      </c>
      <c r="K86" s="303"/>
    </row>
    <row r="87" spans="2:11" s="1" customFormat="1" ht="15" customHeight="1">
      <c r="B87" s="314"/>
      <c r="C87" s="289" t="s">
        <v>1270</v>
      </c>
      <c r="D87" s="289"/>
      <c r="E87" s="289"/>
      <c r="F87" s="312" t="s">
        <v>1257</v>
      </c>
      <c r="G87" s="313"/>
      <c r="H87" s="289" t="s">
        <v>1271</v>
      </c>
      <c r="I87" s="289" t="s">
        <v>1253</v>
      </c>
      <c r="J87" s="289">
        <v>50</v>
      </c>
      <c r="K87" s="303"/>
    </row>
    <row r="88" spans="2:11" s="1" customFormat="1" ht="15" customHeight="1">
      <c r="B88" s="314"/>
      <c r="C88" s="289" t="s">
        <v>1272</v>
      </c>
      <c r="D88" s="289"/>
      <c r="E88" s="289"/>
      <c r="F88" s="312" t="s">
        <v>1257</v>
      </c>
      <c r="G88" s="313"/>
      <c r="H88" s="289" t="s">
        <v>1273</v>
      </c>
      <c r="I88" s="289" t="s">
        <v>1253</v>
      </c>
      <c r="J88" s="289">
        <v>20</v>
      </c>
      <c r="K88" s="303"/>
    </row>
    <row r="89" spans="2:11" s="1" customFormat="1" ht="15" customHeight="1">
      <c r="B89" s="314"/>
      <c r="C89" s="289" t="s">
        <v>1274</v>
      </c>
      <c r="D89" s="289"/>
      <c r="E89" s="289"/>
      <c r="F89" s="312" t="s">
        <v>1257</v>
      </c>
      <c r="G89" s="313"/>
      <c r="H89" s="289" t="s">
        <v>1275</v>
      </c>
      <c r="I89" s="289" t="s">
        <v>1253</v>
      </c>
      <c r="J89" s="289">
        <v>20</v>
      </c>
      <c r="K89" s="303"/>
    </row>
    <row r="90" spans="2:11" s="1" customFormat="1" ht="15" customHeight="1">
      <c r="B90" s="314"/>
      <c r="C90" s="289" t="s">
        <v>1276</v>
      </c>
      <c r="D90" s="289"/>
      <c r="E90" s="289"/>
      <c r="F90" s="312" t="s">
        <v>1257</v>
      </c>
      <c r="G90" s="313"/>
      <c r="H90" s="289" t="s">
        <v>1277</v>
      </c>
      <c r="I90" s="289" t="s">
        <v>1253</v>
      </c>
      <c r="J90" s="289">
        <v>50</v>
      </c>
      <c r="K90" s="303"/>
    </row>
    <row r="91" spans="2:11" s="1" customFormat="1" ht="15" customHeight="1">
      <c r="B91" s="314"/>
      <c r="C91" s="289" t="s">
        <v>1278</v>
      </c>
      <c r="D91" s="289"/>
      <c r="E91" s="289"/>
      <c r="F91" s="312" t="s">
        <v>1257</v>
      </c>
      <c r="G91" s="313"/>
      <c r="H91" s="289" t="s">
        <v>1278</v>
      </c>
      <c r="I91" s="289" t="s">
        <v>1253</v>
      </c>
      <c r="J91" s="289">
        <v>50</v>
      </c>
      <c r="K91" s="303"/>
    </row>
    <row r="92" spans="2:11" s="1" customFormat="1" ht="15" customHeight="1">
      <c r="B92" s="314"/>
      <c r="C92" s="289" t="s">
        <v>1279</v>
      </c>
      <c r="D92" s="289"/>
      <c r="E92" s="289"/>
      <c r="F92" s="312" t="s">
        <v>1257</v>
      </c>
      <c r="G92" s="313"/>
      <c r="H92" s="289" t="s">
        <v>1280</v>
      </c>
      <c r="I92" s="289" t="s">
        <v>1253</v>
      </c>
      <c r="J92" s="289">
        <v>255</v>
      </c>
      <c r="K92" s="303"/>
    </row>
    <row r="93" spans="2:11" s="1" customFormat="1" ht="15" customHeight="1">
      <c r="B93" s="314"/>
      <c r="C93" s="289" t="s">
        <v>1281</v>
      </c>
      <c r="D93" s="289"/>
      <c r="E93" s="289"/>
      <c r="F93" s="312" t="s">
        <v>1251</v>
      </c>
      <c r="G93" s="313"/>
      <c r="H93" s="289" t="s">
        <v>1282</v>
      </c>
      <c r="I93" s="289" t="s">
        <v>1283</v>
      </c>
      <c r="J93" s="289"/>
      <c r="K93" s="303"/>
    </row>
    <row r="94" spans="2:11" s="1" customFormat="1" ht="15" customHeight="1">
      <c r="B94" s="314"/>
      <c r="C94" s="289" t="s">
        <v>1284</v>
      </c>
      <c r="D94" s="289"/>
      <c r="E94" s="289"/>
      <c r="F94" s="312" t="s">
        <v>1251</v>
      </c>
      <c r="G94" s="313"/>
      <c r="H94" s="289" t="s">
        <v>1285</v>
      </c>
      <c r="I94" s="289" t="s">
        <v>1286</v>
      </c>
      <c r="J94" s="289"/>
      <c r="K94" s="303"/>
    </row>
    <row r="95" spans="2:11" s="1" customFormat="1" ht="15" customHeight="1">
      <c r="B95" s="314"/>
      <c r="C95" s="289" t="s">
        <v>1287</v>
      </c>
      <c r="D95" s="289"/>
      <c r="E95" s="289"/>
      <c r="F95" s="312" t="s">
        <v>1251</v>
      </c>
      <c r="G95" s="313"/>
      <c r="H95" s="289" t="s">
        <v>1287</v>
      </c>
      <c r="I95" s="289" t="s">
        <v>1286</v>
      </c>
      <c r="J95" s="289"/>
      <c r="K95" s="303"/>
    </row>
    <row r="96" spans="2:11" s="1" customFormat="1" ht="15" customHeight="1">
      <c r="B96" s="314"/>
      <c r="C96" s="289" t="s">
        <v>40</v>
      </c>
      <c r="D96" s="289"/>
      <c r="E96" s="289"/>
      <c r="F96" s="312" t="s">
        <v>1251</v>
      </c>
      <c r="G96" s="313"/>
      <c r="H96" s="289" t="s">
        <v>1288</v>
      </c>
      <c r="I96" s="289" t="s">
        <v>1286</v>
      </c>
      <c r="J96" s="289"/>
      <c r="K96" s="303"/>
    </row>
    <row r="97" spans="2:11" s="1" customFormat="1" ht="15" customHeight="1">
      <c r="B97" s="314"/>
      <c r="C97" s="289" t="s">
        <v>50</v>
      </c>
      <c r="D97" s="289"/>
      <c r="E97" s="289"/>
      <c r="F97" s="312" t="s">
        <v>1251</v>
      </c>
      <c r="G97" s="313"/>
      <c r="H97" s="289" t="s">
        <v>1289</v>
      </c>
      <c r="I97" s="289" t="s">
        <v>1286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1290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1245</v>
      </c>
      <c r="D103" s="304"/>
      <c r="E103" s="304"/>
      <c r="F103" s="304" t="s">
        <v>1246</v>
      </c>
      <c r="G103" s="305"/>
      <c r="H103" s="304" t="s">
        <v>56</v>
      </c>
      <c r="I103" s="304" t="s">
        <v>59</v>
      </c>
      <c r="J103" s="304" t="s">
        <v>1247</v>
      </c>
      <c r="K103" s="303"/>
    </row>
    <row r="104" spans="2:11" s="1" customFormat="1" ht="17.25" customHeight="1">
      <c r="B104" s="301"/>
      <c r="C104" s="306" t="s">
        <v>1248</v>
      </c>
      <c r="D104" s="306"/>
      <c r="E104" s="306"/>
      <c r="F104" s="307" t="s">
        <v>1249</v>
      </c>
      <c r="G104" s="308"/>
      <c r="H104" s="306"/>
      <c r="I104" s="306"/>
      <c r="J104" s="306" t="s">
        <v>1250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55</v>
      </c>
      <c r="D106" s="311"/>
      <c r="E106" s="311"/>
      <c r="F106" s="312" t="s">
        <v>1251</v>
      </c>
      <c r="G106" s="289"/>
      <c r="H106" s="289" t="s">
        <v>1291</v>
      </c>
      <c r="I106" s="289" t="s">
        <v>1253</v>
      </c>
      <c r="J106" s="289">
        <v>20</v>
      </c>
      <c r="K106" s="303"/>
    </row>
    <row r="107" spans="2:11" s="1" customFormat="1" ht="15" customHeight="1">
      <c r="B107" s="301"/>
      <c r="C107" s="289" t="s">
        <v>1254</v>
      </c>
      <c r="D107" s="289"/>
      <c r="E107" s="289"/>
      <c r="F107" s="312" t="s">
        <v>1251</v>
      </c>
      <c r="G107" s="289"/>
      <c r="H107" s="289" t="s">
        <v>1291</v>
      </c>
      <c r="I107" s="289" t="s">
        <v>1253</v>
      </c>
      <c r="J107" s="289">
        <v>120</v>
      </c>
      <c r="K107" s="303"/>
    </row>
    <row r="108" spans="2:11" s="1" customFormat="1" ht="15" customHeight="1">
      <c r="B108" s="314"/>
      <c r="C108" s="289" t="s">
        <v>1256</v>
      </c>
      <c r="D108" s="289"/>
      <c r="E108" s="289"/>
      <c r="F108" s="312" t="s">
        <v>1257</v>
      </c>
      <c r="G108" s="289"/>
      <c r="H108" s="289" t="s">
        <v>1291</v>
      </c>
      <c r="I108" s="289" t="s">
        <v>1253</v>
      </c>
      <c r="J108" s="289">
        <v>50</v>
      </c>
      <c r="K108" s="303"/>
    </row>
    <row r="109" spans="2:11" s="1" customFormat="1" ht="15" customHeight="1">
      <c r="B109" s="314"/>
      <c r="C109" s="289" t="s">
        <v>1259</v>
      </c>
      <c r="D109" s="289"/>
      <c r="E109" s="289"/>
      <c r="F109" s="312" t="s">
        <v>1251</v>
      </c>
      <c r="G109" s="289"/>
      <c r="H109" s="289" t="s">
        <v>1291</v>
      </c>
      <c r="I109" s="289" t="s">
        <v>1261</v>
      </c>
      <c r="J109" s="289"/>
      <c r="K109" s="303"/>
    </row>
    <row r="110" spans="2:11" s="1" customFormat="1" ht="15" customHeight="1">
      <c r="B110" s="314"/>
      <c r="C110" s="289" t="s">
        <v>1270</v>
      </c>
      <c r="D110" s="289"/>
      <c r="E110" s="289"/>
      <c r="F110" s="312" t="s">
        <v>1257</v>
      </c>
      <c r="G110" s="289"/>
      <c r="H110" s="289" t="s">
        <v>1291</v>
      </c>
      <c r="I110" s="289" t="s">
        <v>1253</v>
      </c>
      <c r="J110" s="289">
        <v>50</v>
      </c>
      <c r="K110" s="303"/>
    </row>
    <row r="111" spans="2:11" s="1" customFormat="1" ht="15" customHeight="1">
      <c r="B111" s="314"/>
      <c r="C111" s="289" t="s">
        <v>1278</v>
      </c>
      <c r="D111" s="289"/>
      <c r="E111" s="289"/>
      <c r="F111" s="312" t="s">
        <v>1257</v>
      </c>
      <c r="G111" s="289"/>
      <c r="H111" s="289" t="s">
        <v>1291</v>
      </c>
      <c r="I111" s="289" t="s">
        <v>1253</v>
      </c>
      <c r="J111" s="289">
        <v>50</v>
      </c>
      <c r="K111" s="303"/>
    </row>
    <row r="112" spans="2:11" s="1" customFormat="1" ht="15" customHeight="1">
      <c r="B112" s="314"/>
      <c r="C112" s="289" t="s">
        <v>1276</v>
      </c>
      <c r="D112" s="289"/>
      <c r="E112" s="289"/>
      <c r="F112" s="312" t="s">
        <v>1257</v>
      </c>
      <c r="G112" s="289"/>
      <c r="H112" s="289" t="s">
        <v>1291</v>
      </c>
      <c r="I112" s="289" t="s">
        <v>1253</v>
      </c>
      <c r="J112" s="289">
        <v>50</v>
      </c>
      <c r="K112" s="303"/>
    </row>
    <row r="113" spans="2:11" s="1" customFormat="1" ht="15" customHeight="1">
      <c r="B113" s="314"/>
      <c r="C113" s="289" t="s">
        <v>55</v>
      </c>
      <c r="D113" s="289"/>
      <c r="E113" s="289"/>
      <c r="F113" s="312" t="s">
        <v>1251</v>
      </c>
      <c r="G113" s="289"/>
      <c r="H113" s="289" t="s">
        <v>1292</v>
      </c>
      <c r="I113" s="289" t="s">
        <v>1253</v>
      </c>
      <c r="J113" s="289">
        <v>20</v>
      </c>
      <c r="K113" s="303"/>
    </row>
    <row r="114" spans="2:11" s="1" customFormat="1" ht="15" customHeight="1">
      <c r="B114" s="314"/>
      <c r="C114" s="289" t="s">
        <v>1293</v>
      </c>
      <c r="D114" s="289"/>
      <c r="E114" s="289"/>
      <c r="F114" s="312" t="s">
        <v>1251</v>
      </c>
      <c r="G114" s="289"/>
      <c r="H114" s="289" t="s">
        <v>1294</v>
      </c>
      <c r="I114" s="289" t="s">
        <v>1253</v>
      </c>
      <c r="J114" s="289">
        <v>120</v>
      </c>
      <c r="K114" s="303"/>
    </row>
    <row r="115" spans="2:11" s="1" customFormat="1" ht="15" customHeight="1">
      <c r="B115" s="314"/>
      <c r="C115" s="289" t="s">
        <v>40</v>
      </c>
      <c r="D115" s="289"/>
      <c r="E115" s="289"/>
      <c r="F115" s="312" t="s">
        <v>1251</v>
      </c>
      <c r="G115" s="289"/>
      <c r="H115" s="289" t="s">
        <v>1295</v>
      </c>
      <c r="I115" s="289" t="s">
        <v>1286</v>
      </c>
      <c r="J115" s="289"/>
      <c r="K115" s="303"/>
    </row>
    <row r="116" spans="2:11" s="1" customFormat="1" ht="15" customHeight="1">
      <c r="B116" s="314"/>
      <c r="C116" s="289" t="s">
        <v>50</v>
      </c>
      <c r="D116" s="289"/>
      <c r="E116" s="289"/>
      <c r="F116" s="312" t="s">
        <v>1251</v>
      </c>
      <c r="G116" s="289"/>
      <c r="H116" s="289" t="s">
        <v>1296</v>
      </c>
      <c r="I116" s="289" t="s">
        <v>1286</v>
      </c>
      <c r="J116" s="289"/>
      <c r="K116" s="303"/>
    </row>
    <row r="117" spans="2:11" s="1" customFormat="1" ht="15" customHeight="1">
      <c r="B117" s="314"/>
      <c r="C117" s="289" t="s">
        <v>59</v>
      </c>
      <c r="D117" s="289"/>
      <c r="E117" s="289"/>
      <c r="F117" s="312" t="s">
        <v>1251</v>
      </c>
      <c r="G117" s="289"/>
      <c r="H117" s="289" t="s">
        <v>1297</v>
      </c>
      <c r="I117" s="289" t="s">
        <v>1298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1299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1245</v>
      </c>
      <c r="D123" s="304"/>
      <c r="E123" s="304"/>
      <c r="F123" s="304" t="s">
        <v>1246</v>
      </c>
      <c r="G123" s="305"/>
      <c r="H123" s="304" t="s">
        <v>56</v>
      </c>
      <c r="I123" s="304" t="s">
        <v>59</v>
      </c>
      <c r="J123" s="304" t="s">
        <v>1247</v>
      </c>
      <c r="K123" s="333"/>
    </row>
    <row r="124" spans="2:11" s="1" customFormat="1" ht="17.25" customHeight="1">
      <c r="B124" s="332"/>
      <c r="C124" s="306" t="s">
        <v>1248</v>
      </c>
      <c r="D124" s="306"/>
      <c r="E124" s="306"/>
      <c r="F124" s="307" t="s">
        <v>1249</v>
      </c>
      <c r="G124" s="308"/>
      <c r="H124" s="306"/>
      <c r="I124" s="306"/>
      <c r="J124" s="306" t="s">
        <v>1250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1254</v>
      </c>
      <c r="D126" s="311"/>
      <c r="E126" s="311"/>
      <c r="F126" s="312" t="s">
        <v>1251</v>
      </c>
      <c r="G126" s="289"/>
      <c r="H126" s="289" t="s">
        <v>1291</v>
      </c>
      <c r="I126" s="289" t="s">
        <v>1253</v>
      </c>
      <c r="J126" s="289">
        <v>120</v>
      </c>
      <c r="K126" s="337"/>
    </row>
    <row r="127" spans="2:11" s="1" customFormat="1" ht="15" customHeight="1">
      <c r="B127" s="334"/>
      <c r="C127" s="289" t="s">
        <v>1300</v>
      </c>
      <c r="D127" s="289"/>
      <c r="E127" s="289"/>
      <c r="F127" s="312" t="s">
        <v>1251</v>
      </c>
      <c r="G127" s="289"/>
      <c r="H127" s="289" t="s">
        <v>1301</v>
      </c>
      <c r="I127" s="289" t="s">
        <v>1253</v>
      </c>
      <c r="J127" s="289" t="s">
        <v>1302</v>
      </c>
      <c r="K127" s="337"/>
    </row>
    <row r="128" spans="2:11" s="1" customFormat="1" ht="15" customHeight="1">
      <c r="B128" s="334"/>
      <c r="C128" s="289" t="s">
        <v>1199</v>
      </c>
      <c r="D128" s="289"/>
      <c r="E128" s="289"/>
      <c r="F128" s="312" t="s">
        <v>1251</v>
      </c>
      <c r="G128" s="289"/>
      <c r="H128" s="289" t="s">
        <v>1303</v>
      </c>
      <c r="I128" s="289" t="s">
        <v>1253</v>
      </c>
      <c r="J128" s="289" t="s">
        <v>1302</v>
      </c>
      <c r="K128" s="337"/>
    </row>
    <row r="129" spans="2:11" s="1" customFormat="1" ht="15" customHeight="1">
      <c r="B129" s="334"/>
      <c r="C129" s="289" t="s">
        <v>1262</v>
      </c>
      <c r="D129" s="289"/>
      <c r="E129" s="289"/>
      <c r="F129" s="312" t="s">
        <v>1257</v>
      </c>
      <c r="G129" s="289"/>
      <c r="H129" s="289" t="s">
        <v>1263</v>
      </c>
      <c r="I129" s="289" t="s">
        <v>1253</v>
      </c>
      <c r="J129" s="289">
        <v>15</v>
      </c>
      <c r="K129" s="337"/>
    </row>
    <row r="130" spans="2:11" s="1" customFormat="1" ht="15" customHeight="1">
      <c r="B130" s="334"/>
      <c r="C130" s="315" t="s">
        <v>1264</v>
      </c>
      <c r="D130" s="315"/>
      <c r="E130" s="315"/>
      <c r="F130" s="316" t="s">
        <v>1257</v>
      </c>
      <c r="G130" s="315"/>
      <c r="H130" s="315" t="s">
        <v>1265</v>
      </c>
      <c r="I130" s="315" t="s">
        <v>1253</v>
      </c>
      <c r="J130" s="315">
        <v>15</v>
      </c>
      <c r="K130" s="337"/>
    </row>
    <row r="131" spans="2:11" s="1" customFormat="1" ht="15" customHeight="1">
      <c r="B131" s="334"/>
      <c r="C131" s="315" t="s">
        <v>1266</v>
      </c>
      <c r="D131" s="315"/>
      <c r="E131" s="315"/>
      <c r="F131" s="316" t="s">
        <v>1257</v>
      </c>
      <c r="G131" s="315"/>
      <c r="H131" s="315" t="s">
        <v>1267</v>
      </c>
      <c r="I131" s="315" t="s">
        <v>1253</v>
      </c>
      <c r="J131" s="315">
        <v>20</v>
      </c>
      <c r="K131" s="337"/>
    </row>
    <row r="132" spans="2:11" s="1" customFormat="1" ht="15" customHeight="1">
      <c r="B132" s="334"/>
      <c r="C132" s="315" t="s">
        <v>1268</v>
      </c>
      <c r="D132" s="315"/>
      <c r="E132" s="315"/>
      <c r="F132" s="316" t="s">
        <v>1257</v>
      </c>
      <c r="G132" s="315"/>
      <c r="H132" s="315" t="s">
        <v>1269</v>
      </c>
      <c r="I132" s="315" t="s">
        <v>1253</v>
      </c>
      <c r="J132" s="315">
        <v>20</v>
      </c>
      <c r="K132" s="337"/>
    </row>
    <row r="133" spans="2:11" s="1" customFormat="1" ht="15" customHeight="1">
      <c r="B133" s="334"/>
      <c r="C133" s="289" t="s">
        <v>1256</v>
      </c>
      <c r="D133" s="289"/>
      <c r="E133" s="289"/>
      <c r="F133" s="312" t="s">
        <v>1257</v>
      </c>
      <c r="G133" s="289"/>
      <c r="H133" s="289" t="s">
        <v>1291</v>
      </c>
      <c r="I133" s="289" t="s">
        <v>1253</v>
      </c>
      <c r="J133" s="289">
        <v>50</v>
      </c>
      <c r="K133" s="337"/>
    </row>
    <row r="134" spans="2:11" s="1" customFormat="1" ht="15" customHeight="1">
      <c r="B134" s="334"/>
      <c r="C134" s="289" t="s">
        <v>1270</v>
      </c>
      <c r="D134" s="289"/>
      <c r="E134" s="289"/>
      <c r="F134" s="312" t="s">
        <v>1257</v>
      </c>
      <c r="G134" s="289"/>
      <c r="H134" s="289" t="s">
        <v>1291</v>
      </c>
      <c r="I134" s="289" t="s">
        <v>1253</v>
      </c>
      <c r="J134" s="289">
        <v>50</v>
      </c>
      <c r="K134" s="337"/>
    </row>
    <row r="135" spans="2:11" s="1" customFormat="1" ht="15" customHeight="1">
      <c r="B135" s="334"/>
      <c r="C135" s="289" t="s">
        <v>1276</v>
      </c>
      <c r="D135" s="289"/>
      <c r="E135" s="289"/>
      <c r="F135" s="312" t="s">
        <v>1257</v>
      </c>
      <c r="G135" s="289"/>
      <c r="H135" s="289" t="s">
        <v>1291</v>
      </c>
      <c r="I135" s="289" t="s">
        <v>1253</v>
      </c>
      <c r="J135" s="289">
        <v>50</v>
      </c>
      <c r="K135" s="337"/>
    </row>
    <row r="136" spans="2:11" s="1" customFormat="1" ht="15" customHeight="1">
      <c r="B136" s="334"/>
      <c r="C136" s="289" t="s">
        <v>1278</v>
      </c>
      <c r="D136" s="289"/>
      <c r="E136" s="289"/>
      <c r="F136" s="312" t="s">
        <v>1257</v>
      </c>
      <c r="G136" s="289"/>
      <c r="H136" s="289" t="s">
        <v>1291</v>
      </c>
      <c r="I136" s="289" t="s">
        <v>1253</v>
      </c>
      <c r="J136" s="289">
        <v>50</v>
      </c>
      <c r="K136" s="337"/>
    </row>
    <row r="137" spans="2:11" s="1" customFormat="1" ht="15" customHeight="1">
      <c r="B137" s="334"/>
      <c r="C137" s="289" t="s">
        <v>1279</v>
      </c>
      <c r="D137" s="289"/>
      <c r="E137" s="289"/>
      <c r="F137" s="312" t="s">
        <v>1257</v>
      </c>
      <c r="G137" s="289"/>
      <c r="H137" s="289" t="s">
        <v>1304</v>
      </c>
      <c r="I137" s="289" t="s">
        <v>1253</v>
      </c>
      <c r="J137" s="289">
        <v>255</v>
      </c>
      <c r="K137" s="337"/>
    </row>
    <row r="138" spans="2:11" s="1" customFormat="1" ht="15" customHeight="1">
      <c r="B138" s="334"/>
      <c r="C138" s="289" t="s">
        <v>1281</v>
      </c>
      <c r="D138" s="289"/>
      <c r="E138" s="289"/>
      <c r="F138" s="312" t="s">
        <v>1251</v>
      </c>
      <c r="G138" s="289"/>
      <c r="H138" s="289" t="s">
        <v>1305</v>
      </c>
      <c r="I138" s="289" t="s">
        <v>1283</v>
      </c>
      <c r="J138" s="289"/>
      <c r="K138" s="337"/>
    </row>
    <row r="139" spans="2:11" s="1" customFormat="1" ht="15" customHeight="1">
      <c r="B139" s="334"/>
      <c r="C139" s="289" t="s">
        <v>1284</v>
      </c>
      <c r="D139" s="289"/>
      <c r="E139" s="289"/>
      <c r="F139" s="312" t="s">
        <v>1251</v>
      </c>
      <c r="G139" s="289"/>
      <c r="H139" s="289" t="s">
        <v>1306</v>
      </c>
      <c r="I139" s="289" t="s">
        <v>1286</v>
      </c>
      <c r="J139" s="289"/>
      <c r="K139" s="337"/>
    </row>
    <row r="140" spans="2:11" s="1" customFormat="1" ht="15" customHeight="1">
      <c r="B140" s="334"/>
      <c r="C140" s="289" t="s">
        <v>1287</v>
      </c>
      <c r="D140" s="289"/>
      <c r="E140" s="289"/>
      <c r="F140" s="312" t="s">
        <v>1251</v>
      </c>
      <c r="G140" s="289"/>
      <c r="H140" s="289" t="s">
        <v>1287</v>
      </c>
      <c r="I140" s="289" t="s">
        <v>1286</v>
      </c>
      <c r="J140" s="289"/>
      <c r="K140" s="337"/>
    </row>
    <row r="141" spans="2:11" s="1" customFormat="1" ht="15" customHeight="1">
      <c r="B141" s="334"/>
      <c r="C141" s="289" t="s">
        <v>40</v>
      </c>
      <c r="D141" s="289"/>
      <c r="E141" s="289"/>
      <c r="F141" s="312" t="s">
        <v>1251</v>
      </c>
      <c r="G141" s="289"/>
      <c r="H141" s="289" t="s">
        <v>1307</v>
      </c>
      <c r="I141" s="289" t="s">
        <v>1286</v>
      </c>
      <c r="J141" s="289"/>
      <c r="K141" s="337"/>
    </row>
    <row r="142" spans="2:11" s="1" customFormat="1" ht="15" customHeight="1">
      <c r="B142" s="334"/>
      <c r="C142" s="289" t="s">
        <v>1308</v>
      </c>
      <c r="D142" s="289"/>
      <c r="E142" s="289"/>
      <c r="F142" s="312" t="s">
        <v>1251</v>
      </c>
      <c r="G142" s="289"/>
      <c r="H142" s="289" t="s">
        <v>1309</v>
      </c>
      <c r="I142" s="289" t="s">
        <v>1286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1310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1245</v>
      </c>
      <c r="D148" s="304"/>
      <c r="E148" s="304"/>
      <c r="F148" s="304" t="s">
        <v>1246</v>
      </c>
      <c r="G148" s="305"/>
      <c r="H148" s="304" t="s">
        <v>56</v>
      </c>
      <c r="I148" s="304" t="s">
        <v>59</v>
      </c>
      <c r="J148" s="304" t="s">
        <v>1247</v>
      </c>
      <c r="K148" s="303"/>
    </row>
    <row r="149" spans="2:11" s="1" customFormat="1" ht="17.25" customHeight="1">
      <c r="B149" s="301"/>
      <c r="C149" s="306" t="s">
        <v>1248</v>
      </c>
      <c r="D149" s="306"/>
      <c r="E149" s="306"/>
      <c r="F149" s="307" t="s">
        <v>1249</v>
      </c>
      <c r="G149" s="308"/>
      <c r="H149" s="306"/>
      <c r="I149" s="306"/>
      <c r="J149" s="306" t="s">
        <v>1250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1254</v>
      </c>
      <c r="D151" s="289"/>
      <c r="E151" s="289"/>
      <c r="F151" s="342" t="s">
        <v>1251</v>
      </c>
      <c r="G151" s="289"/>
      <c r="H151" s="341" t="s">
        <v>1291</v>
      </c>
      <c r="I151" s="341" t="s">
        <v>1253</v>
      </c>
      <c r="J151" s="341">
        <v>120</v>
      </c>
      <c r="K151" s="337"/>
    </row>
    <row r="152" spans="2:11" s="1" customFormat="1" ht="15" customHeight="1">
      <c r="B152" s="314"/>
      <c r="C152" s="341" t="s">
        <v>1300</v>
      </c>
      <c r="D152" s="289"/>
      <c r="E152" s="289"/>
      <c r="F152" s="342" t="s">
        <v>1251</v>
      </c>
      <c r="G152" s="289"/>
      <c r="H152" s="341" t="s">
        <v>1311</v>
      </c>
      <c r="I152" s="341" t="s">
        <v>1253</v>
      </c>
      <c r="J152" s="341" t="s">
        <v>1302</v>
      </c>
      <c r="K152" s="337"/>
    </row>
    <row r="153" spans="2:11" s="1" customFormat="1" ht="15" customHeight="1">
      <c r="B153" s="314"/>
      <c r="C153" s="341" t="s">
        <v>1199</v>
      </c>
      <c r="D153" s="289"/>
      <c r="E153" s="289"/>
      <c r="F153" s="342" t="s">
        <v>1251</v>
      </c>
      <c r="G153" s="289"/>
      <c r="H153" s="341" t="s">
        <v>1312</v>
      </c>
      <c r="I153" s="341" t="s">
        <v>1253</v>
      </c>
      <c r="J153" s="341" t="s">
        <v>1302</v>
      </c>
      <c r="K153" s="337"/>
    </row>
    <row r="154" spans="2:11" s="1" customFormat="1" ht="15" customHeight="1">
      <c r="B154" s="314"/>
      <c r="C154" s="341" t="s">
        <v>1256</v>
      </c>
      <c r="D154" s="289"/>
      <c r="E154" s="289"/>
      <c r="F154" s="342" t="s">
        <v>1257</v>
      </c>
      <c r="G154" s="289"/>
      <c r="H154" s="341" t="s">
        <v>1291</v>
      </c>
      <c r="I154" s="341" t="s">
        <v>1253</v>
      </c>
      <c r="J154" s="341">
        <v>50</v>
      </c>
      <c r="K154" s="337"/>
    </row>
    <row r="155" spans="2:11" s="1" customFormat="1" ht="15" customHeight="1">
      <c r="B155" s="314"/>
      <c r="C155" s="341" t="s">
        <v>1259</v>
      </c>
      <c r="D155" s="289"/>
      <c r="E155" s="289"/>
      <c r="F155" s="342" t="s">
        <v>1251</v>
      </c>
      <c r="G155" s="289"/>
      <c r="H155" s="341" t="s">
        <v>1291</v>
      </c>
      <c r="I155" s="341" t="s">
        <v>1261</v>
      </c>
      <c r="J155" s="341"/>
      <c r="K155" s="337"/>
    </row>
    <row r="156" spans="2:11" s="1" customFormat="1" ht="15" customHeight="1">
      <c r="B156" s="314"/>
      <c r="C156" s="341" t="s">
        <v>1270</v>
      </c>
      <c r="D156" s="289"/>
      <c r="E156" s="289"/>
      <c r="F156" s="342" t="s">
        <v>1257</v>
      </c>
      <c r="G156" s="289"/>
      <c r="H156" s="341" t="s">
        <v>1291</v>
      </c>
      <c r="I156" s="341" t="s">
        <v>1253</v>
      </c>
      <c r="J156" s="341">
        <v>50</v>
      </c>
      <c r="K156" s="337"/>
    </row>
    <row r="157" spans="2:11" s="1" customFormat="1" ht="15" customHeight="1">
      <c r="B157" s="314"/>
      <c r="C157" s="341" t="s">
        <v>1278</v>
      </c>
      <c r="D157" s="289"/>
      <c r="E157" s="289"/>
      <c r="F157" s="342" t="s">
        <v>1257</v>
      </c>
      <c r="G157" s="289"/>
      <c r="H157" s="341" t="s">
        <v>1291</v>
      </c>
      <c r="I157" s="341" t="s">
        <v>1253</v>
      </c>
      <c r="J157" s="341">
        <v>50</v>
      </c>
      <c r="K157" s="337"/>
    </row>
    <row r="158" spans="2:11" s="1" customFormat="1" ht="15" customHeight="1">
      <c r="B158" s="314"/>
      <c r="C158" s="341" t="s">
        <v>1276</v>
      </c>
      <c r="D158" s="289"/>
      <c r="E158" s="289"/>
      <c r="F158" s="342" t="s">
        <v>1257</v>
      </c>
      <c r="G158" s="289"/>
      <c r="H158" s="341" t="s">
        <v>1291</v>
      </c>
      <c r="I158" s="341" t="s">
        <v>1253</v>
      </c>
      <c r="J158" s="341">
        <v>50</v>
      </c>
      <c r="K158" s="337"/>
    </row>
    <row r="159" spans="2:11" s="1" customFormat="1" ht="15" customHeight="1">
      <c r="B159" s="314"/>
      <c r="C159" s="341" t="s">
        <v>95</v>
      </c>
      <c r="D159" s="289"/>
      <c r="E159" s="289"/>
      <c r="F159" s="342" t="s">
        <v>1251</v>
      </c>
      <c r="G159" s="289"/>
      <c r="H159" s="341" t="s">
        <v>1313</v>
      </c>
      <c r="I159" s="341" t="s">
        <v>1253</v>
      </c>
      <c r="J159" s="341" t="s">
        <v>1314</v>
      </c>
      <c r="K159" s="337"/>
    </row>
    <row r="160" spans="2:11" s="1" customFormat="1" ht="15" customHeight="1">
      <c r="B160" s="314"/>
      <c r="C160" s="341" t="s">
        <v>1315</v>
      </c>
      <c r="D160" s="289"/>
      <c r="E160" s="289"/>
      <c r="F160" s="342" t="s">
        <v>1251</v>
      </c>
      <c r="G160" s="289"/>
      <c r="H160" s="341" t="s">
        <v>1316</v>
      </c>
      <c r="I160" s="341" t="s">
        <v>1286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1317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1245</v>
      </c>
      <c r="D166" s="304"/>
      <c r="E166" s="304"/>
      <c r="F166" s="304" t="s">
        <v>1246</v>
      </c>
      <c r="G166" s="346"/>
      <c r="H166" s="347" t="s">
        <v>56</v>
      </c>
      <c r="I166" s="347" t="s">
        <v>59</v>
      </c>
      <c r="J166" s="304" t="s">
        <v>1247</v>
      </c>
      <c r="K166" s="281"/>
    </row>
    <row r="167" spans="2:11" s="1" customFormat="1" ht="17.25" customHeight="1">
      <c r="B167" s="282"/>
      <c r="C167" s="306" t="s">
        <v>1248</v>
      </c>
      <c r="D167" s="306"/>
      <c r="E167" s="306"/>
      <c r="F167" s="307" t="s">
        <v>1249</v>
      </c>
      <c r="G167" s="348"/>
      <c r="H167" s="349"/>
      <c r="I167" s="349"/>
      <c r="J167" s="306" t="s">
        <v>1250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1254</v>
      </c>
      <c r="D169" s="289"/>
      <c r="E169" s="289"/>
      <c r="F169" s="312" t="s">
        <v>1251</v>
      </c>
      <c r="G169" s="289"/>
      <c r="H169" s="289" t="s">
        <v>1291</v>
      </c>
      <c r="I169" s="289" t="s">
        <v>1253</v>
      </c>
      <c r="J169" s="289">
        <v>120</v>
      </c>
      <c r="K169" s="337"/>
    </row>
    <row r="170" spans="2:11" s="1" customFormat="1" ht="15" customHeight="1">
      <c r="B170" s="314"/>
      <c r="C170" s="289" t="s">
        <v>1300</v>
      </c>
      <c r="D170" s="289"/>
      <c r="E170" s="289"/>
      <c r="F170" s="312" t="s">
        <v>1251</v>
      </c>
      <c r="G170" s="289"/>
      <c r="H170" s="289" t="s">
        <v>1301</v>
      </c>
      <c r="I170" s="289" t="s">
        <v>1253</v>
      </c>
      <c r="J170" s="289" t="s">
        <v>1302</v>
      </c>
      <c r="K170" s="337"/>
    </row>
    <row r="171" spans="2:11" s="1" customFormat="1" ht="15" customHeight="1">
      <c r="B171" s="314"/>
      <c r="C171" s="289" t="s">
        <v>1199</v>
      </c>
      <c r="D171" s="289"/>
      <c r="E171" s="289"/>
      <c r="F171" s="312" t="s">
        <v>1251</v>
      </c>
      <c r="G171" s="289"/>
      <c r="H171" s="289" t="s">
        <v>1318</v>
      </c>
      <c r="I171" s="289" t="s">
        <v>1253</v>
      </c>
      <c r="J171" s="289" t="s">
        <v>1302</v>
      </c>
      <c r="K171" s="337"/>
    </row>
    <row r="172" spans="2:11" s="1" customFormat="1" ht="15" customHeight="1">
      <c r="B172" s="314"/>
      <c r="C172" s="289" t="s">
        <v>1256</v>
      </c>
      <c r="D172" s="289"/>
      <c r="E172" s="289"/>
      <c r="F172" s="312" t="s">
        <v>1257</v>
      </c>
      <c r="G172" s="289"/>
      <c r="H172" s="289" t="s">
        <v>1318</v>
      </c>
      <c r="I172" s="289" t="s">
        <v>1253</v>
      </c>
      <c r="J172" s="289">
        <v>50</v>
      </c>
      <c r="K172" s="337"/>
    </row>
    <row r="173" spans="2:11" s="1" customFormat="1" ht="15" customHeight="1">
      <c r="B173" s="314"/>
      <c r="C173" s="289" t="s">
        <v>1259</v>
      </c>
      <c r="D173" s="289"/>
      <c r="E173" s="289"/>
      <c r="F173" s="312" t="s">
        <v>1251</v>
      </c>
      <c r="G173" s="289"/>
      <c r="H173" s="289" t="s">
        <v>1318</v>
      </c>
      <c r="I173" s="289" t="s">
        <v>1261</v>
      </c>
      <c r="J173" s="289"/>
      <c r="K173" s="337"/>
    </row>
    <row r="174" spans="2:11" s="1" customFormat="1" ht="15" customHeight="1">
      <c r="B174" s="314"/>
      <c r="C174" s="289" t="s">
        <v>1270</v>
      </c>
      <c r="D174" s="289"/>
      <c r="E174" s="289"/>
      <c r="F174" s="312" t="s">
        <v>1257</v>
      </c>
      <c r="G174" s="289"/>
      <c r="H174" s="289" t="s">
        <v>1318</v>
      </c>
      <c r="I174" s="289" t="s">
        <v>1253</v>
      </c>
      <c r="J174" s="289">
        <v>50</v>
      </c>
      <c r="K174" s="337"/>
    </row>
    <row r="175" spans="2:11" s="1" customFormat="1" ht="15" customHeight="1">
      <c r="B175" s="314"/>
      <c r="C175" s="289" t="s">
        <v>1278</v>
      </c>
      <c r="D175" s="289"/>
      <c r="E175" s="289"/>
      <c r="F175" s="312" t="s">
        <v>1257</v>
      </c>
      <c r="G175" s="289"/>
      <c r="H175" s="289" t="s">
        <v>1318</v>
      </c>
      <c r="I175" s="289" t="s">
        <v>1253</v>
      </c>
      <c r="J175" s="289">
        <v>50</v>
      </c>
      <c r="K175" s="337"/>
    </row>
    <row r="176" spans="2:11" s="1" customFormat="1" ht="15" customHeight="1">
      <c r="B176" s="314"/>
      <c r="C176" s="289" t="s">
        <v>1276</v>
      </c>
      <c r="D176" s="289"/>
      <c r="E176" s="289"/>
      <c r="F176" s="312" t="s">
        <v>1257</v>
      </c>
      <c r="G176" s="289"/>
      <c r="H176" s="289" t="s">
        <v>1318</v>
      </c>
      <c r="I176" s="289" t="s">
        <v>1253</v>
      </c>
      <c r="J176" s="289">
        <v>50</v>
      </c>
      <c r="K176" s="337"/>
    </row>
    <row r="177" spans="2:11" s="1" customFormat="1" ht="15" customHeight="1">
      <c r="B177" s="314"/>
      <c r="C177" s="289" t="s">
        <v>111</v>
      </c>
      <c r="D177" s="289"/>
      <c r="E177" s="289"/>
      <c r="F177" s="312" t="s">
        <v>1251</v>
      </c>
      <c r="G177" s="289"/>
      <c r="H177" s="289" t="s">
        <v>1319</v>
      </c>
      <c r="I177" s="289" t="s">
        <v>1320</v>
      </c>
      <c r="J177" s="289"/>
      <c r="K177" s="337"/>
    </row>
    <row r="178" spans="2:11" s="1" customFormat="1" ht="15" customHeight="1">
      <c r="B178" s="314"/>
      <c r="C178" s="289" t="s">
        <v>59</v>
      </c>
      <c r="D178" s="289"/>
      <c r="E178" s="289"/>
      <c r="F178" s="312" t="s">
        <v>1251</v>
      </c>
      <c r="G178" s="289"/>
      <c r="H178" s="289" t="s">
        <v>1321</v>
      </c>
      <c r="I178" s="289" t="s">
        <v>1322</v>
      </c>
      <c r="J178" s="289">
        <v>1</v>
      </c>
      <c r="K178" s="337"/>
    </row>
    <row r="179" spans="2:11" s="1" customFormat="1" ht="15" customHeight="1">
      <c r="B179" s="314"/>
      <c r="C179" s="289" t="s">
        <v>55</v>
      </c>
      <c r="D179" s="289"/>
      <c r="E179" s="289"/>
      <c r="F179" s="312" t="s">
        <v>1251</v>
      </c>
      <c r="G179" s="289"/>
      <c r="H179" s="289" t="s">
        <v>1323</v>
      </c>
      <c r="I179" s="289" t="s">
        <v>1253</v>
      </c>
      <c r="J179" s="289">
        <v>20</v>
      </c>
      <c r="K179" s="337"/>
    </row>
    <row r="180" spans="2:11" s="1" customFormat="1" ht="15" customHeight="1">
      <c r="B180" s="314"/>
      <c r="C180" s="289" t="s">
        <v>56</v>
      </c>
      <c r="D180" s="289"/>
      <c r="E180" s="289"/>
      <c r="F180" s="312" t="s">
        <v>1251</v>
      </c>
      <c r="G180" s="289"/>
      <c r="H180" s="289" t="s">
        <v>1324</v>
      </c>
      <c r="I180" s="289" t="s">
        <v>1253</v>
      </c>
      <c r="J180" s="289">
        <v>255</v>
      </c>
      <c r="K180" s="337"/>
    </row>
    <row r="181" spans="2:11" s="1" customFormat="1" ht="15" customHeight="1">
      <c r="B181" s="314"/>
      <c r="C181" s="289" t="s">
        <v>112</v>
      </c>
      <c r="D181" s="289"/>
      <c r="E181" s="289"/>
      <c r="F181" s="312" t="s">
        <v>1251</v>
      </c>
      <c r="G181" s="289"/>
      <c r="H181" s="289" t="s">
        <v>1215</v>
      </c>
      <c r="I181" s="289" t="s">
        <v>1253</v>
      </c>
      <c r="J181" s="289">
        <v>10</v>
      </c>
      <c r="K181" s="337"/>
    </row>
    <row r="182" spans="2:11" s="1" customFormat="1" ht="15" customHeight="1">
      <c r="B182" s="314"/>
      <c r="C182" s="289" t="s">
        <v>113</v>
      </c>
      <c r="D182" s="289"/>
      <c r="E182" s="289"/>
      <c r="F182" s="312" t="s">
        <v>1251</v>
      </c>
      <c r="G182" s="289"/>
      <c r="H182" s="289" t="s">
        <v>1325</v>
      </c>
      <c r="I182" s="289" t="s">
        <v>1286</v>
      </c>
      <c r="J182" s="289"/>
      <c r="K182" s="337"/>
    </row>
    <row r="183" spans="2:11" s="1" customFormat="1" ht="15" customHeight="1">
      <c r="B183" s="314"/>
      <c r="C183" s="289" t="s">
        <v>1326</v>
      </c>
      <c r="D183" s="289"/>
      <c r="E183" s="289"/>
      <c r="F183" s="312" t="s">
        <v>1251</v>
      </c>
      <c r="G183" s="289"/>
      <c r="H183" s="289" t="s">
        <v>1327</v>
      </c>
      <c r="I183" s="289" t="s">
        <v>1286</v>
      </c>
      <c r="J183" s="289"/>
      <c r="K183" s="337"/>
    </row>
    <row r="184" spans="2:11" s="1" customFormat="1" ht="15" customHeight="1">
      <c r="B184" s="314"/>
      <c r="C184" s="289" t="s">
        <v>1315</v>
      </c>
      <c r="D184" s="289"/>
      <c r="E184" s="289"/>
      <c r="F184" s="312" t="s">
        <v>1251</v>
      </c>
      <c r="G184" s="289"/>
      <c r="H184" s="289" t="s">
        <v>1328</v>
      </c>
      <c r="I184" s="289" t="s">
        <v>1286</v>
      </c>
      <c r="J184" s="289"/>
      <c r="K184" s="337"/>
    </row>
    <row r="185" spans="2:11" s="1" customFormat="1" ht="15" customHeight="1">
      <c r="B185" s="314"/>
      <c r="C185" s="289" t="s">
        <v>115</v>
      </c>
      <c r="D185" s="289"/>
      <c r="E185" s="289"/>
      <c r="F185" s="312" t="s">
        <v>1257</v>
      </c>
      <c r="G185" s="289"/>
      <c r="H185" s="289" t="s">
        <v>1329</v>
      </c>
      <c r="I185" s="289" t="s">
        <v>1253</v>
      </c>
      <c r="J185" s="289">
        <v>50</v>
      </c>
      <c r="K185" s="337"/>
    </row>
    <row r="186" spans="2:11" s="1" customFormat="1" ht="15" customHeight="1">
      <c r="B186" s="314"/>
      <c r="C186" s="289" t="s">
        <v>1330</v>
      </c>
      <c r="D186" s="289"/>
      <c r="E186" s="289"/>
      <c r="F186" s="312" t="s">
        <v>1257</v>
      </c>
      <c r="G186" s="289"/>
      <c r="H186" s="289" t="s">
        <v>1331</v>
      </c>
      <c r="I186" s="289" t="s">
        <v>1332</v>
      </c>
      <c r="J186" s="289"/>
      <c r="K186" s="337"/>
    </row>
    <row r="187" spans="2:11" s="1" customFormat="1" ht="15" customHeight="1">
      <c r="B187" s="314"/>
      <c r="C187" s="289" t="s">
        <v>1333</v>
      </c>
      <c r="D187" s="289"/>
      <c r="E187" s="289"/>
      <c r="F187" s="312" t="s">
        <v>1257</v>
      </c>
      <c r="G187" s="289"/>
      <c r="H187" s="289" t="s">
        <v>1334</v>
      </c>
      <c r="I187" s="289" t="s">
        <v>1332</v>
      </c>
      <c r="J187" s="289"/>
      <c r="K187" s="337"/>
    </row>
    <row r="188" spans="2:11" s="1" customFormat="1" ht="15" customHeight="1">
      <c r="B188" s="314"/>
      <c r="C188" s="289" t="s">
        <v>1335</v>
      </c>
      <c r="D188" s="289"/>
      <c r="E188" s="289"/>
      <c r="F188" s="312" t="s">
        <v>1257</v>
      </c>
      <c r="G188" s="289"/>
      <c r="H188" s="289" t="s">
        <v>1336</v>
      </c>
      <c r="I188" s="289" t="s">
        <v>1332</v>
      </c>
      <c r="J188" s="289"/>
      <c r="K188" s="337"/>
    </row>
    <row r="189" spans="2:11" s="1" customFormat="1" ht="15" customHeight="1">
      <c r="B189" s="314"/>
      <c r="C189" s="350" t="s">
        <v>1337</v>
      </c>
      <c r="D189" s="289"/>
      <c r="E189" s="289"/>
      <c r="F189" s="312" t="s">
        <v>1257</v>
      </c>
      <c r="G189" s="289"/>
      <c r="H189" s="289" t="s">
        <v>1338</v>
      </c>
      <c r="I189" s="289" t="s">
        <v>1339</v>
      </c>
      <c r="J189" s="351" t="s">
        <v>1340</v>
      </c>
      <c r="K189" s="337"/>
    </row>
    <row r="190" spans="2:11" s="17" customFormat="1" ht="15" customHeight="1">
      <c r="B190" s="352"/>
      <c r="C190" s="353" t="s">
        <v>1341</v>
      </c>
      <c r="D190" s="354"/>
      <c r="E190" s="354"/>
      <c r="F190" s="355" t="s">
        <v>1257</v>
      </c>
      <c r="G190" s="354"/>
      <c r="H190" s="354" t="s">
        <v>1342</v>
      </c>
      <c r="I190" s="354" t="s">
        <v>1339</v>
      </c>
      <c r="J190" s="356" t="s">
        <v>1340</v>
      </c>
      <c r="K190" s="357"/>
    </row>
    <row r="191" spans="2:11" s="1" customFormat="1" ht="15" customHeight="1">
      <c r="B191" s="314"/>
      <c r="C191" s="350" t="s">
        <v>44</v>
      </c>
      <c r="D191" s="289"/>
      <c r="E191" s="289"/>
      <c r="F191" s="312" t="s">
        <v>1251</v>
      </c>
      <c r="G191" s="289"/>
      <c r="H191" s="286" t="s">
        <v>1343</v>
      </c>
      <c r="I191" s="289" t="s">
        <v>1344</v>
      </c>
      <c r="J191" s="289"/>
      <c r="K191" s="337"/>
    </row>
    <row r="192" spans="2:11" s="1" customFormat="1" ht="15" customHeight="1">
      <c r="B192" s="314"/>
      <c r="C192" s="350" t="s">
        <v>1345</v>
      </c>
      <c r="D192" s="289"/>
      <c r="E192" s="289"/>
      <c r="F192" s="312" t="s">
        <v>1251</v>
      </c>
      <c r="G192" s="289"/>
      <c r="H192" s="289" t="s">
        <v>1346</v>
      </c>
      <c r="I192" s="289" t="s">
        <v>1286</v>
      </c>
      <c r="J192" s="289"/>
      <c r="K192" s="337"/>
    </row>
    <row r="193" spans="2:11" s="1" customFormat="1" ht="15" customHeight="1">
      <c r="B193" s="314"/>
      <c r="C193" s="350" t="s">
        <v>1347</v>
      </c>
      <c r="D193" s="289"/>
      <c r="E193" s="289"/>
      <c r="F193" s="312" t="s">
        <v>1251</v>
      </c>
      <c r="G193" s="289"/>
      <c r="H193" s="289" t="s">
        <v>1348</v>
      </c>
      <c r="I193" s="289" t="s">
        <v>1286</v>
      </c>
      <c r="J193" s="289"/>
      <c r="K193" s="337"/>
    </row>
    <row r="194" spans="2:11" s="1" customFormat="1" ht="15" customHeight="1">
      <c r="B194" s="314"/>
      <c r="C194" s="350" t="s">
        <v>1349</v>
      </c>
      <c r="D194" s="289"/>
      <c r="E194" s="289"/>
      <c r="F194" s="312" t="s">
        <v>1257</v>
      </c>
      <c r="G194" s="289"/>
      <c r="H194" s="289" t="s">
        <v>1350</v>
      </c>
      <c r="I194" s="289" t="s">
        <v>1286</v>
      </c>
      <c r="J194" s="289"/>
      <c r="K194" s="337"/>
    </row>
    <row r="195" spans="2:11" s="1" customFormat="1" ht="15" customHeight="1">
      <c r="B195" s="343"/>
      <c r="C195" s="358"/>
      <c r="D195" s="323"/>
      <c r="E195" s="323"/>
      <c r="F195" s="323"/>
      <c r="G195" s="323"/>
      <c r="H195" s="323"/>
      <c r="I195" s="323"/>
      <c r="J195" s="323"/>
      <c r="K195" s="344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325"/>
      <c r="C197" s="335"/>
      <c r="D197" s="335"/>
      <c r="E197" s="335"/>
      <c r="F197" s="345"/>
      <c r="G197" s="335"/>
      <c r="H197" s="335"/>
      <c r="I197" s="335"/>
      <c r="J197" s="335"/>
      <c r="K197" s="325"/>
    </row>
    <row r="198" spans="2:11" s="1" customFormat="1" ht="18.75" customHeight="1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2:11" s="1" customFormat="1" ht="13.5">
      <c r="B199" s="276"/>
      <c r="C199" s="277"/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1">
      <c r="B200" s="279"/>
      <c r="C200" s="280" t="s">
        <v>1351</v>
      </c>
      <c r="D200" s="280"/>
      <c r="E200" s="280"/>
      <c r="F200" s="280"/>
      <c r="G200" s="280"/>
      <c r="H200" s="280"/>
      <c r="I200" s="280"/>
      <c r="J200" s="280"/>
      <c r="K200" s="281"/>
    </row>
    <row r="201" spans="2:11" s="1" customFormat="1" ht="25.5" customHeight="1">
      <c r="B201" s="279"/>
      <c r="C201" s="359" t="s">
        <v>1352</v>
      </c>
      <c r="D201" s="359"/>
      <c r="E201" s="359"/>
      <c r="F201" s="359" t="s">
        <v>1353</v>
      </c>
      <c r="G201" s="360"/>
      <c r="H201" s="359" t="s">
        <v>1354</v>
      </c>
      <c r="I201" s="359"/>
      <c r="J201" s="359"/>
      <c r="K201" s="281"/>
    </row>
    <row r="202" spans="2:11" s="1" customFormat="1" ht="5.25" customHeight="1">
      <c r="B202" s="314"/>
      <c r="C202" s="309"/>
      <c r="D202" s="309"/>
      <c r="E202" s="309"/>
      <c r="F202" s="309"/>
      <c r="G202" s="335"/>
      <c r="H202" s="309"/>
      <c r="I202" s="309"/>
      <c r="J202" s="309"/>
      <c r="K202" s="337"/>
    </row>
    <row r="203" spans="2:11" s="1" customFormat="1" ht="15" customHeight="1">
      <c r="B203" s="314"/>
      <c r="C203" s="289" t="s">
        <v>1344</v>
      </c>
      <c r="D203" s="289"/>
      <c r="E203" s="289"/>
      <c r="F203" s="312" t="s">
        <v>45</v>
      </c>
      <c r="G203" s="289"/>
      <c r="H203" s="289" t="s">
        <v>1355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46</v>
      </c>
      <c r="G204" s="289"/>
      <c r="H204" s="289" t="s">
        <v>1356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49</v>
      </c>
      <c r="G205" s="289"/>
      <c r="H205" s="289" t="s">
        <v>1357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47</v>
      </c>
      <c r="G206" s="289"/>
      <c r="H206" s="289" t="s">
        <v>1358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 t="s">
        <v>48</v>
      </c>
      <c r="G207" s="289"/>
      <c r="H207" s="289" t="s">
        <v>1359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/>
      <c r="G208" s="289"/>
      <c r="H208" s="289"/>
      <c r="I208" s="289"/>
      <c r="J208" s="289"/>
      <c r="K208" s="337"/>
    </row>
    <row r="209" spans="2:11" s="1" customFormat="1" ht="15" customHeight="1">
      <c r="B209" s="314"/>
      <c r="C209" s="289" t="s">
        <v>1298</v>
      </c>
      <c r="D209" s="289"/>
      <c r="E209" s="289"/>
      <c r="F209" s="312" t="s">
        <v>81</v>
      </c>
      <c r="G209" s="289"/>
      <c r="H209" s="289" t="s">
        <v>1360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1193</v>
      </c>
      <c r="G210" s="289"/>
      <c r="H210" s="289" t="s">
        <v>1194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1191</v>
      </c>
      <c r="G211" s="289"/>
      <c r="H211" s="289" t="s">
        <v>1361</v>
      </c>
      <c r="I211" s="289"/>
      <c r="J211" s="289"/>
      <c r="K211" s="337"/>
    </row>
    <row r="212" spans="2:11" s="1" customFormat="1" ht="15" customHeight="1">
      <c r="B212" s="361"/>
      <c r="C212" s="289"/>
      <c r="D212" s="289"/>
      <c r="E212" s="289"/>
      <c r="F212" s="312" t="s">
        <v>1195</v>
      </c>
      <c r="G212" s="350"/>
      <c r="H212" s="341" t="s">
        <v>1196</v>
      </c>
      <c r="I212" s="341"/>
      <c r="J212" s="341"/>
      <c r="K212" s="362"/>
    </row>
    <row r="213" spans="2:11" s="1" customFormat="1" ht="15" customHeight="1">
      <c r="B213" s="361"/>
      <c r="C213" s="289"/>
      <c r="D213" s="289"/>
      <c r="E213" s="289"/>
      <c r="F213" s="312" t="s">
        <v>1197</v>
      </c>
      <c r="G213" s="350"/>
      <c r="H213" s="341" t="s">
        <v>1362</v>
      </c>
      <c r="I213" s="341"/>
      <c r="J213" s="341"/>
      <c r="K213" s="362"/>
    </row>
    <row r="214" spans="2:11" s="1" customFormat="1" ht="15" customHeight="1">
      <c r="B214" s="361"/>
      <c r="C214" s="289"/>
      <c r="D214" s="289"/>
      <c r="E214" s="289"/>
      <c r="F214" s="312"/>
      <c r="G214" s="350"/>
      <c r="H214" s="341"/>
      <c r="I214" s="341"/>
      <c r="J214" s="341"/>
      <c r="K214" s="362"/>
    </row>
    <row r="215" spans="2:11" s="1" customFormat="1" ht="15" customHeight="1">
      <c r="B215" s="361"/>
      <c r="C215" s="289" t="s">
        <v>1322</v>
      </c>
      <c r="D215" s="289"/>
      <c r="E215" s="289"/>
      <c r="F215" s="312">
        <v>1</v>
      </c>
      <c r="G215" s="350"/>
      <c r="H215" s="341" t="s">
        <v>1363</v>
      </c>
      <c r="I215" s="341"/>
      <c r="J215" s="341"/>
      <c r="K215" s="362"/>
    </row>
    <row r="216" spans="2:11" s="1" customFormat="1" ht="15" customHeight="1">
      <c r="B216" s="361"/>
      <c r="C216" s="289"/>
      <c r="D216" s="289"/>
      <c r="E216" s="289"/>
      <c r="F216" s="312">
        <v>2</v>
      </c>
      <c r="G216" s="350"/>
      <c r="H216" s="341" t="s">
        <v>1364</v>
      </c>
      <c r="I216" s="341"/>
      <c r="J216" s="341"/>
      <c r="K216" s="362"/>
    </row>
    <row r="217" spans="2:11" s="1" customFormat="1" ht="15" customHeight="1">
      <c r="B217" s="361"/>
      <c r="C217" s="289"/>
      <c r="D217" s="289"/>
      <c r="E217" s="289"/>
      <c r="F217" s="312">
        <v>3</v>
      </c>
      <c r="G217" s="350"/>
      <c r="H217" s="341" t="s">
        <v>1365</v>
      </c>
      <c r="I217" s="341"/>
      <c r="J217" s="341"/>
      <c r="K217" s="362"/>
    </row>
    <row r="218" spans="2:11" s="1" customFormat="1" ht="15" customHeight="1">
      <c r="B218" s="361"/>
      <c r="C218" s="289"/>
      <c r="D218" s="289"/>
      <c r="E218" s="289"/>
      <c r="F218" s="312">
        <v>4</v>
      </c>
      <c r="G218" s="350"/>
      <c r="H218" s="341" t="s">
        <v>1366</v>
      </c>
      <c r="I218" s="341"/>
      <c r="J218" s="341"/>
      <c r="K218" s="362"/>
    </row>
    <row r="219" spans="2:11" s="1" customFormat="1" ht="12.75" customHeight="1">
      <c r="B219" s="363"/>
      <c r="C219" s="364"/>
      <c r="D219" s="364"/>
      <c r="E219" s="364"/>
      <c r="F219" s="364"/>
      <c r="G219" s="364"/>
      <c r="H219" s="364"/>
      <c r="I219" s="364"/>
      <c r="J219" s="364"/>
      <c r="K219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Štěpán</dc:creator>
  <cp:keywords/>
  <dc:description/>
  <cp:lastModifiedBy>Michael Štěpán</cp:lastModifiedBy>
  <dcterms:created xsi:type="dcterms:W3CDTF">2024-04-15T22:10:58Z</dcterms:created>
  <dcterms:modified xsi:type="dcterms:W3CDTF">2024-04-15T22:11:07Z</dcterms:modified>
  <cp:category/>
  <cp:version/>
  <cp:contentType/>
  <cp:contentStatus/>
</cp:coreProperties>
</file>