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Temp\Zakazky\2024\20240102 Sanace a odvodnění spodní stavby Základní školy v ulici Heřmánkova č. p. 95, Machnín - aktualizace rozpočtu\"/>
    </mc:Choice>
  </mc:AlternateContent>
  <bookViews>
    <workbookView xWindow="0" yWindow="0" windowWidth="0" windowHeight="0"/>
  </bookViews>
  <sheets>
    <sheet name="Rekapitulace stavby" sheetId="1" r:id="rId1"/>
    <sheet name="01 - Sanace a odvodnění s..." sheetId="2" r:id="rId2"/>
    <sheet name="02 - Splašková kanalizačn..." sheetId="3" r:id="rId3"/>
    <sheet name="VRN - Vedlejší rozpočtové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Sanace a odvodnění s...'!$C$100:$K$980</definedName>
    <definedName name="_xlnm.Print_Area" localSheetId="1">'01 - Sanace a odvodnění s...'!$C$4:$J$39,'01 - Sanace a odvodnění s...'!$C$45:$J$82,'01 - Sanace a odvodnění s...'!$C$88:$K$980</definedName>
    <definedName name="_xlnm.Print_Titles" localSheetId="1">'01 - Sanace a odvodnění s...'!$100:$100</definedName>
    <definedName name="_xlnm._FilterDatabase" localSheetId="2" hidden="1">'02 - Splašková kanalizačn...'!$C$88:$K$562</definedName>
    <definedName name="_xlnm.Print_Area" localSheetId="2">'02 - Splašková kanalizačn...'!$C$4:$J$39,'02 - Splašková kanalizačn...'!$C$45:$J$70,'02 - Splašková kanalizačn...'!$C$76:$K$562</definedName>
    <definedName name="_xlnm.Print_Titles" localSheetId="2">'02 - Splašková kanalizačn...'!$88:$88</definedName>
    <definedName name="_xlnm._FilterDatabase" localSheetId="3" hidden="1">'VRN - Vedlejší rozpočtové...'!$C$86:$K$125</definedName>
    <definedName name="_xlnm.Print_Area" localSheetId="3">'VRN - Vedlejší rozpočtové...'!$C$4:$J$39,'VRN - Vedlejší rozpočtové...'!$C$45:$J$68,'VRN - Vedlejší rozpočtové...'!$C$74:$K$125</definedName>
    <definedName name="_xlnm.Print_Titles" localSheetId="3">'VRN - Vedlejší rozpočtové...'!$86:$86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124"/>
  <c r="BH124"/>
  <c r="BG124"/>
  <c r="BF124"/>
  <c r="T124"/>
  <c r="T123"/>
  <c r="R124"/>
  <c r="R123"/>
  <c r="P124"/>
  <c r="P123"/>
  <c r="BI121"/>
  <c r="BH121"/>
  <c r="BG121"/>
  <c r="BF121"/>
  <c r="T121"/>
  <c r="T120"/>
  <c r="R121"/>
  <c r="R120"/>
  <c r="P121"/>
  <c r="P120"/>
  <c r="BI118"/>
  <c r="BH118"/>
  <c r="BG118"/>
  <c r="BF118"/>
  <c r="T118"/>
  <c r="R118"/>
  <c r="P118"/>
  <c r="BI115"/>
  <c r="BH115"/>
  <c r="BG115"/>
  <c r="BF115"/>
  <c r="T115"/>
  <c r="R115"/>
  <c r="P115"/>
  <c r="BI113"/>
  <c r="BH113"/>
  <c r="BG113"/>
  <c r="BF113"/>
  <c r="T113"/>
  <c r="R113"/>
  <c r="P113"/>
  <c r="BI110"/>
  <c r="BH110"/>
  <c r="BG110"/>
  <c r="BF110"/>
  <c r="T110"/>
  <c r="R110"/>
  <c r="P110"/>
  <c r="BI108"/>
  <c r="BH108"/>
  <c r="BG108"/>
  <c r="BF108"/>
  <c r="T108"/>
  <c r="R108"/>
  <c r="P108"/>
  <c r="BI105"/>
  <c r="BH105"/>
  <c r="BG105"/>
  <c r="BF105"/>
  <c r="T105"/>
  <c r="T104"/>
  <c r="R105"/>
  <c r="R104"/>
  <c r="P105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T89"/>
  <c r="R90"/>
  <c r="R89"/>
  <c r="P90"/>
  <c r="P89"/>
  <c r="J84"/>
  <c r="F83"/>
  <c r="F81"/>
  <c r="E79"/>
  <c r="J55"/>
  <c r="F54"/>
  <c r="F52"/>
  <c r="E50"/>
  <c r="J21"/>
  <c r="E21"/>
  <c r="J83"/>
  <c r="J20"/>
  <c r="J18"/>
  <c r="E18"/>
  <c r="F84"/>
  <c r="J17"/>
  <c r="J12"/>
  <c r="J81"/>
  <c r="E7"/>
  <c r="E77"/>
  <c i="3" r="J37"/>
  <c r="J36"/>
  <c i="1" r="AY56"/>
  <c i="3" r="J35"/>
  <c i="1" r="AX56"/>
  <c i="3" r="BI561"/>
  <c r="BH561"/>
  <c r="BG561"/>
  <c r="BF561"/>
  <c r="T561"/>
  <c r="T560"/>
  <c r="R561"/>
  <c r="R560"/>
  <c r="P561"/>
  <c r="P560"/>
  <c r="BI556"/>
  <c r="BH556"/>
  <c r="BG556"/>
  <c r="BF556"/>
  <c r="T556"/>
  <c r="R556"/>
  <c r="P556"/>
  <c r="BI552"/>
  <c r="BH552"/>
  <c r="BG552"/>
  <c r="BF552"/>
  <c r="T552"/>
  <c r="R552"/>
  <c r="P552"/>
  <c r="BI548"/>
  <c r="BH548"/>
  <c r="BG548"/>
  <c r="BF548"/>
  <c r="T548"/>
  <c r="R548"/>
  <c r="P548"/>
  <c r="BI543"/>
  <c r="BH543"/>
  <c r="BG543"/>
  <c r="BF543"/>
  <c r="T543"/>
  <c r="R543"/>
  <c r="P543"/>
  <c r="BI539"/>
  <c r="BH539"/>
  <c r="BG539"/>
  <c r="BF539"/>
  <c r="T539"/>
  <c r="R539"/>
  <c r="P539"/>
  <c r="BI534"/>
  <c r="BH534"/>
  <c r="BG534"/>
  <c r="BF534"/>
  <c r="T534"/>
  <c r="R534"/>
  <c r="P534"/>
  <c r="BI532"/>
  <c r="BH532"/>
  <c r="BG532"/>
  <c r="BF532"/>
  <c r="T532"/>
  <c r="R532"/>
  <c r="P532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19"/>
  <c r="BH519"/>
  <c r="BG519"/>
  <c r="BF519"/>
  <c r="T519"/>
  <c r="R519"/>
  <c r="P519"/>
  <c r="BI512"/>
  <c r="BH512"/>
  <c r="BG512"/>
  <c r="BF512"/>
  <c r="T512"/>
  <c r="R512"/>
  <c r="P512"/>
  <c r="BI510"/>
  <c r="BH510"/>
  <c r="BG510"/>
  <c r="BF510"/>
  <c r="T510"/>
  <c r="R510"/>
  <c r="P510"/>
  <c r="BI507"/>
  <c r="BH507"/>
  <c r="BG507"/>
  <c r="BF507"/>
  <c r="T507"/>
  <c r="R507"/>
  <c r="P507"/>
  <c r="BI505"/>
  <c r="BH505"/>
  <c r="BG505"/>
  <c r="BF505"/>
  <c r="T505"/>
  <c r="R505"/>
  <c r="P505"/>
  <c r="BI501"/>
  <c r="BH501"/>
  <c r="BG501"/>
  <c r="BF501"/>
  <c r="T501"/>
  <c r="R501"/>
  <c r="P501"/>
  <c r="BI495"/>
  <c r="BH495"/>
  <c r="BG495"/>
  <c r="BF495"/>
  <c r="T495"/>
  <c r="R495"/>
  <c r="P495"/>
  <c r="BI494"/>
  <c r="BH494"/>
  <c r="BG494"/>
  <c r="BF494"/>
  <c r="T494"/>
  <c r="R494"/>
  <c r="P494"/>
  <c r="BI492"/>
  <c r="BH492"/>
  <c r="BG492"/>
  <c r="BF492"/>
  <c r="T492"/>
  <c r="R492"/>
  <c r="P492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2"/>
  <c r="BH482"/>
  <c r="BG482"/>
  <c r="BF482"/>
  <c r="T482"/>
  <c r="R482"/>
  <c r="P482"/>
  <c r="BI481"/>
  <c r="BH481"/>
  <c r="BG481"/>
  <c r="BF481"/>
  <c r="T481"/>
  <c r="R481"/>
  <c r="P481"/>
  <c r="BI479"/>
  <c r="BH479"/>
  <c r="BG479"/>
  <c r="BF479"/>
  <c r="T479"/>
  <c r="R479"/>
  <c r="P479"/>
  <c r="BI478"/>
  <c r="BH478"/>
  <c r="BG478"/>
  <c r="BF478"/>
  <c r="T478"/>
  <c r="R478"/>
  <c r="P478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9"/>
  <c r="BH469"/>
  <c r="BG469"/>
  <c r="BF469"/>
  <c r="T469"/>
  <c r="R469"/>
  <c r="P469"/>
  <c r="BI467"/>
  <c r="BH467"/>
  <c r="BG467"/>
  <c r="BF467"/>
  <c r="T467"/>
  <c r="R467"/>
  <c r="P467"/>
  <c r="BI466"/>
  <c r="BH466"/>
  <c r="BG466"/>
  <c r="BF466"/>
  <c r="T466"/>
  <c r="R466"/>
  <c r="P466"/>
  <c r="BI464"/>
  <c r="BH464"/>
  <c r="BG464"/>
  <c r="BF464"/>
  <c r="T464"/>
  <c r="R464"/>
  <c r="P464"/>
  <c r="BI463"/>
  <c r="BH463"/>
  <c r="BG463"/>
  <c r="BF463"/>
  <c r="T463"/>
  <c r="R463"/>
  <c r="P463"/>
  <c r="BI461"/>
  <c r="BH461"/>
  <c r="BG461"/>
  <c r="BF461"/>
  <c r="T461"/>
  <c r="R461"/>
  <c r="P461"/>
  <c r="BI459"/>
  <c r="BH459"/>
  <c r="BG459"/>
  <c r="BF459"/>
  <c r="T459"/>
  <c r="R459"/>
  <c r="P459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38"/>
  <c r="BH438"/>
  <c r="BG438"/>
  <c r="BF438"/>
  <c r="T438"/>
  <c r="R438"/>
  <c r="P438"/>
  <c r="BI430"/>
  <c r="BH430"/>
  <c r="BG430"/>
  <c r="BF430"/>
  <c r="T430"/>
  <c r="R430"/>
  <c r="P430"/>
  <c r="BI422"/>
  <c r="BH422"/>
  <c r="BG422"/>
  <c r="BF422"/>
  <c r="T422"/>
  <c r="R422"/>
  <c r="P422"/>
  <c r="BI414"/>
  <c r="BH414"/>
  <c r="BG414"/>
  <c r="BF414"/>
  <c r="T414"/>
  <c r="R414"/>
  <c r="P414"/>
  <c r="BI409"/>
  <c r="BH409"/>
  <c r="BG409"/>
  <c r="BF409"/>
  <c r="T409"/>
  <c r="R409"/>
  <c r="P409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0"/>
  <c r="BH390"/>
  <c r="BG390"/>
  <c r="BF390"/>
  <c r="T390"/>
  <c r="R390"/>
  <c r="P390"/>
  <c r="BI384"/>
  <c r="BH384"/>
  <c r="BG384"/>
  <c r="BF384"/>
  <c r="T384"/>
  <c r="R384"/>
  <c r="P384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5"/>
  <c r="BH375"/>
  <c r="BG375"/>
  <c r="BF375"/>
  <c r="T375"/>
  <c r="R375"/>
  <c r="P375"/>
  <c r="BI370"/>
  <c r="BH370"/>
  <c r="BG370"/>
  <c r="BF370"/>
  <c r="T370"/>
  <c r="R370"/>
  <c r="P370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2"/>
  <c r="BH352"/>
  <c r="BG352"/>
  <c r="BF352"/>
  <c r="T352"/>
  <c r="R352"/>
  <c r="P352"/>
  <c r="BI350"/>
  <c r="BH350"/>
  <c r="BG350"/>
  <c r="BF350"/>
  <c r="T350"/>
  <c r="R350"/>
  <c r="P350"/>
  <c r="BI346"/>
  <c r="BH346"/>
  <c r="BG346"/>
  <c r="BF346"/>
  <c r="T346"/>
  <c r="R346"/>
  <c r="P346"/>
  <c r="BI341"/>
  <c r="BH341"/>
  <c r="BG341"/>
  <c r="BF341"/>
  <c r="T341"/>
  <c r="T335"/>
  <c r="R341"/>
  <c r="R335"/>
  <c r="P341"/>
  <c r="P335"/>
  <c r="BI336"/>
  <c r="BH336"/>
  <c r="BG336"/>
  <c r="BF336"/>
  <c r="T336"/>
  <c r="R336"/>
  <c r="P336"/>
  <c r="BI332"/>
  <c r="BH332"/>
  <c r="BG332"/>
  <c r="BF332"/>
  <c r="T332"/>
  <c r="R332"/>
  <c r="P332"/>
  <c r="BI324"/>
  <c r="BH324"/>
  <c r="BG324"/>
  <c r="BF324"/>
  <c r="T324"/>
  <c r="R324"/>
  <c r="P324"/>
  <c r="BI316"/>
  <c r="BH316"/>
  <c r="BG316"/>
  <c r="BF316"/>
  <c r="T316"/>
  <c r="R316"/>
  <c r="P316"/>
  <c r="BI313"/>
  <c r="BH313"/>
  <c r="BG313"/>
  <c r="BF313"/>
  <c r="T313"/>
  <c r="R313"/>
  <c r="P313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57"/>
  <c r="BH257"/>
  <c r="BG257"/>
  <c r="BF257"/>
  <c r="T257"/>
  <c r="R257"/>
  <c r="P257"/>
  <c r="BI251"/>
  <c r="BH251"/>
  <c r="BG251"/>
  <c r="BF251"/>
  <c r="T251"/>
  <c r="R251"/>
  <c r="P251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6"/>
  <c r="BH236"/>
  <c r="BG236"/>
  <c r="BF236"/>
  <c r="T236"/>
  <c r="R236"/>
  <c r="P236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16"/>
  <c r="BH216"/>
  <c r="BG216"/>
  <c r="BF216"/>
  <c r="T216"/>
  <c r="R216"/>
  <c r="P216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64"/>
  <c r="BH164"/>
  <c r="BG164"/>
  <c r="BF164"/>
  <c r="T164"/>
  <c r="R164"/>
  <c r="P164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4"/>
  <c r="BH134"/>
  <c r="BG134"/>
  <c r="BF134"/>
  <c r="T134"/>
  <c r="R134"/>
  <c r="P134"/>
  <c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08"/>
  <c r="BH108"/>
  <c r="BG108"/>
  <c r="BF108"/>
  <c r="T108"/>
  <c r="R108"/>
  <c r="P108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J86"/>
  <c r="J85"/>
  <c r="F85"/>
  <c r="F83"/>
  <c r="E81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977"/>
  <c r="BH977"/>
  <c r="BG977"/>
  <c r="BF977"/>
  <c r="T977"/>
  <c r="R977"/>
  <c r="P977"/>
  <c r="BI973"/>
  <c r="BH973"/>
  <c r="BG973"/>
  <c r="BF973"/>
  <c r="T973"/>
  <c r="R973"/>
  <c r="P973"/>
  <c r="BI969"/>
  <c r="BH969"/>
  <c r="BG969"/>
  <c r="BF969"/>
  <c r="T969"/>
  <c r="R969"/>
  <c r="P969"/>
  <c r="BI956"/>
  <c r="BH956"/>
  <c r="BG956"/>
  <c r="BF956"/>
  <c r="T956"/>
  <c r="R956"/>
  <c r="P956"/>
  <c r="BI945"/>
  <c r="BH945"/>
  <c r="BG945"/>
  <c r="BF945"/>
  <c r="T945"/>
  <c r="R945"/>
  <c r="P945"/>
  <c r="BI934"/>
  <c r="BH934"/>
  <c r="BG934"/>
  <c r="BF934"/>
  <c r="T934"/>
  <c r="R934"/>
  <c r="P934"/>
  <c r="BI923"/>
  <c r="BH923"/>
  <c r="BG923"/>
  <c r="BF923"/>
  <c r="T923"/>
  <c r="R923"/>
  <c r="P923"/>
  <c r="BI912"/>
  <c r="BH912"/>
  <c r="BG912"/>
  <c r="BF912"/>
  <c r="T912"/>
  <c r="R912"/>
  <c r="P912"/>
  <c r="BI909"/>
  <c r="BH909"/>
  <c r="BG909"/>
  <c r="BF909"/>
  <c r="T909"/>
  <c r="R909"/>
  <c r="P909"/>
  <c r="BI907"/>
  <c r="BH907"/>
  <c r="BG907"/>
  <c r="BF907"/>
  <c r="T907"/>
  <c r="R907"/>
  <c r="P907"/>
  <c r="BI904"/>
  <c r="BH904"/>
  <c r="BG904"/>
  <c r="BF904"/>
  <c r="T904"/>
  <c r="R904"/>
  <c r="P904"/>
  <c r="BI900"/>
  <c r="BH900"/>
  <c r="BG900"/>
  <c r="BF900"/>
  <c r="T900"/>
  <c r="R900"/>
  <c r="P900"/>
  <c r="BI895"/>
  <c r="BH895"/>
  <c r="BG895"/>
  <c r="BF895"/>
  <c r="T895"/>
  <c r="R895"/>
  <c r="P895"/>
  <c r="BI892"/>
  <c r="BH892"/>
  <c r="BG892"/>
  <c r="BF892"/>
  <c r="T892"/>
  <c r="R892"/>
  <c r="P892"/>
  <c r="BI888"/>
  <c r="BH888"/>
  <c r="BG888"/>
  <c r="BF888"/>
  <c r="T888"/>
  <c r="R888"/>
  <c r="P888"/>
  <c r="BI885"/>
  <c r="BH885"/>
  <c r="BG885"/>
  <c r="BF885"/>
  <c r="T885"/>
  <c r="R885"/>
  <c r="P885"/>
  <c r="BI882"/>
  <c r="BH882"/>
  <c r="BG882"/>
  <c r="BF882"/>
  <c r="T882"/>
  <c r="R882"/>
  <c r="P882"/>
  <c r="BI879"/>
  <c r="BH879"/>
  <c r="BG879"/>
  <c r="BF879"/>
  <c r="T879"/>
  <c r="R879"/>
  <c r="P879"/>
  <c r="BI875"/>
  <c r="BH875"/>
  <c r="BG875"/>
  <c r="BF875"/>
  <c r="T875"/>
  <c r="R875"/>
  <c r="P875"/>
  <c r="BI872"/>
  <c r="BH872"/>
  <c r="BG872"/>
  <c r="BF872"/>
  <c r="T872"/>
  <c r="R872"/>
  <c r="P872"/>
  <c r="BI868"/>
  <c r="BH868"/>
  <c r="BG868"/>
  <c r="BF868"/>
  <c r="T868"/>
  <c r="R868"/>
  <c r="P868"/>
  <c r="BI864"/>
  <c r="BH864"/>
  <c r="BG864"/>
  <c r="BF864"/>
  <c r="T864"/>
  <c r="R864"/>
  <c r="P864"/>
  <c r="BI859"/>
  <c r="BH859"/>
  <c r="BG859"/>
  <c r="BF859"/>
  <c r="T859"/>
  <c r="T858"/>
  <c r="R859"/>
  <c r="R858"/>
  <c r="P859"/>
  <c r="P858"/>
  <c r="BI856"/>
  <c r="BH856"/>
  <c r="BG856"/>
  <c r="BF856"/>
  <c r="T856"/>
  <c r="R856"/>
  <c r="P856"/>
  <c r="BI853"/>
  <c r="BH853"/>
  <c r="BG853"/>
  <c r="BF853"/>
  <c r="T853"/>
  <c r="R853"/>
  <c r="P853"/>
  <c r="BI850"/>
  <c r="BH850"/>
  <c r="BG850"/>
  <c r="BF850"/>
  <c r="T850"/>
  <c r="R850"/>
  <c r="P850"/>
  <c r="BI846"/>
  <c r="BH846"/>
  <c r="BG846"/>
  <c r="BF846"/>
  <c r="T846"/>
  <c r="R846"/>
  <c r="P846"/>
  <c r="BI842"/>
  <c r="BH842"/>
  <c r="BG842"/>
  <c r="BF842"/>
  <c r="T842"/>
  <c r="R842"/>
  <c r="P842"/>
  <c r="BI837"/>
  <c r="BH837"/>
  <c r="BG837"/>
  <c r="BF837"/>
  <c r="T837"/>
  <c r="R837"/>
  <c r="P837"/>
  <c r="BI829"/>
  <c r="BH829"/>
  <c r="BG829"/>
  <c r="BF829"/>
  <c r="T829"/>
  <c r="R829"/>
  <c r="P829"/>
  <c r="BI825"/>
  <c r="BH825"/>
  <c r="BG825"/>
  <c r="BF825"/>
  <c r="T825"/>
  <c r="R825"/>
  <c r="P825"/>
  <c r="BI817"/>
  <c r="BH817"/>
  <c r="BG817"/>
  <c r="BF817"/>
  <c r="T817"/>
  <c r="R817"/>
  <c r="P817"/>
  <c r="BI809"/>
  <c r="BH809"/>
  <c r="BG809"/>
  <c r="BF809"/>
  <c r="T809"/>
  <c r="R809"/>
  <c r="P809"/>
  <c r="BI806"/>
  <c r="BH806"/>
  <c r="BG806"/>
  <c r="BF806"/>
  <c r="T806"/>
  <c r="R806"/>
  <c r="P806"/>
  <c r="BI798"/>
  <c r="BH798"/>
  <c r="BG798"/>
  <c r="BF798"/>
  <c r="T798"/>
  <c r="R798"/>
  <c r="P798"/>
  <c r="BI789"/>
  <c r="BH789"/>
  <c r="BG789"/>
  <c r="BF789"/>
  <c r="T789"/>
  <c r="R789"/>
  <c r="P789"/>
  <c r="BI780"/>
  <c r="BH780"/>
  <c r="BG780"/>
  <c r="BF780"/>
  <c r="T780"/>
  <c r="R780"/>
  <c r="P780"/>
  <c r="BI773"/>
  <c r="BH773"/>
  <c r="BG773"/>
  <c r="BF773"/>
  <c r="T773"/>
  <c r="R773"/>
  <c r="P773"/>
  <c r="BI770"/>
  <c r="BH770"/>
  <c r="BG770"/>
  <c r="BF770"/>
  <c r="T770"/>
  <c r="R770"/>
  <c r="P770"/>
  <c r="BI763"/>
  <c r="BH763"/>
  <c r="BG763"/>
  <c r="BF763"/>
  <c r="T763"/>
  <c r="R763"/>
  <c r="P763"/>
  <c r="BI753"/>
  <c r="BH753"/>
  <c r="BG753"/>
  <c r="BF753"/>
  <c r="T753"/>
  <c r="R753"/>
  <c r="P753"/>
  <c r="BI743"/>
  <c r="BH743"/>
  <c r="BG743"/>
  <c r="BF743"/>
  <c r="T743"/>
  <c r="R743"/>
  <c r="P743"/>
  <c r="BI735"/>
  <c r="BH735"/>
  <c r="BG735"/>
  <c r="BF735"/>
  <c r="T735"/>
  <c r="R735"/>
  <c r="P735"/>
  <c r="BI728"/>
  <c r="BH728"/>
  <c r="BG728"/>
  <c r="BF728"/>
  <c r="T728"/>
  <c r="R728"/>
  <c r="P728"/>
  <c r="BI724"/>
  <c r="BH724"/>
  <c r="BG724"/>
  <c r="BF724"/>
  <c r="T724"/>
  <c r="T723"/>
  <c r="R724"/>
  <c r="R723"/>
  <c r="P724"/>
  <c r="P723"/>
  <c r="BI718"/>
  <c r="BH718"/>
  <c r="BG718"/>
  <c r="BF718"/>
  <c r="T718"/>
  <c r="R718"/>
  <c r="P718"/>
  <c r="BI714"/>
  <c r="BH714"/>
  <c r="BG714"/>
  <c r="BF714"/>
  <c r="T714"/>
  <c r="R714"/>
  <c r="P714"/>
  <c r="BI710"/>
  <c r="BH710"/>
  <c r="BG710"/>
  <c r="BF710"/>
  <c r="T710"/>
  <c r="R710"/>
  <c r="P710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77"/>
  <c r="BH677"/>
  <c r="BG677"/>
  <c r="BF677"/>
  <c r="T677"/>
  <c r="R677"/>
  <c r="P677"/>
  <c r="BI665"/>
  <c r="BH665"/>
  <c r="BG665"/>
  <c r="BF665"/>
  <c r="T665"/>
  <c r="R665"/>
  <c r="P665"/>
  <c r="BI661"/>
  <c r="BH661"/>
  <c r="BG661"/>
  <c r="BF661"/>
  <c r="T661"/>
  <c r="R661"/>
  <c r="P661"/>
  <c r="BI657"/>
  <c r="BH657"/>
  <c r="BG657"/>
  <c r="BF657"/>
  <c r="T657"/>
  <c r="R657"/>
  <c r="P657"/>
  <c r="BI650"/>
  <c r="BH650"/>
  <c r="BG650"/>
  <c r="BF650"/>
  <c r="T650"/>
  <c r="R650"/>
  <c r="P650"/>
  <c r="BI646"/>
  <c r="BH646"/>
  <c r="BG646"/>
  <c r="BF646"/>
  <c r="T646"/>
  <c r="R646"/>
  <c r="P646"/>
  <c r="BI643"/>
  <c r="BH643"/>
  <c r="BG643"/>
  <c r="BF643"/>
  <c r="T643"/>
  <c r="R643"/>
  <c r="P643"/>
  <c r="BI640"/>
  <c r="BH640"/>
  <c r="BG640"/>
  <c r="BF640"/>
  <c r="T640"/>
  <c r="R640"/>
  <c r="P640"/>
  <c r="BI636"/>
  <c r="BH636"/>
  <c r="BG636"/>
  <c r="BF636"/>
  <c r="T636"/>
  <c r="R636"/>
  <c r="P636"/>
  <c r="BI633"/>
  <c r="BH633"/>
  <c r="BG633"/>
  <c r="BF633"/>
  <c r="T633"/>
  <c r="R633"/>
  <c r="P633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4"/>
  <c r="BH614"/>
  <c r="BG614"/>
  <c r="BF614"/>
  <c r="T614"/>
  <c r="R614"/>
  <c r="P614"/>
  <c r="BI610"/>
  <c r="BH610"/>
  <c r="BG610"/>
  <c r="BF610"/>
  <c r="T610"/>
  <c r="R610"/>
  <c r="P610"/>
  <c r="BI603"/>
  <c r="BH603"/>
  <c r="BG603"/>
  <c r="BF603"/>
  <c r="T603"/>
  <c r="R603"/>
  <c r="P603"/>
  <c r="BI599"/>
  <c r="BH599"/>
  <c r="BG599"/>
  <c r="BF599"/>
  <c r="T599"/>
  <c r="R599"/>
  <c r="P599"/>
  <c r="BI596"/>
  <c r="BH596"/>
  <c r="BG596"/>
  <c r="BF596"/>
  <c r="T596"/>
  <c r="R596"/>
  <c r="P596"/>
  <c r="BI592"/>
  <c r="BH592"/>
  <c r="BG592"/>
  <c r="BF592"/>
  <c r="T592"/>
  <c r="R592"/>
  <c r="P592"/>
  <c r="BI589"/>
  <c r="BH589"/>
  <c r="BG589"/>
  <c r="BF589"/>
  <c r="T589"/>
  <c r="R589"/>
  <c r="P589"/>
  <c r="BI583"/>
  <c r="BH583"/>
  <c r="BG583"/>
  <c r="BF583"/>
  <c r="T583"/>
  <c r="R583"/>
  <c r="P583"/>
  <c r="BI577"/>
  <c r="BH577"/>
  <c r="BG577"/>
  <c r="BF577"/>
  <c r="T577"/>
  <c r="R577"/>
  <c r="P577"/>
  <c r="BI571"/>
  <c r="BH571"/>
  <c r="BG571"/>
  <c r="BF571"/>
  <c r="T571"/>
  <c r="R571"/>
  <c r="P571"/>
  <c r="BI564"/>
  <c r="BH564"/>
  <c r="BG564"/>
  <c r="BF564"/>
  <c r="T564"/>
  <c r="R564"/>
  <c r="P564"/>
  <c r="BI556"/>
  <c r="BH556"/>
  <c r="BG556"/>
  <c r="BF556"/>
  <c r="T556"/>
  <c r="R556"/>
  <c r="P556"/>
  <c r="BI549"/>
  <c r="BH549"/>
  <c r="BG549"/>
  <c r="BF549"/>
  <c r="T549"/>
  <c r="R549"/>
  <c r="P549"/>
  <c r="BI538"/>
  <c r="BH538"/>
  <c r="BG538"/>
  <c r="BF538"/>
  <c r="T538"/>
  <c r="R538"/>
  <c r="P538"/>
  <c r="BI527"/>
  <c r="BH527"/>
  <c r="BG527"/>
  <c r="BF527"/>
  <c r="T527"/>
  <c r="R527"/>
  <c r="P527"/>
  <c r="BI516"/>
  <c r="BH516"/>
  <c r="BG516"/>
  <c r="BF516"/>
  <c r="T516"/>
  <c r="R516"/>
  <c r="P516"/>
  <c r="BI505"/>
  <c r="BH505"/>
  <c r="BG505"/>
  <c r="BF505"/>
  <c r="T505"/>
  <c r="R505"/>
  <c r="P505"/>
  <c r="BI499"/>
  <c r="BH499"/>
  <c r="BG499"/>
  <c r="BF499"/>
  <c r="T499"/>
  <c r="R499"/>
  <c r="P499"/>
  <c r="BI494"/>
  <c r="BH494"/>
  <c r="BG494"/>
  <c r="BF494"/>
  <c r="T494"/>
  <c r="R494"/>
  <c r="P494"/>
  <c r="BI489"/>
  <c r="BH489"/>
  <c r="BG489"/>
  <c r="BF489"/>
  <c r="T489"/>
  <c r="R489"/>
  <c r="P489"/>
  <c r="BI485"/>
  <c r="BH485"/>
  <c r="BG485"/>
  <c r="BF485"/>
  <c r="T485"/>
  <c r="R485"/>
  <c r="P485"/>
  <c r="BI479"/>
  <c r="BH479"/>
  <c r="BG479"/>
  <c r="BF479"/>
  <c r="T479"/>
  <c r="R479"/>
  <c r="P479"/>
  <c r="BI472"/>
  <c r="BH472"/>
  <c r="BG472"/>
  <c r="BF472"/>
  <c r="T472"/>
  <c r="R472"/>
  <c r="P472"/>
  <c r="BI464"/>
  <c r="BH464"/>
  <c r="BG464"/>
  <c r="BF464"/>
  <c r="T464"/>
  <c r="R464"/>
  <c r="P464"/>
  <c r="BI462"/>
  <c r="BH462"/>
  <c r="BG462"/>
  <c r="BF462"/>
  <c r="T462"/>
  <c r="R462"/>
  <c r="P462"/>
  <c r="BI457"/>
  <c r="BH457"/>
  <c r="BG457"/>
  <c r="BF457"/>
  <c r="T457"/>
  <c r="R457"/>
  <c r="P457"/>
  <c r="BI454"/>
  <c r="BH454"/>
  <c r="BG454"/>
  <c r="BF454"/>
  <c r="T454"/>
  <c r="R454"/>
  <c r="P454"/>
  <c r="BI452"/>
  <c r="BH452"/>
  <c r="BG452"/>
  <c r="BF452"/>
  <c r="T452"/>
  <c r="R452"/>
  <c r="P452"/>
  <c r="BI448"/>
  <c r="BH448"/>
  <c r="BG448"/>
  <c r="BF448"/>
  <c r="T448"/>
  <c r="R448"/>
  <c r="P448"/>
  <c r="BI445"/>
  <c r="BH445"/>
  <c r="BG445"/>
  <c r="BF445"/>
  <c r="T445"/>
  <c r="R445"/>
  <c r="P445"/>
  <c r="BI441"/>
  <c r="BH441"/>
  <c r="BG441"/>
  <c r="BF441"/>
  <c r="T441"/>
  <c r="R441"/>
  <c r="P441"/>
  <c r="BI438"/>
  <c r="BH438"/>
  <c r="BG438"/>
  <c r="BF438"/>
  <c r="T438"/>
  <c r="R438"/>
  <c r="P438"/>
  <c r="BI427"/>
  <c r="BH427"/>
  <c r="BG427"/>
  <c r="BF427"/>
  <c r="T427"/>
  <c r="R427"/>
  <c r="P427"/>
  <c r="BI419"/>
  <c r="BH419"/>
  <c r="BG419"/>
  <c r="BF419"/>
  <c r="T419"/>
  <c r="R419"/>
  <c r="P419"/>
  <c r="BI412"/>
  <c r="BH412"/>
  <c r="BG412"/>
  <c r="BF412"/>
  <c r="T412"/>
  <c r="R412"/>
  <c r="P412"/>
  <c r="BI406"/>
  <c r="BH406"/>
  <c r="BG406"/>
  <c r="BF406"/>
  <c r="T406"/>
  <c r="R406"/>
  <c r="P406"/>
  <c r="BI401"/>
  <c r="BH401"/>
  <c r="BG401"/>
  <c r="BF401"/>
  <c r="T401"/>
  <c r="R401"/>
  <c r="P401"/>
  <c r="BI395"/>
  <c r="BH395"/>
  <c r="BG395"/>
  <c r="BF395"/>
  <c r="T395"/>
  <c r="R395"/>
  <c r="P395"/>
  <c r="BI390"/>
  <c r="BH390"/>
  <c r="BG390"/>
  <c r="BF390"/>
  <c r="T390"/>
  <c r="R390"/>
  <c r="P390"/>
  <c r="BI387"/>
  <c r="BH387"/>
  <c r="BG387"/>
  <c r="BF387"/>
  <c r="T387"/>
  <c r="R387"/>
  <c r="P387"/>
  <c r="BI356"/>
  <c r="BH356"/>
  <c r="BG356"/>
  <c r="BF356"/>
  <c r="T356"/>
  <c r="R356"/>
  <c r="P356"/>
  <c r="BI325"/>
  <c r="BH325"/>
  <c r="BG325"/>
  <c r="BF325"/>
  <c r="T325"/>
  <c r="R325"/>
  <c r="P325"/>
  <c r="BI320"/>
  <c r="BH320"/>
  <c r="BG320"/>
  <c r="BF320"/>
  <c r="T320"/>
  <c r="R320"/>
  <c r="P320"/>
  <c r="BI315"/>
  <c r="BH315"/>
  <c r="BG315"/>
  <c r="BF315"/>
  <c r="T315"/>
  <c r="R315"/>
  <c r="P315"/>
  <c r="BI308"/>
  <c r="BH308"/>
  <c r="BG308"/>
  <c r="BF308"/>
  <c r="T308"/>
  <c r="R308"/>
  <c r="P308"/>
  <c r="BI304"/>
  <c r="BH304"/>
  <c r="BG304"/>
  <c r="BF304"/>
  <c r="T304"/>
  <c r="R304"/>
  <c r="P304"/>
  <c r="BI301"/>
  <c r="BH301"/>
  <c r="BG301"/>
  <c r="BF301"/>
  <c r="T301"/>
  <c r="R301"/>
  <c r="P301"/>
  <c r="BI254"/>
  <c r="BH254"/>
  <c r="BG254"/>
  <c r="BF254"/>
  <c r="T254"/>
  <c r="R254"/>
  <c r="P254"/>
  <c r="BI251"/>
  <c r="BH251"/>
  <c r="BG251"/>
  <c r="BF251"/>
  <c r="T251"/>
  <c r="R251"/>
  <c r="P251"/>
  <c r="BI204"/>
  <c r="BH204"/>
  <c r="BG204"/>
  <c r="BF204"/>
  <c r="T204"/>
  <c r="R204"/>
  <c r="P204"/>
  <c r="BI162"/>
  <c r="BH162"/>
  <c r="BG162"/>
  <c r="BF162"/>
  <c r="T162"/>
  <c r="R162"/>
  <c r="P162"/>
  <c r="BI152"/>
  <c r="BH152"/>
  <c r="BG152"/>
  <c r="BF152"/>
  <c r="T152"/>
  <c r="R152"/>
  <c r="P152"/>
  <c r="BI121"/>
  <c r="BH121"/>
  <c r="BG121"/>
  <c r="BF121"/>
  <c r="T121"/>
  <c r="R121"/>
  <c r="P121"/>
  <c r="BI118"/>
  <c r="BH118"/>
  <c r="BG118"/>
  <c r="BF118"/>
  <c r="T118"/>
  <c r="R118"/>
  <c r="P118"/>
  <c r="BI111"/>
  <c r="BH111"/>
  <c r="BG111"/>
  <c r="BF111"/>
  <c r="T111"/>
  <c r="R111"/>
  <c r="P111"/>
  <c r="BI104"/>
  <c r="BH104"/>
  <c r="BG104"/>
  <c r="BF104"/>
  <c r="T104"/>
  <c r="R104"/>
  <c r="P104"/>
  <c r="J98"/>
  <c r="J97"/>
  <c r="F97"/>
  <c r="F95"/>
  <c r="E93"/>
  <c r="J55"/>
  <c r="J54"/>
  <c r="F54"/>
  <c r="F52"/>
  <c r="E50"/>
  <c r="J18"/>
  <c r="E18"/>
  <c r="F98"/>
  <c r="J17"/>
  <c r="J12"/>
  <c r="J95"/>
  <c r="E7"/>
  <c r="E91"/>
  <c i="1" r="L50"/>
  <c r="AM50"/>
  <c r="AM49"/>
  <c r="L49"/>
  <c r="AM47"/>
  <c r="L47"/>
  <c r="L45"/>
  <c r="L44"/>
  <c i="2" r="BK892"/>
  <c r="J809"/>
  <c r="BK735"/>
  <c r="BK620"/>
  <c r="BK499"/>
  <c r="BK395"/>
  <c i="3" r="BK529"/>
  <c r="J556"/>
  <c r="BK126"/>
  <c r="BK192"/>
  <c r="J464"/>
  <c r="BK507"/>
  <c i="4" r="BK113"/>
  <c i="2" r="J888"/>
  <c r="J817"/>
  <c r="J718"/>
  <c r="J646"/>
  <c r="J577"/>
  <c r="J448"/>
  <c r="BK356"/>
  <c r="F35"/>
  <c i="3" r="J363"/>
  <c r="J414"/>
  <c r="BK438"/>
  <c r="J240"/>
  <c r="BK304"/>
  <c r="J332"/>
  <c i="4" r="J105"/>
  <c i="3" r="BK122"/>
  <c r="J160"/>
  <c r="BK180"/>
  <c r="J384"/>
  <c r="BK332"/>
  <c r="J486"/>
  <c r="BK495"/>
  <c r="BK194"/>
  <c i="2" r="J934"/>
  <c r="BK829"/>
  <c r="J650"/>
  <c r="J571"/>
  <c r="BK454"/>
  <c r="J325"/>
  <c r="BK121"/>
  <c i="3" r="J482"/>
  <c r="BK336"/>
  <c r="J463"/>
  <c r="J390"/>
  <c r="BK176"/>
  <c r="BK346"/>
  <c i="2" r="J969"/>
  <c r="J882"/>
  <c r="J842"/>
  <c r="J763"/>
  <c r="J657"/>
  <c r="BK556"/>
  <c r="BK441"/>
  <c r="J308"/>
  <c r="BK104"/>
  <c i="3" r="J336"/>
  <c r="J158"/>
  <c r="J192"/>
  <c r="BK100"/>
  <c r="J108"/>
  <c r="J501"/>
  <c r="J507"/>
  <c r="BK390"/>
  <c i="4" r="J108"/>
  <c i="2" r="BK969"/>
  <c r="J885"/>
  <c r="BK846"/>
  <c r="J789"/>
  <c r="BK710"/>
  <c r="J643"/>
  <c r="BK596"/>
  <c r="BK494"/>
  <c r="J438"/>
  <c r="J390"/>
  <c r="BK308"/>
  <c r="J204"/>
  <c i="3" r="J180"/>
  <c r="J134"/>
  <c r="BK96"/>
  <c r="BK467"/>
  <c r="J92"/>
  <c r="BK525"/>
  <c i="4" r="BK115"/>
  <c i="3" r="BK140"/>
  <c r="BK164"/>
  <c r="J370"/>
  <c r="J122"/>
  <c r="BK453"/>
  <c r="BK510"/>
  <c r="BK186"/>
  <c r="J226"/>
  <c r="BK486"/>
  <c i="4" r="BK110"/>
  <c r="BK90"/>
  <c i="2" r="J895"/>
  <c r="BK864"/>
  <c r="BK850"/>
  <c r="BK837"/>
  <c r="J806"/>
  <c r="BK743"/>
  <c r="J640"/>
  <c r="J614"/>
  <c r="BK577"/>
  <c r="J516"/>
  <c r="J479"/>
  <c r="BK457"/>
  <c r="J406"/>
  <c r="BK315"/>
  <c r="J162"/>
  <c i="3" r="BK512"/>
  <c r="BK477"/>
  <c r="J316"/>
  <c r="BK523"/>
  <c r="BK534"/>
  <c r="J398"/>
  <c r="BK244"/>
  <c r="BK384"/>
  <c r="BK154"/>
  <c r="BK463"/>
  <c r="J352"/>
  <c r="BK450"/>
  <c r="J543"/>
  <c r="J461"/>
  <c r="J532"/>
  <c r="J152"/>
  <c r="BK216"/>
  <c r="J353"/>
  <c i="4" r="BK92"/>
  <c i="2" r="J973"/>
  <c r="BK789"/>
  <c r="J706"/>
  <c r="BK603"/>
  <c r="BK489"/>
  <c r="J387"/>
  <c i="3" r="J534"/>
  <c r="BK455"/>
  <c r="J186"/>
  <c r="BK459"/>
  <c r="BK257"/>
  <c r="BK409"/>
  <c i="2" r="BK973"/>
  <c r="J850"/>
  <c r="J743"/>
  <c r="J636"/>
  <c r="J589"/>
  <c r="J489"/>
  <c r="BK320"/>
  <c i="3" r="BK548"/>
  <c i="4" r="BK100"/>
  <c i="3" r="J98"/>
  <c r="BK152"/>
  <c r="J200"/>
  <c r="J190"/>
  <c r="J184"/>
  <c r="BK316"/>
  <c r="BK160"/>
  <c i="4" r="J121"/>
  <c i="2" r="BK923"/>
  <c r="J879"/>
  <c r="J829"/>
  <c r="BK763"/>
  <c r="BK699"/>
  <c r="J618"/>
  <c r="BK527"/>
  <c r="J457"/>
  <c r="J118"/>
  <c i="3" r="J446"/>
  <c r="BK478"/>
  <c r="J484"/>
  <c r="J523"/>
  <c r="BK352"/>
  <c r="J481"/>
  <c r="BK198"/>
  <c i="4" r="J113"/>
  <c i="3" r="BK232"/>
  <c r="J350"/>
  <c r="BK182"/>
  <c r="J346"/>
  <c r="BK531"/>
  <c r="BK377"/>
  <c r="BK473"/>
  <c r="BK378"/>
  <c i="4" r="BK121"/>
  <c i="2" r="BK956"/>
  <c r="J904"/>
  <c r="BK885"/>
  <c r="J846"/>
  <c r="BK809"/>
  <c r="J770"/>
  <c r="BK677"/>
  <c r="BK643"/>
  <c r="J622"/>
  <c r="J599"/>
  <c r="BK564"/>
  <c r="J505"/>
  <c r="BK438"/>
  <c r="BK325"/>
  <c r="BK304"/>
  <c r="J121"/>
  <c i="3" r="BK501"/>
  <c r="J402"/>
  <c r="J146"/>
  <c r="BK158"/>
  <c r="BK144"/>
  <c r="BK422"/>
  <c r="BK341"/>
  <c r="J448"/>
  <c r="BK505"/>
  <c i="4" r="J100"/>
  <c i="3" r="J494"/>
  <c r="BK134"/>
  <c r="BK539"/>
  <c r="BK204"/>
  <c r="J552"/>
  <c r="BK402"/>
  <c r="J430"/>
  <c i="4" r="BK105"/>
  <c r="BK118"/>
  <c i="2" r="J956"/>
  <c r="J875"/>
  <c r="J714"/>
  <c r="BK624"/>
  <c r="BK549"/>
  <c r="BK464"/>
  <c r="J315"/>
  <c r="BK111"/>
  <c i="3" r="J409"/>
  <c r="BK471"/>
  <c r="BK324"/>
  <c r="J100"/>
  <c r="BK108"/>
  <c r="J216"/>
  <c i="2" r="BK934"/>
  <c r="BK868"/>
  <c r="J773"/>
  <c r="J703"/>
  <c r="J620"/>
  <c r="BK538"/>
  <c r="BK472"/>
  <c r="BK401"/>
  <c i="3" r="BK228"/>
  <c r="BK156"/>
  <c r="J359"/>
  <c r="BK398"/>
  <c r="J356"/>
  <c r="J406"/>
  <c r="J453"/>
  <c r="J96"/>
  <c r="J519"/>
  <c i="4" r="J96"/>
  <c i="2" r="BK909"/>
  <c r="J864"/>
  <c r="BK817"/>
  <c r="BK718"/>
  <c r="BK646"/>
  <c r="BK610"/>
  <c r="J564"/>
  <c r="BK462"/>
  <c r="BK406"/>
  <c r="J34"/>
  <c r="BK882"/>
  <c r="BK770"/>
  <c r="J701"/>
  <c r="BK614"/>
  <c r="J527"/>
  <c r="BK448"/>
  <c r="BK162"/>
  <c i="3" r="BK494"/>
  <c r="J490"/>
  <c r="J156"/>
  <c r="J459"/>
  <c r="J527"/>
  <c r="BK184"/>
  <c i="2" r="BK907"/>
  <c r="J856"/>
  <c r="J728"/>
  <c r="J624"/>
  <c r="BK516"/>
  <c r="J462"/>
  <c r="BK390"/>
  <c r="BK118"/>
  <c i="3" r="J488"/>
  <c i="4" r="J110"/>
  <c i="3" r="J248"/>
  <c r="J176"/>
  <c r="BK248"/>
  <c r="BK308"/>
  <c r="BK200"/>
  <c r="BK363"/>
  <c r="BK196"/>
  <c r="BK313"/>
  <c i="4" r="J98"/>
  <c i="2" r="BK945"/>
  <c r="BK888"/>
  <c r="BK853"/>
  <c r="BK798"/>
  <c r="J753"/>
  <c r="BK657"/>
  <c r="J603"/>
  <c r="J549"/>
  <c r="J472"/>
  <c r="J419"/>
  <c r="J356"/>
  <c r="BK301"/>
  <c r="J152"/>
  <c i="3" r="J144"/>
  <c r="J196"/>
  <c r="J236"/>
  <c r="J438"/>
  <c r="J379"/>
  <c r="J194"/>
  <c r="BK375"/>
  <c i="4" r="J94"/>
  <c r="J102"/>
  <c i="3" r="J505"/>
  <c r="BK464"/>
  <c r="J529"/>
  <c r="BK240"/>
  <c r="BK208"/>
  <c r="BK356"/>
  <c r="BK446"/>
  <c r="J548"/>
  <c r="BK370"/>
  <c r="J539"/>
  <c r="BK301"/>
  <c i="4" r="BK96"/>
  <c i="2" r="J945"/>
  <c r="J909"/>
  <c r="J892"/>
  <c r="BK872"/>
  <c r="BK856"/>
  <c r="J798"/>
  <c r="BK728"/>
  <c r="BK714"/>
  <c r="BK706"/>
  <c r="BK661"/>
  <c r="J633"/>
  <c r="BK589"/>
  <c r="J556"/>
  <c r="J494"/>
  <c r="J464"/>
  <c r="J452"/>
  <c r="BK419"/>
  <c r="J395"/>
  <c r="J251"/>
  <c r="J111"/>
  <c i="3" r="BK484"/>
  <c r="J450"/>
  <c r="J304"/>
  <c r="J473"/>
  <c r="J466"/>
  <c r="J478"/>
  <c r="BK188"/>
  <c r="J188"/>
  <c r="BK150"/>
  <c i="2" r="F34"/>
  <c r="J907"/>
  <c r="BK842"/>
  <c r="J677"/>
  <c r="J596"/>
  <c r="BK479"/>
  <c r="BK412"/>
  <c i="3" r="J510"/>
  <c r="J150"/>
  <c r="J154"/>
  <c r="BK561"/>
  <c r="BK224"/>
  <c r="BK190"/>
  <c i="4" r="BK102"/>
  <c i="2" r="BK900"/>
  <c r="BK859"/>
  <c r="BK780"/>
  <c r="J665"/>
  <c r="BK599"/>
  <c r="J454"/>
  <c r="BK152"/>
  <c i="3" r="BK490"/>
  <c r="J244"/>
  <c i="2" r="F37"/>
  <c i="3" r="BK466"/>
  <c r="J492"/>
  <c r="BK236"/>
  <c r="J232"/>
  <c r="BK142"/>
  <c r="J94"/>
  <c r="J531"/>
  <c r="J204"/>
  <c i="4" r="J92"/>
  <c i="3" r="J475"/>
  <c r="J471"/>
  <c r="BK469"/>
  <c r="BK430"/>
  <c r="BK552"/>
  <c r="J140"/>
  <c r="BK98"/>
  <c i="2" r="J900"/>
  <c r="J853"/>
  <c r="BK753"/>
  <c r="J661"/>
  <c r="J592"/>
  <c r="J441"/>
  <c r="J304"/>
  <c i="3" r="BK556"/>
  <c r="BK475"/>
  <c r="J308"/>
  <c r="J512"/>
  <c r="BK350"/>
  <c r="J455"/>
  <c i="2" r="BK912"/>
  <c r="J825"/>
  <c r="J710"/>
  <c r="BK640"/>
  <c r="BK592"/>
  <c r="J412"/>
  <c r="BK204"/>
  <c i="3" r="BK406"/>
  <c i="4" r="J124"/>
  <c i="3" r="BK519"/>
  <c r="BK92"/>
  <c r="J148"/>
  <c r="BK532"/>
  <c r="BK448"/>
  <c r="J422"/>
  <c r="BK479"/>
  <c i="4" r="BK124"/>
  <c r="J90"/>
  <c i="2" r="BK895"/>
  <c r="J859"/>
  <c r="J735"/>
  <c r="BK665"/>
  <c r="BK622"/>
  <c r="BK571"/>
  <c r="BK505"/>
  <c r="BK445"/>
  <c r="J104"/>
  <c i="3" r="J301"/>
  <c r="BK353"/>
  <c r="J324"/>
  <c r="BK226"/>
  <c r="BK206"/>
  <c r="BK146"/>
  <c i="2" r="F36"/>
  <c r="J912"/>
  <c r="J868"/>
  <c r="BK724"/>
  <c r="BK636"/>
  <c r="J583"/>
  <c r="BK427"/>
  <c r="BK251"/>
  <c i="3" r="BK527"/>
  <c r="J378"/>
  <c r="J375"/>
  <c r="J224"/>
  <c r="J525"/>
  <c r="BK359"/>
  <c i="4" r="BK94"/>
  <c i="2" r="BK875"/>
  <c r="BK806"/>
  <c r="J699"/>
  <c r="J610"/>
  <c r="J499"/>
  <c r="J427"/>
  <c r="BK254"/>
  <c i="3" r="BK379"/>
  <c i="4" r="J115"/>
  <c i="3" r="J467"/>
  <c r="BK492"/>
  <c r="J469"/>
  <c r="J341"/>
  <c r="BK202"/>
  <c r="J118"/>
  <c r="J206"/>
  <c i="2" r="BK977"/>
  <c r="BK904"/>
  <c r="J872"/>
  <c r="J837"/>
  <c r="BK773"/>
  <c r="BK703"/>
  <c r="BK633"/>
  <c r="BK583"/>
  <c r="BK485"/>
  <c r="BK452"/>
  <c r="J401"/>
  <c r="J320"/>
  <c r="J254"/>
  <c i="3" r="BK481"/>
  <c r="J561"/>
  <c r="BK414"/>
  <c r="BK543"/>
  <c r="BK461"/>
  <c r="J251"/>
  <c r="J313"/>
  <c r="BK482"/>
  <c r="BK148"/>
  <c r="J479"/>
  <c r="J126"/>
  <c r="J202"/>
  <c r="J164"/>
  <c r="J182"/>
  <c i="4" r="J118"/>
  <c i="2" r="J977"/>
  <c r="J923"/>
  <c r="BK879"/>
  <c r="BK825"/>
  <c r="J780"/>
  <c r="J724"/>
  <c r="BK701"/>
  <c r="BK650"/>
  <c r="BK618"/>
  <c r="J538"/>
  <c r="J485"/>
  <c r="J445"/>
  <c r="BK387"/>
  <c r="J301"/>
  <c i="1" r="AS54"/>
  <c i="3" r="J142"/>
  <c r="BK488"/>
  <c r="BK94"/>
  <c r="J477"/>
  <c r="J495"/>
  <c i="4" r="BK98"/>
  <c i="3" r="J198"/>
  <c r="J208"/>
  <c r="BK251"/>
  <c r="J377"/>
  <c r="BK118"/>
  <c r="J228"/>
  <c r="J257"/>
  <c i="4" r="BK108"/>
  <c i="2" l="1" r="R389"/>
  <c r="T456"/>
  <c r="P471"/>
  <c r="T563"/>
  <c r="P727"/>
  <c r="T852"/>
  <c r="P874"/>
  <c r="T881"/>
  <c r="R887"/>
  <c r="R968"/>
  <c r="R967"/>
  <c i="3" r="P345"/>
  <c r="BK447"/>
  <c r="J447"/>
  <c r="J66"/>
  <c r="R509"/>
  <c i="2" r="BK103"/>
  <c r="T389"/>
  <c r="R456"/>
  <c r="T471"/>
  <c r="P563"/>
  <c r="R727"/>
  <c r="P852"/>
  <c r="R881"/>
  <c r="T887"/>
  <c r="P968"/>
  <c r="P967"/>
  <c i="3" r="R91"/>
  <c r="T358"/>
  <c r="R413"/>
  <c r="BK533"/>
  <c r="J533"/>
  <c r="J68"/>
  <c i="2" r="T103"/>
  <c r="T418"/>
  <c r="P504"/>
  <c r="P602"/>
  <c r="T698"/>
  <c r="BK874"/>
  <c r="J874"/>
  <c r="J76"/>
  <c r="P911"/>
  <c i="3" r="T91"/>
  <c r="T345"/>
  <c r="T447"/>
  <c r="R533"/>
  <c i="2" r="BK418"/>
  <c r="J418"/>
  <c r="J63"/>
  <c r="BK471"/>
  <c r="J471"/>
  <c r="J65"/>
  <c r="BK563"/>
  <c r="J563"/>
  <c r="J67"/>
  <c r="BK727"/>
  <c r="J727"/>
  <c r="J72"/>
  <c r="T863"/>
  <c r="R911"/>
  <c i="3" r="BK358"/>
  <c r="J358"/>
  <c r="J64"/>
  <c r="P447"/>
  <c r="P509"/>
  <c i="4" r="R107"/>
  <c i="2" r="BK389"/>
  <c r="J389"/>
  <c r="J62"/>
  <c r="P456"/>
  <c r="R471"/>
  <c r="R563"/>
  <c r="T727"/>
  <c r="R874"/>
  <c r="BK911"/>
  <c r="J911"/>
  <c r="J79"/>
  <c i="3" r="R345"/>
  <c r="R447"/>
  <c r="P533"/>
  <c i="4" r="T91"/>
  <c r="P107"/>
  <c r="T112"/>
  <c i="2" r="R103"/>
  <c r="R418"/>
  <c r="R504"/>
  <c r="T602"/>
  <c r="R698"/>
  <c r="R852"/>
  <c r="R863"/>
  <c r="P881"/>
  <c r="BK887"/>
  <c r="J887"/>
  <c r="J78"/>
  <c r="T968"/>
  <c r="T967"/>
  <c i="3" r="P91"/>
  <c r="R358"/>
  <c r="P413"/>
  <c r="BK509"/>
  <c r="J509"/>
  <c r="J67"/>
  <c r="T533"/>
  <c i="4" r="R91"/>
  <c r="BK112"/>
  <c r="J112"/>
  <c r="J65"/>
  <c i="2" r="P103"/>
  <c r="P418"/>
  <c r="BK504"/>
  <c r="J504"/>
  <c r="J66"/>
  <c r="BK602"/>
  <c r="J602"/>
  <c r="J68"/>
  <c r="BK698"/>
  <c r="J698"/>
  <c r="J69"/>
  <c r="BK852"/>
  <c r="J852"/>
  <c r="J73"/>
  <c r="P863"/>
  <c r="BK881"/>
  <c r="J881"/>
  <c r="J77"/>
  <c r="P887"/>
  <c r="BK968"/>
  <c r="BK967"/>
  <c r="J967"/>
  <c r="J80"/>
  <c i="3" r="BK91"/>
  <c r="J91"/>
  <c r="J61"/>
  <c r="BK345"/>
  <c r="J345"/>
  <c r="J63"/>
  <c r="BK413"/>
  <c r="J413"/>
  <c r="J65"/>
  <c r="T413"/>
  <c r="T509"/>
  <c i="4" r="BK91"/>
  <c r="J91"/>
  <c r="J62"/>
  <c r="BK107"/>
  <c r="J107"/>
  <c r="J64"/>
  <c r="T107"/>
  <c r="P112"/>
  <c i="2" r="P389"/>
  <c r="BK456"/>
  <c r="J456"/>
  <c r="J64"/>
  <c r="T504"/>
  <c r="R602"/>
  <c r="P698"/>
  <c r="BK863"/>
  <c r="J863"/>
  <c r="J75"/>
  <c r="T874"/>
  <c r="T911"/>
  <c i="3" r="P358"/>
  <c i="4" r="P91"/>
  <c r="P88"/>
  <c r="P87"/>
  <c i="1" r="AU57"/>
  <c i="4" r="R112"/>
  <c i="3" r="BK335"/>
  <c r="J335"/>
  <c r="J62"/>
  <c i="2" r="BK858"/>
  <c r="J858"/>
  <c r="J74"/>
  <c r="BK723"/>
  <c r="J723"/>
  <c r="J70"/>
  <c i="3" r="BK560"/>
  <c r="J560"/>
  <c r="J69"/>
  <c i="4" r="BK104"/>
  <c r="J104"/>
  <c r="J63"/>
  <c r="BK120"/>
  <c r="J120"/>
  <c r="J66"/>
  <c r="BK89"/>
  <c r="J89"/>
  <c r="J61"/>
  <c r="BK123"/>
  <c r="J123"/>
  <c r="J67"/>
  <c r="BE98"/>
  <c r="J52"/>
  <c r="BE105"/>
  <c r="BE108"/>
  <c r="E48"/>
  <c r="BE110"/>
  <c r="BE96"/>
  <c r="F55"/>
  <c r="BE102"/>
  <c r="BE118"/>
  <c r="BE124"/>
  <c r="J54"/>
  <c r="BE90"/>
  <c r="BE92"/>
  <c r="BE100"/>
  <c r="BE113"/>
  <c r="BE94"/>
  <c r="BE121"/>
  <c r="BE115"/>
  <c i="3" r="E79"/>
  <c r="F86"/>
  <c r="BE96"/>
  <c r="BE140"/>
  <c r="BE142"/>
  <c r="BE144"/>
  <c r="BE448"/>
  <c r="BE450"/>
  <c r="BE453"/>
  <c r="BE459"/>
  <c r="BE466"/>
  <c r="BE469"/>
  <c r="BE490"/>
  <c r="BE501"/>
  <c r="BE510"/>
  <c i="2" r="J103"/>
  <c r="J61"/>
  <c i="3" r="BE100"/>
  <c r="BE108"/>
  <c r="BE126"/>
  <c r="BE198"/>
  <c r="BE308"/>
  <c r="BE332"/>
  <c r="BE336"/>
  <c r="BE464"/>
  <c r="BE467"/>
  <c r="BE519"/>
  <c i="2" r="J968"/>
  <c r="J81"/>
  <c i="3" r="J83"/>
  <c r="BE98"/>
  <c r="BE134"/>
  <c r="BE148"/>
  <c r="BE236"/>
  <c r="BE244"/>
  <c r="BE248"/>
  <c r="BE301"/>
  <c r="BE304"/>
  <c r="BE375"/>
  <c r="BE390"/>
  <c r="BE398"/>
  <c r="BE406"/>
  <c r="BE481"/>
  <c r="BE482"/>
  <c r="BE484"/>
  <c r="BE494"/>
  <c r="BE495"/>
  <c r="BE505"/>
  <c r="BE186"/>
  <c r="BE192"/>
  <c r="BE206"/>
  <c r="BE232"/>
  <c r="BE240"/>
  <c r="BE251"/>
  <c r="BE313"/>
  <c r="BE377"/>
  <c r="BE402"/>
  <c r="BE475"/>
  <c r="BE492"/>
  <c r="BE556"/>
  <c r="BE150"/>
  <c r="BE154"/>
  <c r="BE156"/>
  <c r="BE158"/>
  <c r="BE160"/>
  <c r="BE180"/>
  <c r="BE200"/>
  <c r="BE216"/>
  <c r="BE228"/>
  <c r="BE257"/>
  <c r="BE353"/>
  <c r="BE356"/>
  <c r="BE359"/>
  <c r="BE363"/>
  <c r="BE370"/>
  <c r="BE422"/>
  <c r="BE446"/>
  <c r="BE463"/>
  <c r="BE477"/>
  <c r="BE486"/>
  <c r="BE512"/>
  <c r="BE527"/>
  <c r="BE529"/>
  <c r="BE531"/>
  <c r="BE190"/>
  <c r="BE208"/>
  <c r="BE346"/>
  <c r="BE350"/>
  <c r="BE409"/>
  <c r="BE414"/>
  <c r="BE473"/>
  <c r="BE479"/>
  <c r="BE488"/>
  <c r="BE525"/>
  <c r="BE552"/>
  <c r="BE94"/>
  <c r="BE122"/>
  <c r="BE146"/>
  <c r="BE182"/>
  <c r="BE194"/>
  <c r="BE196"/>
  <c r="BE202"/>
  <c r="BE204"/>
  <c r="BE226"/>
  <c r="BE316"/>
  <c r="BE341"/>
  <c r="BE352"/>
  <c r="BE378"/>
  <c r="BE430"/>
  <c r="BE455"/>
  <c r="BE461"/>
  <c r="BE478"/>
  <c r="BE532"/>
  <c r="BE534"/>
  <c r="BE539"/>
  <c r="BE543"/>
  <c r="BE561"/>
  <c r="BE92"/>
  <c r="BE118"/>
  <c r="BE152"/>
  <c r="BE164"/>
  <c r="BE176"/>
  <c r="BE184"/>
  <c r="BE188"/>
  <c r="BE224"/>
  <c r="BE324"/>
  <c r="BE379"/>
  <c r="BE384"/>
  <c r="BE438"/>
  <c r="BE471"/>
  <c r="BE507"/>
  <c r="BE523"/>
  <c r="BE548"/>
  <c i="1" r="BC55"/>
  <c r="BB55"/>
  <c i="2" r="E48"/>
  <c r="J52"/>
  <c r="F55"/>
  <c r="BE104"/>
  <c r="BE111"/>
  <c r="BE118"/>
  <c r="BE121"/>
  <c r="BE152"/>
  <c r="BE162"/>
  <c r="BE204"/>
  <c r="BE251"/>
  <c r="BE254"/>
  <c r="BE301"/>
  <c r="BE304"/>
  <c r="BE308"/>
  <c r="BE315"/>
  <c r="BE320"/>
  <c r="BE325"/>
  <c r="BE356"/>
  <c r="BE387"/>
  <c r="BE390"/>
  <c r="BE395"/>
  <c r="BE401"/>
  <c r="BE406"/>
  <c r="BE412"/>
  <c r="BE419"/>
  <c r="BE427"/>
  <c r="BE438"/>
  <c r="BE441"/>
  <c r="BE445"/>
  <c r="BE448"/>
  <c r="BE452"/>
  <c r="BE454"/>
  <c r="BE457"/>
  <c r="BE462"/>
  <c r="BE464"/>
  <c r="BE472"/>
  <c r="BE479"/>
  <c r="BE485"/>
  <c r="BE489"/>
  <c r="BE494"/>
  <c r="BE499"/>
  <c r="BE505"/>
  <c r="BE516"/>
  <c r="BE527"/>
  <c r="BE538"/>
  <c r="BE549"/>
  <c r="BE556"/>
  <c r="BE564"/>
  <c r="BE571"/>
  <c r="BE577"/>
  <c r="BE583"/>
  <c r="BE589"/>
  <c r="BE592"/>
  <c r="BE596"/>
  <c r="BE599"/>
  <c r="BE603"/>
  <c r="BE610"/>
  <c r="BE614"/>
  <c r="BE618"/>
  <c r="BE620"/>
  <c r="BE622"/>
  <c r="BE624"/>
  <c r="BE633"/>
  <c r="BE636"/>
  <c r="BE640"/>
  <c r="BE643"/>
  <c r="BE646"/>
  <c r="BE650"/>
  <c r="BE657"/>
  <c r="BE661"/>
  <c r="BE665"/>
  <c r="BE677"/>
  <c r="BE699"/>
  <c r="BE701"/>
  <c r="BE703"/>
  <c r="BE706"/>
  <c r="BE710"/>
  <c r="BE714"/>
  <c r="BE718"/>
  <c r="BE724"/>
  <c r="BE728"/>
  <c r="BE735"/>
  <c r="BE743"/>
  <c r="BE753"/>
  <c r="BE763"/>
  <c r="BE770"/>
  <c r="BE773"/>
  <c r="BE780"/>
  <c r="BE789"/>
  <c r="BE798"/>
  <c r="BE806"/>
  <c r="BE809"/>
  <c r="BE817"/>
  <c r="BE825"/>
  <c r="BE829"/>
  <c r="BE837"/>
  <c r="BE842"/>
  <c r="BE846"/>
  <c r="BE850"/>
  <c r="BE853"/>
  <c r="BE856"/>
  <c r="BE859"/>
  <c r="BE864"/>
  <c r="BE868"/>
  <c r="BE872"/>
  <c r="BE875"/>
  <c r="BE879"/>
  <c r="BE882"/>
  <c r="BE885"/>
  <c r="BE888"/>
  <c r="BE892"/>
  <c r="BE895"/>
  <c r="BE900"/>
  <c r="BE904"/>
  <c r="BE907"/>
  <c r="BE909"/>
  <c r="BE912"/>
  <c r="BE923"/>
  <c r="BE934"/>
  <c r="BE945"/>
  <c r="BE956"/>
  <c r="BE969"/>
  <c r="BE973"/>
  <c r="BE977"/>
  <c i="1" r="AW55"/>
  <c r="BA55"/>
  <c r="BD55"/>
  <c i="3" r="F36"/>
  <c i="1" r="BC56"/>
  <c i="3" r="J34"/>
  <c i="1" r="AW56"/>
  <c i="3" r="F37"/>
  <c i="1" r="BD56"/>
  <c i="4" r="F35"/>
  <c i="1" r="BB57"/>
  <c i="4" r="F37"/>
  <c i="1" r="BD57"/>
  <c i="4" r="F34"/>
  <c i="1" r="BA57"/>
  <c i="3" r="F35"/>
  <c i="1" r="BB56"/>
  <c i="3" r="F34"/>
  <c i="1" r="BA56"/>
  <c i="4" r="J34"/>
  <c i="1" r="AW57"/>
  <c i="4" r="F36"/>
  <c i="1" r="BC57"/>
  <c i="4" l="1" r="R88"/>
  <c r="R87"/>
  <c r="T88"/>
  <c r="T87"/>
  <c i="2" r="T726"/>
  <c r="R102"/>
  <c i="3" r="R90"/>
  <c r="R89"/>
  <c i="2" r="P102"/>
  <c r="P101"/>
  <c i="1" r="AU55"/>
  <c i="2" r="P726"/>
  <c r="R726"/>
  <c r="BK102"/>
  <c i="3" r="P90"/>
  <c r="P89"/>
  <c i="1" r="AU56"/>
  <c i="2" r="T102"/>
  <c r="T101"/>
  <c i="3" r="T90"/>
  <c r="T89"/>
  <c r="BK90"/>
  <c r="J90"/>
  <c r="J60"/>
  <c i="4" r="BK88"/>
  <c r="BK87"/>
  <c r="J87"/>
  <c i="2" r="BK726"/>
  <c r="J726"/>
  <c r="J71"/>
  <c i="3" r="BK89"/>
  <c r="J89"/>
  <c r="J59"/>
  <c i="4" r="J30"/>
  <c i="1" r="AG57"/>
  <c i="2" r="J33"/>
  <c i="1" r="AV55"/>
  <c r="AT55"/>
  <c i="3" r="J33"/>
  <c i="1" r="AV56"/>
  <c r="AT56"/>
  <c i="3" r="F33"/>
  <c i="1" r="AZ56"/>
  <c r="BA54"/>
  <c r="W30"/>
  <c r="BC54"/>
  <c r="W32"/>
  <c r="BD54"/>
  <c r="W33"/>
  <c i="4" r="F33"/>
  <c i="1" r="AZ57"/>
  <c i="2" r="F33"/>
  <c i="1" r="AZ55"/>
  <c i="4" r="J33"/>
  <c i="1" r="AV57"/>
  <c r="AT57"/>
  <c r="AN57"/>
  <c r="BB54"/>
  <c r="W31"/>
  <c i="2" l="1" r="R101"/>
  <c r="BK101"/>
  <c r="J101"/>
  <c r="J59"/>
  <c i="4" r="J59"/>
  <c r="J88"/>
  <c r="J60"/>
  <c i="2" r="J102"/>
  <c r="J60"/>
  <c i="4" r="J39"/>
  <c i="1" r="AU54"/>
  <c r="AW54"/>
  <c r="AK30"/>
  <c r="AY54"/>
  <c r="AX54"/>
  <c r="AZ54"/>
  <c r="W29"/>
  <c i="3" r="J30"/>
  <c i="1" r="AG56"/>
  <c i="3" l="1" r="J39"/>
  <c i="1" r="AN56"/>
  <c i="2" r="J30"/>
  <c i="1" r="AG55"/>
  <c r="AV54"/>
  <c r="AK29"/>
  <c i="2" l="1" r="J39"/>
  <c i="1" r="AN55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<sst xmlns="http://schemas.openxmlformats.org/spreadsheetml/2006/main">
  <si>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</si>
  <si>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</si>
  <si>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</si>
  <si>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</si>
  <si>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</si>
  <si>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{b28cec34-2465-4211-a4b1-5bb6cebf7fd7}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</si>
  <si>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</si>
  <si>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</si>
  <si>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</si>
  <si>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</si>
  <si>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</si>
  <si>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</si>
  <si>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</si>
  <si>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</si>
  <si>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0004_1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</si>
  <si>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</si>
  <si>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</si>
  <si>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Sanace a odvodnění spodní stavby ZŠ Machnín v ul. Heřmánkova 95</t>
  </si>
  <si>
    <t>KSO:</t>
  </si>
  <si>
    <t/>
  </si>
  <si>
    <t>CC-CZ:</t>
  </si>
  <si>
    <t>Místo:</t>
  </si>
  <si>
    <t>Liberec, Machnín</t>
  </si>
  <si>
    <t>Datum:</t>
  </si>
  <si>
    <t>5. 1. 2024</t>
  </si>
  <si>
    <t>Zadavatel:</t>
  </si>
  <si>
    <t>IČ:</t>
  </si>
  <si>
    <t>00262978</t>
  </si>
  <si>
    <t>Statutární město Liberec</t>
  </si>
  <si>
    <t>DIČ:</t>
  </si>
  <si>
    <t>CZ00262978</t>
  </si>
  <si>
    <t>Uchazeč:</t>
  </si>
  <si>
    <t>Vyplň údaj</t>
  </si>
  <si>
    <t>Projektant:</t>
  </si>
  <si>
    <t>07172508</t>
  </si>
  <si>
    <t>M3 Stavby v.o.s.</t>
  </si>
  <si>
    <t>True</t>
  </si>
  <si>
    <t>Zpracovatel:</t>
  </si>
  <si>
    <t>06103065</t>
  </si>
  <si>
    <t>Michael Štěpán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</si>
  <si>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</si>
  <si>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</si>
  <si>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</si>
  <si>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</si>
  <si>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</si>
  <si>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</si>
  <si>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</si>
  <si>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</si>
  <si>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</si>
  <si>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</si>
  <si>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</si>
  <si>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</si>
  <si>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</si>
  <si>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</si>
  <si>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</si>
  <si>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</si>
  <si>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</si>
  <si>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</si>
  <si>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</si>
  <si>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</si>
  <si>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</si>
  <si>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</si>
  <si>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</si>
  <si>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</si>
  <si>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</si>
  <si>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</si>
  <si>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</si>
  <si>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</si>
  <si>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</si>
  <si>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</si>
  <si>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</si>
  <si>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</si>
  <si>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</si>
  <si>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</si>
  <si>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</si>
  <si>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</si>
  <si>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</si>
  <si>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</si>
  <si>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</si>
  <si>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</si>
  <si>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</si>
  <si>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</si>
  <si>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</t>
  </si>
  <si>
    <t>1</t>
  </si>
  <si>
    <t>{6151254f-77f5-47b3-81e5-4013bdff1392}</t>
  </si>
  <si>
    <t>2</t>
  </si>
  <si>
    <t>02</t>
  </si>
  <si>
    <t>Splašková kanalizační přípojka</t>
  </si>
  <si>
    <t>{e62ddccf-5fcc-43f9-a3e9-076477559830}</t>
  </si>
  <si>
    <t>VRN</t>
  </si>
  <si>
    <t>Vedlejší rozpočtové náklady</t>
  </si>
  <si>
    <t>{ebccace4-d68c-4890-9179-52133f53c357}</t>
  </si>
  <si>
    <t>KRYCÍ LIST SOUPISU PRACÍ</t>
  </si>
  <si>
    <t>Objekt:</t>
  </si>
  <si>
    <t>01 - Sanace a odvodnění spodní stavby ZŠ Machnín v ul. Heřmánkova 95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</si>
  <si>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</si>
  <si>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</si>
  <si>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</si>
  <si>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</si>
  <si>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</si>
  <si>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</si>
  <si>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</si>
  <si>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</si>
  <si>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</si>
  <si>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</si>
  <si>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</si>
  <si>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</si>
  <si>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</si>
  <si>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</si>
  <si>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</si>
  <si>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</si>
  <si>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</si>
  <si>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</si>
  <si>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727 - Zdravotechnika - požární ochrana</t>
  </si>
  <si>
    <t xml:space="preserve">    741 - Elektroinstalace - silnoproud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</si>
  <si>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</si>
  <si>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</si>
  <si>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</si>
  <si>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784 - Dokončovací práce - malby a tapety</t>
  </si>
  <si>
    <t>M - Práce a dodávky M</t>
  </si>
  <si>
    <t xml:space="preserve">    46-M - Zemní práce při extr.mont.pracích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</si>
  <si>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</si>
  <si>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</si>
  <si>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</si>
  <si>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</si>
  <si>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</si>
  <si>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</si>
  <si>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</si>
  <si>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</si>
  <si>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</si>
  <si>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</si>
  <si>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</si>
  <si>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</si>
  <si>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</si>
  <si>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</si>
  <si>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</si>
  <si>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</si>
  <si>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</si>
  <si>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</si>
  <si>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113106071</t>
  </si>
  <si>
    <t>Rozebrání dlažeb a dílců při překopech inženýrských sítí s přemístěním hmot na skládku na vzdálenost do 3 m nebo s naložením na dopravní prostředek ručně vozovek a ploch, s jakoukoliv výplní spár ze zámkové dlažby s ložem z kameniva</t>
  </si>
  <si>
    <t>m2</t>
  </si>
  <si>
    <t>CS ÚRS 2023 02</t>
  </si>
  <si>
    <t>4</t>
  </si>
  <si>
    <t>1872151460</t>
  </si>
  <si>
    <t>Online PSC</t>
  </si>
  <si>
    <t>https://podminky.urs.cz/item/CS_URS_2023_02/113106071</t>
  </si>
  <si>
    <t>VV</t>
  </si>
  <si>
    <t>Hlavní vchod</t>
  </si>
  <si>
    <t>8,3*4</t>
  </si>
  <si>
    <t>Zadní vchod</t>
  </si>
  <si>
    <t>16+5,9</t>
  </si>
  <si>
    <t>Součet</t>
  </si>
  <si>
    <t>113107525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</si>
  <si>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400 do 500 mm</t>
  </si>
  <si>
    <t>1669263374</t>
  </si>
  <si>
    <t>https://podminky.urs.cz/item/CS_URS_2023_02/113107525</t>
  </si>
  <si>
    <t>3</t>
  </si>
  <si>
    <t>113202111</t>
  </si>
  <si>
    <t>Vytrhání obrub s vybouráním lože, s přemístěním hmot na skládku na vzdálenost do 3 m nebo s naložením na dopravní prostředek z krajníků nebo obrubníků stojatých</t>
  </si>
  <si>
    <t>m</t>
  </si>
  <si>
    <t>16</t>
  </si>
  <si>
    <t>-669303827</t>
  </si>
  <si>
    <t>https://podminky.urs.cz/item/CS_URS_2023_02/113202111</t>
  </si>
  <si>
    <t>10</t>
  </si>
  <si>
    <t>121151115</t>
  </si>
  <si>
    <t>Sejmutí ornice strojně při souvislé ploše přes 100 do 500 m2, tl. vrstvy přes 250 do 300 mm</t>
  </si>
  <si>
    <t>-192202407</t>
  </si>
  <si>
    <t>https://podminky.urs.cz/item/CS_URS_2023_02/121151115</t>
  </si>
  <si>
    <t>drenáž kolem budovy</t>
  </si>
  <si>
    <t>13,76*1,74</t>
  </si>
  <si>
    <t>7,39*2,07</t>
  </si>
  <si>
    <t>12*1,91</t>
  </si>
  <si>
    <t>0,66*1,98</t>
  </si>
  <si>
    <t>22,06*2,05</t>
  </si>
  <si>
    <t>6,5*1,75</t>
  </si>
  <si>
    <t>2,025*1,95</t>
  </si>
  <si>
    <t>2,6*1,795</t>
  </si>
  <si>
    <t>6,4*1,77</t>
  </si>
  <si>
    <t>3,33*1,805</t>
  </si>
  <si>
    <t>13*1,615</t>
  </si>
  <si>
    <t>Mezisoučet</t>
  </si>
  <si>
    <t>Pro dešťovou kanalizace, zasaky a retence</t>
  </si>
  <si>
    <t>Zasaky</t>
  </si>
  <si>
    <t>8*5*2</t>
  </si>
  <si>
    <t>3,5*2</t>
  </si>
  <si>
    <t>Retence</t>
  </si>
  <si>
    <t>7*6,5*2</t>
  </si>
  <si>
    <t>Potrubí</t>
  </si>
  <si>
    <t>17,4*1,2</t>
  </si>
  <si>
    <t>2,7*1,2</t>
  </si>
  <si>
    <t>7,5*1,2</t>
  </si>
  <si>
    <t>6,2*1,2</t>
  </si>
  <si>
    <t>9,15*1,2</t>
  </si>
  <si>
    <t>7,3*1,2</t>
  </si>
  <si>
    <t>9,4*1,2</t>
  </si>
  <si>
    <t>12,2*1,2</t>
  </si>
  <si>
    <t>5</t>
  </si>
  <si>
    <t>131251104</t>
  </si>
  <si>
    <t>Hloubení nezapažených jam a zářezů strojně s urovnáním dna do předepsaného profilu a spádu v hornině třídy těžitelnosti I skupiny 3 přes 100 do 500 m3</t>
  </si>
  <si>
    <t>m3</t>
  </si>
  <si>
    <t>-1887784890</t>
  </si>
  <si>
    <t>https://podminky.urs.cz/item/CS_URS_2023_02/131251104</t>
  </si>
  <si>
    <t>6,34*8*2</t>
  </si>
  <si>
    <t>4,21*3,5</t>
  </si>
  <si>
    <t>11,64*7*2</t>
  </si>
  <si>
    <t>279,135*1,15 'Přepočtené koeficientem množství</t>
  </si>
  <si>
    <t>6</t>
  </si>
  <si>
    <t>132251254</t>
  </si>
  <si>
    <t>Hloubení nezapažených rýh šířky přes 800 do 2 000 mm strojně s urovnáním dna do předepsaného profilu a spádu v hornině třídy těžitelnosti I skupiny 3 přes 100 do 500 m3</t>
  </si>
  <si>
    <t>1497133403</t>
  </si>
  <si>
    <t>https://podminky.urs.cz/item/CS_URS_2023_02/132251254</t>
  </si>
  <si>
    <t>Drenážní potrubí-dno</t>
  </si>
  <si>
    <t>13,76*1,2*1,2</t>
  </si>
  <si>
    <t>6,01*1,2*1,375</t>
  </si>
  <si>
    <t>11,81*1,2*2,65</t>
  </si>
  <si>
    <t>6,19*1,2*1,8</t>
  </si>
  <si>
    <t>12*1,2*1,525</t>
  </si>
  <si>
    <t>0,66*1,2*1,65</t>
  </si>
  <si>
    <t>22,06*1,2*1,625</t>
  </si>
  <si>
    <t>9,245*1,2*1,25</t>
  </si>
  <si>
    <t>1,2*1,2*1,25</t>
  </si>
  <si>
    <t>3,56*1,2*1,325</t>
  </si>
  <si>
    <t>6,435*1,2*1,225</t>
  </si>
  <si>
    <t>3,33*1,2*1,35</t>
  </si>
  <si>
    <t>11,8*1,2*1,075</t>
  </si>
  <si>
    <t>Drenážní potrubí-svahování</t>
  </si>
  <si>
    <t>0,184*13,76</t>
  </si>
  <si>
    <t>0,277*6,01</t>
  </si>
  <si>
    <t>0,887*10,61</t>
  </si>
  <si>
    <t>0,566*6,19</t>
  </si>
  <si>
    <t>0,366*12</t>
  </si>
  <si>
    <t>0,449*0,66</t>
  </si>
  <si>
    <t>0,478*22,06</t>
  </si>
  <si>
    <t>0,225*12,805</t>
  </si>
  <si>
    <t>0,221*6,435</t>
  </si>
  <si>
    <t>0,257*3,33</t>
  </si>
  <si>
    <t>0,122*13</t>
  </si>
  <si>
    <t>17,4*1,2*1</t>
  </si>
  <si>
    <t>2,7*1,2*1</t>
  </si>
  <si>
    <t>7,5*1,2*1</t>
  </si>
  <si>
    <t>6*1,2*1</t>
  </si>
  <si>
    <t>9,1*1,2*1</t>
  </si>
  <si>
    <t>7,3*1,2*1</t>
  </si>
  <si>
    <t>9,4*1,2*1</t>
  </si>
  <si>
    <t>12,2*1,2*1</t>
  </si>
  <si>
    <t>323,355*1,15 'Přepočtené koeficientem množství</t>
  </si>
  <si>
    <t>7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</si>
  <si>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</si>
  <si>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</si>
  <si>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-1291101365</t>
  </si>
  <si>
    <t>https://podminky.urs.cz/item/CS_URS_2023_02/162251102</t>
  </si>
  <si>
    <t>602,49*1,1 'Přepočtené koeficientem množství</t>
  </si>
  <si>
    <t>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</si>
  <si>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</si>
  <si>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</si>
  <si>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1593177741</t>
  </si>
  <si>
    <t>https://podminky.urs.cz/item/CS_URS_2023_02/162751117</t>
  </si>
  <si>
    <t>16,6+60</t>
  </si>
  <si>
    <t>9</t>
  </si>
  <si>
    <t>167151111</t>
  </si>
  <si>
    <t>Nakládání, skládání a překládání neulehlého výkopku nebo sypaniny strojně nakládání, množství přes 100 m3, z hornin třídy těžitelnosti I, skupiny 1 až 3</t>
  </si>
  <si>
    <t>-1131080822</t>
  </si>
  <si>
    <t>https://podminky.urs.cz/item/CS_URS_2023_02/167151111</t>
  </si>
  <si>
    <t>171251201</t>
  </si>
  <si>
    <t>Uložení sypaniny na skládky nebo meziskládky bez hutnění s upravením uložené sypaniny do předepsaného tvaru</t>
  </si>
  <si>
    <t>100721260</t>
  </si>
  <si>
    <t>https://podminky.urs.cz/item/CS_URS_2023_02/171251201</t>
  </si>
  <si>
    <t>11</t>
  </si>
  <si>
    <t>171201231</t>
  </si>
  <si>
    <t>Poplatek za uložení stavebního odpadu na recyklační skládce (skládkovné) zeminy a kamení zatříděného do Katalogu odpadů pod kódem 17 05 04</t>
  </si>
  <si>
    <t>t</t>
  </si>
  <si>
    <t>-705664636</t>
  </si>
  <si>
    <t>https://podminky.urs.cz/item/CS_URS_2023_02/171201231</t>
  </si>
  <si>
    <t>(16,6+60)*1,6</t>
  </si>
  <si>
    <t>122,56*1,15 'Přepočtené koeficientem množství</t>
  </si>
  <si>
    <t>12</t>
  </si>
  <si>
    <t>174151101</t>
  </si>
  <si>
    <t>Zásyp sypaninou z jakékoliv horniny strojně s uložením výkopku ve vrstvách se zhutněním jam, šachet, rýh nebo kolem objektů v těchto vykopávkách</t>
  </si>
  <si>
    <t>-1678563866</t>
  </si>
  <si>
    <t>https://podminky.urs.cz/item/CS_URS_2023_02/174151101</t>
  </si>
  <si>
    <t xml:space="preserve">zpětný zásyp </t>
  </si>
  <si>
    <t>662,739-16,16-60</t>
  </si>
  <si>
    <t>Po demontovaných objektech</t>
  </si>
  <si>
    <t>13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</si>
  <si>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</si>
  <si>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</si>
  <si>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-2071584875</t>
  </si>
  <si>
    <t>https://podminky.urs.cz/item/CS_URS_2023_02/175151101</t>
  </si>
  <si>
    <t>Drenážní potrubí</t>
  </si>
  <si>
    <t>0,4*1,2*(33,92+7,28+9,175+0,624+1,16+6,21+12,56+9,246+1,37+3,55+7,63+3,33+12,2)</t>
  </si>
  <si>
    <t>14</t>
  </si>
  <si>
    <t>M</t>
  </si>
  <si>
    <t>58331200</t>
  </si>
  <si>
    <t>štěrkopísek netříděný</t>
  </si>
  <si>
    <t>-1969962496</t>
  </si>
  <si>
    <t>51,962*2 'Přepočtené koeficientem množství</t>
  </si>
  <si>
    <t>181351105</t>
  </si>
  <si>
    <t>Rozprostření a urovnání ornice v rovině nebo ve svahu sklonu do 1:5 strojně při souvislé ploše přes 100 do 500 m2, tl. vrstvy přes 250 do 300 mm</t>
  </si>
  <si>
    <t>-1097076637</t>
  </si>
  <si>
    <t>https://podminky.urs.cz/item/CS_URS_2023_02/181351105</t>
  </si>
  <si>
    <t>181411132</t>
  </si>
  <si>
    <t>Založení trávníku na půdě předem připravené plochy do 1000 m2 výsevem včetně utažení parkového na svahu přes 1:5 do 1:2</t>
  </si>
  <si>
    <t>-732551998</t>
  </si>
  <si>
    <t>https://podminky.urs.cz/item/CS_URS_2023_02/181411132</t>
  </si>
  <si>
    <t>17</t>
  </si>
  <si>
    <t>00572410</t>
  </si>
  <si>
    <t>osivo směs travní parková</t>
  </si>
  <si>
    <t>kg</t>
  </si>
  <si>
    <t>1501207604</t>
  </si>
  <si>
    <t>431,234*0,03 'Přepočtené koeficientem množství</t>
  </si>
  <si>
    <t>Zakládání</t>
  </si>
  <si>
    <t>18</t>
  </si>
  <si>
    <t>211971110</t>
  </si>
  <si>
    <t>Zřízení opláštění výplně z geotextilie odvodňovacích žeber nebo trativodů v rýze nebo zářezu se stěnami šikmými o sklonu do 1:2</t>
  </si>
  <si>
    <t>-388612275</t>
  </si>
  <si>
    <t>https://podminky.urs.cz/item/CS_URS_2023_02/211971110</t>
  </si>
  <si>
    <t>3,12*(33,92+7,28+9,175+0,624+1,16+6,21+12,56+9,246+1,37+3,55+7,63+3,33+12,2)</t>
  </si>
  <si>
    <t>19</t>
  </si>
  <si>
    <t>212755216</t>
  </si>
  <si>
    <t>Trativody bez lože z drenážních trubek plastových flexibilních D 160 mm</t>
  </si>
  <si>
    <t>-246577514</t>
  </si>
  <si>
    <t>https://podminky.urs.cz/item/CS_URS_2023_02/212755216</t>
  </si>
  <si>
    <t>33,92+7,28+9,175+0,624+1,16+6,21+12,56+9,246+1,37+3,55+7,63+3,33+12,2</t>
  </si>
  <si>
    <t>108,255*1,1 'Přepočtené koeficientem množství</t>
  </si>
  <si>
    <t>20</t>
  </si>
  <si>
    <t>213141111</t>
  </si>
  <si>
    <t>Zřízení vrstvy z geotextilie filtrační, separační, odvodňovací, ochranné, výztužné nebo protierozní v rovině nebo ve sklonu do 1:5, šířky do 3 m</t>
  </si>
  <si>
    <t>-2104359783</t>
  </si>
  <si>
    <t>https://podminky.urs.cz/item/CS_URS_2023_02/213141111</t>
  </si>
  <si>
    <t>Ochrana nopové fólie</t>
  </si>
  <si>
    <t>(12,2+3,33+7,6+3,56+1,37+9,25+12,56+6,2+9,175+7,9+33,92)*1,2</t>
  </si>
  <si>
    <t>213141131</t>
  </si>
  <si>
    <t>Zřízení vrstvy z geotextilie filtrační, separační, odvodňovací, ochranné, výztužné nebo protierozní ve sklonu přes 1:2 do 1:1, šířky do 3 m</t>
  </si>
  <si>
    <t>-1474670121</t>
  </si>
  <si>
    <t>https://podminky.urs.cz/item/CS_URS_2023_02/213141131</t>
  </si>
  <si>
    <t>(12,2+3,33+7,6+3,56+1,37+9,25+12,56+6,2+7,9+33,92)*1,4</t>
  </si>
  <si>
    <t>9,175*1,6</t>
  </si>
  <si>
    <t>22</t>
  </si>
  <si>
    <t>69311068</t>
  </si>
  <si>
    <t>geotextilie netkaná separační, ochranná, filtrační, drenážní PP 300g/m2</t>
  </si>
  <si>
    <t>1794451354</t>
  </si>
  <si>
    <t>337,756</t>
  </si>
  <si>
    <t>128,478</t>
  </si>
  <si>
    <t>151,726</t>
  </si>
  <si>
    <t>617,96*1,15 'Přepočtené koeficientem množství</t>
  </si>
  <si>
    <t>Svislé a kompletní konstrukce</t>
  </si>
  <si>
    <t>23</t>
  </si>
  <si>
    <t>319202112</t>
  </si>
  <si>
    <t>Dodatečná izolace zdiva injektáží nízkotlakou metodou silikonovou mikroemulzí, tloušťka zdiva přes 150 do 300 mm</t>
  </si>
  <si>
    <t>-1439526620</t>
  </si>
  <si>
    <t>https://podminky.urs.cz/item/CS_URS_2023_02/319202112</t>
  </si>
  <si>
    <t>Pro injektáž R2 a R3 - plošná</t>
  </si>
  <si>
    <t>1.NP-šatna - plošná injektáž od -0,950 do +0,000</t>
  </si>
  <si>
    <t>4,35*10</t>
  </si>
  <si>
    <t>schody do šatny - plošná injektáž od -0,450 do +0,000</t>
  </si>
  <si>
    <t>3,8*5</t>
  </si>
  <si>
    <t>24</t>
  </si>
  <si>
    <t>319202115</t>
  </si>
  <si>
    <t>Dodatečná izolace zdiva injektáží nízkotlakou metodou silikonovou mikroemulzí, tloušťka zdiva přes 600 do 900 mm</t>
  </si>
  <si>
    <t>1278193209</t>
  </si>
  <si>
    <t>https://podminky.urs.cz/item/CS_URS_2023_02/319202115</t>
  </si>
  <si>
    <t>Pro injektáž R2 a R3 - vodorovná 2 řady</t>
  </si>
  <si>
    <t>1.NP-šatna</t>
  </si>
  <si>
    <t>4,35*2</t>
  </si>
  <si>
    <t>1.NP-chodba</t>
  </si>
  <si>
    <t>6*2</t>
  </si>
  <si>
    <t>schody do sklepa</t>
  </si>
  <si>
    <t>3,8*2</t>
  </si>
  <si>
    <t>25</t>
  </si>
  <si>
    <t>338171113</t>
  </si>
  <si>
    <t>Montáž sloupků a vzpěr plotových ocelových trubkových nebo profilovaných výšky do 2 m se zabetonováním do 0,08 m3 do připravených jamek</t>
  </si>
  <si>
    <t>kus</t>
  </si>
  <si>
    <t>1131287029</t>
  </si>
  <si>
    <t>https://podminky.urs.cz/item/CS_URS_2023_02/338171113</t>
  </si>
  <si>
    <t>26</t>
  </si>
  <si>
    <t>340239212</t>
  </si>
  <si>
    <t>Zazdívka otvorů v příčkách nebo stěnách cihlami plnými pálenými plochy přes 1 m2 do 4 m2, tloušťky přes 100 mm</t>
  </si>
  <si>
    <t>329241477</t>
  </si>
  <si>
    <t>https://podminky.urs.cz/item/CS_URS_2023_02/340239212</t>
  </si>
  <si>
    <t>zazdívka světlíků</t>
  </si>
  <si>
    <t>0,7*1,55*3</t>
  </si>
  <si>
    <t>27</t>
  </si>
  <si>
    <t>342272215</t>
  </si>
  <si>
    <t>Příčky z pórobetonových tvárnic hladkých na tenké maltové lože objemová hmotnost do 500 kg/m3, tloušťka příčky 75 mm</t>
  </si>
  <si>
    <t>-669833196</t>
  </si>
  <si>
    <t>https://podminky.urs.cz/item/CS_URS_2023_02/342272215</t>
  </si>
  <si>
    <t>0,8*0,5</t>
  </si>
  <si>
    <t>28</t>
  </si>
  <si>
    <t>348401130</t>
  </si>
  <si>
    <t>Montáž oplocení z pletiva strojového s napínacími dráty přes 1,6 do 2,0 m</t>
  </si>
  <si>
    <t>-1569525795</t>
  </si>
  <si>
    <t>https://podminky.urs.cz/item/CS_URS_2023_02/348401130</t>
  </si>
  <si>
    <t>35</t>
  </si>
  <si>
    <t>29</t>
  </si>
  <si>
    <t>382411112R</t>
  </si>
  <si>
    <t>Zemní nádrž z polyetylenu PE na dešťovou, vodu univerzální samonosná pro běžné zatížení, objemu 2700 l, vč. poklopu, vstupního filtru, čerpadla s vodní zásuvkou pro připojení hadice s obsypem a ložem ze štěrkodrti s el. připojením do stávajícího rozvaděče</t>
  </si>
  <si>
    <t>1175982687</t>
  </si>
  <si>
    <t>30</t>
  </si>
  <si>
    <t>382411113R</t>
  </si>
  <si>
    <t>Zemní nádrž z polyetylenu PE na dešťovou, univerzální samonosná pro běžné zatížení, objemu 3750 l, vč. poklopu, vstupního filtru, čerpadla s vodní zásuvkou pro připojení hadice s obsypem a ložem ze štěrkodrti s el. připojením do stávajícího rozvaděče</t>
  </si>
  <si>
    <t>48829505</t>
  </si>
  <si>
    <t>Vodorovné konstrukce</t>
  </si>
  <si>
    <t>31</t>
  </si>
  <si>
    <t>434191421</t>
  </si>
  <si>
    <t>Osazování schodišťových stupňů kamenných s vyspárováním styčných spár, s provizorním dřevěným zábradlím a dočasným zakrytím stupnic prkny na desku, stupňů broušených nebo leštěných</t>
  </si>
  <si>
    <t>722356509</t>
  </si>
  <si>
    <t>https://podminky.urs.cz/item/CS_URS_2023_02/434191421</t>
  </si>
  <si>
    <t>Před hlavním vchodem</t>
  </si>
  <si>
    <t>1,5*3</t>
  </si>
  <si>
    <t>32</t>
  </si>
  <si>
    <t>58388010</t>
  </si>
  <si>
    <t>stupeň schodišťový žulový plný 150x300x1000mm rovný tryskaný</t>
  </si>
  <si>
    <t>-14829664</t>
  </si>
  <si>
    <t>33</t>
  </si>
  <si>
    <t>452311131</t>
  </si>
  <si>
    <t>Podkladní a zajišťovací konstrukce z betonu prostého v otevřeném výkopu bez zvýšených nároků na prostředí desky pod potrubí, stoky a drobné objekty z betonu tř. C 12/15</t>
  </si>
  <si>
    <t>-441102420</t>
  </si>
  <si>
    <t>https://podminky.urs.cz/item/CS_URS_2023_02/452311131</t>
  </si>
  <si>
    <t>Pod drenážní potrubí</t>
  </si>
  <si>
    <t>1,2*0,1*(33,92+7,28+9,175+0,624+1,16+6,21+12,56+9,246+1,37+3,55+7,63+3,33+12,2)</t>
  </si>
  <si>
    <t>1,435*0,1*11,85</t>
  </si>
  <si>
    <t>14,691*1,15 'Přepočtené koeficientem množství</t>
  </si>
  <si>
    <t>Komunikace pozemní</t>
  </si>
  <si>
    <t>34</t>
  </si>
  <si>
    <t>564730111</t>
  </si>
  <si>
    <t>Podklad nebo kryt z kameniva hrubého drceného vel. 16-32 mm s rozprostřením a zhutněním plochy přes 100 m2, po zhutnění tl. 100 mm</t>
  </si>
  <si>
    <t>964157918</t>
  </si>
  <si>
    <t>https://podminky.urs.cz/item/CS_URS_2023_02/564730111</t>
  </si>
  <si>
    <t>564771111R</t>
  </si>
  <si>
    <t>Podklad nebo kryt z kameniva hrubého drceného vel. 32-63 mm s rozprostřením a zhutněním plochy přes 100 m2, po zhutnění tl. 300 mm</t>
  </si>
  <si>
    <t>616611605</t>
  </si>
  <si>
    <t>36</t>
  </si>
  <si>
    <t>596211110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</si>
  <si>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do 50 m2</t>
  </si>
  <si>
    <t>499998031</t>
  </si>
  <si>
    <t>https://podminky.urs.cz/item/CS_URS_2023_02/596211110</t>
  </si>
  <si>
    <t>37</t>
  </si>
  <si>
    <t>59245015</t>
  </si>
  <si>
    <t>dlažba zámková tvaru I 200x165x60mm přírodní</t>
  </si>
  <si>
    <t>-1491602711</t>
  </si>
  <si>
    <t>Zadní vchod - doplnění dlažby 10%</t>
  </si>
  <si>
    <t>(16+5,9)*0,1</t>
  </si>
  <si>
    <t>2,19*1,1 'Přepočtené koeficientem množství</t>
  </si>
  <si>
    <t>38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</si>
  <si>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</si>
  <si>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</si>
  <si>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1314927295</t>
  </si>
  <si>
    <t>https://podminky.urs.cz/item/CS_URS_2023_02/596212210</t>
  </si>
  <si>
    <t>39</t>
  </si>
  <si>
    <t>59245013</t>
  </si>
  <si>
    <t>dlažba zámková tvaru I 200x165x80mm přírodní</t>
  </si>
  <si>
    <t>-279753658</t>
  </si>
  <si>
    <t>Hlavní vchod - doplnění dlažby 10%</t>
  </si>
  <si>
    <t>8,3*4*0,1</t>
  </si>
  <si>
    <t>3,32*1,1 'Přepočtené koeficientem množství</t>
  </si>
  <si>
    <t>Úpravy povrchů, podlahy a osazování výplní</t>
  </si>
  <si>
    <t>40</t>
  </si>
  <si>
    <t>612131100R</t>
  </si>
  <si>
    <t>Vápenný postřik vnitřních stěn nanášený ručně (např. Weber SAZ 851)</t>
  </si>
  <si>
    <t>1343416666</t>
  </si>
  <si>
    <t>1.PP</t>
  </si>
  <si>
    <t>3,9*2,55*2+2,4*2,55*2</t>
  </si>
  <si>
    <t>4*2,55*2+2*2,55*2</t>
  </si>
  <si>
    <t>otvory</t>
  </si>
  <si>
    <t>-0,995*2,1-0,8*1,97</t>
  </si>
  <si>
    <t>(2,3+2+2)*1,8</t>
  </si>
  <si>
    <t>(5,3+0,8)*2*1,5</t>
  </si>
  <si>
    <t>41</t>
  </si>
  <si>
    <t>612321141R</t>
  </si>
  <si>
    <t>Omítka vnitřních ploch nanášená ručně, tloušťky jádrové omítky do 10 mm a tloušťky štuku do 3 mm štuková svislých konstrukcí stěn (např. Weber.tec 934, weber. san 600 R600)</t>
  </si>
  <si>
    <t>-963486559</t>
  </si>
  <si>
    <t>42</t>
  </si>
  <si>
    <t>612821012R</t>
  </si>
  <si>
    <t>Sanační omítka vnitřních ploch stěn pro vlhké a zasolené zdivo, prováděná ručně (např. Weber.san super SAZ 860)</t>
  </si>
  <si>
    <t>-1160983789</t>
  </si>
  <si>
    <t>43</t>
  </si>
  <si>
    <t>618631111R</t>
  </si>
  <si>
    <t>Vnitřní úprava povrchu stěrkou z těsnící cementové malty, ploch rovinných (např. Weber. tec 933 SAB 933)</t>
  </si>
  <si>
    <t>-955187649</t>
  </si>
  <si>
    <t>44</t>
  </si>
  <si>
    <t>622321121R</t>
  </si>
  <si>
    <t>Omítka jádrová tl. 20mm, vnějších stěn nanášená ručně (např. Weber MC 660)</t>
  </si>
  <si>
    <t>976224900</t>
  </si>
  <si>
    <t>Vnější zdivo</t>
  </si>
  <si>
    <t>u schodů</t>
  </si>
  <si>
    <t>9,1*0,65</t>
  </si>
  <si>
    <t>45</t>
  </si>
  <si>
    <t>632451101</t>
  </si>
  <si>
    <t>Potěr cementový samonivelační ze suchých směsí tloušťky přes 2 do 5 mm</t>
  </si>
  <si>
    <t>595962442</t>
  </si>
  <si>
    <t>https://podminky.urs.cz/item/CS_URS_2023_02/632451101</t>
  </si>
  <si>
    <t>podlaha 1.PP</t>
  </si>
  <si>
    <t>3,9*2,4</t>
  </si>
  <si>
    <t>4*2</t>
  </si>
  <si>
    <t>0,4*0,995</t>
  </si>
  <si>
    <t>Trubní vedení</t>
  </si>
  <si>
    <t>46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</si>
  <si>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</si>
  <si>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</si>
  <si>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-1109982691</t>
  </si>
  <si>
    <t>https://podminky.urs.cz/item/CS_URS_2023_02/175111101</t>
  </si>
  <si>
    <t>Dešťová kanalizace</t>
  </si>
  <si>
    <t>(9,5+7,4+9,15+2,2+16,5+6,2+12,15+1,1+6,35+6,13+15,38+2,7+17,47)*0,444</t>
  </si>
  <si>
    <t>(10,43+12,2)*0,444</t>
  </si>
  <si>
    <t>59,878*1,15 'Přepočtené koeficientem množství</t>
  </si>
  <si>
    <t>47</t>
  </si>
  <si>
    <t>58337303</t>
  </si>
  <si>
    <t>štěrkopísek frakce 0/8</t>
  </si>
  <si>
    <t>-976216698</t>
  </si>
  <si>
    <t>59,878*2,2 'Přepočtené koeficientem množství</t>
  </si>
  <si>
    <t>48</t>
  </si>
  <si>
    <t>871313121</t>
  </si>
  <si>
    <t>Montáž kanalizačního potrubí z plastů z tvrdého PVC těsněných gumovým kroužkem v otevřeném výkopu ve sklonu do 20 % DN 160</t>
  </si>
  <si>
    <t>711421652</t>
  </si>
  <si>
    <t>https://podminky.urs.cz/item/CS_URS_2023_02/871313121</t>
  </si>
  <si>
    <t>9,5+7,4+9,15+2,2+16,5+6,2+12,15+1,1+6,35+6,13+15,38+2,7+17,47</t>
  </si>
  <si>
    <t>10,43+12,2</t>
  </si>
  <si>
    <t>49</t>
  </si>
  <si>
    <t>28611165</t>
  </si>
  <si>
    <t>trubka kanalizační PVC DN 160x3000mm SN8</t>
  </si>
  <si>
    <t>1559097819</t>
  </si>
  <si>
    <t>134,86*1,15 'Přepočtené koeficientem množství</t>
  </si>
  <si>
    <t>50</t>
  </si>
  <si>
    <t>879231191</t>
  </si>
  <si>
    <t>Příplatek k ceně vodovodního potrubí za montáž v otevřeném výkopu ve sklonu přes 20 % DN od 40 do 550</t>
  </si>
  <si>
    <t>353062992</t>
  </si>
  <si>
    <t>https://podminky.urs.cz/item/CS_URS_2023_02/879231191</t>
  </si>
  <si>
    <t>2,18</t>
  </si>
  <si>
    <t>51</t>
  </si>
  <si>
    <t>894811233</t>
  </si>
  <si>
    <t>Revizní šachta z tvrdého PVC v otevřeném výkopu typ pravý/přímý/levý (DN šachty/DN trubního vedení) DN 400/160, odolnost vnějšímu tlaku 12,5 t, hloubka od 1360 do 1730 mm</t>
  </si>
  <si>
    <t>2022460510</t>
  </si>
  <si>
    <t>https://podminky.urs.cz/item/CS_URS_2023_02/894811233</t>
  </si>
  <si>
    <t>52</t>
  </si>
  <si>
    <t>895971111R</t>
  </si>
  <si>
    <t>Zasakovací boxy z polypropylenu PP bez možnosti revize a čištění pro vsakování deštových vod v jednořadové galerii o celkovém objemu do 5 m3, vč. geotextílie, obsypu štěrkodrtí a přívodního kabelu</t>
  </si>
  <si>
    <t>soubor</t>
  </si>
  <si>
    <t>-1987578920</t>
  </si>
  <si>
    <t>Pro drenážní potrubí</t>
  </si>
  <si>
    <t>53</t>
  </si>
  <si>
    <t>895972122R</t>
  </si>
  <si>
    <t>Zasakovací boxy z polypropylenu PP s možností revize a čištění pro vsakování deštových vod v dvouřadové galerii o celkovém objemu do 10 m3, vč. geotextílie, obsypu šterkodrtí a přívodního kabelu</t>
  </si>
  <si>
    <t>-28112136</t>
  </si>
  <si>
    <t>Zasakovací tělesa</t>
  </si>
  <si>
    <t>Ostatní konstrukce a práce, bourání</t>
  </si>
  <si>
    <t>54</t>
  </si>
  <si>
    <t>916331112</t>
  </si>
  <si>
    <t>Osazení zahradního obrubníku betonového s ložem tl. od 50 do 100 mm z betonu prostého tř. C 12/15 s boční opěrou z betonu prostého tř. C 12/15</t>
  </si>
  <si>
    <t>-2053307317</t>
  </si>
  <si>
    <t>https://podminky.urs.cz/item/CS_URS_2023_02/916331112</t>
  </si>
  <si>
    <t>kolem pojízdné plochy</t>
  </si>
  <si>
    <t>4,5*2</t>
  </si>
  <si>
    <t xml:space="preserve">Doplnění </t>
  </si>
  <si>
    <t>55</t>
  </si>
  <si>
    <t>59217001</t>
  </si>
  <si>
    <t>obrubník betonový zahradní 1000x50x250mm</t>
  </si>
  <si>
    <t>-1347526954</t>
  </si>
  <si>
    <t>56</t>
  </si>
  <si>
    <t>935111111</t>
  </si>
  <si>
    <t>Osazení betonového příkopového žlabu s vyplněním a zatřením spár cementovou maltou s ložem tl. 100 mm z kameniva těženého nebo štěrkopísku z betonových příkopových tvárnic šířky do 500 mm</t>
  </si>
  <si>
    <t>-720475171</t>
  </si>
  <si>
    <t>https://podminky.urs.cz/item/CS_URS_2023_02/935111111</t>
  </si>
  <si>
    <t>před zpevněnou plochou</t>
  </si>
  <si>
    <t>8,3</t>
  </si>
  <si>
    <t>57</t>
  </si>
  <si>
    <t>59227724</t>
  </si>
  <si>
    <t>žlab dvouvrstvý vibrolisovaný pro povrchové odvodnění betonový 70/100x280x210mm</t>
  </si>
  <si>
    <t>1577321873</t>
  </si>
  <si>
    <t>58</t>
  </si>
  <si>
    <t>936005212R</t>
  </si>
  <si>
    <t>Demontáž a zpětná montáž dětské houpačky řetízkové dvoumístné</t>
  </si>
  <si>
    <t>1770730658</t>
  </si>
  <si>
    <t>59</t>
  </si>
  <si>
    <t>936005222R</t>
  </si>
  <si>
    <t>Demontáž a zpětná montáž dětské houpačky kládové čtyřmístné</t>
  </si>
  <si>
    <t>504137530</t>
  </si>
  <si>
    <t>60</t>
  </si>
  <si>
    <t>952901111</t>
  </si>
  <si>
    <t>Vyčištění budov nebo objektů před předáním do užívání budov bytové nebo občanské výstavby, světlé výšky podlaží do 4 m</t>
  </si>
  <si>
    <t>-1824191670</t>
  </si>
  <si>
    <t>https://podminky.urs.cz/item/CS_URS_2023_02/952901111</t>
  </si>
  <si>
    <t>4,4*4+1*0,45</t>
  </si>
  <si>
    <t>1.NP</t>
  </si>
  <si>
    <t>7*1,75</t>
  </si>
  <si>
    <t>2,5*2,5</t>
  </si>
  <si>
    <t>3*1,5</t>
  </si>
  <si>
    <t>61</t>
  </si>
  <si>
    <t>953731115</t>
  </si>
  <si>
    <t>Odvětrání svislé plastovými troubami ve stropních prostupech s obetonováním vnitřního průměru přes 140 do 160 mm</t>
  </si>
  <si>
    <t>-635589435</t>
  </si>
  <si>
    <t>https://podminky.urs.cz/item/CS_URS_2023_02/953731115</t>
  </si>
  <si>
    <t>0,74*2</t>
  </si>
  <si>
    <t>62</t>
  </si>
  <si>
    <t>963022819</t>
  </si>
  <si>
    <t>Bourání kamenných schodišťových stupňů oblých, rovných nebo kosých zhotovených na místě</t>
  </si>
  <si>
    <t>328306262</t>
  </si>
  <si>
    <t>https://podminky.urs.cz/item/CS_URS_2023_02/963022819</t>
  </si>
  <si>
    <t>před hlavním vchodem</t>
  </si>
  <si>
    <t>63</t>
  </si>
  <si>
    <t>966071711</t>
  </si>
  <si>
    <t>Bourání plotových sloupků a vzpěr ocelových trubkových nebo profilovaných výšky do 2,50 m zabetonovaných</t>
  </si>
  <si>
    <t>-1047095390</t>
  </si>
  <si>
    <t>https://podminky.urs.cz/item/CS_URS_2023_02/966071711</t>
  </si>
  <si>
    <t>64</t>
  </si>
  <si>
    <t>966071821</t>
  </si>
  <si>
    <t>Rozebrání oplocení z pletiva drátěného se čtvercovými oky, výšky do 1,6 m</t>
  </si>
  <si>
    <t>181726651</t>
  </si>
  <si>
    <t>https://podminky.urs.cz/item/CS_URS_2023_02/966071821</t>
  </si>
  <si>
    <t>65</t>
  </si>
  <si>
    <t>979024441</t>
  </si>
  <si>
    <t>Očištění vybouraných prvků komunikací od spojovacího materiálu s odklizením a uložením očištěných hmot a spojovacího materiálu na skládku na vzdálenost do 10 m obrubníků a krajníků, vybouraných z jakéhokoliv lože a s jakoukoliv výplní spár zahradních</t>
  </si>
  <si>
    <t>-1180098457</t>
  </si>
  <si>
    <t>https://podminky.urs.cz/item/CS_URS_2023_02/979024441</t>
  </si>
  <si>
    <t>66</t>
  </si>
  <si>
    <t>979054451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</si>
  <si>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</si>
  <si>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-2054730796</t>
  </si>
  <si>
    <t>https://podminky.urs.cz/item/CS_URS_2023_02/979054451</t>
  </si>
  <si>
    <t>67</t>
  </si>
  <si>
    <t>981511114</t>
  </si>
  <si>
    <t>Demolice konstrukcí objektů postupným rozebíráním konstrukcí ze železobetonu</t>
  </si>
  <si>
    <t>-1375254094</t>
  </si>
  <si>
    <t>https://podminky.urs.cz/item/CS_URS_2023_02/981511114</t>
  </si>
  <si>
    <t>stávající studna</t>
  </si>
  <si>
    <t>68</t>
  </si>
  <si>
    <t>981511116</t>
  </si>
  <si>
    <t>Demolice konstrukcí objektů postupným rozebíráním konstrukcí z betonu prostého</t>
  </si>
  <si>
    <t>156944462</t>
  </si>
  <si>
    <t>https://podminky.urs.cz/item/CS_URS_2023_02/981511116</t>
  </si>
  <si>
    <t>stávající objekt z obrub</t>
  </si>
  <si>
    <t>69</t>
  </si>
  <si>
    <t>978013191</t>
  </si>
  <si>
    <t>Otlučení vápenných nebo vápenocementových omítek vnitřních ploch stěn s vyškrabáním spar, s očištěním zdiva, v rozsahu přes 50 do 100 %</t>
  </si>
  <si>
    <t>728566288</t>
  </si>
  <si>
    <t>https://podminky.urs.cz/item/CS_URS_2023_02/978013191</t>
  </si>
  <si>
    <t>70</t>
  </si>
  <si>
    <t>985131311</t>
  </si>
  <si>
    <t>Očištění ploch stěn, rubu kleneb a podlah ruční dočištění ocelovými kartáči</t>
  </si>
  <si>
    <t>570417280</t>
  </si>
  <si>
    <t>https://podminky.urs.cz/item/CS_URS_2023_02/985131311</t>
  </si>
  <si>
    <t>podlaha</t>
  </si>
  <si>
    <t>Ochranná nopová fólie</t>
  </si>
  <si>
    <t>997</t>
  </si>
  <si>
    <t>Přesun sutě</t>
  </si>
  <si>
    <t>71</t>
  </si>
  <si>
    <t>997013151</t>
  </si>
  <si>
    <t>Vnitrostaveništní doprava suti a vybouraných hmot vodorovně do 50 m svisle s omezením mechanizace pro budovy a haly výšky do 6 m</t>
  </si>
  <si>
    <t>864834359</t>
  </si>
  <si>
    <t>https://podminky.urs.cz/item/CS_URS_2023_02/997013151</t>
  </si>
  <si>
    <t>72</t>
  </si>
  <si>
    <t>997013501</t>
  </si>
  <si>
    <t>Odvoz suti a vybouraných hmot na skládku nebo meziskládku se složením, na vzdálenost do 1 km</t>
  </si>
  <si>
    <t>-1523755837</t>
  </si>
  <si>
    <t>https://podminky.urs.cz/item/CS_URS_2023_02/997013501</t>
  </si>
  <si>
    <t>73</t>
  </si>
  <si>
    <t>997013509</t>
  </si>
  <si>
    <t>Odvoz suti a vybouraných hmot na skládku nebo meziskládku se složením, na vzdálenost Příplatek k ceně za každý další i započatý 1 km přes 1 km</t>
  </si>
  <si>
    <t>-1179429881</t>
  </si>
  <si>
    <t>https://podminky.urs.cz/item/CS_URS_2023_02/997013509</t>
  </si>
  <si>
    <t>73,982*10 'Přepočtené koeficientem množství</t>
  </si>
  <si>
    <t>74</t>
  </si>
  <si>
    <t>997013601</t>
  </si>
  <si>
    <t>Poplatek za uložení stavebního odpadu na skládce (skládkovné) z prostého betonu zatříděného do Katalogu odpadů pod kódem 17 01 01</t>
  </si>
  <si>
    <t>204193196</t>
  </si>
  <si>
    <t>https://podminky.urs.cz/item/CS_URS_2023_02/997013601</t>
  </si>
  <si>
    <t>2,2</t>
  </si>
  <si>
    <t>75</t>
  </si>
  <si>
    <t>997013602</t>
  </si>
  <si>
    <t>Poplatek za uložení stavebního odpadu na skládce (skládkovné) z armovaného betonu zatříděného do Katalogu odpadů pod kódem 17 01 01</t>
  </si>
  <si>
    <t>452216834</t>
  </si>
  <si>
    <t>https://podminky.urs.cz/item/CS_URS_2023_02/997013602</t>
  </si>
  <si>
    <t>4,82</t>
  </si>
  <si>
    <t>76</t>
  </si>
  <si>
    <t>997013631</t>
  </si>
  <si>
    <t>Poplatek za uložení stavebního odpadu na skládce (skládkovné) směsného stavebního a demoličního zatříděného do Katalogu odpadů pod kódem 17 09 04</t>
  </si>
  <si>
    <t>-497728831</t>
  </si>
  <si>
    <t>https://podminky.urs.cz/item/CS_URS_2023_02/997013631</t>
  </si>
  <si>
    <t>73,982-(41,325+2,2+4,82)</t>
  </si>
  <si>
    <t>77</t>
  </si>
  <si>
    <t>997013655</t>
  </si>
  <si>
    <t>Poplatek za uložení stavebního odpadu na skládce (skládkovné) zeminy a kamení zatříděného do Katalogu odpadů pod kódem 17 05 04</t>
  </si>
  <si>
    <t>-1423659259</t>
  </si>
  <si>
    <t>https://podminky.urs.cz/item/CS_URS_2023_02/997013655</t>
  </si>
  <si>
    <t>podkladní vrstvy komunikací</t>
  </si>
  <si>
    <t>41,325</t>
  </si>
  <si>
    <t>998</t>
  </si>
  <si>
    <t>Přesun hmot</t>
  </si>
  <si>
    <t>78</t>
  </si>
  <si>
    <t>998017001</t>
  </si>
  <si>
    <t>Přesun hmot pro budovy občanské výstavby, bydlení, výrobu a služby s omezením mechanizace vodorovná dopravní vzdálenost do 100 m pro budovy s jakoukoliv nosnou konstrukcí výšky do 6 m</t>
  </si>
  <si>
    <t>1389740973</t>
  </si>
  <si>
    <t>https://podminky.urs.cz/item/CS_URS_2023_02/998017001</t>
  </si>
  <si>
    <t>PSV</t>
  </si>
  <si>
    <t>Práce a dodávky PSV</t>
  </si>
  <si>
    <t>711</t>
  </si>
  <si>
    <t>Izolace proti vodě, vlhkosti a plynům</t>
  </si>
  <si>
    <t>79</t>
  </si>
  <si>
    <t>711132101R</t>
  </si>
  <si>
    <t>Provedení izolace proti zemní vlhkosti - vtlačení skelné tkaniny do hydroizolační stěrky</t>
  </si>
  <si>
    <t>230359158</t>
  </si>
  <si>
    <t>80</t>
  </si>
  <si>
    <t>63127001</t>
  </si>
  <si>
    <t>tkanina sklovláknitá s protialkalickou úpravou pro ETICS 162g/m2</t>
  </si>
  <si>
    <t>-1066143900</t>
  </si>
  <si>
    <t>157,641*1,2 'Přepočtené koeficientem množství</t>
  </si>
  <si>
    <t>81</t>
  </si>
  <si>
    <t>711191011</t>
  </si>
  <si>
    <t>Provedení nátěru adhezního můstku na ploše svislé S</t>
  </si>
  <si>
    <t>721557650</t>
  </si>
  <si>
    <t>https://podminky.urs.cz/item/CS_URS_2023_02/711191011</t>
  </si>
  <si>
    <t>82</t>
  </si>
  <si>
    <t>58585113</t>
  </si>
  <si>
    <t>adhezní můstek suchá směs polymercementová pro hladké a nenasákavé povrchy</t>
  </si>
  <si>
    <t>1668041103</t>
  </si>
  <si>
    <t>70,404*3,6 'Přepočtené koeficientem množství</t>
  </si>
  <si>
    <t>83</t>
  </si>
  <si>
    <t>711191101</t>
  </si>
  <si>
    <t>Provedení izolace proti zemní vlhkosti hydroizolační stěrkou na ploše vodorovné V jednovrstvá na betonu</t>
  </si>
  <si>
    <t>-445559431</t>
  </si>
  <si>
    <t>https://podminky.urs.cz/item/CS_URS_2023_02/711191101</t>
  </si>
  <si>
    <t>84</t>
  </si>
  <si>
    <t>58581004R</t>
  </si>
  <si>
    <t>Stěrka izolační flexibilní jednosložková rychle tuhnoucí (např. Weber tec suprflex D2 SAB 176)</t>
  </si>
  <si>
    <t>2083592545</t>
  </si>
  <si>
    <t>3,7*3*(17,758+14,163)</t>
  </si>
  <si>
    <t>354,323*1,2 'Přepočtené koeficientem množství</t>
  </si>
  <si>
    <t>85</t>
  </si>
  <si>
    <t>711191201</t>
  </si>
  <si>
    <t>Provedení izolace proti zemní vlhkosti hydroizolační stěrkou na ploše vodorovné V dvouvrstvá na betonu</t>
  </si>
  <si>
    <t>903041927</t>
  </si>
  <si>
    <t>https://podminky.urs.cz/item/CS_URS_2023_02/711191201</t>
  </si>
  <si>
    <t>86</t>
  </si>
  <si>
    <t>711192102</t>
  </si>
  <si>
    <t>Provedení izolace proti zemní vlhkosti hydroizolační stěrkou na ploše svislé S jednovrstvá na zdivu</t>
  </si>
  <si>
    <t>15627949</t>
  </si>
  <si>
    <t>https://podminky.urs.cz/item/CS_URS_2023_02/711192102</t>
  </si>
  <si>
    <t>stěny v 1.PP</t>
  </si>
  <si>
    <t>3,9*0,6*2+2,4*0,6*2</t>
  </si>
  <si>
    <t>4*0,6*2+2*0,6*2</t>
  </si>
  <si>
    <t>-0,995*0,6</t>
  </si>
  <si>
    <t>87</t>
  </si>
  <si>
    <t>711192202</t>
  </si>
  <si>
    <t>Provedení izolace proti zemní vlhkosti hydroizolační stěrkou na ploše svislé S dvouvrstvá na zdivu</t>
  </si>
  <si>
    <t>-1489601143</t>
  </si>
  <si>
    <t>https://podminky.urs.cz/item/CS_URS_2023_02/711192202</t>
  </si>
  <si>
    <t>88</t>
  </si>
  <si>
    <t>1667283411</t>
  </si>
  <si>
    <t>89</t>
  </si>
  <si>
    <t>11163001</t>
  </si>
  <si>
    <t>stěrka hydroizolační asfaltová dvousložková do spodní stavby</t>
  </si>
  <si>
    <t>-758921174</t>
  </si>
  <si>
    <t>2vrstvy*m2*2mm*spotřeba (kg)</t>
  </si>
  <si>
    <t>2*157,641*2*1,3</t>
  </si>
  <si>
    <t>90</t>
  </si>
  <si>
    <t>711112002</t>
  </si>
  <si>
    <t>Provedení izolace proti zemní vlhkosti natěradly a tmely za studena na ploše svislé S nátěrem lakem asfaltovým</t>
  </si>
  <si>
    <t>-1442297250</t>
  </si>
  <si>
    <t>https://podminky.urs.cz/item/CS_URS_2023_02/711112002</t>
  </si>
  <si>
    <t>91</t>
  </si>
  <si>
    <t>11163150</t>
  </si>
  <si>
    <t>lak penetrační asfaltový</t>
  </si>
  <si>
    <t>1202775902</t>
  </si>
  <si>
    <t>157,641*0,0005 'Přepočtené koeficientem množství</t>
  </si>
  <si>
    <t>92</t>
  </si>
  <si>
    <t>711161173</t>
  </si>
  <si>
    <t>Provedení izolace proti zemní vlhkosti nopovou fólií na ploše vodorovné V z nopové fólie</t>
  </si>
  <si>
    <t>668368634</t>
  </si>
  <si>
    <t>https://podminky.urs.cz/item/CS_URS_2023_02/711161173</t>
  </si>
  <si>
    <t>93</t>
  </si>
  <si>
    <t>711161273</t>
  </si>
  <si>
    <t>Provedení izolace proti zemní vlhkosti nopovou fólií na ploše svislé S z nopové fólie</t>
  </si>
  <si>
    <t>-235436273</t>
  </si>
  <si>
    <t>https://podminky.urs.cz/item/CS_URS_2023_02/711161273</t>
  </si>
  <si>
    <t>94</t>
  </si>
  <si>
    <t>28323005</t>
  </si>
  <si>
    <t>fólie profilovaná (nopová) drenážní HDPE s výškou nopů 8mm</t>
  </si>
  <si>
    <t>-339824655</t>
  </si>
  <si>
    <t>157,641</t>
  </si>
  <si>
    <t>286,119*1,2 'Přepočtené koeficientem množství</t>
  </si>
  <si>
    <t>95</t>
  </si>
  <si>
    <t>711491176</t>
  </si>
  <si>
    <t>Provedení doplňků izolace proti vodě textilií připevnění izolace ukončovací lištou</t>
  </si>
  <si>
    <t>-433921185</t>
  </si>
  <si>
    <t>https://podminky.urs.cz/item/CS_URS_2023_02/711491176</t>
  </si>
  <si>
    <t>nopová fólie</t>
  </si>
  <si>
    <t>(12,2+3,33+7,6+3,56+1,37+9,25+12,56+6,2+9,175+7,9+33,92)</t>
  </si>
  <si>
    <t>96</t>
  </si>
  <si>
    <t>28323009</t>
  </si>
  <si>
    <t>lišta ukončovací pro drenážní fólie profilované tl 8mm</t>
  </si>
  <si>
    <t>597627564</t>
  </si>
  <si>
    <t>107,065*1,1 'Přepočtené koeficientem množství</t>
  </si>
  <si>
    <t>97</t>
  </si>
  <si>
    <t>998711201</t>
  </si>
  <si>
    <t>Přesun hmot pro izolace proti vodě, vlhkosti a plynům stanovený procentní sazbou (%) z ceny vodorovná dopravní vzdálenost do 50 m v objektech výšky do 6 m</t>
  </si>
  <si>
    <t>%</t>
  </si>
  <si>
    <t>156945985</t>
  </si>
  <si>
    <t>https://podminky.urs.cz/item/CS_URS_2023_02/998711201</t>
  </si>
  <si>
    <t>721</t>
  </si>
  <si>
    <t>Zdravotechnika - vnitřní kanalizace</t>
  </si>
  <si>
    <t>98</t>
  </si>
  <si>
    <t>721242116</t>
  </si>
  <si>
    <t>Lapače střešních splavenin polypropylenové (PP) s kulovým kloubem na odtoku DN 125</t>
  </si>
  <si>
    <t>-1887419984</t>
  </si>
  <si>
    <t>https://podminky.urs.cz/item/CS_URS_2023_02/721242116</t>
  </si>
  <si>
    <t>99</t>
  </si>
  <si>
    <t>998721201</t>
  </si>
  <si>
    <t>Přesun hmot pro vnitřní kanalizace stanovený procentní sazbou (%) z ceny vodorovná dopravní vzdálenost do 50 m v objektech výšky do 6 m</t>
  </si>
  <si>
    <t>-1466453922</t>
  </si>
  <si>
    <t>https://podminky.urs.cz/item/CS_URS_2023_02/998721201</t>
  </si>
  <si>
    <t>727</t>
  </si>
  <si>
    <t>Zdravotechnika - požární ochrana</t>
  </si>
  <si>
    <t>100</t>
  </si>
  <si>
    <t>727113008</t>
  </si>
  <si>
    <t>Protipožární trubní ucpávky ocelového potrubí s nehořlavou izolací prostup stěnou tloušťky 100 mm požární odolnost EI 90-120 DN 150</t>
  </si>
  <si>
    <t>-520573219</t>
  </si>
  <si>
    <t>https://podminky.urs.cz/item/CS_URS_2023_02/727113008</t>
  </si>
  <si>
    <t>Do skladu topných olejů</t>
  </si>
  <si>
    <t>741</t>
  </si>
  <si>
    <t>Elektroinstalace - silnoproud</t>
  </si>
  <si>
    <t>101</t>
  </si>
  <si>
    <t>741110301</t>
  </si>
  <si>
    <t>Montáž trubek ochranných s nasunutím nebo našroubováním do krabic plastových tuhých, uložených pevně, vnitřní Ø do 40 mm</t>
  </si>
  <si>
    <t>1997854247</t>
  </si>
  <si>
    <t>https://podminky.urs.cz/item/CS_URS_2023_02/741110301</t>
  </si>
  <si>
    <t>napájení pro retence</t>
  </si>
  <si>
    <t>2,7+16,7+8,7+15,44+1,4+12,27+21</t>
  </si>
  <si>
    <t>102</t>
  </si>
  <si>
    <t>34571361</t>
  </si>
  <si>
    <t>trubka elektroinstalační HDPE tuhá dvouplášťová korugovaná D 41/50mm</t>
  </si>
  <si>
    <t>-2127147739</t>
  </si>
  <si>
    <t>78,21*1,1 'Přepočtené koeficientem množství</t>
  </si>
  <si>
    <t>103</t>
  </si>
  <si>
    <t>998741201</t>
  </si>
  <si>
    <t>Přesun hmot pro silnoproud stanovený procentní sazbou (%) z ceny vodorovná dopravní vzdálenost do 50 m v objektech výšky do 6 m</t>
  </si>
  <si>
    <t>-202796166</t>
  </si>
  <si>
    <t>https://podminky.urs.cz/item/CS_URS_2023_02/998741201</t>
  </si>
  <si>
    <t>764</t>
  </si>
  <si>
    <t>Konstrukce klempířské</t>
  </si>
  <si>
    <t>104</t>
  </si>
  <si>
    <t>764518622</t>
  </si>
  <si>
    <t>Svod z pozinkovaného plechu s upraveným povrchem včetně objímek, kolen a odskoků kruhový, průměru 100 mm</t>
  </si>
  <si>
    <t>1367556454</t>
  </si>
  <si>
    <t>https://podminky.urs.cz/item/CS_URS_2023_02/764518622</t>
  </si>
  <si>
    <t>doplnění svodů a dopojení do gajgrů</t>
  </si>
  <si>
    <t>7*1</t>
  </si>
  <si>
    <t>105</t>
  </si>
  <si>
    <t>998764201</t>
  </si>
  <si>
    <t>Přesun hmot pro konstrukce klempířské stanovený procentní sazbou (%) z ceny vodorovná dopravní vzdálenost do 50 m v objektech výšky do 6 m</t>
  </si>
  <si>
    <t>1555902774</t>
  </si>
  <si>
    <t>https://podminky.urs.cz/item/CS_URS_2023_02/998764201</t>
  </si>
  <si>
    <t>766</t>
  </si>
  <si>
    <t>Konstrukce truhlářské</t>
  </si>
  <si>
    <t>106</t>
  </si>
  <si>
    <t>766691914</t>
  </si>
  <si>
    <t>Ostatní práce vyvěšení nebo zavěšení křídel dřevěných dveřních, plochy do 2 m2</t>
  </si>
  <si>
    <t>-284502053</t>
  </si>
  <si>
    <t>https://podminky.urs.cz/item/CS_URS_2023_02/766691914</t>
  </si>
  <si>
    <t>107</t>
  </si>
  <si>
    <t>998766201</t>
  </si>
  <si>
    <t>Přesun hmot pro konstrukce truhlářské stanovený procentní sazbou (%) z ceny vodorovná dopravní vzdálenost do 50 m v objektech výšky do 6 m</t>
  </si>
  <si>
    <t>-1657046107</t>
  </si>
  <si>
    <t>https://podminky.urs.cz/item/CS_URS_2023_02/998766201</t>
  </si>
  <si>
    <t>767</t>
  </si>
  <si>
    <t>Konstrukce zámečnické</t>
  </si>
  <si>
    <t>108</t>
  </si>
  <si>
    <t>767531111</t>
  </si>
  <si>
    <t>Montáž vstupních čisticích zón z rohoží kovových nebo plastových</t>
  </si>
  <si>
    <t>-1310225833</t>
  </si>
  <si>
    <t>https://podminky.urs.cz/item/CS_URS_2023_02/767531111</t>
  </si>
  <si>
    <t>1*0,5</t>
  </si>
  <si>
    <t>109</t>
  </si>
  <si>
    <t>69752001</t>
  </si>
  <si>
    <t>rohož vstupní provedení hliník standard 27 mm</t>
  </si>
  <si>
    <t>-1417893897</t>
  </si>
  <si>
    <t>110</t>
  </si>
  <si>
    <t>767531121</t>
  </si>
  <si>
    <t>Montáž vstupních čisticích zón z rohoží osazení rámu mosazného nebo hliníkového zapuštěného z L profilů</t>
  </si>
  <si>
    <t>1460153803</t>
  </si>
  <si>
    <t>https://podminky.urs.cz/item/CS_URS_2023_02/767531121</t>
  </si>
  <si>
    <t>1+1+0,5+0,5</t>
  </si>
  <si>
    <t>111</t>
  </si>
  <si>
    <t>69752160</t>
  </si>
  <si>
    <t>rám pro zapuštění profil L-30/30 25/25 20/30 15/30-Al</t>
  </si>
  <si>
    <t>1450812401</t>
  </si>
  <si>
    <t>112</t>
  </si>
  <si>
    <t>767640311</t>
  </si>
  <si>
    <t>Montáž dveří ocelových nebo hliníkových vnitřních jednokřídlových</t>
  </si>
  <si>
    <t>-626570259</t>
  </si>
  <si>
    <t>https://podminky.urs.cz/item/CS_URS_2023_02/767640311</t>
  </si>
  <si>
    <t>113</t>
  </si>
  <si>
    <t>55341168</t>
  </si>
  <si>
    <t>dveře jednokřídlé ocelové interierové protipožární EW 15, 30, 45 D1 rohová zárubeň 800x1970mm</t>
  </si>
  <si>
    <t>-1187123677</t>
  </si>
  <si>
    <t>114</t>
  </si>
  <si>
    <t>998767201</t>
  </si>
  <si>
    <t>Přesun hmot pro zámečnické konstrukce stanovený procentní sazbou (%) z ceny vodorovná dopravní vzdálenost do 50 m v objektech výšky do 6 m</t>
  </si>
  <si>
    <t>-921009833</t>
  </si>
  <si>
    <t>https://podminky.urs.cz/item/CS_URS_2023_02/998767201</t>
  </si>
  <si>
    <t>784</t>
  </si>
  <si>
    <t>Dokončovací práce - malby a tapety</t>
  </si>
  <si>
    <t>115</t>
  </si>
  <si>
    <t>784111001</t>
  </si>
  <si>
    <t>Oprášení (ometení) podkladu v místnostech výšky do 3,80 m</t>
  </si>
  <si>
    <t>-1971223891</t>
  </si>
  <si>
    <t>https://podminky.urs.cz/item/CS_URS_2023_02/784111001</t>
  </si>
  <si>
    <t>3,9*2,55+2,4*2,55</t>
  </si>
  <si>
    <t>4*2,55+2*2,55</t>
  </si>
  <si>
    <t>6,75*3</t>
  </si>
  <si>
    <t>6,41*3</t>
  </si>
  <si>
    <t>6,1*3</t>
  </si>
  <si>
    <t>116</t>
  </si>
  <si>
    <t>784111011</t>
  </si>
  <si>
    <t>Obroušení podkladu omítky v místnostech výšky do 3,80 m</t>
  </si>
  <si>
    <t>900742509</t>
  </si>
  <si>
    <t>https://podminky.urs.cz/item/CS_URS_2023_02/784111011</t>
  </si>
  <si>
    <t>117</t>
  </si>
  <si>
    <t>784121011</t>
  </si>
  <si>
    <t>Rozmývání podkladu po oškrabání malby v místnostech výšky do 3,80 m</t>
  </si>
  <si>
    <t>-1167371210</t>
  </si>
  <si>
    <t>https://podminky.urs.cz/item/CS_URS_2023_02/784121011</t>
  </si>
  <si>
    <t>118</t>
  </si>
  <si>
    <t>784211101</t>
  </si>
  <si>
    <t>Malby z malířských směsí oděruvzdorných za mokra dvojnásobné, bílé za mokra oděruvzdorné výborně v místnostech výšky do 3,80 m (např. Weber MI 100A)</t>
  </si>
  <si>
    <t>1194529420</t>
  </si>
  <si>
    <t>https://podminky.urs.cz/item/CS_URS_2023_02/784211101</t>
  </si>
  <si>
    <t>119</t>
  </si>
  <si>
    <t>784211151</t>
  </si>
  <si>
    <t>Malby z malířských směsí oděruvzdorných za mokra Příplatek k cenám dvojnásobných maleb za provádění barevné malby tónované tónovacími přípravky</t>
  </si>
  <si>
    <t>2103970592</t>
  </si>
  <si>
    <t>https://podminky.urs.cz/item/CS_URS_2023_02/784211151</t>
  </si>
  <si>
    <t>Práce a dodávky M</t>
  </si>
  <si>
    <t>46-M</t>
  </si>
  <si>
    <t>Zemní práce při extr.mont.pracích</t>
  </si>
  <si>
    <t>120</t>
  </si>
  <si>
    <t>460161272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</si>
  <si>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</si>
  <si>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1077708348</t>
  </si>
  <si>
    <t>https://podminky.urs.cz/item/CS_URS_2023_02/460161272</t>
  </si>
  <si>
    <t>121</t>
  </si>
  <si>
    <t>460671111</t>
  </si>
  <si>
    <t>Výstražná fólie z PVC pro krytí kabelů včetně vyrovnání povrchu rýhy, rozvinutí a uložení fólie šířky do 20 cm</t>
  </si>
  <si>
    <t>-616985123</t>
  </si>
  <si>
    <t>https://podminky.urs.cz/item/CS_URS_2023_02/460671111</t>
  </si>
  <si>
    <t>122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</si>
  <si>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</si>
  <si>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</si>
  <si>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1871980726</t>
  </si>
  <si>
    <t>https://podminky.urs.cz/item/CS_URS_2023_02/460431182</t>
  </si>
  <si>
    <t>02 - Splašková kanalizační přípojka</t>
  </si>
  <si>
    <t>27497763</t>
  </si>
  <si>
    <t>SNOWPLAN, spol. s r.o.</t>
  </si>
  <si>
    <t>CZ27497763</t>
  </si>
  <si>
    <t>112101101</t>
  </si>
  <si>
    <t>Odstranění stromů s odřezáním kmene a s odvětvením listnatých, průměru kmene přes 100 do 300 mm</t>
  </si>
  <si>
    <t>https://podminky.urs.cz/item/CS_URS_2023_02/112101101</t>
  </si>
  <si>
    <t>112101106</t>
  </si>
  <si>
    <t>Odstranění stromů s odřezáním kmene a s odvětvením listnatých, průměru kmene přes 1100 do 1300 mm</t>
  </si>
  <si>
    <t>https://podminky.urs.cz/item/CS_URS_2023_02/112101106</t>
  </si>
  <si>
    <t>112251101</t>
  </si>
  <si>
    <t>Odstranění pařezů strojně s jejich vykopáním nebo vytrháním průměru přes 100 do 300 mm</t>
  </si>
  <si>
    <t>https://podminky.urs.cz/item/CS_URS_2023_02/112251101</t>
  </si>
  <si>
    <t>112251107</t>
  </si>
  <si>
    <t>Odstranění pařezů strojně s jejich vykopáním nebo vytrháním průměru přes 1100 do 1300 mm</t>
  </si>
  <si>
    <t>https://podminky.urs.cz/item/CS_URS_2023_02/112251107</t>
  </si>
  <si>
    <t>113106171</t>
  </si>
  <si>
    <t>Rozebrání dlažeb vozovek a ploch s přemístěním hmot na skládku na vzdálenost do 3 m nebo s naložením na dopravní prostředek, s jakoukoliv výplní spár ručně ze zámkové dlažby s ložem z kameniva</t>
  </si>
  <si>
    <t>https://podminky.urs.cz/item/CS_URS_2023_02/113106171</t>
  </si>
  <si>
    <t>"hloubení šachet"</t>
  </si>
  <si>
    <t>"dlažba" 4,0*4,0</t>
  </si>
  <si>
    <t>"hloubení rýh do 800 mm zapažených"</t>
  </si>
  <si>
    <t>"dlažba" 15,0*2,0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</si>
  <si>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</si>
  <si>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</si>
  <si>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https://podminky.urs.cz/item/CS_URS_2023_02/113107322</t>
  </si>
  <si>
    <t>"štěrk" 1,8*1,8</t>
  </si>
  <si>
    <t>"dlažba" 1,8*1,8*0,32</t>
  </si>
  <si>
    <t>"štěrk" 9,3*0,8</t>
  </si>
  <si>
    <t>"dlažba" 15,0*0,8*0,32</t>
  </si>
  <si>
    <t>115101201</t>
  </si>
  <si>
    <t>Čerpání vody na dopravní výšku do 10 m s uvažovaným průměrným přítokem do 500 l/min</t>
  </si>
  <si>
    <t>hod</t>
  </si>
  <si>
    <t>https://podminky.urs.cz/item/CS_URS_2023_02/115101201</t>
  </si>
  <si>
    <t>"předpoklad" 30,0*12,0</t>
  </si>
  <si>
    <t>115101301</t>
  </si>
  <si>
    <t>Pohotovost záložní čerpací soupravy pro dopravní výšku do 10 m s uvažovaným průměrným přítokem do 500 l/min</t>
  </si>
  <si>
    <t>den</t>
  </si>
  <si>
    <t>https://podminky.urs.cz/item/CS_URS_2023_02/115101301</t>
  </si>
  <si>
    <t>"předpoklad" 30,0</t>
  </si>
  <si>
    <t>121151113</t>
  </si>
  <si>
    <t>Sejmutí ornice strojně při souvislé ploše přes 100 do 500 m2, tl. vrstvy do 200 mm</t>
  </si>
  <si>
    <t>https://podminky.urs.cz/item/CS_URS_2023_02/121151113</t>
  </si>
  <si>
    <t>"VO" 5,0*2,0</t>
  </si>
  <si>
    <t>"ČOV" 30,0</t>
  </si>
  <si>
    <t>"ČS+UŠ" 4,0*4,0+2,0*2,0</t>
  </si>
  <si>
    <t>"d63+DN150" 92,2*3,0</t>
  </si>
  <si>
    <t>122151101</t>
  </si>
  <si>
    <t>Odkopávky a prokopávky nezapažené strojně v hornině třídy těžitelnosti I skupiny 1 a 2 do 20 m3</t>
  </si>
  <si>
    <t>https://podminky.urs.cz/item/CS_URS_2023_02/122151101</t>
  </si>
  <si>
    <t>"VO" 1,0*2,05*0,4</t>
  </si>
  <si>
    <t>"VO rozšíření" 3,0*3,1*0,7</t>
  </si>
  <si>
    <t>"ornice" -(1,0*2,05*0,15+3,0*2,05*0,15)</t>
  </si>
  <si>
    <t>131251202</t>
  </si>
  <si>
    <t>Hloubení zapažených jam a zářezů strojně s urovnáním dna do předepsaného profilu a spádu v hornině třídy těžitelnosti I skupiny 3 přes 20 do 50 m3</t>
  </si>
  <si>
    <t>https://podminky.urs.cz/item/CS_URS_2023_02/131251202</t>
  </si>
  <si>
    <t>131351202</t>
  </si>
  <si>
    <t>Hloubení zapažených jam a zářezů strojně s urovnáním dna do předepsaného profilu a spádu v hornině třídy těžitelnosti II skupiny 4 přes 20 do 50 m3</t>
  </si>
  <si>
    <t>https://podminky.urs.cz/item/CS_URS_2023_02/131351202</t>
  </si>
  <si>
    <t>131451201</t>
  </si>
  <si>
    <t>Hloubení zapažených jam a zářezů strojně s urovnáním dna do předepsaného profilu a spádu v hornině třídy těžitelnosti II skupiny 5 do 20 m3</t>
  </si>
  <si>
    <t>https://podminky.urs.cz/item/CS_URS_2023_02/131451201</t>
  </si>
  <si>
    <t>132251101</t>
  </si>
  <si>
    <t>Hloubení nezapažených rýh šířky do 800 mm strojně s urovnáním dna do předepsaného profilu a spádu v hornině třídy těžitelnosti I skupiny 3 do 20 m3</t>
  </si>
  <si>
    <t>https://podminky.urs.cz/item/CS_URS_2023_02/132251101</t>
  </si>
  <si>
    <t>132254102</t>
  </si>
  <si>
    <t>Hloubení zapažených rýh šířky do 800 mm strojně s urovnáním dna do předepsaného profilu a spádu v hornině třídy těžitelnosti I skupiny 3 přes 20 do 50 m3</t>
  </si>
  <si>
    <t>https://podminky.urs.cz/item/CS_URS_2023_02/132254102</t>
  </si>
  <si>
    <t>132351101</t>
  </si>
  <si>
    <t>Hloubení nezapažených rýh šířky do 800 mm strojně s urovnáním dna do předepsaného profilu a spádu v hornině třídy těžitelnosti II skupiny 4 do 20 m3</t>
  </si>
  <si>
    <t>https://podminky.urs.cz/item/CS_URS_2023_02/132351101</t>
  </si>
  <si>
    <t>132354102</t>
  </si>
  <si>
    <t>Hloubení zapažených rýh šířky do 800 mm strojně s urovnáním dna do předepsaného profilu a spádu v hornině třídy těžitelnosti II skupiny 4 přes 20 do 50 m3</t>
  </si>
  <si>
    <t>https://podminky.urs.cz/item/CS_URS_2023_02/132354102</t>
  </si>
  <si>
    <t>133254101</t>
  </si>
  <si>
    <t>Hloubení zapažených šachet strojně v hornině třídy těžitelnosti I skupiny 3 do 20 m3</t>
  </si>
  <si>
    <t>https://podminky.urs.cz/item/CS_URS_2023_02/133254101</t>
  </si>
  <si>
    <t>133354101</t>
  </si>
  <si>
    <t>Hloubení zapažených šachet strojně v hornině třídy těžitelnosti II skupiny 4 do 20 m3</t>
  </si>
  <si>
    <t>https://podminky.urs.cz/item/CS_URS_2023_02/133354101</t>
  </si>
  <si>
    <t>133454101</t>
  </si>
  <si>
    <t>Hloubení zapažených šachet strojně v hornině třídy těžitelnosti II skupiny 5 do 20 m3</t>
  </si>
  <si>
    <t>https://podminky.urs.cz/item/CS_URS_2023_02/133454101</t>
  </si>
  <si>
    <t>141721251</t>
  </si>
  <si>
    <t>Řízený zemní protlak délky protlaku přes 50 do 100 m v hornině třídy těžitelnosti I a II, skupiny 1 až 4 včetně zatažení trub v hloubce do 6 m průměru vrtu do 90 mm</t>
  </si>
  <si>
    <t>https://podminky.urs.cz/item/CS_URS_2023_02/141721251</t>
  </si>
  <si>
    <t>"protlak" 88,5</t>
  </si>
  <si>
    <t>151101101</t>
  </si>
  <si>
    <t>Zřízení pažení a rozepření stěn rýh pro podzemní vedení příložné pro jakoukoliv mezerovitost, hloubky do 2 m</t>
  </si>
  <si>
    <t>https://podminky.urs.cz/item/CS_URS_2023_02/151101101</t>
  </si>
  <si>
    <t>"UŠ" 4,0*(1,8*1,62)</t>
  </si>
  <si>
    <t>"LTP" 4,0*(1,8*1,88)</t>
  </si>
  <si>
    <t>"ČS" 4,0*(1,6*2,0)</t>
  </si>
  <si>
    <t>"d63" 36,5*2,0*1,35</t>
  </si>
  <si>
    <t>"DN150" 80,0*2,0*1,128</t>
  </si>
  <si>
    <t>151101102</t>
  </si>
  <si>
    <t>Zřízení pažení a rozepření stěn rýh pro podzemní vedení příložné pro jakoukoliv mezerovitost, hloubky přes 2 do 4 m</t>
  </si>
  <si>
    <t>https://podminky.urs.cz/item/CS_URS_2023_02/151101102</t>
  </si>
  <si>
    <t>"ČOV" 2,0*(9,9*3,51+4,9*3,51)</t>
  </si>
  <si>
    <t>151101111</t>
  </si>
  <si>
    <t>Odstranění pažení a rozepření stěn rýh pro podzemní vedení s uložením materiálu na vzdálenost do 3 m od kraje výkopu příložné, hloubky do 2 m</t>
  </si>
  <si>
    <t>https://podminky.urs.cz/item/CS_URS_2023_02/151101111</t>
  </si>
  <si>
    <t>151101112</t>
  </si>
  <si>
    <t>Odstranění pažení a rozepření stěn rýh pro podzemní vedení s uložením materiálu na vzdálenost do 3 m od kraje výkopu příložné, hloubky přes 2 do 4 m</t>
  </si>
  <si>
    <t>https://podminky.urs.cz/item/CS_URS_2023_02/151101112</t>
  </si>
  <si>
    <t>162201401</t>
  </si>
  <si>
    <t>Vodorovné přemístění větví, kmenů nebo pařezů s naložením, složením a dopravou do 1000 m větví stromů listnatých, průměru kmene přes 100 do 300 mm</t>
  </si>
  <si>
    <t>https://podminky.urs.cz/item/CS_URS_2023_02/162201401</t>
  </si>
  <si>
    <t>162201411</t>
  </si>
  <si>
    <t>Vodorovné přemístění větví, kmenů nebo pařezů s naložením, složením a dopravou do 1000 m kmenů stromů listnatých, průměru přes 100 do 300 mm</t>
  </si>
  <si>
    <t>https://podminky.urs.cz/item/CS_URS_2023_02/162201411</t>
  </si>
  <si>
    <t>162201421</t>
  </si>
  <si>
    <t>Vodorovné přemístění větví, kmenů nebo pařezů s naložením, složením a dopravou do 1000 m pařezů kmenů, průměru přes 100 do 300 mm</t>
  </si>
  <si>
    <t>https://podminky.urs.cz/item/CS_URS_2023_02/162201421</t>
  </si>
  <si>
    <t>162201501</t>
  </si>
  <si>
    <t>Vodorovné přemístění větví, kmenů nebo pařezů s naložením, složením a dopravou do 1000 m větví stromů listnatých, průměru kmene přes 1100 do 1300 mm</t>
  </si>
  <si>
    <t>https://podminky.urs.cz/item/CS_URS_2023_02/162201501</t>
  </si>
  <si>
    <t>162201511</t>
  </si>
  <si>
    <t>Vodorovné přemístění větví, kmenů nebo pařezů s naložením, složením a dopravou do 1000 m kmenů stromů listnatých, průměru přes 1100 do 1300 mm</t>
  </si>
  <si>
    <t>https://podminky.urs.cz/item/CS_URS_2023_02/162201511</t>
  </si>
  <si>
    <t>162201521</t>
  </si>
  <si>
    <t>Vodorovné přemístění větví, kmenů nebo pařezů s naložením, složením a dopravou do 1000 m pařezů kmenů, průměru přes 1100 do 1300 mm</t>
  </si>
  <si>
    <t>https://podminky.urs.cz/item/CS_URS_2023_02/162201521</t>
  </si>
  <si>
    <t>162301931</t>
  </si>
  <si>
    <t>Vodorovné přemístění větví, kmenů nebo pařezů s naložením, složením a dopravou Příplatek k cenám za každých dalších i započatých 1000 m přes 1000 m větví stromů listnatých, průměru kmene přes 100 do 300 mm</t>
  </si>
  <si>
    <t>https://podminky.urs.cz/item/CS_URS_2023_02/162301931</t>
  </si>
  <si>
    <t>162301936</t>
  </si>
  <si>
    <t>Vodorovné přemístění větví, kmenů nebo pařezů s naložením, složením a dopravou Příplatek k cenám za každých dalších i započatých 1000 m přes 1000 m větví stromů listnatých, průměru kmene přes 1100 do 1300 mm</t>
  </si>
  <si>
    <t>https://podminky.urs.cz/item/CS_URS_2023_02/162301936</t>
  </si>
  <si>
    <t>162301951</t>
  </si>
  <si>
    <t>Vodorovné přemístění větví, kmenů nebo pařezů s naložením, složením a dopravou Příplatek k cenám za každých dalších i započatých 1000 m přes 1000 m kmenů stromů listnatých, o průměru přes 100 do 300 mm</t>
  </si>
  <si>
    <t>https://podminky.urs.cz/item/CS_URS_2023_02/162301951</t>
  </si>
  <si>
    <t>162301956</t>
  </si>
  <si>
    <t>Vodorovné přemístění větví, kmenů nebo pařezů s naložením, složením a dopravou Příplatek k cenám za každých dalších i započatých 1000 m přes 1000 m kmenů stromů listnatých, o průměru přes 1100 do 1300 mm</t>
  </si>
  <si>
    <t>https://podminky.urs.cz/item/CS_URS_2023_02/162301956</t>
  </si>
  <si>
    <t>162301971</t>
  </si>
  <si>
    <t>Vodorovné přemístění větví, kmenů nebo pařezů s naložením, složením a dopravou Příplatek k cenám za každých dalších i započatých 1000 m přes 1000 m pařezů kmenů, průměru přes 100 do 300 mm</t>
  </si>
  <si>
    <t>https://podminky.urs.cz/item/CS_URS_2023_02/162301971</t>
  </si>
  <si>
    <t>162301976</t>
  </si>
  <si>
    <t>Vodorovné přemístění větví, kmenů nebo pařezů s naložením, složením a dopravou Příplatek k cenám za každých dalších i započatých 1000 m přes 1000 m pařezů kmenů, průměru přes 1100 do 1300 mm</t>
  </si>
  <si>
    <t>https://podminky.urs.cz/item/CS_URS_2023_02/162301976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</si>
  <si>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</si>
  <si>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</si>
  <si>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https://podminky.urs.cz/item/CS_URS_2023_02/162351103</t>
  </si>
  <si>
    <t>"odvoz na mezideponii"</t>
  </si>
  <si>
    <t>"ornice" 50,49</t>
  </si>
  <si>
    <t>"odvoz z mezideponie"</t>
  </si>
  <si>
    <t>162351123</t>
  </si>
  <si>
    <t>Vodorovné přemístění výkopku nebo sypaniny po suchu na obvyklém dopravním prostředku, bez naložení výkopku, avšak se složením bez rozhrnutí z horniny třídy těžitelnosti II skupiny 4 a 5 na vzdálenost přes 50 do 500 m</t>
  </si>
  <si>
    <t>https://podminky.urs.cz/item/CS_URS_2023_02/162351123</t>
  </si>
  <si>
    <t>"zpětný zásyp" 59,597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</si>
  <si>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</si>
  <si>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</si>
  <si>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https://podminky.urs.cz/item/CS_URS_2023_02/162651112</t>
  </si>
  <si>
    <t>162651132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</si>
  <si>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</si>
  <si>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https://podminky.urs.cz/item/CS_URS_2023_02/162651132</t>
  </si>
  <si>
    <t>167151101</t>
  </si>
  <si>
    <t>Nakládání, skládání a překládání neulehlého výkopku nebo sypaniny strojně nakládání, množství do 100 m3, z horniny třídy těžitelnosti I, skupiny 1 až 3</t>
  </si>
  <si>
    <t>https://podminky.urs.cz/item/CS_URS_2023_02/167151101</t>
  </si>
  <si>
    <t>167151102</t>
  </si>
  <si>
    <t>Nakládání, skládání a překládání neulehlého výkopku nebo sypaniny strojně nakládání, množství do 100 m3, z horniny třídy těžitelnosti II, skupiny 4 a 5</t>
  </si>
  <si>
    <t>https://podminky.urs.cz/item/CS_URS_2023_02/167151102</t>
  </si>
  <si>
    <t>171151103</t>
  </si>
  <si>
    <t>Uložení sypanin do násypů strojně s rozprostřením sypaniny ve vrstvách a s hrubým urovnáním zhutněných z hornin soudržných jakékoliv třídy těžitelnosti</t>
  </si>
  <si>
    <t>https://podminky.urs.cz/item/CS_URS_2023_02/171151103</t>
  </si>
  <si>
    <t>"přebytečný výkopek" 92,483+35,395</t>
  </si>
  <si>
    <t>"měrná hmotnost 1,8 CÚ2023" 127,878*1,8</t>
  </si>
  <si>
    <t>"předpoklad" 13,0</t>
  </si>
  <si>
    <t>171201-R1</t>
  </si>
  <si>
    <t>Likvidace dřevní hmoty</t>
  </si>
  <si>
    <t>"předpoklad" 8,0</t>
  </si>
  <si>
    <t>174101101</t>
  </si>
  <si>
    <t>https://podminky.urs.cz/item/CS_URS_2023_02/174101101</t>
  </si>
  <si>
    <t>"odkopávky"</t>
  </si>
  <si>
    <t>"hloubení jam"</t>
  </si>
  <si>
    <t>"ČOV" 21,63*3,51</t>
  </si>
  <si>
    <t>"zeleň" -(21,63*0,15)</t>
  </si>
  <si>
    <t>"UŠ" 1,8*1,8*1,62</t>
  </si>
  <si>
    <t>"LTP" 1,8*1,8*1,88</t>
  </si>
  <si>
    <t>"ČS" 1,6*1,6*2,0</t>
  </si>
  <si>
    <t>"štěrk" -(1,8*1,8*0,35)</t>
  </si>
  <si>
    <t>"zeleň" -(1,8*1,8*0,15+1,6*1,6*0,15)</t>
  </si>
  <si>
    <t>"dlažba" -(1,8*1,8*0,32)</t>
  </si>
  <si>
    <t>"d63" 36,5*0,8*1,35</t>
  </si>
  <si>
    <t>"DN150" 80,0*0,8*1,128</t>
  </si>
  <si>
    <t>"štěrk" -(9,3*0,8*0,35)</t>
  </si>
  <si>
    <t>"dlažba" -(15,0*0,8*0,32)</t>
  </si>
  <si>
    <t>"zeleň" -(92,2*0,8*0,15)</t>
  </si>
  <si>
    <t>"hloubení rýh do 800 mm nezapažených"</t>
  </si>
  <si>
    <t>"VO" 4,9*0,3*0,8</t>
  </si>
  <si>
    <t>"lože potrubí" -13,98</t>
  </si>
  <si>
    <t>"lože šachty" -6,88</t>
  </si>
  <si>
    <t>"obsyp" -39,952</t>
  </si>
  <si>
    <t>"beton VO" -2,05</t>
  </si>
  <si>
    <t>"beton C 12/15" -0,444</t>
  </si>
  <si>
    <t>"beton C 25/30" -1,176</t>
  </si>
  <si>
    <t>"beton C 30/37" -5,026</t>
  </si>
  <si>
    <t xml:space="preserve">"dlažba" -2,05 </t>
  </si>
  <si>
    <t>"obetonování šachet" -6,832</t>
  </si>
  <si>
    <t>"LTP" -0,722</t>
  </si>
  <si>
    <t>"ČOV" -37,5</t>
  </si>
  <si>
    <t>"zásyp septiku" 54,54</t>
  </si>
  <si>
    <t>"zához" -6,21</t>
  </si>
  <si>
    <t>"zpětný zásyp" -59,597</t>
  </si>
  <si>
    <t>58344171</t>
  </si>
  <si>
    <t>štěrkodrť frakce 0/32</t>
  </si>
  <si>
    <t>"měrná hmotnost 2,0, zásyp 50%" 59,596*2,0</t>
  </si>
  <si>
    <t>"d63" 36,5*0,8*0,36</t>
  </si>
  <si>
    <t>"DN150" 80,0*0,8*0,46</t>
  </si>
  <si>
    <t>583373030</t>
  </si>
  <si>
    <t>"měr. hmotnost 2,0" 39,952*2,0</t>
  </si>
  <si>
    <t>181351103</t>
  </si>
  <si>
    <t>Rozprostření a urovnání ornice v rovině nebo ve svahu sklonu do 1:5 strojně při souvislé ploše přes 100 do 500 m2, tl. vrstvy do 200 mm</t>
  </si>
  <si>
    <t>https://podminky.urs.cz/item/CS_URS_2023_02/181351103</t>
  </si>
  <si>
    <t>181411131</t>
  </si>
  <si>
    <t>Založení trávníku na půdě předem připravené plochy do 1000 m2 výsevem včetně utažení parkového v rovině nebo na svahu do 1:5</t>
  </si>
  <si>
    <t>https://podminky.urs.cz/item/CS_URS_2023_02/181411131</t>
  </si>
  <si>
    <t>336,6*0,03 "Přepočtené koeficientem množství</t>
  </si>
  <si>
    <t>212751101</t>
  </si>
  <si>
    <t>Trativody z drenážních a melioračních trubek pro meliorace, dočasné nebo odlehčovací drenáže se zřízením štěrkového lože pod trubky a s jejich obsypem v otevřeném výkopu trubka flexibilní PVC-U SN 4 celoperforovaná 360° DN 50</t>
  </si>
  <si>
    <t>https://podminky.urs.cz/item/CS_URS_2023_02/212751101</t>
  </si>
  <si>
    <t>"d63" 36,5</t>
  </si>
  <si>
    <t>"DN150" 80,0</t>
  </si>
  <si>
    <t>274322511</t>
  </si>
  <si>
    <t>Základy z betonu železového (bez výztuže) pasy z betonu se zvýšenými nároky na prostředí tř. C 25/30</t>
  </si>
  <si>
    <t>https://podminky.urs.cz/item/CS_URS_2023_02/274322511</t>
  </si>
  <si>
    <t>359901111</t>
  </si>
  <si>
    <t>Vyčištění stok jakékoliv výšky</t>
  </si>
  <si>
    <t>https://podminky.urs.cz/item/CS_URS_2023_02/359901111</t>
  </si>
  <si>
    <t>3861311-R1</t>
  </si>
  <si>
    <t>Montáž odlučovačů tuků a olejů polyetylenových, průtoku 2 l/s</t>
  </si>
  <si>
    <t>CS ÚRS 2023 01</t>
  </si>
  <si>
    <t>https://podminky.urs.cz/item/CS_URS_2023_01/3861311-R1</t>
  </si>
  <si>
    <t>56241548</t>
  </si>
  <si>
    <t>odlučovač tuků plastový průtok 1L/s poklop do 3,5t</t>
  </si>
  <si>
    <t>3864112-R</t>
  </si>
  <si>
    <t>Čistírny odpadních vod (ČOV) z polypropylenu PP komunální počet ekvivalentních obyvatel (EO) 50 - 75</t>
  </si>
  <si>
    <t>124</t>
  </si>
  <si>
    <t>https://podminky.urs.cz/item/CS_URS_2023_01/3864112-R</t>
  </si>
  <si>
    <t>P</t>
  </si>
  <si>
    <t>Poznámka k položce:_x000d_
Poznámka k položce: dle specifikace v PD, vč. přívodu elektro</t>
  </si>
  <si>
    <t>386411-R</t>
  </si>
  <si>
    <t>Čerpací šachta odpadních vod z polypropylenu pr. 0,8 m, hl. 1,89 m čerpadlo Q=1,5 l/s, h=20,0 m</t>
  </si>
  <si>
    <t>126</t>
  </si>
  <si>
    <t>Poznámka k položce:_x000d_
Poznámka k položce: dle specifiakce v PD</t>
  </si>
  <si>
    <t>451313521</t>
  </si>
  <si>
    <t>Podkladní vrstva z betonu prostého pod dlažbu se zvýšenými nároky na prostředí tl. přes 100 do 150 mm</t>
  </si>
  <si>
    <t>128</t>
  </si>
  <si>
    <t>https://podminky.urs.cz/item/CS_URS_2023_02/451313521</t>
  </si>
  <si>
    <t>"vo" 1,0*2,05</t>
  </si>
  <si>
    <t>451541111</t>
  </si>
  <si>
    <t>Lože pod potrubí, stoky a drobné objekty v otevřeném výkopu ze štěrkodrtě 0-63 mm</t>
  </si>
  <si>
    <t>130</t>
  </si>
  <si>
    <t>https://podminky.urs.cz/item/CS_URS_2023_02/451541111</t>
  </si>
  <si>
    <t>"podklad štěrk šachta DN1000" (1,6*1,6*0,12)*1,0</t>
  </si>
  <si>
    <t>"podklad štěrk šachta DN400" (0,7*0,7*0,12)*4,0</t>
  </si>
  <si>
    <t>"podklad LTP" (1,5*1,5*0,15)*1,0</t>
  </si>
  <si>
    <t>"podklad ČOV" 8,0*3,0*0,25</t>
  </si>
  <si>
    <t>451573111</t>
  </si>
  <si>
    <t>Lože pod potrubí, stoky a drobné objekty v otevřeném výkopu z písku a štěrkopísku do 63 mm</t>
  </si>
  <si>
    <t>132</t>
  </si>
  <si>
    <t>https://podminky.urs.cz/item/CS_URS_2023_02/451573111</t>
  </si>
  <si>
    <t>"d63" 36,5*0,8*0,15</t>
  </si>
  <si>
    <t>"DN150" 80,0*0,8*0,15</t>
  </si>
  <si>
    <t>452112112</t>
  </si>
  <si>
    <t>Osazení betonových dílců prstenců nebo rámů pod poklopy a mříže, výšky do 100 mm</t>
  </si>
  <si>
    <t>134</t>
  </si>
  <si>
    <t>https://podminky.urs.cz/item/CS_URS_2023_02/452112112</t>
  </si>
  <si>
    <t>59224176</t>
  </si>
  <si>
    <t>prstenec šachtový vyrovnávací betonový 625x120x80mm</t>
  </si>
  <si>
    <t>136</t>
  </si>
  <si>
    <t>59224187</t>
  </si>
  <si>
    <t>prstenec šachtový vyrovnávací betonový 625x120x100mm</t>
  </si>
  <si>
    <t>138</t>
  </si>
  <si>
    <t>452321131</t>
  </si>
  <si>
    <t>Podkladní a zajišťovací konstrukce z betonu železového v otevřeném výkopu bez zvýšených nároků na prostředí desky pod potrubí, stoky a drobné objekty z betonu tř. C 12/15</t>
  </si>
  <si>
    <t>140</t>
  </si>
  <si>
    <t>https://podminky.urs.cz/item/CS_URS_2023_02/452321131</t>
  </si>
  <si>
    <t>"podklad bet. šachty DN1000" (1,4*1,4*0,15)*1,0</t>
  </si>
  <si>
    <t>"podklad bet. šachty DN400" (0,5*0,5*0,15)*4,0</t>
  </si>
  <si>
    <t>452321171</t>
  </si>
  <si>
    <t>Podkladní a zajišťovací konstrukce z betonu železového v otevřeném výkopu bez zvýšených nároků na prostředí desky pod potrubí, stoky a drobné objekty z betonu tř. C 30/37</t>
  </si>
  <si>
    <t>142</t>
  </si>
  <si>
    <t>https://podminky.urs.cz/item/CS_URS_2023_02/452321171</t>
  </si>
  <si>
    <t>"podklad LTP" (1,5*1,5*0,15)</t>
  </si>
  <si>
    <t>"podklad ČOV" 7,5*2,5*0,25</t>
  </si>
  <si>
    <t>452351101</t>
  </si>
  <si>
    <t>Bednění podkladních a zajišťovacích konstrukcí v otevřeném výkopu desek nebo sedlových loží pod potrubí, stoky a drobné objekty</t>
  </si>
  <si>
    <t>144</t>
  </si>
  <si>
    <t>https://podminky.urs.cz/item/CS_URS_2023_02/452351101</t>
  </si>
  <si>
    <t>"podklad bet. šachty DN1000" ((1,4*0,15)*4,0)*1,0</t>
  </si>
  <si>
    <t>"podklad bet. šachty DN400" ((0,5*0,15)*4,0)*4,0</t>
  </si>
  <si>
    <t>"podklad LTP" ((1,5*0,15)*4,0)*1,0</t>
  </si>
  <si>
    <t>452368113</t>
  </si>
  <si>
    <t>Výztuž podkladních desek, bloků nebo pražců v otevřeném výkopu z betonářské oceli 10 505 (R) nebo BSt 500</t>
  </si>
  <si>
    <t>146</t>
  </si>
  <si>
    <t>https://podminky.urs.cz/item/CS_URS_2023_02/452368113</t>
  </si>
  <si>
    <t>"měrná hmotnost 30,0 kg/m3" 5,026*0,03</t>
  </si>
  <si>
    <t>452368211</t>
  </si>
  <si>
    <t>Výztuž podkladních desek, bloků nebo pražců v otevřeném výkopu ze svařovaných sítí typu Kari</t>
  </si>
  <si>
    <t>148</t>
  </si>
  <si>
    <t>https://podminky.urs.cz/item/CS_URS_2023_02/452368211</t>
  </si>
  <si>
    <t>"měrná hmotnost 3,03 kg/m2" 5,92*0,00303</t>
  </si>
  <si>
    <t>4625113-R1</t>
  </si>
  <si>
    <t>Zához z lomového kamene neupraveného záhozového bez proštěrkování z terénu, hmotnosti jednotlivých kamenů přes 200 do 500 kg</t>
  </si>
  <si>
    <t>150</t>
  </si>
  <si>
    <t>2,07*3,0</t>
  </si>
  <si>
    <t>465511228</t>
  </si>
  <si>
    <t>Dlažba z lomového kamene lomařsky upraveného vodorovná nebo ve sklonu na sucho, s vyklínováním spár kamenem nebo s vyplněním spár pískem, tl. 250 mm</t>
  </si>
  <si>
    <t>152</t>
  </si>
  <si>
    <t>https://podminky.urs.cz/item/CS_URS_2023_02/465511228</t>
  </si>
  <si>
    <t>564750001</t>
  </si>
  <si>
    <t>Podklad nebo kryt z kameniva hrubého drceného vel. 8-16 mm s rozprostřením a zhutněním plochy jednotlivě do 100 m2, po zhutnění tl. 150 mm</t>
  </si>
  <si>
    <t>154</t>
  </si>
  <si>
    <t>https://podminky.urs.cz/item/CS_URS_2023_02/564750001</t>
  </si>
  <si>
    <t>564762111</t>
  </si>
  <si>
    <t>Podklad nebo kryt z vibrovaného štěrku VŠ s rozprostřením, vlhčením a zhutněním, po zhutnění tl. 200 mm</t>
  </si>
  <si>
    <t>156</t>
  </si>
  <si>
    <t>https://podminky.urs.cz/item/CS_URS_2023_02/564762111</t>
  </si>
  <si>
    <t>564861011</t>
  </si>
  <si>
    <t>Podklad ze štěrkodrti ŠD s rozprostřením a zhutněním plochy jednotlivě do 100 m2, po zhutnění tl. 200 mm</t>
  </si>
  <si>
    <t>158</t>
  </si>
  <si>
    <t>https://podminky.urs.cz/item/CS_URS_2023_02/564861011</t>
  </si>
  <si>
    <t>160</t>
  </si>
  <si>
    <t>59245213</t>
  </si>
  <si>
    <t>dlažba zámková tvaru I 196x161x80mm přírodní</t>
  </si>
  <si>
    <t>162</t>
  </si>
  <si>
    <t>871224201</t>
  </si>
  <si>
    <t>Montáž kanalizačního potrubí z plastů z polyetylenu PE 100 svařovaných na tupo v otevřeném výkopu ve sklonu do 20 % SDR 11/PN16 D 63 x 5,8 mm</t>
  </si>
  <si>
    <t>164</t>
  </si>
  <si>
    <t>https://podminky.urs.cz/item/CS_URS_2023_02/871224201</t>
  </si>
  <si>
    <t>28613382</t>
  </si>
  <si>
    <t>potrubí kanalizační tlakové PE100 SDR11 návin se signalizační vrstvou 63x5,8mm</t>
  </si>
  <si>
    <t>166</t>
  </si>
  <si>
    <t>125*1,015 "Přepočtené koeficientem množství</t>
  </si>
  <si>
    <t>871234201</t>
  </si>
  <si>
    <t>Montáž kanalizačního potrubí z plastů z polyetylenu PE 100 svařovaných na tupo v otevřeném výkopu ve sklonu do 20 % SDR 11/PN16 D 75 x 6,8 mm</t>
  </si>
  <si>
    <t>168</t>
  </si>
  <si>
    <t>https://podminky.urs.cz/item/CS_URS_2023_02/871234201</t>
  </si>
  <si>
    <t>28613383</t>
  </si>
  <si>
    <t>potrubí kanalizační tlakové PE100 SDR11 návin se signalizační vrstvou 75x6,8mm</t>
  </si>
  <si>
    <t>170</t>
  </si>
  <si>
    <t>Poznámka k položce:_x000d_
Poznámka k položce: chránička elektro</t>
  </si>
  <si>
    <t>10*1,015 "Přepočtené koeficientem množství</t>
  </si>
  <si>
    <t>871315221</t>
  </si>
  <si>
    <t>Kanalizační potrubí z tvrdého PVC v otevřeném výkopu ve sklonu do 20 %, hladkého plnostěnného jednovrstvého, tuhost třídy SN 8 DN 160</t>
  </si>
  <si>
    <t>172</t>
  </si>
  <si>
    <t>https://podminky.urs.cz/item/CS_URS_2023_02/871315221</t>
  </si>
  <si>
    <t>877215212</t>
  </si>
  <si>
    <t>Montáž tvarovek na kanalizačním plastovém potrubí z polyetylenu PE 100 elektrotvarovek SDR 11/PN16 kolen 90° d 63</t>
  </si>
  <si>
    <t>174</t>
  </si>
  <si>
    <t>https://podminky.urs.cz/item/CS_URS_2023_02/877215212</t>
  </si>
  <si>
    <t>28653055</t>
  </si>
  <si>
    <t>elektrokoleno 90° PE 100 D 63mm</t>
  </si>
  <si>
    <t>176</t>
  </si>
  <si>
    <t>877315211</t>
  </si>
  <si>
    <t>Montáž tvarovek na kanalizačním plastovém potrubí z polypropylenu PP nebo tvrdého PVC hladkého plnostěnného kolen, víček nebo hrdlových uzávěrů DN 150</t>
  </si>
  <si>
    <t>178</t>
  </si>
  <si>
    <t>https://podminky.urs.cz/item/CS_URS_2023_02/877315211</t>
  </si>
  <si>
    <t>28611363</t>
  </si>
  <si>
    <t>koleno kanalizační PVC KG 160x87°</t>
  </si>
  <si>
    <t>180</t>
  </si>
  <si>
    <t>892233122</t>
  </si>
  <si>
    <t>Proplach a dezinfekce vodovodního potrubí DN od 40 do 70</t>
  </si>
  <si>
    <t>182</t>
  </si>
  <si>
    <t>https://podminky.urs.cz/item/CS_URS_2023_02/892233122</t>
  </si>
  <si>
    <t>892241111</t>
  </si>
  <si>
    <t>Tlakové zkoušky vodou na potrubí DN do 80</t>
  </si>
  <si>
    <t>184</t>
  </si>
  <si>
    <t>https://podminky.urs.cz/item/CS_URS_2023_02/892241111</t>
  </si>
  <si>
    <t>892312121</t>
  </si>
  <si>
    <t>Tlakové zkoušky vzduchem těsnícími vaky ucpávkovými DN 150</t>
  </si>
  <si>
    <t>úsek</t>
  </si>
  <si>
    <t>186</t>
  </si>
  <si>
    <t>https://podminky.urs.cz/item/CS_URS_2023_02/892312121</t>
  </si>
  <si>
    <t>892372111</t>
  </si>
  <si>
    <t>Tlakové zkoušky vodou zabezpečení konců potrubí při tlakových zkouškách DN do 300</t>
  </si>
  <si>
    <t>188</t>
  </si>
  <si>
    <t>https://podminky.urs.cz/item/CS_URS_2023_02/892372111</t>
  </si>
  <si>
    <t>894414111</t>
  </si>
  <si>
    <t>Osazení betonových nebo železobetonových dílců pro šachty skruží základových (dno)</t>
  </si>
  <si>
    <t>190</t>
  </si>
  <si>
    <t>https://podminky.urs.cz/item/CS_URS_2023_02/894414111</t>
  </si>
  <si>
    <t>59224338</t>
  </si>
  <si>
    <t>dno betonové šachty kanalizační přímé 100x80x50cm</t>
  </si>
  <si>
    <t>192</t>
  </si>
  <si>
    <t>59224348</t>
  </si>
  <si>
    <t>těsnění elastomerové pro spojení šachetních dílů DN 1000</t>
  </si>
  <si>
    <t>194</t>
  </si>
  <si>
    <t>894414211</t>
  </si>
  <si>
    <t>Osazení betonových nebo železobetonových dílců pro šachty desek zákrytových</t>
  </si>
  <si>
    <t>196</t>
  </si>
  <si>
    <t>https://podminky.urs.cz/item/CS_URS_2023_02/894414211</t>
  </si>
  <si>
    <t>59224315</t>
  </si>
  <si>
    <t>deska betonová zákrytová pro kruhové šachty 100/62,5x16,5cm</t>
  </si>
  <si>
    <t>198</t>
  </si>
  <si>
    <t>894812003</t>
  </si>
  <si>
    <t>Revizní a čistící šachta z polypropylenu PP pro hladké trouby DN 400 šachtové dno (DN šachty / DN trubního vedení) DN 400/150 pravý a levý přítok</t>
  </si>
  <si>
    <t>200</t>
  </si>
  <si>
    <t>https://podminky.urs.cz/item/CS_URS_2023_02/894812003</t>
  </si>
  <si>
    <t>894812031</t>
  </si>
  <si>
    <t>Revizní a čistící šachta z polypropylenu PP pro hladké trouby DN 400 roura šachtová korugovaná bez hrdla, světlé hloubky 1000 mm</t>
  </si>
  <si>
    <t>202</t>
  </si>
  <si>
    <t>https://podminky.urs.cz/item/CS_URS_2023_02/894812031</t>
  </si>
  <si>
    <t>894812032</t>
  </si>
  <si>
    <t>Revizní a čistící šachta z polypropylenu PP pro hladké trouby DN 400 roura šachtová korugovaná bez hrdla, světlé hloubky 1500 mm</t>
  </si>
  <si>
    <t>204</t>
  </si>
  <si>
    <t>https://podminky.urs.cz/item/CS_URS_2023_02/894812032</t>
  </si>
  <si>
    <t>894812041</t>
  </si>
  <si>
    <t>Revizní a čistící šachta z polypropylenu PP pro hladké trouby DN 400 roura šachtová korugovaná Příplatek k cenám 2031 - 2035 za uříznutí šachtové roury</t>
  </si>
  <si>
    <t>206</t>
  </si>
  <si>
    <t>https://podminky.urs.cz/item/CS_URS_2023_02/894812041</t>
  </si>
  <si>
    <t>894812062</t>
  </si>
  <si>
    <t>Revizní a čistící šachta z polypropylenu PP pro hladké trouby DN 400 poklop litinový (pro třídu zatížení) s betonovým rámem (B125)</t>
  </si>
  <si>
    <t>208</t>
  </si>
  <si>
    <t>https://podminky.urs.cz/item/CS_URS_2023_02/894812062</t>
  </si>
  <si>
    <t>899104112</t>
  </si>
  <si>
    <t>Osazení poklopů litinových, ocelových nebo železobetonových včetně rámů pro třídu zatížení D400, E600</t>
  </si>
  <si>
    <t>210</t>
  </si>
  <si>
    <t>https://podminky.urs.cz/item/CS_URS_2023_02/899104112</t>
  </si>
  <si>
    <t>59224661</t>
  </si>
  <si>
    <t>poklop šachtový betonový, litinový rám 785(610)x160mm D400 s odvětráním</t>
  </si>
  <si>
    <t>212</t>
  </si>
  <si>
    <t>899620141</t>
  </si>
  <si>
    <t>Obetonování plastových šachet z polypropylenu betonem prostým v otevřeném výkopu, beton tř. C 20/25</t>
  </si>
  <si>
    <t>214</t>
  </si>
  <si>
    <t>https://podminky.urs.cz/item/CS_URS_2023_02/899620141</t>
  </si>
  <si>
    <t>"LTP" 0,542*1,12</t>
  </si>
  <si>
    <t>"ČOV" 4,15*1,5</t>
  </si>
  <si>
    <t>899640112</t>
  </si>
  <si>
    <t>Bednění pro obetonování plastových šachet v otevřeném výkopu kruhových</t>
  </si>
  <si>
    <t>216</t>
  </si>
  <si>
    <t>https://podminky.urs.cz/item/CS_URS_2023_02/899640112</t>
  </si>
  <si>
    <t>"LTP" 4,1*1,12</t>
  </si>
  <si>
    <t>899721111</t>
  </si>
  <si>
    <t>Signalizační vodič na potrubí DN do 150 mm</t>
  </si>
  <si>
    <t>218</t>
  </si>
  <si>
    <t>https://podminky.urs.cz/item/CS_URS_2023_02/899721111</t>
  </si>
  <si>
    <t>899722112</t>
  </si>
  <si>
    <t>Krytí potrubí z plastů výstražnou fólií z PVC šířky 25 cm</t>
  </si>
  <si>
    <t>220</t>
  </si>
  <si>
    <t>https://podminky.urs.cz/item/CS_URS_2023_02/899722112</t>
  </si>
  <si>
    <t>961055111</t>
  </si>
  <si>
    <t>Bourání základů z betonu železového</t>
  </si>
  <si>
    <t>222</t>
  </si>
  <si>
    <t>https://podminky.urs.cz/item/CS_URS_2023_02/961055111</t>
  </si>
  <si>
    <t>962052211</t>
  </si>
  <si>
    <t>Bourání zdiva železobetonového nadzákladového, objemu přes 1 m3</t>
  </si>
  <si>
    <t>224</t>
  </si>
  <si>
    <t>https://podminky.urs.cz/item/CS_URS_2023_02/962052211</t>
  </si>
  <si>
    <t xml:space="preserve">"zrušený septik" </t>
  </si>
  <si>
    <t>9,0*3,0*0,25</t>
  </si>
  <si>
    <t>15,2*0,5*0,25</t>
  </si>
  <si>
    <t>963051113</t>
  </si>
  <si>
    <t>Bourání železobetonových stropů deskových, tl. přes 80 mm</t>
  </si>
  <si>
    <t>226</t>
  </si>
  <si>
    <t>https://podminky.urs.cz/item/CS_URS_2023_02/963051113</t>
  </si>
  <si>
    <t>"zrušený septik" 38,54*0,25</t>
  </si>
  <si>
    <t>977151111</t>
  </si>
  <si>
    <t>Jádrové vrty diamantovými korunkami do stavebních materiálů (železobetonu, betonu, cihel, obkladů, dlažeb, kamene) průměru do 35 mm</t>
  </si>
  <si>
    <t>228</t>
  </si>
  <si>
    <t>https://podminky.urs.cz/item/CS_URS_2023_02/977151111</t>
  </si>
  <si>
    <t>230</t>
  </si>
  <si>
    <t>985131111</t>
  </si>
  <si>
    <t>Očištění ploch stěn, rubu kleneb a podlah tlakovou vodou</t>
  </si>
  <si>
    <t>232</t>
  </si>
  <si>
    <t>https://podminky.urs.cz/item/CS_URS_2023_02/985131111</t>
  </si>
  <si>
    <t>985139111</t>
  </si>
  <si>
    <t>Očištění ploch Příplatek k cenám za práci ve stísněném prostoru</t>
  </si>
  <si>
    <t>234</t>
  </si>
  <si>
    <t>https://podminky.urs.cz/item/CS_URS_2023_02/985139111</t>
  </si>
  <si>
    <t>985-R1</t>
  </si>
  <si>
    <t>vyčerpání stávajícího septiku feka vozem odvoz a likvidace na čistírně odpadních vod</t>
  </si>
  <si>
    <t>236</t>
  </si>
  <si>
    <t>985-R3</t>
  </si>
  <si>
    <t>Desinfekce stávajícího septiku</t>
  </si>
  <si>
    <t>238</t>
  </si>
  <si>
    <t>240</t>
  </si>
  <si>
    <t xml:space="preserve">"odvoz na skládku 5 km" </t>
  </si>
  <si>
    <t>"ŽB" 11,82+20,76+23,124+0,066</t>
  </si>
  <si>
    <t>242</t>
  </si>
  <si>
    <t>"odvoz na skládku 5 km" 55,77*4,0</t>
  </si>
  <si>
    <t>997221551</t>
  </si>
  <si>
    <t>Vodorovná doprava suti bez naložení, ale se složením a s hrubým urovnáním ze sypkých materiálů, na vzdálenost do 1 km</t>
  </si>
  <si>
    <t>244</t>
  </si>
  <si>
    <t>https://podminky.urs.cz/item/CS_URS_2023_02/997221551</t>
  </si>
  <si>
    <t>"odvoz na skládu 5 km"</t>
  </si>
  <si>
    <t>"kamenivo" 4,512</t>
  </si>
  <si>
    <t>123</t>
  </si>
  <si>
    <t>997221559</t>
  </si>
  <si>
    <t>Vodorovná doprava suti bez naložení, ale se složením a s hrubým urovnáním Příplatek k ceně za každý další i započatý 1 km přes 1 km</t>
  </si>
  <si>
    <t>246</t>
  </si>
  <si>
    <t>https://podminky.urs.cz/item/CS_URS_2023_02/997221559</t>
  </si>
  <si>
    <t>"odvoz na skládu 5 km" 4,512*4,0</t>
  </si>
  <si>
    <t>997221625</t>
  </si>
  <si>
    <t>248</t>
  </si>
  <si>
    <t>https://podminky.urs.cz/item/CS_URS_2023_02/997221625</t>
  </si>
  <si>
    <t>"ŽB" 55,77</t>
  </si>
  <si>
    <t>125</t>
  </si>
  <si>
    <t>997221655</t>
  </si>
  <si>
    <t>250</t>
  </si>
  <si>
    <t>https://podminky.urs.cz/item/CS_URS_2023_02/997221655</t>
  </si>
  <si>
    <t>998276101</t>
  </si>
  <si>
    <t>Přesun hmot pro trubní vedení hloubené z trub z plastických hmot nebo sklolaminátových pro vodovody, kanalizace, teplovody, produktovody v otevřeném výkopu dopravní vzdálenost do 15 m</t>
  </si>
  <si>
    <t>252</t>
  </si>
  <si>
    <t>https://podminky.urs.cz/item/CS_URS_2023_02/998276101</t>
  </si>
  <si>
    <t>VRN - Vedlejší rozpočtové náklady</t>
  </si>
  <si>
    <t xml:space="preserve">    0 - Všeobecné konstrukce a práce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</si>
  <si>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</si>
  <si>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</si>
  <si>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</si>
  <si>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</si>
  <si>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</si>
  <si>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</si>
  <si>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Všeobecné konstrukce a práce</t>
  </si>
  <si>
    <t>pol1</t>
  </si>
  <si>
    <t>Vytyčení inženýrských sítí před zahájením výstavby</t>
  </si>
  <si>
    <t>kpl</t>
  </si>
  <si>
    <t>1024</t>
  </si>
  <si>
    <t>VRN1</t>
  </si>
  <si>
    <t>Průzkumné, geodetické a projektové práce</t>
  </si>
  <si>
    <t>011002000</t>
  </si>
  <si>
    <t>Průzkumné práce</t>
  </si>
  <si>
    <t>-895415088</t>
  </si>
  <si>
    <t>https://podminky.urs.cz/item/CS_URS_2023_02/011002000</t>
  </si>
  <si>
    <t>012002000</t>
  </si>
  <si>
    <t>Geodetické práce</t>
  </si>
  <si>
    <t>-1588413043</t>
  </si>
  <si>
    <t>https://podminky.urs.cz/item/CS_URS_2023_02/012002000</t>
  </si>
  <si>
    <t>013244000</t>
  </si>
  <si>
    <t>Realizační a dílenská dokumentace stavby</t>
  </si>
  <si>
    <t>https://podminky.urs.cz/item/CS_URS_2023_02/013244000</t>
  </si>
  <si>
    <t>013254000</t>
  </si>
  <si>
    <t>Dokumentace skutečného provedení stavby</t>
  </si>
  <si>
    <t>1393573037</t>
  </si>
  <si>
    <t>https://podminky.urs.cz/item/CS_URS_2023_02/013254000</t>
  </si>
  <si>
    <t>013274000</t>
  </si>
  <si>
    <t>Pasportizace objektu před započetím prací</t>
  </si>
  <si>
    <t>https://podminky.urs.cz/item/CS_URS_2023_02/013274000</t>
  </si>
  <si>
    <t>013284000</t>
  </si>
  <si>
    <t>Pasportizace objektu po provedení prací</t>
  </si>
  <si>
    <t>https://podminky.urs.cz/item/CS_URS_2023_02/013284000</t>
  </si>
  <si>
    <t>VRN2</t>
  </si>
  <si>
    <t>Příprava staveniště</t>
  </si>
  <si>
    <t>020001000</t>
  </si>
  <si>
    <t>-1535767990</t>
  </si>
  <si>
    <t>https://podminky.urs.cz/item/CS_URS_2023_02/020001000</t>
  </si>
  <si>
    <t>VRN3</t>
  </si>
  <si>
    <t>Zařízení staveniště</t>
  </si>
  <si>
    <t>030001000</t>
  </si>
  <si>
    <t>měsíc</t>
  </si>
  <si>
    <t>-404653334</t>
  </si>
  <si>
    <t>https://podminky.urs.cz/item/CS_URS_2023_02/030001000</t>
  </si>
  <si>
    <t>034002000</t>
  </si>
  <si>
    <t>Zabezpečení staveniště</t>
  </si>
  <si>
    <t>-822195169</t>
  </si>
  <si>
    <t>https://podminky.urs.cz/item/CS_URS_2023_02/034002000</t>
  </si>
  <si>
    <t>VRN4</t>
  </si>
  <si>
    <t>Inženýrská činnost</t>
  </si>
  <si>
    <t>040001000</t>
  </si>
  <si>
    <t>-987733215</t>
  </si>
  <si>
    <t>https://podminky.urs.cz/item/CS_URS_2023_02/040001000</t>
  </si>
  <si>
    <t>043134000</t>
  </si>
  <si>
    <t>Zkoušky zatěžovací</t>
  </si>
  <si>
    <t>https://podminky.urs.cz/item/CS_URS_2023_02/043134000</t>
  </si>
  <si>
    <t>Poznámka k položce:_x000d_
Poznámka k položce: únosnost pláně dle TZ</t>
  </si>
  <si>
    <t>045002000</t>
  </si>
  <si>
    <t>Kompletační a koordinační činnost</t>
  </si>
  <si>
    <t>https://podminky.urs.cz/item/CS_URS_2023_02/045002000</t>
  </si>
  <si>
    <t>VRN5</t>
  </si>
  <si>
    <t>Finanční náklady</t>
  </si>
  <si>
    <t>052002000</t>
  </si>
  <si>
    <t xml:space="preserve">Finanční rezerva na nepředpokládané práce (zakryté kce) - každý uchazeč ocení částkou 100.000,-Kč </t>
  </si>
  <si>
    <t>1127981823</t>
  </si>
  <si>
    <t>https://podminky.urs.cz/item/CS_URS_2023_02/052002000</t>
  </si>
  <si>
    <t>VRN9</t>
  </si>
  <si>
    <t>Ostatní náklady</t>
  </si>
  <si>
    <t>090001000</t>
  </si>
  <si>
    <t>Pořízení fotodokumentace stávajících objektů a místa stavby</t>
  </si>
  <si>
    <t>https://podminky.urs.cz/item/CS_URS_2023_02/090001000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</si>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</sst>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3106071" TargetMode="External" /><Relationship Id="rId2" Type="http://schemas.openxmlformats.org/officeDocument/2006/relationships/hyperlink" Target="https://podminky.urs.cz/item/CS_URS_2023_02/113107525" TargetMode="External" /><Relationship Id="rId3" Type="http://schemas.openxmlformats.org/officeDocument/2006/relationships/hyperlink" Target="https://podminky.urs.cz/item/CS_URS_2023_02/113202111" TargetMode="External" /><Relationship Id="rId4" Type="http://schemas.openxmlformats.org/officeDocument/2006/relationships/hyperlink" Target="https://podminky.urs.cz/item/CS_URS_2023_02/121151115" TargetMode="External" /><Relationship Id="rId5" Type="http://schemas.openxmlformats.org/officeDocument/2006/relationships/hyperlink" Target="https://podminky.urs.cz/item/CS_URS_2023_02/131251104" TargetMode="External" /><Relationship Id="rId6" Type="http://schemas.openxmlformats.org/officeDocument/2006/relationships/hyperlink" Target="https://podminky.urs.cz/item/CS_URS_2023_02/132251254" TargetMode="External" /><Relationship Id="rId7" Type="http://schemas.openxmlformats.org/officeDocument/2006/relationships/hyperlink" Target="https://podminky.urs.cz/item/CS_URS_2023_02/162251102" TargetMode="External" /><Relationship Id="rId8" Type="http://schemas.openxmlformats.org/officeDocument/2006/relationships/hyperlink" Target="https://podminky.urs.cz/item/CS_URS_2023_02/162751117" TargetMode="External" /><Relationship Id="rId9" Type="http://schemas.openxmlformats.org/officeDocument/2006/relationships/hyperlink" Target="https://podminky.urs.cz/item/CS_URS_2023_02/167151111" TargetMode="External" /><Relationship Id="rId10" Type="http://schemas.openxmlformats.org/officeDocument/2006/relationships/hyperlink" Target="https://podminky.urs.cz/item/CS_URS_2023_02/171251201" TargetMode="External" /><Relationship Id="rId11" Type="http://schemas.openxmlformats.org/officeDocument/2006/relationships/hyperlink" Target="https://podminky.urs.cz/item/CS_URS_2023_02/171201231" TargetMode="External" /><Relationship Id="rId12" Type="http://schemas.openxmlformats.org/officeDocument/2006/relationships/hyperlink" Target="https://podminky.urs.cz/item/CS_URS_2023_02/174151101" TargetMode="External" /><Relationship Id="rId13" Type="http://schemas.openxmlformats.org/officeDocument/2006/relationships/hyperlink" Target="https://podminky.urs.cz/item/CS_URS_2023_02/175151101" TargetMode="External" /><Relationship Id="rId14" Type="http://schemas.openxmlformats.org/officeDocument/2006/relationships/hyperlink" Target="https://podminky.urs.cz/item/CS_URS_2023_02/181351105" TargetMode="External" /><Relationship Id="rId15" Type="http://schemas.openxmlformats.org/officeDocument/2006/relationships/hyperlink" Target="https://podminky.urs.cz/item/CS_URS_2023_02/181411132" TargetMode="External" /><Relationship Id="rId16" Type="http://schemas.openxmlformats.org/officeDocument/2006/relationships/hyperlink" Target="https://podminky.urs.cz/item/CS_URS_2023_02/211971110" TargetMode="External" /><Relationship Id="rId17" Type="http://schemas.openxmlformats.org/officeDocument/2006/relationships/hyperlink" Target="https://podminky.urs.cz/item/CS_URS_2023_02/212755216" TargetMode="External" /><Relationship Id="rId18" Type="http://schemas.openxmlformats.org/officeDocument/2006/relationships/hyperlink" Target="https://podminky.urs.cz/item/CS_URS_2023_02/213141111" TargetMode="External" /><Relationship Id="rId19" Type="http://schemas.openxmlformats.org/officeDocument/2006/relationships/hyperlink" Target="https://podminky.urs.cz/item/CS_URS_2023_02/213141131" TargetMode="External" /><Relationship Id="rId20" Type="http://schemas.openxmlformats.org/officeDocument/2006/relationships/hyperlink" Target="https://podminky.urs.cz/item/CS_URS_2023_02/319202112" TargetMode="External" /><Relationship Id="rId21" Type="http://schemas.openxmlformats.org/officeDocument/2006/relationships/hyperlink" Target="https://podminky.urs.cz/item/CS_URS_2023_02/319202115" TargetMode="External" /><Relationship Id="rId22" Type="http://schemas.openxmlformats.org/officeDocument/2006/relationships/hyperlink" Target="https://podminky.urs.cz/item/CS_URS_2023_02/338171113" TargetMode="External" /><Relationship Id="rId23" Type="http://schemas.openxmlformats.org/officeDocument/2006/relationships/hyperlink" Target="https://podminky.urs.cz/item/CS_URS_2023_02/340239212" TargetMode="External" /><Relationship Id="rId24" Type="http://schemas.openxmlformats.org/officeDocument/2006/relationships/hyperlink" Target="https://podminky.urs.cz/item/CS_URS_2023_02/342272215" TargetMode="External" /><Relationship Id="rId25" Type="http://schemas.openxmlformats.org/officeDocument/2006/relationships/hyperlink" Target="https://podminky.urs.cz/item/CS_URS_2023_02/348401130" TargetMode="External" /><Relationship Id="rId26" Type="http://schemas.openxmlformats.org/officeDocument/2006/relationships/hyperlink" Target="https://podminky.urs.cz/item/CS_URS_2023_02/434191421" TargetMode="External" /><Relationship Id="rId27" Type="http://schemas.openxmlformats.org/officeDocument/2006/relationships/hyperlink" Target="https://podminky.urs.cz/item/CS_URS_2023_02/452311131" TargetMode="External" /><Relationship Id="rId28" Type="http://schemas.openxmlformats.org/officeDocument/2006/relationships/hyperlink" Target="https://podminky.urs.cz/item/CS_URS_2023_02/564730111" TargetMode="External" /><Relationship Id="rId29" Type="http://schemas.openxmlformats.org/officeDocument/2006/relationships/hyperlink" Target="https://podminky.urs.cz/item/CS_URS_2023_02/596211110" TargetMode="External" /><Relationship Id="rId30" Type="http://schemas.openxmlformats.org/officeDocument/2006/relationships/hyperlink" Target="https://podminky.urs.cz/item/CS_URS_2023_02/596212210" TargetMode="External" /><Relationship Id="rId31" Type="http://schemas.openxmlformats.org/officeDocument/2006/relationships/hyperlink" Target="https://podminky.urs.cz/item/CS_URS_2023_02/632451101" TargetMode="External" /><Relationship Id="rId32" Type="http://schemas.openxmlformats.org/officeDocument/2006/relationships/hyperlink" Target="https://podminky.urs.cz/item/CS_URS_2023_02/175111101" TargetMode="External" /><Relationship Id="rId33" Type="http://schemas.openxmlformats.org/officeDocument/2006/relationships/hyperlink" Target="https://podminky.urs.cz/item/CS_URS_2023_02/871313121" TargetMode="External" /><Relationship Id="rId34" Type="http://schemas.openxmlformats.org/officeDocument/2006/relationships/hyperlink" Target="https://podminky.urs.cz/item/CS_URS_2023_02/879231191" TargetMode="External" /><Relationship Id="rId35" Type="http://schemas.openxmlformats.org/officeDocument/2006/relationships/hyperlink" Target="https://podminky.urs.cz/item/CS_URS_2023_02/894811233" TargetMode="External" /><Relationship Id="rId36" Type="http://schemas.openxmlformats.org/officeDocument/2006/relationships/hyperlink" Target="https://podminky.urs.cz/item/CS_URS_2023_02/916331112" TargetMode="External" /><Relationship Id="rId37" Type="http://schemas.openxmlformats.org/officeDocument/2006/relationships/hyperlink" Target="https://podminky.urs.cz/item/CS_URS_2023_02/935111111" TargetMode="External" /><Relationship Id="rId38" Type="http://schemas.openxmlformats.org/officeDocument/2006/relationships/hyperlink" Target="https://podminky.urs.cz/item/CS_URS_2023_02/952901111" TargetMode="External" /><Relationship Id="rId39" Type="http://schemas.openxmlformats.org/officeDocument/2006/relationships/hyperlink" Target="https://podminky.urs.cz/item/CS_URS_2023_02/953731115" TargetMode="External" /><Relationship Id="rId40" Type="http://schemas.openxmlformats.org/officeDocument/2006/relationships/hyperlink" Target="https://podminky.urs.cz/item/CS_URS_2023_02/963022819" TargetMode="External" /><Relationship Id="rId41" Type="http://schemas.openxmlformats.org/officeDocument/2006/relationships/hyperlink" Target="https://podminky.urs.cz/item/CS_URS_2023_02/966071711" TargetMode="External" /><Relationship Id="rId42" Type="http://schemas.openxmlformats.org/officeDocument/2006/relationships/hyperlink" Target="https://podminky.urs.cz/item/CS_URS_2023_02/966071821" TargetMode="External" /><Relationship Id="rId43" Type="http://schemas.openxmlformats.org/officeDocument/2006/relationships/hyperlink" Target="https://podminky.urs.cz/item/CS_URS_2023_02/979024441" TargetMode="External" /><Relationship Id="rId44" Type="http://schemas.openxmlformats.org/officeDocument/2006/relationships/hyperlink" Target="https://podminky.urs.cz/item/CS_URS_2023_02/979054451" TargetMode="External" /><Relationship Id="rId45" Type="http://schemas.openxmlformats.org/officeDocument/2006/relationships/hyperlink" Target="https://podminky.urs.cz/item/CS_URS_2023_02/981511114" TargetMode="External" /><Relationship Id="rId46" Type="http://schemas.openxmlformats.org/officeDocument/2006/relationships/hyperlink" Target="https://podminky.urs.cz/item/CS_URS_2023_02/981511116" TargetMode="External" /><Relationship Id="rId47" Type="http://schemas.openxmlformats.org/officeDocument/2006/relationships/hyperlink" Target="https://podminky.urs.cz/item/CS_URS_2023_02/978013191" TargetMode="External" /><Relationship Id="rId48" Type="http://schemas.openxmlformats.org/officeDocument/2006/relationships/hyperlink" Target="https://podminky.urs.cz/item/CS_URS_2023_02/985131311" TargetMode="External" /><Relationship Id="rId49" Type="http://schemas.openxmlformats.org/officeDocument/2006/relationships/hyperlink" Target="https://podminky.urs.cz/item/CS_URS_2023_02/997013151" TargetMode="External" /><Relationship Id="rId50" Type="http://schemas.openxmlformats.org/officeDocument/2006/relationships/hyperlink" Target="https://podminky.urs.cz/item/CS_URS_2023_02/997013501" TargetMode="External" /><Relationship Id="rId51" Type="http://schemas.openxmlformats.org/officeDocument/2006/relationships/hyperlink" Target="https://podminky.urs.cz/item/CS_URS_2023_02/997013509" TargetMode="External" /><Relationship Id="rId52" Type="http://schemas.openxmlformats.org/officeDocument/2006/relationships/hyperlink" Target="https://podminky.urs.cz/item/CS_URS_2023_02/997013601" TargetMode="External" /><Relationship Id="rId53" Type="http://schemas.openxmlformats.org/officeDocument/2006/relationships/hyperlink" Target="https://podminky.urs.cz/item/CS_URS_2023_02/997013602" TargetMode="External" /><Relationship Id="rId54" Type="http://schemas.openxmlformats.org/officeDocument/2006/relationships/hyperlink" Target="https://podminky.urs.cz/item/CS_URS_2023_02/997013631" TargetMode="External" /><Relationship Id="rId55" Type="http://schemas.openxmlformats.org/officeDocument/2006/relationships/hyperlink" Target="https://podminky.urs.cz/item/CS_URS_2023_02/997013655" TargetMode="External" /><Relationship Id="rId56" Type="http://schemas.openxmlformats.org/officeDocument/2006/relationships/hyperlink" Target="https://podminky.urs.cz/item/CS_URS_2023_02/998017001" TargetMode="External" /><Relationship Id="rId57" Type="http://schemas.openxmlformats.org/officeDocument/2006/relationships/hyperlink" Target="https://podminky.urs.cz/item/CS_URS_2023_02/711191011" TargetMode="External" /><Relationship Id="rId58" Type="http://schemas.openxmlformats.org/officeDocument/2006/relationships/hyperlink" Target="https://podminky.urs.cz/item/CS_URS_2023_02/711191101" TargetMode="External" /><Relationship Id="rId59" Type="http://schemas.openxmlformats.org/officeDocument/2006/relationships/hyperlink" Target="https://podminky.urs.cz/item/CS_URS_2023_02/711191201" TargetMode="External" /><Relationship Id="rId60" Type="http://schemas.openxmlformats.org/officeDocument/2006/relationships/hyperlink" Target="https://podminky.urs.cz/item/CS_URS_2023_02/711192102" TargetMode="External" /><Relationship Id="rId61" Type="http://schemas.openxmlformats.org/officeDocument/2006/relationships/hyperlink" Target="https://podminky.urs.cz/item/CS_URS_2023_02/711192202" TargetMode="External" /><Relationship Id="rId62" Type="http://schemas.openxmlformats.org/officeDocument/2006/relationships/hyperlink" Target="https://podminky.urs.cz/item/CS_URS_2023_02/711192202" TargetMode="External" /><Relationship Id="rId63" Type="http://schemas.openxmlformats.org/officeDocument/2006/relationships/hyperlink" Target="https://podminky.urs.cz/item/CS_URS_2023_02/711112002" TargetMode="External" /><Relationship Id="rId64" Type="http://schemas.openxmlformats.org/officeDocument/2006/relationships/hyperlink" Target="https://podminky.urs.cz/item/CS_URS_2023_02/711161173" TargetMode="External" /><Relationship Id="rId65" Type="http://schemas.openxmlformats.org/officeDocument/2006/relationships/hyperlink" Target="https://podminky.urs.cz/item/CS_URS_2023_02/711161273" TargetMode="External" /><Relationship Id="rId66" Type="http://schemas.openxmlformats.org/officeDocument/2006/relationships/hyperlink" Target="https://podminky.urs.cz/item/CS_URS_2023_02/711491176" TargetMode="External" /><Relationship Id="rId67" Type="http://schemas.openxmlformats.org/officeDocument/2006/relationships/hyperlink" Target="https://podminky.urs.cz/item/CS_URS_2023_02/998711201" TargetMode="External" /><Relationship Id="rId68" Type="http://schemas.openxmlformats.org/officeDocument/2006/relationships/hyperlink" Target="https://podminky.urs.cz/item/CS_URS_2023_02/721242116" TargetMode="External" /><Relationship Id="rId69" Type="http://schemas.openxmlformats.org/officeDocument/2006/relationships/hyperlink" Target="https://podminky.urs.cz/item/CS_URS_2023_02/998721201" TargetMode="External" /><Relationship Id="rId70" Type="http://schemas.openxmlformats.org/officeDocument/2006/relationships/hyperlink" Target="https://podminky.urs.cz/item/CS_URS_2023_02/727113008" TargetMode="External" /><Relationship Id="rId71" Type="http://schemas.openxmlformats.org/officeDocument/2006/relationships/hyperlink" Target="https://podminky.urs.cz/item/CS_URS_2023_02/741110301" TargetMode="External" /><Relationship Id="rId72" Type="http://schemas.openxmlformats.org/officeDocument/2006/relationships/hyperlink" Target="https://podminky.urs.cz/item/CS_URS_2023_02/998741201" TargetMode="External" /><Relationship Id="rId73" Type="http://schemas.openxmlformats.org/officeDocument/2006/relationships/hyperlink" Target="https://podminky.urs.cz/item/CS_URS_2023_02/764518622" TargetMode="External" /><Relationship Id="rId74" Type="http://schemas.openxmlformats.org/officeDocument/2006/relationships/hyperlink" Target="https://podminky.urs.cz/item/CS_URS_2023_02/998764201" TargetMode="External" /><Relationship Id="rId75" Type="http://schemas.openxmlformats.org/officeDocument/2006/relationships/hyperlink" Target="https://podminky.urs.cz/item/CS_URS_2023_02/766691914" TargetMode="External" /><Relationship Id="rId76" Type="http://schemas.openxmlformats.org/officeDocument/2006/relationships/hyperlink" Target="https://podminky.urs.cz/item/CS_URS_2023_02/998766201" TargetMode="External" /><Relationship Id="rId77" Type="http://schemas.openxmlformats.org/officeDocument/2006/relationships/hyperlink" Target="https://podminky.urs.cz/item/CS_URS_2023_02/767531111" TargetMode="External" /><Relationship Id="rId78" Type="http://schemas.openxmlformats.org/officeDocument/2006/relationships/hyperlink" Target="https://podminky.urs.cz/item/CS_URS_2023_02/767531121" TargetMode="External" /><Relationship Id="rId79" Type="http://schemas.openxmlformats.org/officeDocument/2006/relationships/hyperlink" Target="https://podminky.urs.cz/item/CS_URS_2023_02/767640311" TargetMode="External" /><Relationship Id="rId80" Type="http://schemas.openxmlformats.org/officeDocument/2006/relationships/hyperlink" Target="https://podminky.urs.cz/item/CS_URS_2023_02/998767201" TargetMode="External" /><Relationship Id="rId81" Type="http://schemas.openxmlformats.org/officeDocument/2006/relationships/hyperlink" Target="https://podminky.urs.cz/item/CS_URS_2023_02/784111001" TargetMode="External" /><Relationship Id="rId82" Type="http://schemas.openxmlformats.org/officeDocument/2006/relationships/hyperlink" Target="https://podminky.urs.cz/item/CS_URS_2023_02/784111011" TargetMode="External" /><Relationship Id="rId83" Type="http://schemas.openxmlformats.org/officeDocument/2006/relationships/hyperlink" Target="https://podminky.urs.cz/item/CS_URS_2023_02/784121011" TargetMode="External" /><Relationship Id="rId84" Type="http://schemas.openxmlformats.org/officeDocument/2006/relationships/hyperlink" Target="https://podminky.urs.cz/item/CS_URS_2023_02/784211101" TargetMode="External" /><Relationship Id="rId85" Type="http://schemas.openxmlformats.org/officeDocument/2006/relationships/hyperlink" Target="https://podminky.urs.cz/item/CS_URS_2023_02/784211151" TargetMode="External" /><Relationship Id="rId86" Type="http://schemas.openxmlformats.org/officeDocument/2006/relationships/hyperlink" Target="https://podminky.urs.cz/item/CS_URS_2023_02/460161272" TargetMode="External" /><Relationship Id="rId87" Type="http://schemas.openxmlformats.org/officeDocument/2006/relationships/hyperlink" Target="https://podminky.urs.cz/item/CS_URS_2023_02/460671111" TargetMode="External" /><Relationship Id="rId88" Type="http://schemas.openxmlformats.org/officeDocument/2006/relationships/hyperlink" Target="https://podminky.urs.cz/item/CS_URS_2023_02/460431182" TargetMode="External" /><Relationship Id="rId8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112101101" TargetMode="External" /><Relationship Id="rId2" Type="http://schemas.openxmlformats.org/officeDocument/2006/relationships/hyperlink" Target="https://podminky.urs.cz/item/CS_URS_2023_02/112101106" TargetMode="External" /><Relationship Id="rId3" Type="http://schemas.openxmlformats.org/officeDocument/2006/relationships/hyperlink" Target="https://podminky.urs.cz/item/CS_URS_2023_02/112251101" TargetMode="External" /><Relationship Id="rId4" Type="http://schemas.openxmlformats.org/officeDocument/2006/relationships/hyperlink" Target="https://podminky.urs.cz/item/CS_URS_2023_02/112251107" TargetMode="External" /><Relationship Id="rId5" Type="http://schemas.openxmlformats.org/officeDocument/2006/relationships/hyperlink" Target="https://podminky.urs.cz/item/CS_URS_2023_02/113106171" TargetMode="External" /><Relationship Id="rId6" Type="http://schemas.openxmlformats.org/officeDocument/2006/relationships/hyperlink" Target="https://podminky.urs.cz/item/CS_URS_2023_02/113107322" TargetMode="External" /><Relationship Id="rId7" Type="http://schemas.openxmlformats.org/officeDocument/2006/relationships/hyperlink" Target="https://podminky.urs.cz/item/CS_URS_2023_02/115101201" TargetMode="External" /><Relationship Id="rId8" Type="http://schemas.openxmlformats.org/officeDocument/2006/relationships/hyperlink" Target="https://podminky.urs.cz/item/CS_URS_2023_02/115101301" TargetMode="External" /><Relationship Id="rId9" Type="http://schemas.openxmlformats.org/officeDocument/2006/relationships/hyperlink" Target="https://podminky.urs.cz/item/CS_URS_2023_02/121151113" TargetMode="External" /><Relationship Id="rId10" Type="http://schemas.openxmlformats.org/officeDocument/2006/relationships/hyperlink" Target="https://podminky.urs.cz/item/CS_URS_2023_02/122151101" TargetMode="External" /><Relationship Id="rId11" Type="http://schemas.openxmlformats.org/officeDocument/2006/relationships/hyperlink" Target="https://podminky.urs.cz/item/CS_URS_2023_02/131251202" TargetMode="External" /><Relationship Id="rId12" Type="http://schemas.openxmlformats.org/officeDocument/2006/relationships/hyperlink" Target="https://podminky.urs.cz/item/CS_URS_2023_02/131351202" TargetMode="External" /><Relationship Id="rId13" Type="http://schemas.openxmlformats.org/officeDocument/2006/relationships/hyperlink" Target="https://podminky.urs.cz/item/CS_URS_2023_02/131451201" TargetMode="External" /><Relationship Id="rId14" Type="http://schemas.openxmlformats.org/officeDocument/2006/relationships/hyperlink" Target="https://podminky.urs.cz/item/CS_URS_2023_02/132251101" TargetMode="External" /><Relationship Id="rId15" Type="http://schemas.openxmlformats.org/officeDocument/2006/relationships/hyperlink" Target="https://podminky.urs.cz/item/CS_URS_2023_02/132254102" TargetMode="External" /><Relationship Id="rId16" Type="http://schemas.openxmlformats.org/officeDocument/2006/relationships/hyperlink" Target="https://podminky.urs.cz/item/CS_URS_2023_02/132351101" TargetMode="External" /><Relationship Id="rId17" Type="http://schemas.openxmlformats.org/officeDocument/2006/relationships/hyperlink" Target="https://podminky.urs.cz/item/CS_URS_2023_02/132354102" TargetMode="External" /><Relationship Id="rId18" Type="http://schemas.openxmlformats.org/officeDocument/2006/relationships/hyperlink" Target="https://podminky.urs.cz/item/CS_URS_2023_02/133254101" TargetMode="External" /><Relationship Id="rId19" Type="http://schemas.openxmlformats.org/officeDocument/2006/relationships/hyperlink" Target="https://podminky.urs.cz/item/CS_URS_2023_02/133354101" TargetMode="External" /><Relationship Id="rId20" Type="http://schemas.openxmlformats.org/officeDocument/2006/relationships/hyperlink" Target="https://podminky.urs.cz/item/CS_URS_2023_02/133454101" TargetMode="External" /><Relationship Id="rId21" Type="http://schemas.openxmlformats.org/officeDocument/2006/relationships/hyperlink" Target="https://podminky.urs.cz/item/CS_URS_2023_02/141721251" TargetMode="External" /><Relationship Id="rId22" Type="http://schemas.openxmlformats.org/officeDocument/2006/relationships/hyperlink" Target="https://podminky.urs.cz/item/CS_URS_2023_02/151101101" TargetMode="External" /><Relationship Id="rId23" Type="http://schemas.openxmlformats.org/officeDocument/2006/relationships/hyperlink" Target="https://podminky.urs.cz/item/CS_URS_2023_02/151101102" TargetMode="External" /><Relationship Id="rId24" Type="http://schemas.openxmlformats.org/officeDocument/2006/relationships/hyperlink" Target="https://podminky.urs.cz/item/CS_URS_2023_02/151101111" TargetMode="External" /><Relationship Id="rId25" Type="http://schemas.openxmlformats.org/officeDocument/2006/relationships/hyperlink" Target="https://podminky.urs.cz/item/CS_URS_2023_02/151101112" TargetMode="External" /><Relationship Id="rId26" Type="http://schemas.openxmlformats.org/officeDocument/2006/relationships/hyperlink" Target="https://podminky.urs.cz/item/CS_URS_2023_02/162201401" TargetMode="External" /><Relationship Id="rId27" Type="http://schemas.openxmlformats.org/officeDocument/2006/relationships/hyperlink" Target="https://podminky.urs.cz/item/CS_URS_2023_02/162201411" TargetMode="External" /><Relationship Id="rId28" Type="http://schemas.openxmlformats.org/officeDocument/2006/relationships/hyperlink" Target="https://podminky.urs.cz/item/CS_URS_2023_02/162201421" TargetMode="External" /><Relationship Id="rId29" Type="http://schemas.openxmlformats.org/officeDocument/2006/relationships/hyperlink" Target="https://podminky.urs.cz/item/CS_URS_2023_02/162201501" TargetMode="External" /><Relationship Id="rId30" Type="http://schemas.openxmlformats.org/officeDocument/2006/relationships/hyperlink" Target="https://podminky.urs.cz/item/CS_URS_2023_02/162201511" TargetMode="External" /><Relationship Id="rId31" Type="http://schemas.openxmlformats.org/officeDocument/2006/relationships/hyperlink" Target="https://podminky.urs.cz/item/CS_URS_2023_02/162201521" TargetMode="External" /><Relationship Id="rId32" Type="http://schemas.openxmlformats.org/officeDocument/2006/relationships/hyperlink" Target="https://podminky.urs.cz/item/CS_URS_2023_02/162301931" TargetMode="External" /><Relationship Id="rId33" Type="http://schemas.openxmlformats.org/officeDocument/2006/relationships/hyperlink" Target="https://podminky.urs.cz/item/CS_URS_2023_02/162301936" TargetMode="External" /><Relationship Id="rId34" Type="http://schemas.openxmlformats.org/officeDocument/2006/relationships/hyperlink" Target="https://podminky.urs.cz/item/CS_URS_2023_02/162301951" TargetMode="External" /><Relationship Id="rId35" Type="http://schemas.openxmlformats.org/officeDocument/2006/relationships/hyperlink" Target="https://podminky.urs.cz/item/CS_URS_2023_02/162301956" TargetMode="External" /><Relationship Id="rId36" Type="http://schemas.openxmlformats.org/officeDocument/2006/relationships/hyperlink" Target="https://podminky.urs.cz/item/CS_URS_2023_02/162301971" TargetMode="External" /><Relationship Id="rId37" Type="http://schemas.openxmlformats.org/officeDocument/2006/relationships/hyperlink" Target="https://podminky.urs.cz/item/CS_URS_2023_02/162301976" TargetMode="External" /><Relationship Id="rId38" Type="http://schemas.openxmlformats.org/officeDocument/2006/relationships/hyperlink" Target="https://podminky.urs.cz/item/CS_URS_2023_02/162351103" TargetMode="External" /><Relationship Id="rId39" Type="http://schemas.openxmlformats.org/officeDocument/2006/relationships/hyperlink" Target="https://podminky.urs.cz/item/CS_URS_2023_02/162351123" TargetMode="External" /><Relationship Id="rId40" Type="http://schemas.openxmlformats.org/officeDocument/2006/relationships/hyperlink" Target="https://podminky.urs.cz/item/CS_URS_2023_02/162651112" TargetMode="External" /><Relationship Id="rId41" Type="http://schemas.openxmlformats.org/officeDocument/2006/relationships/hyperlink" Target="https://podminky.urs.cz/item/CS_URS_2023_02/162651132" TargetMode="External" /><Relationship Id="rId42" Type="http://schemas.openxmlformats.org/officeDocument/2006/relationships/hyperlink" Target="https://podminky.urs.cz/item/CS_URS_2023_02/167151101" TargetMode="External" /><Relationship Id="rId43" Type="http://schemas.openxmlformats.org/officeDocument/2006/relationships/hyperlink" Target="https://podminky.urs.cz/item/CS_URS_2023_02/167151102" TargetMode="External" /><Relationship Id="rId44" Type="http://schemas.openxmlformats.org/officeDocument/2006/relationships/hyperlink" Target="https://podminky.urs.cz/item/CS_URS_2023_02/171151103" TargetMode="External" /><Relationship Id="rId45" Type="http://schemas.openxmlformats.org/officeDocument/2006/relationships/hyperlink" Target="https://podminky.urs.cz/item/CS_URS_2023_02/171201231" TargetMode="External" /><Relationship Id="rId46" Type="http://schemas.openxmlformats.org/officeDocument/2006/relationships/hyperlink" Target="https://podminky.urs.cz/item/CS_URS_2023_02/171201231" TargetMode="External" /><Relationship Id="rId47" Type="http://schemas.openxmlformats.org/officeDocument/2006/relationships/hyperlink" Target="https://podminky.urs.cz/item/CS_URS_2023_02/171251201" TargetMode="External" /><Relationship Id="rId48" Type="http://schemas.openxmlformats.org/officeDocument/2006/relationships/hyperlink" Target="https://podminky.urs.cz/item/CS_URS_2023_02/174101101" TargetMode="External" /><Relationship Id="rId49" Type="http://schemas.openxmlformats.org/officeDocument/2006/relationships/hyperlink" Target="https://podminky.urs.cz/item/CS_URS_2023_02/174151101" TargetMode="External" /><Relationship Id="rId50" Type="http://schemas.openxmlformats.org/officeDocument/2006/relationships/hyperlink" Target="https://podminky.urs.cz/item/CS_URS_2023_02/175151101" TargetMode="External" /><Relationship Id="rId51" Type="http://schemas.openxmlformats.org/officeDocument/2006/relationships/hyperlink" Target="https://podminky.urs.cz/item/CS_URS_2023_02/181351103" TargetMode="External" /><Relationship Id="rId52" Type="http://schemas.openxmlformats.org/officeDocument/2006/relationships/hyperlink" Target="https://podminky.urs.cz/item/CS_URS_2023_02/181411131" TargetMode="External" /><Relationship Id="rId53" Type="http://schemas.openxmlformats.org/officeDocument/2006/relationships/hyperlink" Target="https://podminky.urs.cz/item/CS_URS_2023_02/212751101" TargetMode="External" /><Relationship Id="rId54" Type="http://schemas.openxmlformats.org/officeDocument/2006/relationships/hyperlink" Target="https://podminky.urs.cz/item/CS_URS_2023_02/274322511" TargetMode="External" /><Relationship Id="rId55" Type="http://schemas.openxmlformats.org/officeDocument/2006/relationships/hyperlink" Target="https://podminky.urs.cz/item/CS_URS_2023_02/359901111" TargetMode="External" /><Relationship Id="rId56" Type="http://schemas.openxmlformats.org/officeDocument/2006/relationships/hyperlink" Target="https://podminky.urs.cz/item/CS_URS_2023_01/3861311-R1" TargetMode="External" /><Relationship Id="rId57" Type="http://schemas.openxmlformats.org/officeDocument/2006/relationships/hyperlink" Target="https://podminky.urs.cz/item/CS_URS_2023_01/3864112-R" TargetMode="External" /><Relationship Id="rId58" Type="http://schemas.openxmlformats.org/officeDocument/2006/relationships/hyperlink" Target="https://podminky.urs.cz/item/CS_URS_2023_02/451313521" TargetMode="External" /><Relationship Id="rId59" Type="http://schemas.openxmlformats.org/officeDocument/2006/relationships/hyperlink" Target="https://podminky.urs.cz/item/CS_URS_2023_02/451541111" TargetMode="External" /><Relationship Id="rId60" Type="http://schemas.openxmlformats.org/officeDocument/2006/relationships/hyperlink" Target="https://podminky.urs.cz/item/CS_URS_2023_02/451573111" TargetMode="External" /><Relationship Id="rId61" Type="http://schemas.openxmlformats.org/officeDocument/2006/relationships/hyperlink" Target="https://podminky.urs.cz/item/CS_URS_2023_02/452112112" TargetMode="External" /><Relationship Id="rId62" Type="http://schemas.openxmlformats.org/officeDocument/2006/relationships/hyperlink" Target="https://podminky.urs.cz/item/CS_URS_2023_02/452321131" TargetMode="External" /><Relationship Id="rId63" Type="http://schemas.openxmlformats.org/officeDocument/2006/relationships/hyperlink" Target="https://podminky.urs.cz/item/CS_URS_2023_02/452321171" TargetMode="External" /><Relationship Id="rId64" Type="http://schemas.openxmlformats.org/officeDocument/2006/relationships/hyperlink" Target="https://podminky.urs.cz/item/CS_URS_2023_02/452351101" TargetMode="External" /><Relationship Id="rId65" Type="http://schemas.openxmlformats.org/officeDocument/2006/relationships/hyperlink" Target="https://podminky.urs.cz/item/CS_URS_2023_02/452368113" TargetMode="External" /><Relationship Id="rId66" Type="http://schemas.openxmlformats.org/officeDocument/2006/relationships/hyperlink" Target="https://podminky.urs.cz/item/CS_URS_2023_02/452368211" TargetMode="External" /><Relationship Id="rId67" Type="http://schemas.openxmlformats.org/officeDocument/2006/relationships/hyperlink" Target="https://podminky.urs.cz/item/CS_URS_2023_02/465511228" TargetMode="External" /><Relationship Id="rId68" Type="http://schemas.openxmlformats.org/officeDocument/2006/relationships/hyperlink" Target="https://podminky.urs.cz/item/CS_URS_2023_02/564750001" TargetMode="External" /><Relationship Id="rId69" Type="http://schemas.openxmlformats.org/officeDocument/2006/relationships/hyperlink" Target="https://podminky.urs.cz/item/CS_URS_2023_02/564762111" TargetMode="External" /><Relationship Id="rId70" Type="http://schemas.openxmlformats.org/officeDocument/2006/relationships/hyperlink" Target="https://podminky.urs.cz/item/CS_URS_2023_02/564861011" TargetMode="External" /><Relationship Id="rId71" Type="http://schemas.openxmlformats.org/officeDocument/2006/relationships/hyperlink" Target="https://podminky.urs.cz/item/CS_URS_2023_02/596212210" TargetMode="External" /><Relationship Id="rId72" Type="http://schemas.openxmlformats.org/officeDocument/2006/relationships/hyperlink" Target="https://podminky.urs.cz/item/CS_URS_2023_02/871224201" TargetMode="External" /><Relationship Id="rId73" Type="http://schemas.openxmlformats.org/officeDocument/2006/relationships/hyperlink" Target="https://podminky.urs.cz/item/CS_URS_2023_02/871234201" TargetMode="External" /><Relationship Id="rId74" Type="http://schemas.openxmlformats.org/officeDocument/2006/relationships/hyperlink" Target="https://podminky.urs.cz/item/CS_URS_2023_02/871315221" TargetMode="External" /><Relationship Id="rId75" Type="http://schemas.openxmlformats.org/officeDocument/2006/relationships/hyperlink" Target="https://podminky.urs.cz/item/CS_URS_2023_02/877215212" TargetMode="External" /><Relationship Id="rId76" Type="http://schemas.openxmlformats.org/officeDocument/2006/relationships/hyperlink" Target="https://podminky.urs.cz/item/CS_URS_2023_02/877315211" TargetMode="External" /><Relationship Id="rId77" Type="http://schemas.openxmlformats.org/officeDocument/2006/relationships/hyperlink" Target="https://podminky.urs.cz/item/CS_URS_2023_02/892233122" TargetMode="External" /><Relationship Id="rId78" Type="http://schemas.openxmlformats.org/officeDocument/2006/relationships/hyperlink" Target="https://podminky.urs.cz/item/CS_URS_2023_02/892241111" TargetMode="External" /><Relationship Id="rId79" Type="http://schemas.openxmlformats.org/officeDocument/2006/relationships/hyperlink" Target="https://podminky.urs.cz/item/CS_URS_2023_02/892312121" TargetMode="External" /><Relationship Id="rId80" Type="http://schemas.openxmlformats.org/officeDocument/2006/relationships/hyperlink" Target="https://podminky.urs.cz/item/CS_URS_2023_02/892372111" TargetMode="External" /><Relationship Id="rId81" Type="http://schemas.openxmlformats.org/officeDocument/2006/relationships/hyperlink" Target="https://podminky.urs.cz/item/CS_URS_2023_02/894414111" TargetMode="External" /><Relationship Id="rId82" Type="http://schemas.openxmlformats.org/officeDocument/2006/relationships/hyperlink" Target="https://podminky.urs.cz/item/CS_URS_2023_02/894414211" TargetMode="External" /><Relationship Id="rId83" Type="http://schemas.openxmlformats.org/officeDocument/2006/relationships/hyperlink" Target="https://podminky.urs.cz/item/CS_URS_2023_02/894812003" TargetMode="External" /><Relationship Id="rId84" Type="http://schemas.openxmlformats.org/officeDocument/2006/relationships/hyperlink" Target="https://podminky.urs.cz/item/CS_URS_2023_02/894812031" TargetMode="External" /><Relationship Id="rId85" Type="http://schemas.openxmlformats.org/officeDocument/2006/relationships/hyperlink" Target="https://podminky.urs.cz/item/CS_URS_2023_02/894812032" TargetMode="External" /><Relationship Id="rId86" Type="http://schemas.openxmlformats.org/officeDocument/2006/relationships/hyperlink" Target="https://podminky.urs.cz/item/CS_URS_2023_02/894812041" TargetMode="External" /><Relationship Id="rId87" Type="http://schemas.openxmlformats.org/officeDocument/2006/relationships/hyperlink" Target="https://podminky.urs.cz/item/CS_URS_2023_02/894812062" TargetMode="External" /><Relationship Id="rId88" Type="http://schemas.openxmlformats.org/officeDocument/2006/relationships/hyperlink" Target="https://podminky.urs.cz/item/CS_URS_2023_02/899104112" TargetMode="External" /><Relationship Id="rId89" Type="http://schemas.openxmlformats.org/officeDocument/2006/relationships/hyperlink" Target="https://podminky.urs.cz/item/CS_URS_2023_02/899620141" TargetMode="External" /><Relationship Id="rId90" Type="http://schemas.openxmlformats.org/officeDocument/2006/relationships/hyperlink" Target="https://podminky.urs.cz/item/CS_URS_2023_02/899640112" TargetMode="External" /><Relationship Id="rId91" Type="http://schemas.openxmlformats.org/officeDocument/2006/relationships/hyperlink" Target="https://podminky.urs.cz/item/CS_URS_2023_02/899721111" TargetMode="External" /><Relationship Id="rId92" Type="http://schemas.openxmlformats.org/officeDocument/2006/relationships/hyperlink" Target="https://podminky.urs.cz/item/CS_URS_2023_02/899722112" TargetMode="External" /><Relationship Id="rId93" Type="http://schemas.openxmlformats.org/officeDocument/2006/relationships/hyperlink" Target="https://podminky.urs.cz/item/CS_URS_2023_02/961055111" TargetMode="External" /><Relationship Id="rId94" Type="http://schemas.openxmlformats.org/officeDocument/2006/relationships/hyperlink" Target="https://podminky.urs.cz/item/CS_URS_2023_02/962052211" TargetMode="External" /><Relationship Id="rId95" Type="http://schemas.openxmlformats.org/officeDocument/2006/relationships/hyperlink" Target="https://podminky.urs.cz/item/CS_URS_2023_02/963051113" TargetMode="External" /><Relationship Id="rId96" Type="http://schemas.openxmlformats.org/officeDocument/2006/relationships/hyperlink" Target="https://podminky.urs.cz/item/CS_URS_2023_02/977151111" TargetMode="External" /><Relationship Id="rId97" Type="http://schemas.openxmlformats.org/officeDocument/2006/relationships/hyperlink" Target="https://podminky.urs.cz/item/CS_URS_2023_02/979054451" TargetMode="External" /><Relationship Id="rId98" Type="http://schemas.openxmlformats.org/officeDocument/2006/relationships/hyperlink" Target="https://podminky.urs.cz/item/CS_URS_2023_02/985131111" TargetMode="External" /><Relationship Id="rId99" Type="http://schemas.openxmlformats.org/officeDocument/2006/relationships/hyperlink" Target="https://podminky.urs.cz/item/CS_URS_2023_02/985139111" TargetMode="External" /><Relationship Id="rId100" Type="http://schemas.openxmlformats.org/officeDocument/2006/relationships/hyperlink" Target="https://podminky.urs.cz/item/CS_URS_2023_02/997013501" TargetMode="External" /><Relationship Id="rId101" Type="http://schemas.openxmlformats.org/officeDocument/2006/relationships/hyperlink" Target="https://podminky.urs.cz/item/CS_URS_2023_02/997013509" TargetMode="External" /><Relationship Id="rId102" Type="http://schemas.openxmlformats.org/officeDocument/2006/relationships/hyperlink" Target="https://podminky.urs.cz/item/CS_URS_2023_02/997221551" TargetMode="External" /><Relationship Id="rId103" Type="http://schemas.openxmlformats.org/officeDocument/2006/relationships/hyperlink" Target="https://podminky.urs.cz/item/CS_URS_2023_02/997221559" TargetMode="External" /><Relationship Id="rId104" Type="http://schemas.openxmlformats.org/officeDocument/2006/relationships/hyperlink" Target="https://podminky.urs.cz/item/CS_URS_2023_02/997221625" TargetMode="External" /><Relationship Id="rId105" Type="http://schemas.openxmlformats.org/officeDocument/2006/relationships/hyperlink" Target="https://podminky.urs.cz/item/CS_URS_2023_02/997221655" TargetMode="External" /><Relationship Id="rId106" Type="http://schemas.openxmlformats.org/officeDocument/2006/relationships/hyperlink" Target="https://podminky.urs.cz/item/CS_URS_2023_02/998276101" TargetMode="External" /><Relationship Id="rId10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2/011002000" TargetMode="External" /><Relationship Id="rId2" Type="http://schemas.openxmlformats.org/officeDocument/2006/relationships/hyperlink" Target="https://podminky.urs.cz/item/CS_URS_2023_02/012002000" TargetMode="External" /><Relationship Id="rId3" Type="http://schemas.openxmlformats.org/officeDocument/2006/relationships/hyperlink" Target="https://podminky.urs.cz/item/CS_URS_2023_02/013244000" TargetMode="External" /><Relationship Id="rId4" Type="http://schemas.openxmlformats.org/officeDocument/2006/relationships/hyperlink" Target="https://podminky.urs.cz/item/CS_URS_2023_02/013254000" TargetMode="External" /><Relationship Id="rId5" Type="http://schemas.openxmlformats.org/officeDocument/2006/relationships/hyperlink" Target="https://podminky.urs.cz/item/CS_URS_2023_02/013274000" TargetMode="External" /><Relationship Id="rId6" Type="http://schemas.openxmlformats.org/officeDocument/2006/relationships/hyperlink" Target="https://podminky.urs.cz/item/CS_URS_2023_02/013284000" TargetMode="External" /><Relationship Id="rId7" Type="http://schemas.openxmlformats.org/officeDocument/2006/relationships/hyperlink" Target="https://podminky.urs.cz/item/CS_URS_2023_02/020001000" TargetMode="External" /><Relationship Id="rId8" Type="http://schemas.openxmlformats.org/officeDocument/2006/relationships/hyperlink" Target="https://podminky.urs.cz/item/CS_URS_2023_02/030001000" TargetMode="External" /><Relationship Id="rId9" Type="http://schemas.openxmlformats.org/officeDocument/2006/relationships/hyperlink" Target="https://podminky.urs.cz/item/CS_URS_2023_02/034002000" TargetMode="External" /><Relationship Id="rId10" Type="http://schemas.openxmlformats.org/officeDocument/2006/relationships/hyperlink" Target="https://podminky.urs.cz/item/CS_URS_2023_02/040001000" TargetMode="External" /><Relationship Id="rId11" Type="http://schemas.openxmlformats.org/officeDocument/2006/relationships/hyperlink" Target="https://podminky.urs.cz/item/CS_URS_2023_02/043134000" TargetMode="External" /><Relationship Id="rId12" Type="http://schemas.openxmlformats.org/officeDocument/2006/relationships/hyperlink" Target="https://podminky.urs.cz/item/CS_URS_2023_02/045002000" TargetMode="External" /><Relationship Id="rId13" Type="http://schemas.openxmlformats.org/officeDocument/2006/relationships/hyperlink" Target="https://podminky.urs.cz/item/CS_URS_2023_02/052002000" TargetMode="External" /><Relationship Id="rId14" Type="http://schemas.openxmlformats.org/officeDocument/2006/relationships/hyperlink" Target="https://podminky.urs.cz/item/CS_URS_2023_02/090001000" TargetMode="External" /><Relationship Id="rId1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29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29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36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37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38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29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41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42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43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44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45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46</v>
      </c>
      <c r="E29" s="49"/>
      <c r="F29" s="34" t="s">
        <v>47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48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49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50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51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52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53</v>
      </c>
      <c r="U35" s="56"/>
      <c r="V35" s="56"/>
      <c r="W35" s="56"/>
      <c r="X35" s="58" t="s">
        <v>54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55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0004_1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Sanace a odvodnění spodní stavby ZŠ Machnín v ul. Heřmánkova 95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Liberec, Machnín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5. 1. 2024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15.1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Statutární město Liberec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M3 Stavby v.o.s.</v>
      </c>
      <c r="AN49" s="66"/>
      <c r="AO49" s="66"/>
      <c r="AP49" s="66"/>
      <c r="AQ49" s="42"/>
      <c r="AR49" s="46"/>
      <c r="AS49" s="76" t="s">
        <v>56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37</v>
      </c>
      <c r="AJ50" s="42"/>
      <c r="AK50" s="42"/>
      <c r="AL50" s="42"/>
      <c r="AM50" s="75" t="str">
        <f>IF(E20="","",E20)</f>
        <v>Michael Štěpán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57</v>
      </c>
      <c r="D52" s="89"/>
      <c r="E52" s="89"/>
      <c r="F52" s="89"/>
      <c r="G52" s="89"/>
      <c r="H52" s="90"/>
      <c r="I52" s="91" t="s">
        <v>58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59</v>
      </c>
      <c r="AH52" s="89"/>
      <c r="AI52" s="89"/>
      <c r="AJ52" s="89"/>
      <c r="AK52" s="89"/>
      <c r="AL52" s="89"/>
      <c r="AM52" s="89"/>
      <c r="AN52" s="91" t="s">
        <v>60</v>
      </c>
      <c r="AO52" s="89"/>
      <c r="AP52" s="89"/>
      <c r="AQ52" s="93" t="s">
        <v>61</v>
      </c>
      <c r="AR52" s="46"/>
      <c r="AS52" s="94" t="s">
        <v>62</v>
      </c>
      <c r="AT52" s="95" t="s">
        <v>63</v>
      </c>
      <c r="AU52" s="95" t="s">
        <v>64</v>
      </c>
      <c r="AV52" s="95" t="s">
        <v>65</v>
      </c>
      <c r="AW52" s="95" t="s">
        <v>66</v>
      </c>
      <c r="AX52" s="95" t="s">
        <v>67</v>
      </c>
      <c r="AY52" s="95" t="s">
        <v>68</v>
      </c>
      <c r="AZ52" s="95" t="s">
        <v>69</v>
      </c>
      <c r="BA52" s="95" t="s">
        <v>70</v>
      </c>
      <c r="BB52" s="95" t="s">
        <v>71</v>
      </c>
      <c r="BC52" s="95" t="s">
        <v>72</v>
      </c>
      <c r="BD52" s="96" t="s">
        <v>73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74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75</v>
      </c>
      <c r="BT54" s="111" t="s">
        <v>76</v>
      </c>
      <c r="BU54" s="112" t="s">
        <v>77</v>
      </c>
      <c r="BV54" s="111" t="s">
        <v>78</v>
      </c>
      <c r="BW54" s="111" t="s">
        <v>5</v>
      </c>
      <c r="BX54" s="111" t="s">
        <v>79</v>
      </c>
      <c r="CL54" s="111" t="s">
        <v>19</v>
      </c>
    </row>
    <row r="55" s="7" customFormat="1" ht="24.75" customHeight="1">
      <c r="A55" s="113" t="s">
        <v>80</v>
      </c>
      <c r="B55" s="114"/>
      <c r="C55" s="115"/>
      <c r="D55" s="116" t="s">
        <v>81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Sanace a odvodnění s...'!J30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82</v>
      </c>
      <c r="AR55" s="120"/>
      <c r="AS55" s="121">
        <v>0</v>
      </c>
      <c r="AT55" s="122">
        <f>ROUND(SUM(AV55:AW55),2)</f>
        <v>0</v>
      </c>
      <c r="AU55" s="123">
        <f>'01 - Sanace a odvodnění s...'!P101</f>
        <v>0</v>
      </c>
      <c r="AV55" s="122">
        <f>'01 - Sanace a odvodnění s...'!J33</f>
        <v>0</v>
      </c>
      <c r="AW55" s="122">
        <f>'01 - Sanace a odvodnění s...'!J34</f>
        <v>0</v>
      </c>
      <c r="AX55" s="122">
        <f>'01 - Sanace a odvodnění s...'!J35</f>
        <v>0</v>
      </c>
      <c r="AY55" s="122">
        <f>'01 - Sanace a odvodnění s...'!J36</f>
        <v>0</v>
      </c>
      <c r="AZ55" s="122">
        <f>'01 - Sanace a odvodnění s...'!F33</f>
        <v>0</v>
      </c>
      <c r="BA55" s="122">
        <f>'01 - Sanace a odvodnění s...'!F34</f>
        <v>0</v>
      </c>
      <c r="BB55" s="122">
        <f>'01 - Sanace a odvodnění s...'!F35</f>
        <v>0</v>
      </c>
      <c r="BC55" s="122">
        <f>'01 - Sanace a odvodnění s...'!F36</f>
        <v>0</v>
      </c>
      <c r="BD55" s="124">
        <f>'01 - Sanace a odvodnění s...'!F37</f>
        <v>0</v>
      </c>
      <c r="BE55" s="7"/>
      <c r="BT55" s="125" t="s">
        <v>83</v>
      </c>
      <c r="BV55" s="125" t="s">
        <v>78</v>
      </c>
      <c r="BW55" s="125" t="s">
        <v>84</v>
      </c>
      <c r="BX55" s="125" t="s">
        <v>5</v>
      </c>
      <c r="CL55" s="125" t="s">
        <v>19</v>
      </c>
      <c r="CM55" s="125" t="s">
        <v>85</v>
      </c>
    </row>
    <row r="56" s="7" customFormat="1" ht="16.5" customHeight="1">
      <c r="A56" s="113" t="s">
        <v>80</v>
      </c>
      <c r="B56" s="114"/>
      <c r="C56" s="115"/>
      <c r="D56" s="116" t="s">
        <v>86</v>
      </c>
      <c r="E56" s="116"/>
      <c r="F56" s="116"/>
      <c r="G56" s="116"/>
      <c r="H56" s="116"/>
      <c r="I56" s="117"/>
      <c r="J56" s="116" t="s">
        <v>87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Splašková kanalizačn...'!J30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82</v>
      </c>
      <c r="AR56" s="120"/>
      <c r="AS56" s="121">
        <v>0</v>
      </c>
      <c r="AT56" s="122">
        <f>ROUND(SUM(AV56:AW56),2)</f>
        <v>0</v>
      </c>
      <c r="AU56" s="123">
        <f>'02 - Splašková kanalizačn...'!P89</f>
        <v>0</v>
      </c>
      <c r="AV56" s="122">
        <f>'02 - Splašková kanalizačn...'!J33</f>
        <v>0</v>
      </c>
      <c r="AW56" s="122">
        <f>'02 - Splašková kanalizačn...'!J34</f>
        <v>0</v>
      </c>
      <c r="AX56" s="122">
        <f>'02 - Splašková kanalizačn...'!J35</f>
        <v>0</v>
      </c>
      <c r="AY56" s="122">
        <f>'02 - Splašková kanalizačn...'!J36</f>
        <v>0</v>
      </c>
      <c r="AZ56" s="122">
        <f>'02 - Splašková kanalizačn...'!F33</f>
        <v>0</v>
      </c>
      <c r="BA56" s="122">
        <f>'02 - Splašková kanalizačn...'!F34</f>
        <v>0</v>
      </c>
      <c r="BB56" s="122">
        <f>'02 - Splašková kanalizačn...'!F35</f>
        <v>0</v>
      </c>
      <c r="BC56" s="122">
        <f>'02 - Splašková kanalizačn...'!F36</f>
        <v>0</v>
      </c>
      <c r="BD56" s="124">
        <f>'02 - Splašková kanalizačn...'!F37</f>
        <v>0</v>
      </c>
      <c r="BE56" s="7"/>
      <c r="BT56" s="125" t="s">
        <v>83</v>
      </c>
      <c r="BV56" s="125" t="s">
        <v>78</v>
      </c>
      <c r="BW56" s="125" t="s">
        <v>88</v>
      </c>
      <c r="BX56" s="125" t="s">
        <v>5</v>
      </c>
      <c r="CL56" s="125" t="s">
        <v>19</v>
      </c>
      <c r="CM56" s="125" t="s">
        <v>85</v>
      </c>
    </row>
    <row r="57" s="7" customFormat="1" ht="16.5" customHeight="1">
      <c r="A57" s="113" t="s">
        <v>80</v>
      </c>
      <c r="B57" s="114"/>
      <c r="C57" s="115"/>
      <c r="D57" s="116" t="s">
        <v>89</v>
      </c>
      <c r="E57" s="116"/>
      <c r="F57" s="116"/>
      <c r="G57" s="116"/>
      <c r="H57" s="116"/>
      <c r="I57" s="117"/>
      <c r="J57" s="116" t="s">
        <v>90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'VRN - Vedlejší rozpočtové...'!J30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82</v>
      </c>
      <c r="AR57" s="120"/>
      <c r="AS57" s="126">
        <v>0</v>
      </c>
      <c r="AT57" s="127">
        <f>ROUND(SUM(AV57:AW57),2)</f>
        <v>0</v>
      </c>
      <c r="AU57" s="128">
        <f>'VRN - Vedlejší rozpočtové...'!P87</f>
        <v>0</v>
      </c>
      <c r="AV57" s="127">
        <f>'VRN - Vedlejší rozpočtové...'!J33</f>
        <v>0</v>
      </c>
      <c r="AW57" s="127">
        <f>'VRN - Vedlejší rozpočtové...'!J34</f>
        <v>0</v>
      </c>
      <c r="AX57" s="127">
        <f>'VRN - Vedlejší rozpočtové...'!J35</f>
        <v>0</v>
      </c>
      <c r="AY57" s="127">
        <f>'VRN - Vedlejší rozpočtové...'!J36</f>
        <v>0</v>
      </c>
      <c r="AZ57" s="127">
        <f>'VRN - Vedlejší rozpočtové...'!F33</f>
        <v>0</v>
      </c>
      <c r="BA57" s="127">
        <f>'VRN - Vedlejší rozpočtové...'!F34</f>
        <v>0</v>
      </c>
      <c r="BB57" s="127">
        <f>'VRN - Vedlejší rozpočtové...'!F35</f>
        <v>0</v>
      </c>
      <c r="BC57" s="127">
        <f>'VRN - Vedlejší rozpočtové...'!F36</f>
        <v>0</v>
      </c>
      <c r="BD57" s="129">
        <f>'VRN - Vedlejší rozpočtové...'!F37</f>
        <v>0</v>
      </c>
      <c r="BE57" s="7"/>
      <c r="BT57" s="125" t="s">
        <v>83</v>
      </c>
      <c r="BV57" s="125" t="s">
        <v>78</v>
      </c>
      <c r="BW57" s="125" t="s">
        <v>91</v>
      </c>
      <c r="BX57" s="125" t="s">
        <v>5</v>
      </c>
      <c r="CL57" s="125" t="s">
        <v>19</v>
      </c>
      <c r="CM57" s="125" t="s">
        <v>85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6xU6YQMksFrdfNMgVrgUjUQVhl4iHMytwTh/3j79JzWRt4MUwuJBRvIWWSUwCYJWQCrUDF1DYaB4IRdTq2NtYQ==" hashValue="Dkh8xMP3eyOdR6XnGTgTLAROaWZJ9kq0pecGCK9T3sASPT18Ir1e+iN8+n9SE5NYhOFR9l4az+eY6x4c+6YzG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01 - Sanace a odvodnění s...'!C2" display="/"/>
    <hyperlink ref="A56" location="'02 - Splašková kanalizačn...'!C2" display="/"/>
    <hyperlink ref="A57" location="'VRN - Vedlejší rozpočtové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Sanace a odvodnění spodní stavby ZŠ Machnín v ul. Heřmánkova 95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34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35</v>
      </c>
      <c r="F21" s="40"/>
      <c r="G21" s="40"/>
      <c r="H21" s="40"/>
      <c r="I21" s="134" t="s">
        <v>29</v>
      </c>
      <c r="J21" s="138" t="s">
        <v>19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ROUND(J101,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ROUND((SUM(BE101:BE980)),  2)</f>
        <v>0</v>
      </c>
      <c r="G33" s="40"/>
      <c r="H33" s="40"/>
      <c r="I33" s="150">
        <v>0.20999999999999999</v>
      </c>
      <c r="J33" s="149">
        <f>ROUND(((SUM(BE101:BE980))*I33),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ROUND((SUM(BF101:BF980)),  2)</f>
        <v>0</v>
      </c>
      <c r="G34" s="40"/>
      <c r="H34" s="40"/>
      <c r="I34" s="150">
        <v>0.14999999999999999</v>
      </c>
      <c r="J34" s="149">
        <f>ROUND(((SUM(BF101:BF980))*I34),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ROUND((SUM(BG101:BG980)),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ROUND((SUM(BH101:BH980)),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ROUND((SUM(BI101:BI980)),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Sanace a odvodnění spodní stavby ZŠ Machnín v ul. Heřmánkova 95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01 - Sanace a odvodnění spodní stavby ZŠ Machnín v ul. Heřmánkova 95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Liberec, Machnín</v>
      </c>
      <c r="G52" s="42"/>
      <c r="H52" s="42"/>
      <c r="I52" s="34" t="s">
        <v>23</v>
      </c>
      <c r="J52" s="74" t="str">
        <f>IF(J12="","",J12)</f>
        <v>5. 1. 2024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Liberec</v>
      </c>
      <c r="G54" s="42"/>
      <c r="H54" s="42"/>
      <c r="I54" s="34" t="s">
        <v>33</v>
      </c>
      <c r="J54" s="38" t="str">
        <f>E21</f>
        <v>M3 Stavby v.o.s.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Michael Štěpán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J101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J102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J103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J389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J418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J456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J471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105</v>
      </c>
      <c r="E66" s="176"/>
      <c r="F66" s="176"/>
      <c r="G66" s="176"/>
      <c r="H66" s="176"/>
      <c r="I66" s="176"/>
      <c r="J66" s="177">
        <f>J504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106</v>
      </c>
      <c r="E67" s="176"/>
      <c r="F67" s="176"/>
      <c r="G67" s="176"/>
      <c r="H67" s="176"/>
      <c r="I67" s="176"/>
      <c r="J67" s="177">
        <f>J563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107</v>
      </c>
      <c r="E68" s="176"/>
      <c r="F68" s="176"/>
      <c r="G68" s="176"/>
      <c r="H68" s="176"/>
      <c r="I68" s="176"/>
      <c r="J68" s="177">
        <f>J602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108</v>
      </c>
      <c r="E69" s="176"/>
      <c r="F69" s="176"/>
      <c r="G69" s="176"/>
      <c r="H69" s="176"/>
      <c r="I69" s="176"/>
      <c r="J69" s="177">
        <f>J698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3"/>
      <c r="C70" s="174"/>
      <c r="D70" s="175" t="s">
        <v>109</v>
      </c>
      <c r="E70" s="176"/>
      <c r="F70" s="176"/>
      <c r="G70" s="176"/>
      <c r="H70" s="176"/>
      <c r="I70" s="176"/>
      <c r="J70" s="177">
        <f>J723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67"/>
      <c r="C71" s="168"/>
      <c r="D71" s="169" t="s">
        <v>110</v>
      </c>
      <c r="E71" s="170"/>
      <c r="F71" s="170"/>
      <c r="G71" s="170"/>
      <c r="H71" s="170"/>
      <c r="I71" s="170"/>
      <c r="J71" s="171">
        <f>J726</f>
        <v>0</v>
      </c>
      <c r="K71" s="168"/>
      <c r="L71" s="172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73"/>
      <c r="C72" s="174"/>
      <c r="D72" s="175" t="s">
        <v>111</v>
      </c>
      <c r="E72" s="176"/>
      <c r="F72" s="176"/>
      <c r="G72" s="176"/>
      <c r="H72" s="176"/>
      <c r="I72" s="176"/>
      <c r="J72" s="177">
        <f>J727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3"/>
      <c r="C73" s="174"/>
      <c r="D73" s="175" t="s">
        <v>112</v>
      </c>
      <c r="E73" s="176"/>
      <c r="F73" s="176"/>
      <c r="G73" s="176"/>
      <c r="H73" s="176"/>
      <c r="I73" s="176"/>
      <c r="J73" s="177">
        <f>J852</f>
        <v>0</v>
      </c>
      <c r="K73" s="174"/>
      <c r="L73" s="17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3"/>
      <c r="C74" s="174"/>
      <c r="D74" s="175" t="s">
        <v>113</v>
      </c>
      <c r="E74" s="176"/>
      <c r="F74" s="176"/>
      <c r="G74" s="176"/>
      <c r="H74" s="176"/>
      <c r="I74" s="176"/>
      <c r="J74" s="177">
        <f>J858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3"/>
      <c r="C75" s="174"/>
      <c r="D75" s="175" t="s">
        <v>114</v>
      </c>
      <c r="E75" s="176"/>
      <c r="F75" s="176"/>
      <c r="G75" s="176"/>
      <c r="H75" s="176"/>
      <c r="I75" s="176"/>
      <c r="J75" s="177">
        <f>J863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3"/>
      <c r="C76" s="174"/>
      <c r="D76" s="175" t="s">
        <v>115</v>
      </c>
      <c r="E76" s="176"/>
      <c r="F76" s="176"/>
      <c r="G76" s="176"/>
      <c r="H76" s="176"/>
      <c r="I76" s="176"/>
      <c r="J76" s="177">
        <f>J874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3"/>
      <c r="C77" s="174"/>
      <c r="D77" s="175" t="s">
        <v>116</v>
      </c>
      <c r="E77" s="176"/>
      <c r="F77" s="176"/>
      <c r="G77" s="176"/>
      <c r="H77" s="176"/>
      <c r="I77" s="176"/>
      <c r="J77" s="177">
        <f>J881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3"/>
      <c r="C78" s="174"/>
      <c r="D78" s="175" t="s">
        <v>117</v>
      </c>
      <c r="E78" s="176"/>
      <c r="F78" s="176"/>
      <c r="G78" s="176"/>
      <c r="H78" s="176"/>
      <c r="I78" s="176"/>
      <c r="J78" s="177">
        <f>J887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118</v>
      </c>
      <c r="E79" s="176"/>
      <c r="F79" s="176"/>
      <c r="G79" s="176"/>
      <c r="H79" s="176"/>
      <c r="I79" s="176"/>
      <c r="J79" s="177">
        <f>J911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7"/>
      <c r="C80" s="168"/>
      <c r="D80" s="169" t="s">
        <v>119</v>
      </c>
      <c r="E80" s="170"/>
      <c r="F80" s="170"/>
      <c r="G80" s="170"/>
      <c r="H80" s="170"/>
      <c r="I80" s="170"/>
      <c r="J80" s="171">
        <f>J967</f>
        <v>0</v>
      </c>
      <c r="K80" s="168"/>
      <c r="L80" s="172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73"/>
      <c r="C81" s="174"/>
      <c r="D81" s="175" t="s">
        <v>120</v>
      </c>
      <c r="E81" s="176"/>
      <c r="F81" s="176"/>
      <c r="G81" s="176"/>
      <c r="H81" s="176"/>
      <c r="I81" s="176"/>
      <c r="J81" s="177">
        <f>J968</f>
        <v>0</v>
      </c>
      <c r="K81" s="174"/>
      <c r="L81" s="178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6.96" customHeight="1">
      <c r="A83" s="40"/>
      <c r="B83" s="61"/>
      <c r="C83" s="62"/>
      <c r="D83" s="62"/>
      <c r="E83" s="62"/>
      <c r="F83" s="62"/>
      <c r="G83" s="62"/>
      <c r="H83" s="62"/>
      <c r="I83" s="62"/>
      <c r="J83" s="62"/>
      <c r="K83" s="6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7" s="2" customFormat="1" ht="6.96" customHeight="1">
      <c r="A87" s="40"/>
      <c r="B87" s="63"/>
      <c r="C87" s="64"/>
      <c r="D87" s="64"/>
      <c r="E87" s="64"/>
      <c r="F87" s="64"/>
      <c r="G87" s="64"/>
      <c r="H87" s="64"/>
      <c r="I87" s="64"/>
      <c r="J87" s="64"/>
      <c r="K87" s="64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24.96" customHeight="1">
      <c r="A88" s="40"/>
      <c r="B88" s="41"/>
      <c r="C88" s="25" t="s">
        <v>121</v>
      </c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6.96" customHeight="1">
      <c r="A89" s="40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2" customHeight="1">
      <c r="A90" s="40"/>
      <c r="B90" s="41"/>
      <c r="C90" s="34" t="s">
        <v>16</v>
      </c>
      <c r="D90" s="42"/>
      <c r="E90" s="42"/>
      <c r="F90" s="42"/>
      <c r="G90" s="42"/>
      <c r="H90" s="42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6.5" customHeight="1">
      <c r="A91" s="40"/>
      <c r="B91" s="41"/>
      <c r="C91" s="42"/>
      <c r="D91" s="42"/>
      <c r="E91" s="162" t="str">
        <f>E7</f>
        <v>Sanace a odvodnění spodní stavby ZŠ Machnín v ul. Heřmánkova 95</v>
      </c>
      <c r="F91" s="34"/>
      <c r="G91" s="34"/>
      <c r="H91" s="34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2" customHeight="1">
      <c r="A92" s="40"/>
      <c r="B92" s="41"/>
      <c r="C92" s="34" t="s">
        <v>93</v>
      </c>
      <c r="D92" s="42"/>
      <c r="E92" s="42"/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6.5" customHeight="1">
      <c r="A93" s="40"/>
      <c r="B93" s="41"/>
      <c r="C93" s="42"/>
      <c r="D93" s="42"/>
      <c r="E93" s="71" t="str">
        <f>E9</f>
        <v>01 - Sanace a odvodnění spodní stavby ZŠ Machnín v ul. Heřmánkova 95</v>
      </c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6.96" customHeight="1">
      <c r="A94" s="40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21</v>
      </c>
      <c r="D95" s="42"/>
      <c r="E95" s="42"/>
      <c r="F95" s="29" t="str">
        <f>F12</f>
        <v>Liberec, Machnín</v>
      </c>
      <c r="G95" s="42"/>
      <c r="H95" s="42"/>
      <c r="I95" s="34" t="s">
        <v>23</v>
      </c>
      <c r="J95" s="74" t="str">
        <f>IF(J12="","",J12)</f>
        <v>5. 1. 2024</v>
      </c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6.96" customHeight="1">
      <c r="A96" s="40"/>
      <c r="B96" s="41"/>
      <c r="C96" s="42"/>
      <c r="D96" s="42"/>
      <c r="E96" s="42"/>
      <c r="F96" s="42"/>
      <c r="G96" s="42"/>
      <c r="H96" s="42"/>
      <c r="I96" s="42"/>
      <c r="J96" s="42"/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25</v>
      </c>
      <c r="D97" s="42"/>
      <c r="E97" s="42"/>
      <c r="F97" s="29" t="str">
        <f>E15</f>
        <v>Statutární město Liberec</v>
      </c>
      <c r="G97" s="42"/>
      <c r="H97" s="42"/>
      <c r="I97" s="34" t="s">
        <v>33</v>
      </c>
      <c r="J97" s="38" t="str">
        <f>E21</f>
        <v>M3 Stavby v.o.s.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5.15" customHeight="1">
      <c r="A98" s="40"/>
      <c r="B98" s="41"/>
      <c r="C98" s="34" t="s">
        <v>31</v>
      </c>
      <c r="D98" s="42"/>
      <c r="E98" s="42"/>
      <c r="F98" s="29" t="str">
        <f>IF(E18="","",E18)</f>
        <v>Vyplň údaj</v>
      </c>
      <c r="G98" s="42"/>
      <c r="H98" s="42"/>
      <c r="I98" s="34" t="s">
        <v>37</v>
      </c>
      <c r="J98" s="38" t="str">
        <f>E24</f>
        <v>Michael Štěpán</v>
      </c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0.32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3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11" customFormat="1" ht="29.28" customHeight="1">
      <c r="A100" s="179"/>
      <c r="B100" s="180"/>
      <c r="C100" s="181" t="s">
        <v>122</v>
      </c>
      <c r="D100" s="182" t="s">
        <v>61</v>
      </c>
      <c r="E100" s="182" t="s">
        <v>57</v>
      </c>
      <c r="F100" s="182" t="s">
        <v>58</v>
      </c>
      <c r="G100" s="182" t="s">
        <v>123</v>
      </c>
      <c r="H100" s="182" t="s">
        <v>124</v>
      </c>
      <c r="I100" s="182" t="s">
        <v>125</v>
      </c>
      <c r="J100" s="182" t="s">
        <v>97</v>
      </c>
      <c r="K100" s="183" t="s">
        <v>126</v>
      </c>
      <c r="L100" s="184"/>
      <c r="M100" s="94" t="s">
        <v>19</v>
      </c>
      <c r="N100" s="95" t="s">
        <v>46</v>
      </c>
      <c r="O100" s="95" t="s">
        <v>127</v>
      </c>
      <c r="P100" s="95" t="s">
        <v>128</v>
      </c>
      <c r="Q100" s="95" t="s">
        <v>129</v>
      </c>
      <c r="R100" s="95" t="s">
        <v>130</v>
      </c>
      <c r="S100" s="95" t="s">
        <v>131</v>
      </c>
      <c r="T100" s="96" t="s">
        <v>132</v>
      </c>
      <c r="U100" s="179"/>
      <c r="V100" s="179"/>
      <c r="W100" s="179"/>
      <c r="X100" s="179"/>
      <c r="Y100" s="179"/>
      <c r="Z100" s="179"/>
      <c r="AA100" s="179"/>
      <c r="AB100" s="179"/>
      <c r="AC100" s="179"/>
      <c r="AD100" s="179"/>
      <c r="AE100" s="179"/>
    </row>
    <row r="101" s="2" customFormat="1" ht="22.8" customHeight="1">
      <c r="A101" s="40"/>
      <c r="B101" s="41"/>
      <c r="C101" s="101" t="s">
        <v>133</v>
      </c>
      <c r="D101" s="42"/>
      <c r="E101" s="42"/>
      <c r="F101" s="42"/>
      <c r="G101" s="42"/>
      <c r="H101" s="42"/>
      <c r="I101" s="42"/>
      <c r="J101" s="185">
        <f>BK101</f>
        <v>0</v>
      </c>
      <c r="K101" s="42"/>
      <c r="L101" s="46"/>
      <c r="M101" s="97"/>
      <c r="N101" s="186"/>
      <c r="O101" s="98"/>
      <c r="P101" s="187">
        <f>P102+P726+P967</f>
        <v>0</v>
      </c>
      <c r="Q101" s="98"/>
      <c r="R101" s="187">
        <f>R102+R726+R967</f>
        <v>282.05402782000004</v>
      </c>
      <c r="S101" s="98"/>
      <c r="T101" s="188">
        <f>T102+T726+T967</f>
        <v>73.981583749999999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75</v>
      </c>
      <c r="AU101" s="19" t="s">
        <v>98</v>
      </c>
      <c r="BK101" s="189">
        <f>BK102+BK726+BK967</f>
        <v>0</v>
      </c>
    </row>
    <row r="102" s="12" customFormat="1" ht="25.92" customHeight="1">
      <c r="A102" s="12"/>
      <c r="B102" s="190"/>
      <c r="C102" s="191"/>
      <c r="D102" s="192" t="s">
        <v>75</v>
      </c>
      <c r="E102" s="193" t="s">
        <v>134</v>
      </c>
      <c r="F102" s="193" t="s">
        <v>135</v>
      </c>
      <c r="G102" s="191"/>
      <c r="H102" s="191"/>
      <c r="I102" s="194"/>
      <c r="J102" s="195">
        <f>BK102</f>
        <v>0</v>
      </c>
      <c r="K102" s="191"/>
      <c r="L102" s="196"/>
      <c r="M102" s="197"/>
      <c r="N102" s="198"/>
      <c r="O102" s="198"/>
      <c r="P102" s="199">
        <f>P103+P389+P418+P456+P471+P504+P563+P602+P698+P723</f>
        <v>0</v>
      </c>
      <c r="Q102" s="198"/>
      <c r="R102" s="199">
        <f>R103+R389+R418+R456+R471+R504+R563+R602+R698+R723</f>
        <v>280.15217898000003</v>
      </c>
      <c r="S102" s="198"/>
      <c r="T102" s="200">
        <f>T103+T389+T418+T456+T471+T504+T563+T602+T698+T723</f>
        <v>73.944211999999993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83</v>
      </c>
      <c r="AT102" s="202" t="s">
        <v>75</v>
      </c>
      <c r="AU102" s="202" t="s">
        <v>76</v>
      </c>
      <c r="AY102" s="201" t="s">
        <v>136</v>
      </c>
      <c r="BK102" s="203">
        <f>BK103+BK389+BK418+BK456+BK471+BK504+BK563+BK602+BK698+BK723</f>
        <v>0</v>
      </c>
    </row>
    <row r="103" s="12" customFormat="1" ht="22.8" customHeight="1">
      <c r="A103" s="12"/>
      <c r="B103" s="190"/>
      <c r="C103" s="191"/>
      <c r="D103" s="192" t="s">
        <v>75</v>
      </c>
      <c r="E103" s="204" t="s">
        <v>83</v>
      </c>
      <c r="F103" s="204" t="s">
        <v>137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SUM(P104:P388)</f>
        <v>0</v>
      </c>
      <c r="Q103" s="198"/>
      <c r="R103" s="199">
        <f>SUM(R104:R388)</f>
        <v>103.936937</v>
      </c>
      <c r="S103" s="198"/>
      <c r="T103" s="200">
        <f>SUM(T104:T388)</f>
        <v>59.6295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83</v>
      </c>
      <c r="AT103" s="202" t="s">
        <v>75</v>
      </c>
      <c r="AU103" s="202" t="s">
        <v>83</v>
      </c>
      <c r="AY103" s="201" t="s">
        <v>136</v>
      </c>
      <c r="BK103" s="203">
        <f>SUM(BK104:BK388)</f>
        <v>0</v>
      </c>
    </row>
    <row r="104" s="2" customFormat="1" ht="37.8" customHeight="1">
      <c r="A104" s="40"/>
      <c r="B104" s="41"/>
      <c r="C104" s="206" t="s">
        <v>83</v>
      </c>
      <c r="D104" s="206" t="s">
        <v>138</v>
      </c>
      <c r="E104" s="207" t="s">
        <v>139</v>
      </c>
      <c r="F104" s="208" t="s">
        <v>140</v>
      </c>
      <c r="G104" s="209" t="s">
        <v>141</v>
      </c>
      <c r="H104" s="210">
        <v>55.100000000000001</v>
      </c>
      <c r="I104" s="211"/>
      <c r="J104" s="212">
        <f>ROUND(I104*H104,2)</f>
        <v>0</v>
      </c>
      <c r="K104" s="208" t="s">
        <v>142</v>
      </c>
      <c r="L104" s="46"/>
      <c r="M104" s="213" t="s">
        <v>19</v>
      </c>
      <c r="N104" s="214" t="s">
        <v>47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0.29499999999999998</v>
      </c>
      <c r="T104" s="216">
        <f>S104*H104</f>
        <v>16.2545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143</v>
      </c>
      <c r="AT104" s="217" t="s">
        <v>138</v>
      </c>
      <c r="AU104" s="217" t="s">
        <v>85</v>
      </c>
      <c r="AY104" s="19" t="s">
        <v>136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83</v>
      </c>
      <c r="BK104" s="218">
        <f>ROUND(I104*H104,2)</f>
        <v>0</v>
      </c>
      <c r="BL104" s="19" t="s">
        <v>143</v>
      </c>
      <c r="BM104" s="217" t="s">
        <v>144</v>
      </c>
    </row>
    <row r="105" s="2" customFormat="1">
      <c r="A105" s="40"/>
      <c r="B105" s="41"/>
      <c r="C105" s="42"/>
      <c r="D105" s="219" t="s">
        <v>145</v>
      </c>
      <c r="E105" s="42"/>
      <c r="F105" s="220" t="s">
        <v>146</v>
      </c>
      <c r="G105" s="42"/>
      <c r="H105" s="42"/>
      <c r="I105" s="221"/>
      <c r="J105" s="42"/>
      <c r="K105" s="42"/>
      <c r="L105" s="46"/>
      <c r="M105" s="222"/>
      <c r="N105" s="223"/>
      <c r="O105" s="86"/>
      <c r="P105" s="86"/>
      <c r="Q105" s="86"/>
      <c r="R105" s="86"/>
      <c r="S105" s="86"/>
      <c r="T105" s="87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145</v>
      </c>
      <c r="AU105" s="19" t="s">
        <v>85</v>
      </c>
    </row>
    <row r="106" s="13" customFormat="1">
      <c r="A106" s="13"/>
      <c r="B106" s="224"/>
      <c r="C106" s="225"/>
      <c r="D106" s="226" t="s">
        <v>147</v>
      </c>
      <c r="E106" s="227" t="s">
        <v>19</v>
      </c>
      <c r="F106" s="228" t="s">
        <v>148</v>
      </c>
      <c r="G106" s="225"/>
      <c r="H106" s="227" t="s">
        <v>19</v>
      </c>
      <c r="I106" s="229"/>
      <c r="J106" s="225"/>
      <c r="K106" s="225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147</v>
      </c>
      <c r="AU106" s="234" t="s">
        <v>85</v>
      </c>
      <c r="AV106" s="13" t="s">
        <v>83</v>
      </c>
      <c r="AW106" s="13" t="s">
        <v>36</v>
      </c>
      <c r="AX106" s="13" t="s">
        <v>76</v>
      </c>
      <c r="AY106" s="234" t="s">
        <v>136</v>
      </c>
    </row>
    <row r="107" s="14" customFormat="1">
      <c r="A107" s="14"/>
      <c r="B107" s="235"/>
      <c r="C107" s="236"/>
      <c r="D107" s="226" t="s">
        <v>147</v>
      </c>
      <c r="E107" s="237" t="s">
        <v>19</v>
      </c>
      <c r="F107" s="238" t="s">
        <v>149</v>
      </c>
      <c r="G107" s="236"/>
      <c r="H107" s="239">
        <v>33.200000000000003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5" t="s">
        <v>147</v>
      </c>
      <c r="AU107" s="245" t="s">
        <v>85</v>
      </c>
      <c r="AV107" s="14" t="s">
        <v>85</v>
      </c>
      <c r="AW107" s="14" t="s">
        <v>36</v>
      </c>
      <c r="AX107" s="14" t="s">
        <v>76</v>
      </c>
      <c r="AY107" s="245" t="s">
        <v>136</v>
      </c>
    </row>
    <row r="108" s="13" customFormat="1">
      <c r="A108" s="13"/>
      <c r="B108" s="224"/>
      <c r="C108" s="225"/>
      <c r="D108" s="226" t="s">
        <v>147</v>
      </c>
      <c r="E108" s="227" t="s">
        <v>19</v>
      </c>
      <c r="F108" s="228" t="s">
        <v>150</v>
      </c>
      <c r="G108" s="225"/>
      <c r="H108" s="227" t="s">
        <v>19</v>
      </c>
      <c r="I108" s="229"/>
      <c r="J108" s="225"/>
      <c r="K108" s="225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147</v>
      </c>
      <c r="AU108" s="234" t="s">
        <v>85</v>
      </c>
      <c r="AV108" s="13" t="s">
        <v>83</v>
      </c>
      <c r="AW108" s="13" t="s">
        <v>36</v>
      </c>
      <c r="AX108" s="13" t="s">
        <v>76</v>
      </c>
      <c r="AY108" s="234" t="s">
        <v>136</v>
      </c>
    </row>
    <row r="109" s="14" customFormat="1">
      <c r="A109" s="14"/>
      <c r="B109" s="235"/>
      <c r="C109" s="236"/>
      <c r="D109" s="226" t="s">
        <v>147</v>
      </c>
      <c r="E109" s="237" t="s">
        <v>19</v>
      </c>
      <c r="F109" s="238" t="s">
        <v>151</v>
      </c>
      <c r="G109" s="236"/>
      <c r="H109" s="239">
        <v>21.899999999999999</v>
      </c>
      <c r="I109" s="240"/>
      <c r="J109" s="236"/>
      <c r="K109" s="236"/>
      <c r="L109" s="241"/>
      <c r="M109" s="242"/>
      <c r="N109" s="243"/>
      <c r="O109" s="243"/>
      <c r="P109" s="243"/>
      <c r="Q109" s="243"/>
      <c r="R109" s="243"/>
      <c r="S109" s="243"/>
      <c r="T109" s="24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5" t="s">
        <v>147</v>
      </c>
      <c r="AU109" s="245" t="s">
        <v>85</v>
      </c>
      <c r="AV109" s="14" t="s">
        <v>85</v>
      </c>
      <c r="AW109" s="14" t="s">
        <v>36</v>
      </c>
      <c r="AX109" s="14" t="s">
        <v>76</v>
      </c>
      <c r="AY109" s="245" t="s">
        <v>136</v>
      </c>
    </row>
    <row r="110" s="15" customFormat="1">
      <c r="A110" s="15"/>
      <c r="B110" s="246"/>
      <c r="C110" s="247"/>
      <c r="D110" s="226" t="s">
        <v>147</v>
      </c>
      <c r="E110" s="248" t="s">
        <v>19</v>
      </c>
      <c r="F110" s="249" t="s">
        <v>152</v>
      </c>
      <c r="G110" s="247"/>
      <c r="H110" s="250">
        <v>55.100000000000001</v>
      </c>
      <c r="I110" s="251"/>
      <c r="J110" s="247"/>
      <c r="K110" s="247"/>
      <c r="L110" s="252"/>
      <c r="M110" s="253"/>
      <c r="N110" s="254"/>
      <c r="O110" s="254"/>
      <c r="P110" s="254"/>
      <c r="Q110" s="254"/>
      <c r="R110" s="254"/>
      <c r="S110" s="254"/>
      <c r="T110" s="25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T110" s="256" t="s">
        <v>147</v>
      </c>
      <c r="AU110" s="256" t="s">
        <v>85</v>
      </c>
      <c r="AV110" s="15" t="s">
        <v>143</v>
      </c>
      <c r="AW110" s="15" t="s">
        <v>36</v>
      </c>
      <c r="AX110" s="15" t="s">
        <v>83</v>
      </c>
      <c r="AY110" s="256" t="s">
        <v>136</v>
      </c>
    </row>
    <row r="111" s="2" customFormat="1" ht="37.8" customHeight="1">
      <c r="A111" s="40"/>
      <c r="B111" s="41"/>
      <c r="C111" s="206" t="s">
        <v>85</v>
      </c>
      <c r="D111" s="206" t="s">
        <v>138</v>
      </c>
      <c r="E111" s="207" t="s">
        <v>153</v>
      </c>
      <c r="F111" s="208" t="s">
        <v>154</v>
      </c>
      <c r="G111" s="209" t="s">
        <v>141</v>
      </c>
      <c r="H111" s="210">
        <v>55.100000000000001</v>
      </c>
      <c r="I111" s="211"/>
      <c r="J111" s="212">
        <f>ROUND(I111*H111,2)</f>
        <v>0</v>
      </c>
      <c r="K111" s="208" t="s">
        <v>142</v>
      </c>
      <c r="L111" s="46"/>
      <c r="M111" s="213" t="s">
        <v>19</v>
      </c>
      <c r="N111" s="214" t="s">
        <v>47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0.75</v>
      </c>
      <c r="T111" s="216">
        <f>S111*H111</f>
        <v>41.325000000000003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143</v>
      </c>
      <c r="AT111" s="217" t="s">
        <v>138</v>
      </c>
      <c r="AU111" s="217" t="s">
        <v>85</v>
      </c>
      <c r="AY111" s="19" t="s">
        <v>136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83</v>
      </c>
      <c r="BK111" s="218">
        <f>ROUND(I111*H111,2)</f>
        <v>0</v>
      </c>
      <c r="BL111" s="19" t="s">
        <v>143</v>
      </c>
      <c r="BM111" s="217" t="s">
        <v>155</v>
      </c>
    </row>
    <row r="112" s="2" customFormat="1">
      <c r="A112" s="40"/>
      <c r="B112" s="41"/>
      <c r="C112" s="42"/>
      <c r="D112" s="219" t="s">
        <v>145</v>
      </c>
      <c r="E112" s="42"/>
      <c r="F112" s="220" t="s">
        <v>156</v>
      </c>
      <c r="G112" s="42"/>
      <c r="H112" s="42"/>
      <c r="I112" s="221"/>
      <c r="J112" s="42"/>
      <c r="K112" s="42"/>
      <c r="L112" s="46"/>
      <c r="M112" s="222"/>
      <c r="N112" s="223"/>
      <c r="O112" s="86"/>
      <c r="P112" s="86"/>
      <c r="Q112" s="86"/>
      <c r="R112" s="86"/>
      <c r="S112" s="86"/>
      <c r="T112" s="87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T112" s="19" t="s">
        <v>145</v>
      </c>
      <c r="AU112" s="19" t="s">
        <v>85</v>
      </c>
    </row>
    <row r="113" s="13" customFormat="1">
      <c r="A113" s="13"/>
      <c r="B113" s="224"/>
      <c r="C113" s="225"/>
      <c r="D113" s="226" t="s">
        <v>147</v>
      </c>
      <c r="E113" s="227" t="s">
        <v>19</v>
      </c>
      <c r="F113" s="228" t="s">
        <v>148</v>
      </c>
      <c r="G113" s="225"/>
      <c r="H113" s="227" t="s">
        <v>19</v>
      </c>
      <c r="I113" s="229"/>
      <c r="J113" s="225"/>
      <c r="K113" s="225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147</v>
      </c>
      <c r="AU113" s="234" t="s">
        <v>85</v>
      </c>
      <c r="AV113" s="13" t="s">
        <v>83</v>
      </c>
      <c r="AW113" s="13" t="s">
        <v>36</v>
      </c>
      <c r="AX113" s="13" t="s">
        <v>76</v>
      </c>
      <c r="AY113" s="234" t="s">
        <v>136</v>
      </c>
    </row>
    <row r="114" s="14" customFormat="1">
      <c r="A114" s="14"/>
      <c r="B114" s="235"/>
      <c r="C114" s="236"/>
      <c r="D114" s="226" t="s">
        <v>147</v>
      </c>
      <c r="E114" s="237" t="s">
        <v>19</v>
      </c>
      <c r="F114" s="238" t="s">
        <v>149</v>
      </c>
      <c r="G114" s="236"/>
      <c r="H114" s="239">
        <v>33.200000000000003</v>
      </c>
      <c r="I114" s="240"/>
      <c r="J114" s="236"/>
      <c r="K114" s="236"/>
      <c r="L114" s="241"/>
      <c r="M114" s="242"/>
      <c r="N114" s="243"/>
      <c r="O114" s="243"/>
      <c r="P114" s="243"/>
      <c r="Q114" s="243"/>
      <c r="R114" s="243"/>
      <c r="S114" s="243"/>
      <c r="T114" s="24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5" t="s">
        <v>147</v>
      </c>
      <c r="AU114" s="245" t="s">
        <v>85</v>
      </c>
      <c r="AV114" s="14" t="s">
        <v>85</v>
      </c>
      <c r="AW114" s="14" t="s">
        <v>36</v>
      </c>
      <c r="AX114" s="14" t="s">
        <v>76</v>
      </c>
      <c r="AY114" s="245" t="s">
        <v>136</v>
      </c>
    </row>
    <row r="115" s="13" customFormat="1">
      <c r="A115" s="13"/>
      <c r="B115" s="224"/>
      <c r="C115" s="225"/>
      <c r="D115" s="226" t="s">
        <v>147</v>
      </c>
      <c r="E115" s="227" t="s">
        <v>19</v>
      </c>
      <c r="F115" s="228" t="s">
        <v>150</v>
      </c>
      <c r="G115" s="225"/>
      <c r="H115" s="227" t="s">
        <v>19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147</v>
      </c>
      <c r="AU115" s="234" t="s">
        <v>85</v>
      </c>
      <c r="AV115" s="13" t="s">
        <v>83</v>
      </c>
      <c r="AW115" s="13" t="s">
        <v>36</v>
      </c>
      <c r="AX115" s="13" t="s">
        <v>76</v>
      </c>
      <c r="AY115" s="234" t="s">
        <v>136</v>
      </c>
    </row>
    <row r="116" s="14" customFormat="1">
      <c r="A116" s="14"/>
      <c r="B116" s="235"/>
      <c r="C116" s="236"/>
      <c r="D116" s="226" t="s">
        <v>147</v>
      </c>
      <c r="E116" s="237" t="s">
        <v>19</v>
      </c>
      <c r="F116" s="238" t="s">
        <v>151</v>
      </c>
      <c r="G116" s="236"/>
      <c r="H116" s="239">
        <v>21.899999999999999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147</v>
      </c>
      <c r="AU116" s="245" t="s">
        <v>85</v>
      </c>
      <c r="AV116" s="14" t="s">
        <v>85</v>
      </c>
      <c r="AW116" s="14" t="s">
        <v>36</v>
      </c>
      <c r="AX116" s="14" t="s">
        <v>76</v>
      </c>
      <c r="AY116" s="245" t="s">
        <v>136</v>
      </c>
    </row>
    <row r="117" s="15" customFormat="1">
      <c r="A117" s="15"/>
      <c r="B117" s="246"/>
      <c r="C117" s="247"/>
      <c r="D117" s="226" t="s">
        <v>147</v>
      </c>
      <c r="E117" s="248" t="s">
        <v>19</v>
      </c>
      <c r="F117" s="249" t="s">
        <v>152</v>
      </c>
      <c r="G117" s="247"/>
      <c r="H117" s="250">
        <v>55.100000000000001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147</v>
      </c>
      <c r="AU117" s="256" t="s">
        <v>85</v>
      </c>
      <c r="AV117" s="15" t="s">
        <v>143</v>
      </c>
      <c r="AW117" s="15" t="s">
        <v>36</v>
      </c>
      <c r="AX117" s="15" t="s">
        <v>83</v>
      </c>
      <c r="AY117" s="256" t="s">
        <v>136</v>
      </c>
    </row>
    <row r="118" s="2" customFormat="1" ht="24.15" customHeight="1">
      <c r="A118" s="40"/>
      <c r="B118" s="41"/>
      <c r="C118" s="206" t="s">
        <v>157</v>
      </c>
      <c r="D118" s="206" t="s">
        <v>138</v>
      </c>
      <c r="E118" s="207" t="s">
        <v>158</v>
      </c>
      <c r="F118" s="208" t="s">
        <v>159</v>
      </c>
      <c r="G118" s="209" t="s">
        <v>160</v>
      </c>
      <c r="H118" s="210">
        <v>10</v>
      </c>
      <c r="I118" s="211"/>
      <c r="J118" s="212">
        <f>ROUND(I118*H118,2)</f>
        <v>0</v>
      </c>
      <c r="K118" s="208" t="s">
        <v>142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0.20499999999999999</v>
      </c>
      <c r="T118" s="216">
        <f>S118*H118</f>
        <v>2.0499999999999998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161</v>
      </c>
      <c r="AT118" s="217" t="s">
        <v>138</v>
      </c>
      <c r="AU118" s="217" t="s">
        <v>85</v>
      </c>
      <c r="AY118" s="19" t="s">
        <v>136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161</v>
      </c>
      <c r="BM118" s="217" t="s">
        <v>162</v>
      </c>
    </row>
    <row r="119" s="2" customFormat="1">
      <c r="A119" s="40"/>
      <c r="B119" s="41"/>
      <c r="C119" s="42"/>
      <c r="D119" s="219" t="s">
        <v>145</v>
      </c>
      <c r="E119" s="42"/>
      <c r="F119" s="220" t="s">
        <v>163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145</v>
      </c>
      <c r="AU119" s="19" t="s">
        <v>85</v>
      </c>
    </row>
    <row r="120" s="14" customFormat="1">
      <c r="A120" s="14"/>
      <c r="B120" s="235"/>
      <c r="C120" s="236"/>
      <c r="D120" s="226" t="s">
        <v>147</v>
      </c>
      <c r="E120" s="237" t="s">
        <v>19</v>
      </c>
      <c r="F120" s="238" t="s">
        <v>164</v>
      </c>
      <c r="G120" s="236"/>
      <c r="H120" s="239">
        <v>10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147</v>
      </c>
      <c r="AU120" s="245" t="s">
        <v>85</v>
      </c>
      <c r="AV120" s="14" t="s">
        <v>85</v>
      </c>
      <c r="AW120" s="14" t="s">
        <v>36</v>
      </c>
      <c r="AX120" s="14" t="s">
        <v>83</v>
      </c>
      <c r="AY120" s="245" t="s">
        <v>136</v>
      </c>
    </row>
    <row r="121" s="2" customFormat="1" ht="16.5" customHeight="1">
      <c r="A121" s="40"/>
      <c r="B121" s="41"/>
      <c r="C121" s="206" t="s">
        <v>143</v>
      </c>
      <c r="D121" s="206" t="s">
        <v>138</v>
      </c>
      <c r="E121" s="207" t="s">
        <v>165</v>
      </c>
      <c r="F121" s="208" t="s">
        <v>166</v>
      </c>
      <c r="G121" s="209" t="s">
        <v>141</v>
      </c>
      <c r="H121" s="210">
        <v>431.23399999999998</v>
      </c>
      <c r="I121" s="211"/>
      <c r="J121" s="212">
        <f>ROUND(I121*H121,2)</f>
        <v>0</v>
      </c>
      <c r="K121" s="208" t="s">
        <v>142</v>
      </c>
      <c r="L121" s="46"/>
      <c r="M121" s="213" t="s">
        <v>19</v>
      </c>
      <c r="N121" s="214" t="s">
        <v>47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143</v>
      </c>
      <c r="AT121" s="217" t="s">
        <v>138</v>
      </c>
      <c r="AU121" s="217" t="s">
        <v>85</v>
      </c>
      <c r="AY121" s="19" t="s">
        <v>136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143</v>
      </c>
      <c r="BM121" s="217" t="s">
        <v>167</v>
      </c>
    </row>
    <row r="122" s="2" customFormat="1">
      <c r="A122" s="40"/>
      <c r="B122" s="41"/>
      <c r="C122" s="42"/>
      <c r="D122" s="219" t="s">
        <v>145</v>
      </c>
      <c r="E122" s="42"/>
      <c r="F122" s="220" t="s">
        <v>168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145</v>
      </c>
      <c r="AU122" s="19" t="s">
        <v>85</v>
      </c>
    </row>
    <row r="123" s="13" customFormat="1">
      <c r="A123" s="13"/>
      <c r="B123" s="224"/>
      <c r="C123" s="225"/>
      <c r="D123" s="226" t="s">
        <v>147</v>
      </c>
      <c r="E123" s="227" t="s">
        <v>19</v>
      </c>
      <c r="F123" s="228" t="s">
        <v>169</v>
      </c>
      <c r="G123" s="225"/>
      <c r="H123" s="227" t="s">
        <v>19</v>
      </c>
      <c r="I123" s="229"/>
      <c r="J123" s="225"/>
      <c r="K123" s="225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147</v>
      </c>
      <c r="AU123" s="234" t="s">
        <v>85</v>
      </c>
      <c r="AV123" s="13" t="s">
        <v>83</v>
      </c>
      <c r="AW123" s="13" t="s">
        <v>36</v>
      </c>
      <c r="AX123" s="13" t="s">
        <v>76</v>
      </c>
      <c r="AY123" s="234" t="s">
        <v>136</v>
      </c>
    </row>
    <row r="124" s="14" customFormat="1">
      <c r="A124" s="14"/>
      <c r="B124" s="235"/>
      <c r="C124" s="236"/>
      <c r="D124" s="226" t="s">
        <v>147</v>
      </c>
      <c r="E124" s="237" t="s">
        <v>19</v>
      </c>
      <c r="F124" s="238" t="s">
        <v>170</v>
      </c>
      <c r="G124" s="236"/>
      <c r="H124" s="239">
        <v>23.942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147</v>
      </c>
      <c r="AU124" s="245" t="s">
        <v>85</v>
      </c>
      <c r="AV124" s="14" t="s">
        <v>85</v>
      </c>
      <c r="AW124" s="14" t="s">
        <v>36</v>
      </c>
      <c r="AX124" s="14" t="s">
        <v>76</v>
      </c>
      <c r="AY124" s="245" t="s">
        <v>136</v>
      </c>
    </row>
    <row r="125" s="14" customFormat="1">
      <c r="A125" s="14"/>
      <c r="B125" s="235"/>
      <c r="C125" s="236"/>
      <c r="D125" s="226" t="s">
        <v>147</v>
      </c>
      <c r="E125" s="237" t="s">
        <v>19</v>
      </c>
      <c r="F125" s="238" t="s">
        <v>171</v>
      </c>
      <c r="G125" s="236"/>
      <c r="H125" s="239">
        <v>15.297000000000001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147</v>
      </c>
      <c r="AU125" s="245" t="s">
        <v>85</v>
      </c>
      <c r="AV125" s="14" t="s">
        <v>85</v>
      </c>
      <c r="AW125" s="14" t="s">
        <v>36</v>
      </c>
      <c r="AX125" s="14" t="s">
        <v>76</v>
      </c>
      <c r="AY125" s="245" t="s">
        <v>136</v>
      </c>
    </row>
    <row r="126" s="14" customFormat="1">
      <c r="A126" s="14"/>
      <c r="B126" s="235"/>
      <c r="C126" s="236"/>
      <c r="D126" s="226" t="s">
        <v>147</v>
      </c>
      <c r="E126" s="237" t="s">
        <v>19</v>
      </c>
      <c r="F126" s="238" t="s">
        <v>172</v>
      </c>
      <c r="G126" s="236"/>
      <c r="H126" s="239">
        <v>22.920000000000002</v>
      </c>
      <c r="I126" s="240"/>
      <c r="J126" s="236"/>
      <c r="K126" s="236"/>
      <c r="L126" s="241"/>
      <c r="M126" s="242"/>
      <c r="N126" s="243"/>
      <c r="O126" s="243"/>
      <c r="P126" s="243"/>
      <c r="Q126" s="243"/>
      <c r="R126" s="243"/>
      <c r="S126" s="243"/>
      <c r="T126" s="24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5" t="s">
        <v>147</v>
      </c>
      <c r="AU126" s="245" t="s">
        <v>85</v>
      </c>
      <c r="AV126" s="14" t="s">
        <v>85</v>
      </c>
      <c r="AW126" s="14" t="s">
        <v>36</v>
      </c>
      <c r="AX126" s="14" t="s">
        <v>76</v>
      </c>
      <c r="AY126" s="245" t="s">
        <v>136</v>
      </c>
    </row>
    <row r="127" s="14" customFormat="1">
      <c r="A127" s="14"/>
      <c r="B127" s="235"/>
      <c r="C127" s="236"/>
      <c r="D127" s="226" t="s">
        <v>147</v>
      </c>
      <c r="E127" s="237" t="s">
        <v>19</v>
      </c>
      <c r="F127" s="238" t="s">
        <v>173</v>
      </c>
      <c r="G127" s="236"/>
      <c r="H127" s="239">
        <v>1.3069999999999999</v>
      </c>
      <c r="I127" s="240"/>
      <c r="J127" s="236"/>
      <c r="K127" s="236"/>
      <c r="L127" s="241"/>
      <c r="M127" s="242"/>
      <c r="N127" s="243"/>
      <c r="O127" s="243"/>
      <c r="P127" s="243"/>
      <c r="Q127" s="243"/>
      <c r="R127" s="243"/>
      <c r="S127" s="243"/>
      <c r="T127" s="24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5" t="s">
        <v>147</v>
      </c>
      <c r="AU127" s="245" t="s">
        <v>85</v>
      </c>
      <c r="AV127" s="14" t="s">
        <v>85</v>
      </c>
      <c r="AW127" s="14" t="s">
        <v>36</v>
      </c>
      <c r="AX127" s="14" t="s">
        <v>76</v>
      </c>
      <c r="AY127" s="245" t="s">
        <v>136</v>
      </c>
    </row>
    <row r="128" s="14" customFormat="1">
      <c r="A128" s="14"/>
      <c r="B128" s="235"/>
      <c r="C128" s="236"/>
      <c r="D128" s="226" t="s">
        <v>147</v>
      </c>
      <c r="E128" s="237" t="s">
        <v>19</v>
      </c>
      <c r="F128" s="238" t="s">
        <v>174</v>
      </c>
      <c r="G128" s="236"/>
      <c r="H128" s="239">
        <v>45.222999999999999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147</v>
      </c>
      <c r="AU128" s="245" t="s">
        <v>85</v>
      </c>
      <c r="AV128" s="14" t="s">
        <v>85</v>
      </c>
      <c r="AW128" s="14" t="s">
        <v>36</v>
      </c>
      <c r="AX128" s="14" t="s">
        <v>76</v>
      </c>
      <c r="AY128" s="245" t="s">
        <v>136</v>
      </c>
    </row>
    <row r="129" s="14" customFormat="1">
      <c r="A129" s="14"/>
      <c r="B129" s="235"/>
      <c r="C129" s="236"/>
      <c r="D129" s="226" t="s">
        <v>147</v>
      </c>
      <c r="E129" s="237" t="s">
        <v>19</v>
      </c>
      <c r="F129" s="238" t="s">
        <v>175</v>
      </c>
      <c r="G129" s="236"/>
      <c r="H129" s="239">
        <v>11.375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147</v>
      </c>
      <c r="AU129" s="245" t="s">
        <v>85</v>
      </c>
      <c r="AV129" s="14" t="s">
        <v>85</v>
      </c>
      <c r="AW129" s="14" t="s">
        <v>36</v>
      </c>
      <c r="AX129" s="14" t="s">
        <v>76</v>
      </c>
      <c r="AY129" s="245" t="s">
        <v>136</v>
      </c>
    </row>
    <row r="130" s="14" customFormat="1">
      <c r="A130" s="14"/>
      <c r="B130" s="235"/>
      <c r="C130" s="236"/>
      <c r="D130" s="226" t="s">
        <v>147</v>
      </c>
      <c r="E130" s="237" t="s">
        <v>19</v>
      </c>
      <c r="F130" s="238" t="s">
        <v>176</v>
      </c>
      <c r="G130" s="236"/>
      <c r="H130" s="239">
        <v>3.9489999999999998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147</v>
      </c>
      <c r="AU130" s="245" t="s">
        <v>85</v>
      </c>
      <c r="AV130" s="14" t="s">
        <v>85</v>
      </c>
      <c r="AW130" s="14" t="s">
        <v>36</v>
      </c>
      <c r="AX130" s="14" t="s">
        <v>76</v>
      </c>
      <c r="AY130" s="245" t="s">
        <v>136</v>
      </c>
    </row>
    <row r="131" s="14" customFormat="1">
      <c r="A131" s="14"/>
      <c r="B131" s="235"/>
      <c r="C131" s="236"/>
      <c r="D131" s="226" t="s">
        <v>147</v>
      </c>
      <c r="E131" s="237" t="s">
        <v>19</v>
      </c>
      <c r="F131" s="238" t="s">
        <v>177</v>
      </c>
      <c r="G131" s="236"/>
      <c r="H131" s="239">
        <v>4.6669999999999998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147</v>
      </c>
      <c r="AU131" s="245" t="s">
        <v>85</v>
      </c>
      <c r="AV131" s="14" t="s">
        <v>85</v>
      </c>
      <c r="AW131" s="14" t="s">
        <v>36</v>
      </c>
      <c r="AX131" s="14" t="s">
        <v>76</v>
      </c>
      <c r="AY131" s="245" t="s">
        <v>136</v>
      </c>
    </row>
    <row r="132" s="14" customFormat="1">
      <c r="A132" s="14"/>
      <c r="B132" s="235"/>
      <c r="C132" s="236"/>
      <c r="D132" s="226" t="s">
        <v>147</v>
      </c>
      <c r="E132" s="237" t="s">
        <v>19</v>
      </c>
      <c r="F132" s="238" t="s">
        <v>178</v>
      </c>
      <c r="G132" s="236"/>
      <c r="H132" s="239">
        <v>11.327999999999999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147</v>
      </c>
      <c r="AU132" s="245" t="s">
        <v>85</v>
      </c>
      <c r="AV132" s="14" t="s">
        <v>85</v>
      </c>
      <c r="AW132" s="14" t="s">
        <v>36</v>
      </c>
      <c r="AX132" s="14" t="s">
        <v>76</v>
      </c>
      <c r="AY132" s="245" t="s">
        <v>136</v>
      </c>
    </row>
    <row r="133" s="14" customFormat="1">
      <c r="A133" s="14"/>
      <c r="B133" s="235"/>
      <c r="C133" s="236"/>
      <c r="D133" s="226" t="s">
        <v>147</v>
      </c>
      <c r="E133" s="237" t="s">
        <v>19</v>
      </c>
      <c r="F133" s="238" t="s">
        <v>179</v>
      </c>
      <c r="G133" s="236"/>
      <c r="H133" s="239">
        <v>6.0110000000000001</v>
      </c>
      <c r="I133" s="240"/>
      <c r="J133" s="236"/>
      <c r="K133" s="236"/>
      <c r="L133" s="241"/>
      <c r="M133" s="242"/>
      <c r="N133" s="243"/>
      <c r="O133" s="243"/>
      <c r="P133" s="243"/>
      <c r="Q133" s="243"/>
      <c r="R133" s="243"/>
      <c r="S133" s="243"/>
      <c r="T133" s="24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5" t="s">
        <v>147</v>
      </c>
      <c r="AU133" s="245" t="s">
        <v>85</v>
      </c>
      <c r="AV133" s="14" t="s">
        <v>85</v>
      </c>
      <c r="AW133" s="14" t="s">
        <v>36</v>
      </c>
      <c r="AX133" s="14" t="s">
        <v>76</v>
      </c>
      <c r="AY133" s="245" t="s">
        <v>136</v>
      </c>
    </row>
    <row r="134" s="14" customFormat="1">
      <c r="A134" s="14"/>
      <c r="B134" s="235"/>
      <c r="C134" s="236"/>
      <c r="D134" s="226" t="s">
        <v>147</v>
      </c>
      <c r="E134" s="237" t="s">
        <v>19</v>
      </c>
      <c r="F134" s="238" t="s">
        <v>180</v>
      </c>
      <c r="G134" s="236"/>
      <c r="H134" s="239">
        <v>20.995000000000001</v>
      </c>
      <c r="I134" s="240"/>
      <c r="J134" s="236"/>
      <c r="K134" s="236"/>
      <c r="L134" s="241"/>
      <c r="M134" s="242"/>
      <c r="N134" s="243"/>
      <c r="O134" s="243"/>
      <c r="P134" s="243"/>
      <c r="Q134" s="243"/>
      <c r="R134" s="243"/>
      <c r="S134" s="243"/>
      <c r="T134" s="24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5" t="s">
        <v>147</v>
      </c>
      <c r="AU134" s="245" t="s">
        <v>85</v>
      </c>
      <c r="AV134" s="14" t="s">
        <v>85</v>
      </c>
      <c r="AW134" s="14" t="s">
        <v>36</v>
      </c>
      <c r="AX134" s="14" t="s">
        <v>76</v>
      </c>
      <c r="AY134" s="245" t="s">
        <v>136</v>
      </c>
    </row>
    <row r="135" s="16" customFormat="1">
      <c r="A135" s="16"/>
      <c r="B135" s="257"/>
      <c r="C135" s="258"/>
      <c r="D135" s="226" t="s">
        <v>147</v>
      </c>
      <c r="E135" s="259" t="s">
        <v>19</v>
      </c>
      <c r="F135" s="260" t="s">
        <v>181</v>
      </c>
      <c r="G135" s="258"/>
      <c r="H135" s="261">
        <v>167.01400000000001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T135" s="267" t="s">
        <v>147</v>
      </c>
      <c r="AU135" s="267" t="s">
        <v>85</v>
      </c>
      <c r="AV135" s="16" t="s">
        <v>157</v>
      </c>
      <c r="AW135" s="16" t="s">
        <v>36</v>
      </c>
      <c r="AX135" s="16" t="s">
        <v>76</v>
      </c>
      <c r="AY135" s="267" t="s">
        <v>136</v>
      </c>
    </row>
    <row r="136" s="13" customFormat="1">
      <c r="A136" s="13"/>
      <c r="B136" s="224"/>
      <c r="C136" s="225"/>
      <c r="D136" s="226" t="s">
        <v>147</v>
      </c>
      <c r="E136" s="227" t="s">
        <v>19</v>
      </c>
      <c r="F136" s="228" t="s">
        <v>182</v>
      </c>
      <c r="G136" s="225"/>
      <c r="H136" s="227" t="s">
        <v>19</v>
      </c>
      <c r="I136" s="229"/>
      <c r="J136" s="225"/>
      <c r="K136" s="225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147</v>
      </c>
      <c r="AU136" s="234" t="s">
        <v>85</v>
      </c>
      <c r="AV136" s="13" t="s">
        <v>83</v>
      </c>
      <c r="AW136" s="13" t="s">
        <v>36</v>
      </c>
      <c r="AX136" s="13" t="s">
        <v>76</v>
      </c>
      <c r="AY136" s="234" t="s">
        <v>136</v>
      </c>
    </row>
    <row r="137" s="13" customFormat="1">
      <c r="A137" s="13"/>
      <c r="B137" s="224"/>
      <c r="C137" s="225"/>
      <c r="D137" s="226" t="s">
        <v>147</v>
      </c>
      <c r="E137" s="227" t="s">
        <v>19</v>
      </c>
      <c r="F137" s="228" t="s">
        <v>183</v>
      </c>
      <c r="G137" s="225"/>
      <c r="H137" s="227" t="s">
        <v>19</v>
      </c>
      <c r="I137" s="229"/>
      <c r="J137" s="225"/>
      <c r="K137" s="225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147</v>
      </c>
      <c r="AU137" s="234" t="s">
        <v>85</v>
      </c>
      <c r="AV137" s="13" t="s">
        <v>83</v>
      </c>
      <c r="AW137" s="13" t="s">
        <v>36</v>
      </c>
      <c r="AX137" s="13" t="s">
        <v>76</v>
      </c>
      <c r="AY137" s="234" t="s">
        <v>136</v>
      </c>
    </row>
    <row r="138" s="14" customFormat="1">
      <c r="A138" s="14"/>
      <c r="B138" s="235"/>
      <c r="C138" s="236"/>
      <c r="D138" s="226" t="s">
        <v>147</v>
      </c>
      <c r="E138" s="237" t="s">
        <v>19</v>
      </c>
      <c r="F138" s="238" t="s">
        <v>184</v>
      </c>
      <c r="G138" s="236"/>
      <c r="H138" s="239">
        <v>80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147</v>
      </c>
      <c r="AU138" s="245" t="s">
        <v>85</v>
      </c>
      <c r="AV138" s="14" t="s">
        <v>85</v>
      </c>
      <c r="AW138" s="14" t="s">
        <v>36</v>
      </c>
      <c r="AX138" s="14" t="s">
        <v>76</v>
      </c>
      <c r="AY138" s="245" t="s">
        <v>136</v>
      </c>
    </row>
    <row r="139" s="14" customFormat="1">
      <c r="A139" s="14"/>
      <c r="B139" s="235"/>
      <c r="C139" s="236"/>
      <c r="D139" s="226" t="s">
        <v>147</v>
      </c>
      <c r="E139" s="237" t="s">
        <v>19</v>
      </c>
      <c r="F139" s="238" t="s">
        <v>185</v>
      </c>
      <c r="G139" s="236"/>
      <c r="H139" s="239">
        <v>7</v>
      </c>
      <c r="I139" s="240"/>
      <c r="J139" s="236"/>
      <c r="K139" s="236"/>
      <c r="L139" s="241"/>
      <c r="M139" s="242"/>
      <c r="N139" s="243"/>
      <c r="O139" s="243"/>
      <c r="P139" s="243"/>
      <c r="Q139" s="243"/>
      <c r="R139" s="243"/>
      <c r="S139" s="243"/>
      <c r="T139" s="24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5" t="s">
        <v>147</v>
      </c>
      <c r="AU139" s="245" t="s">
        <v>85</v>
      </c>
      <c r="AV139" s="14" t="s">
        <v>85</v>
      </c>
      <c r="AW139" s="14" t="s">
        <v>36</v>
      </c>
      <c r="AX139" s="14" t="s">
        <v>76</v>
      </c>
      <c r="AY139" s="245" t="s">
        <v>136</v>
      </c>
    </row>
    <row r="140" s="13" customFormat="1">
      <c r="A140" s="13"/>
      <c r="B140" s="224"/>
      <c r="C140" s="225"/>
      <c r="D140" s="226" t="s">
        <v>147</v>
      </c>
      <c r="E140" s="227" t="s">
        <v>19</v>
      </c>
      <c r="F140" s="228" t="s">
        <v>186</v>
      </c>
      <c r="G140" s="225"/>
      <c r="H140" s="227" t="s">
        <v>19</v>
      </c>
      <c r="I140" s="229"/>
      <c r="J140" s="225"/>
      <c r="K140" s="225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147</v>
      </c>
      <c r="AU140" s="234" t="s">
        <v>85</v>
      </c>
      <c r="AV140" s="13" t="s">
        <v>83</v>
      </c>
      <c r="AW140" s="13" t="s">
        <v>36</v>
      </c>
      <c r="AX140" s="13" t="s">
        <v>76</v>
      </c>
      <c r="AY140" s="234" t="s">
        <v>136</v>
      </c>
    </row>
    <row r="141" s="14" customFormat="1">
      <c r="A141" s="14"/>
      <c r="B141" s="235"/>
      <c r="C141" s="236"/>
      <c r="D141" s="226" t="s">
        <v>147</v>
      </c>
      <c r="E141" s="237" t="s">
        <v>19</v>
      </c>
      <c r="F141" s="238" t="s">
        <v>187</v>
      </c>
      <c r="G141" s="236"/>
      <c r="H141" s="239">
        <v>91</v>
      </c>
      <c r="I141" s="240"/>
      <c r="J141" s="236"/>
      <c r="K141" s="236"/>
      <c r="L141" s="241"/>
      <c r="M141" s="242"/>
      <c r="N141" s="243"/>
      <c r="O141" s="243"/>
      <c r="P141" s="243"/>
      <c r="Q141" s="243"/>
      <c r="R141" s="243"/>
      <c r="S141" s="243"/>
      <c r="T141" s="24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5" t="s">
        <v>147</v>
      </c>
      <c r="AU141" s="245" t="s">
        <v>85</v>
      </c>
      <c r="AV141" s="14" t="s">
        <v>85</v>
      </c>
      <c r="AW141" s="14" t="s">
        <v>36</v>
      </c>
      <c r="AX141" s="14" t="s">
        <v>76</v>
      </c>
      <c r="AY141" s="245" t="s">
        <v>136</v>
      </c>
    </row>
    <row r="142" s="13" customFormat="1">
      <c r="A142" s="13"/>
      <c r="B142" s="224"/>
      <c r="C142" s="225"/>
      <c r="D142" s="226" t="s">
        <v>147</v>
      </c>
      <c r="E142" s="227" t="s">
        <v>19</v>
      </c>
      <c r="F142" s="228" t="s">
        <v>188</v>
      </c>
      <c r="G142" s="225"/>
      <c r="H142" s="227" t="s">
        <v>19</v>
      </c>
      <c r="I142" s="229"/>
      <c r="J142" s="225"/>
      <c r="K142" s="225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147</v>
      </c>
      <c r="AU142" s="234" t="s">
        <v>85</v>
      </c>
      <c r="AV142" s="13" t="s">
        <v>83</v>
      </c>
      <c r="AW142" s="13" t="s">
        <v>36</v>
      </c>
      <c r="AX142" s="13" t="s">
        <v>76</v>
      </c>
      <c r="AY142" s="234" t="s">
        <v>136</v>
      </c>
    </row>
    <row r="143" s="14" customFormat="1">
      <c r="A143" s="14"/>
      <c r="B143" s="235"/>
      <c r="C143" s="236"/>
      <c r="D143" s="226" t="s">
        <v>147</v>
      </c>
      <c r="E143" s="237" t="s">
        <v>19</v>
      </c>
      <c r="F143" s="238" t="s">
        <v>189</v>
      </c>
      <c r="G143" s="236"/>
      <c r="H143" s="239">
        <v>20.879999999999999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147</v>
      </c>
      <c r="AU143" s="245" t="s">
        <v>85</v>
      </c>
      <c r="AV143" s="14" t="s">
        <v>85</v>
      </c>
      <c r="AW143" s="14" t="s">
        <v>36</v>
      </c>
      <c r="AX143" s="14" t="s">
        <v>76</v>
      </c>
      <c r="AY143" s="245" t="s">
        <v>136</v>
      </c>
    </row>
    <row r="144" s="14" customFormat="1">
      <c r="A144" s="14"/>
      <c r="B144" s="235"/>
      <c r="C144" s="236"/>
      <c r="D144" s="226" t="s">
        <v>147</v>
      </c>
      <c r="E144" s="237" t="s">
        <v>19</v>
      </c>
      <c r="F144" s="238" t="s">
        <v>190</v>
      </c>
      <c r="G144" s="236"/>
      <c r="H144" s="239">
        <v>3.2400000000000002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147</v>
      </c>
      <c r="AU144" s="245" t="s">
        <v>85</v>
      </c>
      <c r="AV144" s="14" t="s">
        <v>85</v>
      </c>
      <c r="AW144" s="14" t="s">
        <v>36</v>
      </c>
      <c r="AX144" s="14" t="s">
        <v>76</v>
      </c>
      <c r="AY144" s="245" t="s">
        <v>136</v>
      </c>
    </row>
    <row r="145" s="14" customFormat="1">
      <c r="A145" s="14"/>
      <c r="B145" s="235"/>
      <c r="C145" s="236"/>
      <c r="D145" s="226" t="s">
        <v>147</v>
      </c>
      <c r="E145" s="237" t="s">
        <v>19</v>
      </c>
      <c r="F145" s="238" t="s">
        <v>191</v>
      </c>
      <c r="G145" s="236"/>
      <c r="H145" s="239">
        <v>9</v>
      </c>
      <c r="I145" s="240"/>
      <c r="J145" s="236"/>
      <c r="K145" s="236"/>
      <c r="L145" s="241"/>
      <c r="M145" s="242"/>
      <c r="N145" s="243"/>
      <c r="O145" s="243"/>
      <c r="P145" s="243"/>
      <c r="Q145" s="243"/>
      <c r="R145" s="243"/>
      <c r="S145" s="243"/>
      <c r="T145" s="24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5" t="s">
        <v>147</v>
      </c>
      <c r="AU145" s="245" t="s">
        <v>85</v>
      </c>
      <c r="AV145" s="14" t="s">
        <v>85</v>
      </c>
      <c r="AW145" s="14" t="s">
        <v>36</v>
      </c>
      <c r="AX145" s="14" t="s">
        <v>76</v>
      </c>
      <c r="AY145" s="245" t="s">
        <v>136</v>
      </c>
    </row>
    <row r="146" s="14" customFormat="1">
      <c r="A146" s="14"/>
      <c r="B146" s="235"/>
      <c r="C146" s="236"/>
      <c r="D146" s="226" t="s">
        <v>147</v>
      </c>
      <c r="E146" s="237" t="s">
        <v>19</v>
      </c>
      <c r="F146" s="238" t="s">
        <v>192</v>
      </c>
      <c r="G146" s="236"/>
      <c r="H146" s="239">
        <v>7.4400000000000004</v>
      </c>
      <c r="I146" s="240"/>
      <c r="J146" s="236"/>
      <c r="K146" s="236"/>
      <c r="L146" s="241"/>
      <c r="M146" s="242"/>
      <c r="N146" s="243"/>
      <c r="O146" s="243"/>
      <c r="P146" s="243"/>
      <c r="Q146" s="243"/>
      <c r="R146" s="243"/>
      <c r="S146" s="243"/>
      <c r="T146" s="24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5" t="s">
        <v>147</v>
      </c>
      <c r="AU146" s="245" t="s">
        <v>85</v>
      </c>
      <c r="AV146" s="14" t="s">
        <v>85</v>
      </c>
      <c r="AW146" s="14" t="s">
        <v>36</v>
      </c>
      <c r="AX146" s="14" t="s">
        <v>76</v>
      </c>
      <c r="AY146" s="245" t="s">
        <v>136</v>
      </c>
    </row>
    <row r="147" s="14" customFormat="1">
      <c r="A147" s="14"/>
      <c r="B147" s="235"/>
      <c r="C147" s="236"/>
      <c r="D147" s="226" t="s">
        <v>147</v>
      </c>
      <c r="E147" s="237" t="s">
        <v>19</v>
      </c>
      <c r="F147" s="238" t="s">
        <v>193</v>
      </c>
      <c r="G147" s="236"/>
      <c r="H147" s="239">
        <v>10.98</v>
      </c>
      <c r="I147" s="240"/>
      <c r="J147" s="236"/>
      <c r="K147" s="236"/>
      <c r="L147" s="241"/>
      <c r="M147" s="242"/>
      <c r="N147" s="243"/>
      <c r="O147" s="243"/>
      <c r="P147" s="243"/>
      <c r="Q147" s="243"/>
      <c r="R147" s="243"/>
      <c r="S147" s="243"/>
      <c r="T147" s="24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5" t="s">
        <v>147</v>
      </c>
      <c r="AU147" s="245" t="s">
        <v>85</v>
      </c>
      <c r="AV147" s="14" t="s">
        <v>85</v>
      </c>
      <c r="AW147" s="14" t="s">
        <v>36</v>
      </c>
      <c r="AX147" s="14" t="s">
        <v>76</v>
      </c>
      <c r="AY147" s="245" t="s">
        <v>136</v>
      </c>
    </row>
    <row r="148" s="14" customFormat="1">
      <c r="A148" s="14"/>
      <c r="B148" s="235"/>
      <c r="C148" s="236"/>
      <c r="D148" s="226" t="s">
        <v>147</v>
      </c>
      <c r="E148" s="237" t="s">
        <v>19</v>
      </c>
      <c r="F148" s="238" t="s">
        <v>194</v>
      </c>
      <c r="G148" s="236"/>
      <c r="H148" s="239">
        <v>8.7599999999999998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147</v>
      </c>
      <c r="AU148" s="245" t="s">
        <v>85</v>
      </c>
      <c r="AV148" s="14" t="s">
        <v>85</v>
      </c>
      <c r="AW148" s="14" t="s">
        <v>36</v>
      </c>
      <c r="AX148" s="14" t="s">
        <v>76</v>
      </c>
      <c r="AY148" s="245" t="s">
        <v>136</v>
      </c>
    </row>
    <row r="149" s="14" customFormat="1">
      <c r="A149" s="14"/>
      <c r="B149" s="235"/>
      <c r="C149" s="236"/>
      <c r="D149" s="226" t="s">
        <v>147</v>
      </c>
      <c r="E149" s="237" t="s">
        <v>19</v>
      </c>
      <c r="F149" s="238" t="s">
        <v>195</v>
      </c>
      <c r="G149" s="236"/>
      <c r="H149" s="239">
        <v>11.279999999999999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147</v>
      </c>
      <c r="AU149" s="245" t="s">
        <v>85</v>
      </c>
      <c r="AV149" s="14" t="s">
        <v>85</v>
      </c>
      <c r="AW149" s="14" t="s">
        <v>36</v>
      </c>
      <c r="AX149" s="14" t="s">
        <v>76</v>
      </c>
      <c r="AY149" s="245" t="s">
        <v>136</v>
      </c>
    </row>
    <row r="150" s="14" customFormat="1">
      <c r="A150" s="14"/>
      <c r="B150" s="235"/>
      <c r="C150" s="236"/>
      <c r="D150" s="226" t="s">
        <v>147</v>
      </c>
      <c r="E150" s="237" t="s">
        <v>19</v>
      </c>
      <c r="F150" s="238" t="s">
        <v>196</v>
      </c>
      <c r="G150" s="236"/>
      <c r="H150" s="239">
        <v>14.640000000000001</v>
      </c>
      <c r="I150" s="240"/>
      <c r="J150" s="236"/>
      <c r="K150" s="236"/>
      <c r="L150" s="241"/>
      <c r="M150" s="242"/>
      <c r="N150" s="243"/>
      <c r="O150" s="243"/>
      <c r="P150" s="243"/>
      <c r="Q150" s="243"/>
      <c r="R150" s="243"/>
      <c r="S150" s="243"/>
      <c r="T150" s="24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5" t="s">
        <v>147</v>
      </c>
      <c r="AU150" s="245" t="s">
        <v>85</v>
      </c>
      <c r="AV150" s="14" t="s">
        <v>85</v>
      </c>
      <c r="AW150" s="14" t="s">
        <v>36</v>
      </c>
      <c r="AX150" s="14" t="s">
        <v>76</v>
      </c>
      <c r="AY150" s="245" t="s">
        <v>136</v>
      </c>
    </row>
    <row r="151" s="15" customFormat="1">
      <c r="A151" s="15"/>
      <c r="B151" s="246"/>
      <c r="C151" s="247"/>
      <c r="D151" s="226" t="s">
        <v>147</v>
      </c>
      <c r="E151" s="248" t="s">
        <v>19</v>
      </c>
      <c r="F151" s="249" t="s">
        <v>152</v>
      </c>
      <c r="G151" s="247"/>
      <c r="H151" s="250">
        <v>431.23399999999998</v>
      </c>
      <c r="I151" s="251"/>
      <c r="J151" s="247"/>
      <c r="K151" s="247"/>
      <c r="L151" s="252"/>
      <c r="M151" s="253"/>
      <c r="N151" s="254"/>
      <c r="O151" s="254"/>
      <c r="P151" s="254"/>
      <c r="Q151" s="254"/>
      <c r="R151" s="254"/>
      <c r="S151" s="254"/>
      <c r="T151" s="25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6" t="s">
        <v>147</v>
      </c>
      <c r="AU151" s="256" t="s">
        <v>85</v>
      </c>
      <c r="AV151" s="15" t="s">
        <v>143</v>
      </c>
      <c r="AW151" s="15" t="s">
        <v>36</v>
      </c>
      <c r="AX151" s="15" t="s">
        <v>83</v>
      </c>
      <c r="AY151" s="256" t="s">
        <v>136</v>
      </c>
    </row>
    <row r="152" s="2" customFormat="1" ht="24.15" customHeight="1">
      <c r="A152" s="40"/>
      <c r="B152" s="41"/>
      <c r="C152" s="206" t="s">
        <v>197</v>
      </c>
      <c r="D152" s="206" t="s">
        <v>138</v>
      </c>
      <c r="E152" s="207" t="s">
        <v>198</v>
      </c>
      <c r="F152" s="208" t="s">
        <v>199</v>
      </c>
      <c r="G152" s="209" t="s">
        <v>200</v>
      </c>
      <c r="H152" s="210">
        <v>321.005</v>
      </c>
      <c r="I152" s="211"/>
      <c r="J152" s="212">
        <f>ROUND(I152*H152,2)</f>
        <v>0</v>
      </c>
      <c r="K152" s="208" t="s">
        <v>142</v>
      </c>
      <c r="L152" s="46"/>
      <c r="M152" s="213" t="s">
        <v>19</v>
      </c>
      <c r="N152" s="214" t="s">
        <v>47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143</v>
      </c>
      <c r="AT152" s="217" t="s">
        <v>138</v>
      </c>
      <c r="AU152" s="217" t="s">
        <v>85</v>
      </c>
      <c r="AY152" s="19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83</v>
      </c>
      <c r="BK152" s="218">
        <f>ROUND(I152*H152,2)</f>
        <v>0</v>
      </c>
      <c r="BL152" s="19" t="s">
        <v>143</v>
      </c>
      <c r="BM152" s="217" t="s">
        <v>201</v>
      </c>
    </row>
    <row r="153" s="2" customFormat="1">
      <c r="A153" s="40"/>
      <c r="B153" s="41"/>
      <c r="C153" s="42"/>
      <c r="D153" s="219" t="s">
        <v>145</v>
      </c>
      <c r="E153" s="42"/>
      <c r="F153" s="220" t="s">
        <v>202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145</v>
      </c>
      <c r="AU153" s="19" t="s">
        <v>85</v>
      </c>
    </row>
    <row r="154" s="13" customFormat="1">
      <c r="A154" s="13"/>
      <c r="B154" s="224"/>
      <c r="C154" s="225"/>
      <c r="D154" s="226" t="s">
        <v>147</v>
      </c>
      <c r="E154" s="227" t="s">
        <v>19</v>
      </c>
      <c r="F154" s="228" t="s">
        <v>182</v>
      </c>
      <c r="G154" s="225"/>
      <c r="H154" s="227" t="s">
        <v>19</v>
      </c>
      <c r="I154" s="229"/>
      <c r="J154" s="225"/>
      <c r="K154" s="225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147</v>
      </c>
      <c r="AU154" s="234" t="s">
        <v>85</v>
      </c>
      <c r="AV154" s="13" t="s">
        <v>83</v>
      </c>
      <c r="AW154" s="13" t="s">
        <v>36</v>
      </c>
      <c r="AX154" s="13" t="s">
        <v>76</v>
      </c>
      <c r="AY154" s="234" t="s">
        <v>136</v>
      </c>
    </row>
    <row r="155" s="13" customFormat="1">
      <c r="A155" s="13"/>
      <c r="B155" s="224"/>
      <c r="C155" s="225"/>
      <c r="D155" s="226" t="s">
        <v>147</v>
      </c>
      <c r="E155" s="227" t="s">
        <v>19</v>
      </c>
      <c r="F155" s="228" t="s">
        <v>183</v>
      </c>
      <c r="G155" s="225"/>
      <c r="H155" s="227" t="s">
        <v>19</v>
      </c>
      <c r="I155" s="229"/>
      <c r="J155" s="225"/>
      <c r="K155" s="225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147</v>
      </c>
      <c r="AU155" s="234" t="s">
        <v>85</v>
      </c>
      <c r="AV155" s="13" t="s">
        <v>83</v>
      </c>
      <c r="AW155" s="13" t="s">
        <v>36</v>
      </c>
      <c r="AX155" s="13" t="s">
        <v>76</v>
      </c>
      <c r="AY155" s="234" t="s">
        <v>136</v>
      </c>
    </row>
    <row r="156" s="14" customFormat="1">
      <c r="A156" s="14"/>
      <c r="B156" s="235"/>
      <c r="C156" s="236"/>
      <c r="D156" s="226" t="s">
        <v>147</v>
      </c>
      <c r="E156" s="237" t="s">
        <v>19</v>
      </c>
      <c r="F156" s="238" t="s">
        <v>203</v>
      </c>
      <c r="G156" s="236"/>
      <c r="H156" s="239">
        <v>101.44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147</v>
      </c>
      <c r="AU156" s="245" t="s">
        <v>85</v>
      </c>
      <c r="AV156" s="14" t="s">
        <v>85</v>
      </c>
      <c r="AW156" s="14" t="s">
        <v>36</v>
      </c>
      <c r="AX156" s="14" t="s">
        <v>76</v>
      </c>
      <c r="AY156" s="245" t="s">
        <v>136</v>
      </c>
    </row>
    <row r="157" s="14" customFormat="1">
      <c r="A157" s="14"/>
      <c r="B157" s="235"/>
      <c r="C157" s="236"/>
      <c r="D157" s="226" t="s">
        <v>147</v>
      </c>
      <c r="E157" s="237" t="s">
        <v>19</v>
      </c>
      <c r="F157" s="238" t="s">
        <v>204</v>
      </c>
      <c r="G157" s="236"/>
      <c r="H157" s="239">
        <v>14.734999999999999</v>
      </c>
      <c r="I157" s="240"/>
      <c r="J157" s="236"/>
      <c r="K157" s="236"/>
      <c r="L157" s="241"/>
      <c r="M157" s="242"/>
      <c r="N157" s="243"/>
      <c r="O157" s="243"/>
      <c r="P157" s="243"/>
      <c r="Q157" s="243"/>
      <c r="R157" s="243"/>
      <c r="S157" s="243"/>
      <c r="T157" s="24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5" t="s">
        <v>147</v>
      </c>
      <c r="AU157" s="245" t="s">
        <v>85</v>
      </c>
      <c r="AV157" s="14" t="s">
        <v>85</v>
      </c>
      <c r="AW157" s="14" t="s">
        <v>36</v>
      </c>
      <c r="AX157" s="14" t="s">
        <v>76</v>
      </c>
      <c r="AY157" s="245" t="s">
        <v>136</v>
      </c>
    </row>
    <row r="158" s="13" customFormat="1">
      <c r="A158" s="13"/>
      <c r="B158" s="224"/>
      <c r="C158" s="225"/>
      <c r="D158" s="226" t="s">
        <v>147</v>
      </c>
      <c r="E158" s="227" t="s">
        <v>19</v>
      </c>
      <c r="F158" s="228" t="s">
        <v>186</v>
      </c>
      <c r="G158" s="225"/>
      <c r="H158" s="227" t="s">
        <v>19</v>
      </c>
      <c r="I158" s="229"/>
      <c r="J158" s="225"/>
      <c r="K158" s="225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147</v>
      </c>
      <c r="AU158" s="234" t="s">
        <v>85</v>
      </c>
      <c r="AV158" s="13" t="s">
        <v>83</v>
      </c>
      <c r="AW158" s="13" t="s">
        <v>36</v>
      </c>
      <c r="AX158" s="13" t="s">
        <v>76</v>
      </c>
      <c r="AY158" s="234" t="s">
        <v>136</v>
      </c>
    </row>
    <row r="159" s="14" customFormat="1">
      <c r="A159" s="14"/>
      <c r="B159" s="235"/>
      <c r="C159" s="236"/>
      <c r="D159" s="226" t="s">
        <v>147</v>
      </c>
      <c r="E159" s="237" t="s">
        <v>19</v>
      </c>
      <c r="F159" s="238" t="s">
        <v>205</v>
      </c>
      <c r="G159" s="236"/>
      <c r="H159" s="239">
        <v>162.96000000000001</v>
      </c>
      <c r="I159" s="240"/>
      <c r="J159" s="236"/>
      <c r="K159" s="236"/>
      <c r="L159" s="241"/>
      <c r="M159" s="242"/>
      <c r="N159" s="243"/>
      <c r="O159" s="243"/>
      <c r="P159" s="243"/>
      <c r="Q159" s="243"/>
      <c r="R159" s="243"/>
      <c r="S159" s="243"/>
      <c r="T159" s="24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5" t="s">
        <v>147</v>
      </c>
      <c r="AU159" s="245" t="s">
        <v>85</v>
      </c>
      <c r="AV159" s="14" t="s">
        <v>85</v>
      </c>
      <c r="AW159" s="14" t="s">
        <v>36</v>
      </c>
      <c r="AX159" s="14" t="s">
        <v>76</v>
      </c>
      <c r="AY159" s="245" t="s">
        <v>136</v>
      </c>
    </row>
    <row r="160" s="15" customFormat="1">
      <c r="A160" s="15"/>
      <c r="B160" s="246"/>
      <c r="C160" s="247"/>
      <c r="D160" s="226" t="s">
        <v>147</v>
      </c>
      <c r="E160" s="248" t="s">
        <v>19</v>
      </c>
      <c r="F160" s="249" t="s">
        <v>152</v>
      </c>
      <c r="G160" s="247"/>
      <c r="H160" s="250">
        <v>279.13499999999999</v>
      </c>
      <c r="I160" s="251"/>
      <c r="J160" s="247"/>
      <c r="K160" s="247"/>
      <c r="L160" s="252"/>
      <c r="M160" s="253"/>
      <c r="N160" s="254"/>
      <c r="O160" s="254"/>
      <c r="P160" s="254"/>
      <c r="Q160" s="254"/>
      <c r="R160" s="254"/>
      <c r="S160" s="254"/>
      <c r="T160" s="25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6" t="s">
        <v>147</v>
      </c>
      <c r="AU160" s="256" t="s">
        <v>85</v>
      </c>
      <c r="AV160" s="15" t="s">
        <v>143</v>
      </c>
      <c r="AW160" s="15" t="s">
        <v>36</v>
      </c>
      <c r="AX160" s="15" t="s">
        <v>83</v>
      </c>
      <c r="AY160" s="256" t="s">
        <v>136</v>
      </c>
    </row>
    <row r="161" s="14" customFormat="1">
      <c r="A161" s="14"/>
      <c r="B161" s="235"/>
      <c r="C161" s="236"/>
      <c r="D161" s="226" t="s">
        <v>147</v>
      </c>
      <c r="E161" s="236"/>
      <c r="F161" s="238" t="s">
        <v>206</v>
      </c>
      <c r="G161" s="236"/>
      <c r="H161" s="239">
        <v>321.005</v>
      </c>
      <c r="I161" s="240"/>
      <c r="J161" s="236"/>
      <c r="K161" s="236"/>
      <c r="L161" s="241"/>
      <c r="M161" s="242"/>
      <c r="N161" s="243"/>
      <c r="O161" s="243"/>
      <c r="P161" s="243"/>
      <c r="Q161" s="243"/>
      <c r="R161" s="243"/>
      <c r="S161" s="243"/>
      <c r="T161" s="24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5" t="s">
        <v>147</v>
      </c>
      <c r="AU161" s="245" t="s">
        <v>85</v>
      </c>
      <c r="AV161" s="14" t="s">
        <v>85</v>
      </c>
      <c r="AW161" s="14" t="s">
        <v>4</v>
      </c>
      <c r="AX161" s="14" t="s">
        <v>83</v>
      </c>
      <c r="AY161" s="245" t="s">
        <v>136</v>
      </c>
    </row>
    <row r="162" s="2" customFormat="1" ht="24.15" customHeight="1">
      <c r="A162" s="40"/>
      <c r="B162" s="41"/>
      <c r="C162" s="206" t="s">
        <v>207</v>
      </c>
      <c r="D162" s="206" t="s">
        <v>138</v>
      </c>
      <c r="E162" s="207" t="s">
        <v>208</v>
      </c>
      <c r="F162" s="208" t="s">
        <v>209</v>
      </c>
      <c r="G162" s="209" t="s">
        <v>200</v>
      </c>
      <c r="H162" s="210">
        <v>371.858</v>
      </c>
      <c r="I162" s="211"/>
      <c r="J162" s="212">
        <f>ROUND(I162*H162,2)</f>
        <v>0</v>
      </c>
      <c r="K162" s="208" t="s">
        <v>142</v>
      </c>
      <c r="L162" s="46"/>
      <c r="M162" s="213" t="s">
        <v>19</v>
      </c>
      <c r="N162" s="214" t="s">
        <v>47</v>
      </c>
      <c r="O162" s="86"/>
      <c r="P162" s="215">
        <f>O162*H162</f>
        <v>0</v>
      </c>
      <c r="Q162" s="215">
        <v>0</v>
      </c>
      <c r="R162" s="215">
        <f>Q162*H162</f>
        <v>0</v>
      </c>
      <c r="S162" s="215">
        <v>0</v>
      </c>
      <c r="T162" s="216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17" t="s">
        <v>143</v>
      </c>
      <c r="AT162" s="217" t="s">
        <v>138</v>
      </c>
      <c r="AU162" s="217" t="s">
        <v>85</v>
      </c>
      <c r="AY162" s="19" t="s">
        <v>136</v>
      </c>
      <c r="BE162" s="218">
        <f>IF(N162="základní",J162,0)</f>
        <v>0</v>
      </c>
      <c r="BF162" s="218">
        <f>IF(N162="snížená",J162,0)</f>
        <v>0</v>
      </c>
      <c r="BG162" s="218">
        <f>IF(N162="zákl. přenesená",J162,0)</f>
        <v>0</v>
      </c>
      <c r="BH162" s="218">
        <f>IF(N162="sníž. přenesená",J162,0)</f>
        <v>0</v>
      </c>
      <c r="BI162" s="218">
        <f>IF(N162="nulová",J162,0)</f>
        <v>0</v>
      </c>
      <c r="BJ162" s="19" t="s">
        <v>83</v>
      </c>
      <c r="BK162" s="218">
        <f>ROUND(I162*H162,2)</f>
        <v>0</v>
      </c>
      <c r="BL162" s="19" t="s">
        <v>143</v>
      </c>
      <c r="BM162" s="217" t="s">
        <v>210</v>
      </c>
    </row>
    <row r="163" s="2" customFormat="1">
      <c r="A163" s="40"/>
      <c r="B163" s="41"/>
      <c r="C163" s="42"/>
      <c r="D163" s="219" t="s">
        <v>145</v>
      </c>
      <c r="E163" s="42"/>
      <c r="F163" s="220" t="s">
        <v>211</v>
      </c>
      <c r="G163" s="42"/>
      <c r="H163" s="42"/>
      <c r="I163" s="221"/>
      <c r="J163" s="42"/>
      <c r="K163" s="42"/>
      <c r="L163" s="46"/>
      <c r="M163" s="222"/>
      <c r="N163" s="223"/>
      <c r="O163" s="86"/>
      <c r="P163" s="86"/>
      <c r="Q163" s="86"/>
      <c r="R163" s="86"/>
      <c r="S163" s="86"/>
      <c r="T163" s="87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T163" s="19" t="s">
        <v>145</v>
      </c>
      <c r="AU163" s="19" t="s">
        <v>85</v>
      </c>
    </row>
    <row r="164" s="13" customFormat="1">
      <c r="A164" s="13"/>
      <c r="B164" s="224"/>
      <c r="C164" s="225"/>
      <c r="D164" s="226" t="s">
        <v>147</v>
      </c>
      <c r="E164" s="227" t="s">
        <v>19</v>
      </c>
      <c r="F164" s="228" t="s">
        <v>212</v>
      </c>
      <c r="G164" s="225"/>
      <c r="H164" s="227" t="s">
        <v>19</v>
      </c>
      <c r="I164" s="229"/>
      <c r="J164" s="225"/>
      <c r="K164" s="225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147</v>
      </c>
      <c r="AU164" s="234" t="s">
        <v>85</v>
      </c>
      <c r="AV164" s="13" t="s">
        <v>83</v>
      </c>
      <c r="AW164" s="13" t="s">
        <v>36</v>
      </c>
      <c r="AX164" s="13" t="s">
        <v>76</v>
      </c>
      <c r="AY164" s="234" t="s">
        <v>136</v>
      </c>
    </row>
    <row r="165" s="14" customFormat="1">
      <c r="A165" s="14"/>
      <c r="B165" s="235"/>
      <c r="C165" s="236"/>
      <c r="D165" s="226" t="s">
        <v>147</v>
      </c>
      <c r="E165" s="237" t="s">
        <v>19</v>
      </c>
      <c r="F165" s="238" t="s">
        <v>213</v>
      </c>
      <c r="G165" s="236"/>
      <c r="H165" s="239">
        <v>19.814</v>
      </c>
      <c r="I165" s="240"/>
      <c r="J165" s="236"/>
      <c r="K165" s="236"/>
      <c r="L165" s="241"/>
      <c r="M165" s="242"/>
      <c r="N165" s="243"/>
      <c r="O165" s="243"/>
      <c r="P165" s="243"/>
      <c r="Q165" s="243"/>
      <c r="R165" s="243"/>
      <c r="S165" s="243"/>
      <c r="T165" s="24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5" t="s">
        <v>147</v>
      </c>
      <c r="AU165" s="245" t="s">
        <v>85</v>
      </c>
      <c r="AV165" s="14" t="s">
        <v>85</v>
      </c>
      <c r="AW165" s="14" t="s">
        <v>36</v>
      </c>
      <c r="AX165" s="14" t="s">
        <v>76</v>
      </c>
      <c r="AY165" s="245" t="s">
        <v>136</v>
      </c>
    </row>
    <row r="166" s="14" customFormat="1">
      <c r="A166" s="14"/>
      <c r="B166" s="235"/>
      <c r="C166" s="236"/>
      <c r="D166" s="226" t="s">
        <v>147</v>
      </c>
      <c r="E166" s="237" t="s">
        <v>19</v>
      </c>
      <c r="F166" s="238" t="s">
        <v>214</v>
      </c>
      <c r="G166" s="236"/>
      <c r="H166" s="239">
        <v>9.9169999999999998</v>
      </c>
      <c r="I166" s="240"/>
      <c r="J166" s="236"/>
      <c r="K166" s="236"/>
      <c r="L166" s="241"/>
      <c r="M166" s="242"/>
      <c r="N166" s="243"/>
      <c r="O166" s="243"/>
      <c r="P166" s="243"/>
      <c r="Q166" s="243"/>
      <c r="R166" s="243"/>
      <c r="S166" s="243"/>
      <c r="T166" s="24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5" t="s">
        <v>147</v>
      </c>
      <c r="AU166" s="245" t="s">
        <v>85</v>
      </c>
      <c r="AV166" s="14" t="s">
        <v>85</v>
      </c>
      <c r="AW166" s="14" t="s">
        <v>36</v>
      </c>
      <c r="AX166" s="14" t="s">
        <v>76</v>
      </c>
      <c r="AY166" s="245" t="s">
        <v>136</v>
      </c>
    </row>
    <row r="167" s="14" customFormat="1">
      <c r="A167" s="14"/>
      <c r="B167" s="235"/>
      <c r="C167" s="236"/>
      <c r="D167" s="226" t="s">
        <v>147</v>
      </c>
      <c r="E167" s="237" t="s">
        <v>19</v>
      </c>
      <c r="F167" s="238" t="s">
        <v>215</v>
      </c>
      <c r="G167" s="236"/>
      <c r="H167" s="239">
        <v>37.555999999999997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147</v>
      </c>
      <c r="AU167" s="245" t="s">
        <v>85</v>
      </c>
      <c r="AV167" s="14" t="s">
        <v>85</v>
      </c>
      <c r="AW167" s="14" t="s">
        <v>36</v>
      </c>
      <c r="AX167" s="14" t="s">
        <v>76</v>
      </c>
      <c r="AY167" s="245" t="s">
        <v>136</v>
      </c>
    </row>
    <row r="168" s="14" customFormat="1">
      <c r="A168" s="14"/>
      <c r="B168" s="235"/>
      <c r="C168" s="236"/>
      <c r="D168" s="226" t="s">
        <v>147</v>
      </c>
      <c r="E168" s="237" t="s">
        <v>19</v>
      </c>
      <c r="F168" s="238" t="s">
        <v>216</v>
      </c>
      <c r="G168" s="236"/>
      <c r="H168" s="239">
        <v>13.369999999999999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147</v>
      </c>
      <c r="AU168" s="245" t="s">
        <v>85</v>
      </c>
      <c r="AV168" s="14" t="s">
        <v>85</v>
      </c>
      <c r="AW168" s="14" t="s">
        <v>36</v>
      </c>
      <c r="AX168" s="14" t="s">
        <v>76</v>
      </c>
      <c r="AY168" s="245" t="s">
        <v>136</v>
      </c>
    </row>
    <row r="169" s="14" customFormat="1">
      <c r="A169" s="14"/>
      <c r="B169" s="235"/>
      <c r="C169" s="236"/>
      <c r="D169" s="226" t="s">
        <v>147</v>
      </c>
      <c r="E169" s="237" t="s">
        <v>19</v>
      </c>
      <c r="F169" s="238" t="s">
        <v>217</v>
      </c>
      <c r="G169" s="236"/>
      <c r="H169" s="239">
        <v>21.960000000000001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147</v>
      </c>
      <c r="AU169" s="245" t="s">
        <v>85</v>
      </c>
      <c r="AV169" s="14" t="s">
        <v>85</v>
      </c>
      <c r="AW169" s="14" t="s">
        <v>36</v>
      </c>
      <c r="AX169" s="14" t="s">
        <v>76</v>
      </c>
      <c r="AY169" s="245" t="s">
        <v>136</v>
      </c>
    </row>
    <row r="170" s="14" customFormat="1">
      <c r="A170" s="14"/>
      <c r="B170" s="235"/>
      <c r="C170" s="236"/>
      <c r="D170" s="226" t="s">
        <v>147</v>
      </c>
      <c r="E170" s="237" t="s">
        <v>19</v>
      </c>
      <c r="F170" s="238" t="s">
        <v>218</v>
      </c>
      <c r="G170" s="236"/>
      <c r="H170" s="239">
        <v>1.3069999999999999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147</v>
      </c>
      <c r="AU170" s="245" t="s">
        <v>85</v>
      </c>
      <c r="AV170" s="14" t="s">
        <v>85</v>
      </c>
      <c r="AW170" s="14" t="s">
        <v>36</v>
      </c>
      <c r="AX170" s="14" t="s">
        <v>76</v>
      </c>
      <c r="AY170" s="245" t="s">
        <v>136</v>
      </c>
    </row>
    <row r="171" s="14" customFormat="1">
      <c r="A171" s="14"/>
      <c r="B171" s="235"/>
      <c r="C171" s="236"/>
      <c r="D171" s="226" t="s">
        <v>147</v>
      </c>
      <c r="E171" s="237" t="s">
        <v>19</v>
      </c>
      <c r="F171" s="238" t="s">
        <v>219</v>
      </c>
      <c r="G171" s="236"/>
      <c r="H171" s="239">
        <v>43.017000000000003</v>
      </c>
      <c r="I171" s="240"/>
      <c r="J171" s="236"/>
      <c r="K171" s="236"/>
      <c r="L171" s="241"/>
      <c r="M171" s="242"/>
      <c r="N171" s="243"/>
      <c r="O171" s="243"/>
      <c r="P171" s="243"/>
      <c r="Q171" s="243"/>
      <c r="R171" s="243"/>
      <c r="S171" s="243"/>
      <c r="T171" s="24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5" t="s">
        <v>147</v>
      </c>
      <c r="AU171" s="245" t="s">
        <v>85</v>
      </c>
      <c r="AV171" s="14" t="s">
        <v>85</v>
      </c>
      <c r="AW171" s="14" t="s">
        <v>36</v>
      </c>
      <c r="AX171" s="14" t="s">
        <v>76</v>
      </c>
      <c r="AY171" s="245" t="s">
        <v>136</v>
      </c>
    </row>
    <row r="172" s="14" customFormat="1">
      <c r="A172" s="14"/>
      <c r="B172" s="235"/>
      <c r="C172" s="236"/>
      <c r="D172" s="226" t="s">
        <v>147</v>
      </c>
      <c r="E172" s="237" t="s">
        <v>19</v>
      </c>
      <c r="F172" s="238" t="s">
        <v>220</v>
      </c>
      <c r="G172" s="236"/>
      <c r="H172" s="239">
        <v>13.868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147</v>
      </c>
      <c r="AU172" s="245" t="s">
        <v>85</v>
      </c>
      <c r="AV172" s="14" t="s">
        <v>85</v>
      </c>
      <c r="AW172" s="14" t="s">
        <v>36</v>
      </c>
      <c r="AX172" s="14" t="s">
        <v>76</v>
      </c>
      <c r="AY172" s="245" t="s">
        <v>136</v>
      </c>
    </row>
    <row r="173" s="14" customFormat="1">
      <c r="A173" s="14"/>
      <c r="B173" s="235"/>
      <c r="C173" s="236"/>
      <c r="D173" s="226" t="s">
        <v>147</v>
      </c>
      <c r="E173" s="237" t="s">
        <v>19</v>
      </c>
      <c r="F173" s="238" t="s">
        <v>221</v>
      </c>
      <c r="G173" s="236"/>
      <c r="H173" s="239">
        <v>1.8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147</v>
      </c>
      <c r="AU173" s="245" t="s">
        <v>85</v>
      </c>
      <c r="AV173" s="14" t="s">
        <v>85</v>
      </c>
      <c r="AW173" s="14" t="s">
        <v>36</v>
      </c>
      <c r="AX173" s="14" t="s">
        <v>76</v>
      </c>
      <c r="AY173" s="245" t="s">
        <v>136</v>
      </c>
    </row>
    <row r="174" s="14" customFormat="1">
      <c r="A174" s="14"/>
      <c r="B174" s="235"/>
      <c r="C174" s="236"/>
      <c r="D174" s="226" t="s">
        <v>147</v>
      </c>
      <c r="E174" s="237" t="s">
        <v>19</v>
      </c>
      <c r="F174" s="238" t="s">
        <v>222</v>
      </c>
      <c r="G174" s="236"/>
      <c r="H174" s="239">
        <v>5.6600000000000001</v>
      </c>
      <c r="I174" s="240"/>
      <c r="J174" s="236"/>
      <c r="K174" s="236"/>
      <c r="L174" s="241"/>
      <c r="M174" s="242"/>
      <c r="N174" s="243"/>
      <c r="O174" s="243"/>
      <c r="P174" s="243"/>
      <c r="Q174" s="243"/>
      <c r="R174" s="243"/>
      <c r="S174" s="243"/>
      <c r="T174" s="24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5" t="s">
        <v>147</v>
      </c>
      <c r="AU174" s="245" t="s">
        <v>85</v>
      </c>
      <c r="AV174" s="14" t="s">
        <v>85</v>
      </c>
      <c r="AW174" s="14" t="s">
        <v>36</v>
      </c>
      <c r="AX174" s="14" t="s">
        <v>76</v>
      </c>
      <c r="AY174" s="245" t="s">
        <v>136</v>
      </c>
    </row>
    <row r="175" s="14" customFormat="1">
      <c r="A175" s="14"/>
      <c r="B175" s="235"/>
      <c r="C175" s="236"/>
      <c r="D175" s="226" t="s">
        <v>147</v>
      </c>
      <c r="E175" s="237" t="s">
        <v>19</v>
      </c>
      <c r="F175" s="238" t="s">
        <v>223</v>
      </c>
      <c r="G175" s="236"/>
      <c r="H175" s="239">
        <v>9.4589999999999996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147</v>
      </c>
      <c r="AU175" s="245" t="s">
        <v>85</v>
      </c>
      <c r="AV175" s="14" t="s">
        <v>85</v>
      </c>
      <c r="AW175" s="14" t="s">
        <v>36</v>
      </c>
      <c r="AX175" s="14" t="s">
        <v>76</v>
      </c>
      <c r="AY175" s="245" t="s">
        <v>136</v>
      </c>
    </row>
    <row r="176" s="14" customFormat="1">
      <c r="A176" s="14"/>
      <c r="B176" s="235"/>
      <c r="C176" s="236"/>
      <c r="D176" s="226" t="s">
        <v>147</v>
      </c>
      <c r="E176" s="237" t="s">
        <v>19</v>
      </c>
      <c r="F176" s="238" t="s">
        <v>224</v>
      </c>
      <c r="G176" s="236"/>
      <c r="H176" s="239">
        <v>5.3949999999999996</v>
      </c>
      <c r="I176" s="240"/>
      <c r="J176" s="236"/>
      <c r="K176" s="236"/>
      <c r="L176" s="241"/>
      <c r="M176" s="242"/>
      <c r="N176" s="243"/>
      <c r="O176" s="243"/>
      <c r="P176" s="243"/>
      <c r="Q176" s="243"/>
      <c r="R176" s="243"/>
      <c r="S176" s="243"/>
      <c r="T176" s="24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5" t="s">
        <v>147</v>
      </c>
      <c r="AU176" s="245" t="s">
        <v>85</v>
      </c>
      <c r="AV176" s="14" t="s">
        <v>85</v>
      </c>
      <c r="AW176" s="14" t="s">
        <v>36</v>
      </c>
      <c r="AX176" s="14" t="s">
        <v>76</v>
      </c>
      <c r="AY176" s="245" t="s">
        <v>136</v>
      </c>
    </row>
    <row r="177" s="14" customFormat="1">
      <c r="A177" s="14"/>
      <c r="B177" s="235"/>
      <c r="C177" s="236"/>
      <c r="D177" s="226" t="s">
        <v>147</v>
      </c>
      <c r="E177" s="237" t="s">
        <v>19</v>
      </c>
      <c r="F177" s="238" t="s">
        <v>225</v>
      </c>
      <c r="G177" s="236"/>
      <c r="H177" s="239">
        <v>15.222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147</v>
      </c>
      <c r="AU177" s="245" t="s">
        <v>85</v>
      </c>
      <c r="AV177" s="14" t="s">
        <v>85</v>
      </c>
      <c r="AW177" s="14" t="s">
        <v>36</v>
      </c>
      <c r="AX177" s="14" t="s">
        <v>76</v>
      </c>
      <c r="AY177" s="245" t="s">
        <v>136</v>
      </c>
    </row>
    <row r="178" s="16" customFormat="1">
      <c r="A178" s="16"/>
      <c r="B178" s="257"/>
      <c r="C178" s="258"/>
      <c r="D178" s="226" t="s">
        <v>147</v>
      </c>
      <c r="E178" s="259" t="s">
        <v>19</v>
      </c>
      <c r="F178" s="260" t="s">
        <v>181</v>
      </c>
      <c r="G178" s="258"/>
      <c r="H178" s="261">
        <v>198.345</v>
      </c>
      <c r="I178" s="262"/>
      <c r="J178" s="258"/>
      <c r="K178" s="258"/>
      <c r="L178" s="263"/>
      <c r="M178" s="264"/>
      <c r="N178" s="265"/>
      <c r="O178" s="265"/>
      <c r="P178" s="265"/>
      <c r="Q178" s="265"/>
      <c r="R178" s="265"/>
      <c r="S178" s="265"/>
      <c r="T178" s="266"/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6"/>
      <c r="AT178" s="267" t="s">
        <v>147</v>
      </c>
      <c r="AU178" s="267" t="s">
        <v>85</v>
      </c>
      <c r="AV178" s="16" t="s">
        <v>157</v>
      </c>
      <c r="AW178" s="16" t="s">
        <v>36</v>
      </c>
      <c r="AX178" s="16" t="s">
        <v>76</v>
      </c>
      <c r="AY178" s="267" t="s">
        <v>136</v>
      </c>
    </row>
    <row r="179" s="13" customFormat="1">
      <c r="A179" s="13"/>
      <c r="B179" s="224"/>
      <c r="C179" s="225"/>
      <c r="D179" s="226" t="s">
        <v>147</v>
      </c>
      <c r="E179" s="227" t="s">
        <v>19</v>
      </c>
      <c r="F179" s="228" t="s">
        <v>226</v>
      </c>
      <c r="G179" s="225"/>
      <c r="H179" s="227" t="s">
        <v>19</v>
      </c>
      <c r="I179" s="229"/>
      <c r="J179" s="225"/>
      <c r="K179" s="225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147</v>
      </c>
      <c r="AU179" s="234" t="s">
        <v>85</v>
      </c>
      <c r="AV179" s="13" t="s">
        <v>83</v>
      </c>
      <c r="AW179" s="13" t="s">
        <v>36</v>
      </c>
      <c r="AX179" s="13" t="s">
        <v>76</v>
      </c>
      <c r="AY179" s="234" t="s">
        <v>136</v>
      </c>
    </row>
    <row r="180" s="14" customFormat="1">
      <c r="A180" s="14"/>
      <c r="B180" s="235"/>
      <c r="C180" s="236"/>
      <c r="D180" s="226" t="s">
        <v>147</v>
      </c>
      <c r="E180" s="237" t="s">
        <v>19</v>
      </c>
      <c r="F180" s="238" t="s">
        <v>227</v>
      </c>
      <c r="G180" s="236"/>
      <c r="H180" s="239">
        <v>2.532</v>
      </c>
      <c r="I180" s="240"/>
      <c r="J180" s="236"/>
      <c r="K180" s="236"/>
      <c r="L180" s="241"/>
      <c r="M180" s="242"/>
      <c r="N180" s="243"/>
      <c r="O180" s="243"/>
      <c r="P180" s="243"/>
      <c r="Q180" s="243"/>
      <c r="R180" s="243"/>
      <c r="S180" s="243"/>
      <c r="T180" s="24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5" t="s">
        <v>147</v>
      </c>
      <c r="AU180" s="245" t="s">
        <v>85</v>
      </c>
      <c r="AV180" s="14" t="s">
        <v>85</v>
      </c>
      <c r="AW180" s="14" t="s">
        <v>36</v>
      </c>
      <c r="AX180" s="14" t="s">
        <v>76</v>
      </c>
      <c r="AY180" s="245" t="s">
        <v>136</v>
      </c>
    </row>
    <row r="181" s="14" customFormat="1">
      <c r="A181" s="14"/>
      <c r="B181" s="235"/>
      <c r="C181" s="236"/>
      <c r="D181" s="226" t="s">
        <v>147</v>
      </c>
      <c r="E181" s="237" t="s">
        <v>19</v>
      </c>
      <c r="F181" s="238" t="s">
        <v>228</v>
      </c>
      <c r="G181" s="236"/>
      <c r="H181" s="239">
        <v>1.665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147</v>
      </c>
      <c r="AU181" s="245" t="s">
        <v>85</v>
      </c>
      <c r="AV181" s="14" t="s">
        <v>85</v>
      </c>
      <c r="AW181" s="14" t="s">
        <v>36</v>
      </c>
      <c r="AX181" s="14" t="s">
        <v>76</v>
      </c>
      <c r="AY181" s="245" t="s">
        <v>136</v>
      </c>
    </row>
    <row r="182" s="14" customFormat="1">
      <c r="A182" s="14"/>
      <c r="B182" s="235"/>
      <c r="C182" s="236"/>
      <c r="D182" s="226" t="s">
        <v>147</v>
      </c>
      <c r="E182" s="237" t="s">
        <v>19</v>
      </c>
      <c r="F182" s="238" t="s">
        <v>229</v>
      </c>
      <c r="G182" s="236"/>
      <c r="H182" s="239">
        <v>9.4109999999999996</v>
      </c>
      <c r="I182" s="240"/>
      <c r="J182" s="236"/>
      <c r="K182" s="236"/>
      <c r="L182" s="241"/>
      <c r="M182" s="242"/>
      <c r="N182" s="243"/>
      <c r="O182" s="243"/>
      <c r="P182" s="243"/>
      <c r="Q182" s="243"/>
      <c r="R182" s="243"/>
      <c r="S182" s="243"/>
      <c r="T182" s="24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5" t="s">
        <v>147</v>
      </c>
      <c r="AU182" s="245" t="s">
        <v>85</v>
      </c>
      <c r="AV182" s="14" t="s">
        <v>85</v>
      </c>
      <c r="AW182" s="14" t="s">
        <v>36</v>
      </c>
      <c r="AX182" s="14" t="s">
        <v>76</v>
      </c>
      <c r="AY182" s="245" t="s">
        <v>136</v>
      </c>
    </row>
    <row r="183" s="14" customFormat="1">
      <c r="A183" s="14"/>
      <c r="B183" s="235"/>
      <c r="C183" s="236"/>
      <c r="D183" s="226" t="s">
        <v>147</v>
      </c>
      <c r="E183" s="237" t="s">
        <v>19</v>
      </c>
      <c r="F183" s="238" t="s">
        <v>230</v>
      </c>
      <c r="G183" s="236"/>
      <c r="H183" s="239">
        <v>3.504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147</v>
      </c>
      <c r="AU183" s="245" t="s">
        <v>85</v>
      </c>
      <c r="AV183" s="14" t="s">
        <v>85</v>
      </c>
      <c r="AW183" s="14" t="s">
        <v>36</v>
      </c>
      <c r="AX183" s="14" t="s">
        <v>76</v>
      </c>
      <c r="AY183" s="245" t="s">
        <v>136</v>
      </c>
    </row>
    <row r="184" s="14" customFormat="1">
      <c r="A184" s="14"/>
      <c r="B184" s="235"/>
      <c r="C184" s="236"/>
      <c r="D184" s="226" t="s">
        <v>147</v>
      </c>
      <c r="E184" s="237" t="s">
        <v>19</v>
      </c>
      <c r="F184" s="238" t="s">
        <v>231</v>
      </c>
      <c r="G184" s="236"/>
      <c r="H184" s="239">
        <v>4.3920000000000003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5" t="s">
        <v>147</v>
      </c>
      <c r="AU184" s="245" t="s">
        <v>85</v>
      </c>
      <c r="AV184" s="14" t="s">
        <v>85</v>
      </c>
      <c r="AW184" s="14" t="s">
        <v>36</v>
      </c>
      <c r="AX184" s="14" t="s">
        <v>76</v>
      </c>
      <c r="AY184" s="245" t="s">
        <v>136</v>
      </c>
    </row>
    <row r="185" s="14" customFormat="1">
      <c r="A185" s="14"/>
      <c r="B185" s="235"/>
      <c r="C185" s="236"/>
      <c r="D185" s="226" t="s">
        <v>147</v>
      </c>
      <c r="E185" s="237" t="s">
        <v>19</v>
      </c>
      <c r="F185" s="238" t="s">
        <v>232</v>
      </c>
      <c r="G185" s="236"/>
      <c r="H185" s="239">
        <v>0.29599999999999999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147</v>
      </c>
      <c r="AU185" s="245" t="s">
        <v>85</v>
      </c>
      <c r="AV185" s="14" t="s">
        <v>85</v>
      </c>
      <c r="AW185" s="14" t="s">
        <v>36</v>
      </c>
      <c r="AX185" s="14" t="s">
        <v>76</v>
      </c>
      <c r="AY185" s="245" t="s">
        <v>136</v>
      </c>
    </row>
    <row r="186" s="14" customFormat="1">
      <c r="A186" s="14"/>
      <c r="B186" s="235"/>
      <c r="C186" s="236"/>
      <c r="D186" s="226" t="s">
        <v>147</v>
      </c>
      <c r="E186" s="237" t="s">
        <v>19</v>
      </c>
      <c r="F186" s="238" t="s">
        <v>233</v>
      </c>
      <c r="G186" s="236"/>
      <c r="H186" s="239">
        <v>10.545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147</v>
      </c>
      <c r="AU186" s="245" t="s">
        <v>85</v>
      </c>
      <c r="AV186" s="14" t="s">
        <v>85</v>
      </c>
      <c r="AW186" s="14" t="s">
        <v>36</v>
      </c>
      <c r="AX186" s="14" t="s">
        <v>76</v>
      </c>
      <c r="AY186" s="245" t="s">
        <v>136</v>
      </c>
    </row>
    <row r="187" s="14" customFormat="1">
      <c r="A187" s="14"/>
      <c r="B187" s="235"/>
      <c r="C187" s="236"/>
      <c r="D187" s="226" t="s">
        <v>147</v>
      </c>
      <c r="E187" s="237" t="s">
        <v>19</v>
      </c>
      <c r="F187" s="238" t="s">
        <v>234</v>
      </c>
      <c r="G187" s="236"/>
      <c r="H187" s="239">
        <v>2.8809999999999998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147</v>
      </c>
      <c r="AU187" s="245" t="s">
        <v>85</v>
      </c>
      <c r="AV187" s="14" t="s">
        <v>85</v>
      </c>
      <c r="AW187" s="14" t="s">
        <v>36</v>
      </c>
      <c r="AX187" s="14" t="s">
        <v>76</v>
      </c>
      <c r="AY187" s="245" t="s">
        <v>136</v>
      </c>
    </row>
    <row r="188" s="14" customFormat="1">
      <c r="A188" s="14"/>
      <c r="B188" s="235"/>
      <c r="C188" s="236"/>
      <c r="D188" s="226" t="s">
        <v>147</v>
      </c>
      <c r="E188" s="237" t="s">
        <v>19</v>
      </c>
      <c r="F188" s="238" t="s">
        <v>235</v>
      </c>
      <c r="G188" s="236"/>
      <c r="H188" s="239">
        <v>1.4219999999999999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147</v>
      </c>
      <c r="AU188" s="245" t="s">
        <v>85</v>
      </c>
      <c r="AV188" s="14" t="s">
        <v>85</v>
      </c>
      <c r="AW188" s="14" t="s">
        <v>36</v>
      </c>
      <c r="AX188" s="14" t="s">
        <v>76</v>
      </c>
      <c r="AY188" s="245" t="s">
        <v>136</v>
      </c>
    </row>
    <row r="189" s="14" customFormat="1">
      <c r="A189" s="14"/>
      <c r="B189" s="235"/>
      <c r="C189" s="236"/>
      <c r="D189" s="226" t="s">
        <v>147</v>
      </c>
      <c r="E189" s="237" t="s">
        <v>19</v>
      </c>
      <c r="F189" s="238" t="s">
        <v>236</v>
      </c>
      <c r="G189" s="236"/>
      <c r="H189" s="239">
        <v>0.85599999999999998</v>
      </c>
      <c r="I189" s="240"/>
      <c r="J189" s="236"/>
      <c r="K189" s="236"/>
      <c r="L189" s="241"/>
      <c r="M189" s="242"/>
      <c r="N189" s="243"/>
      <c r="O189" s="243"/>
      <c r="P189" s="243"/>
      <c r="Q189" s="243"/>
      <c r="R189" s="243"/>
      <c r="S189" s="243"/>
      <c r="T189" s="24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5" t="s">
        <v>147</v>
      </c>
      <c r="AU189" s="245" t="s">
        <v>85</v>
      </c>
      <c r="AV189" s="14" t="s">
        <v>85</v>
      </c>
      <c r="AW189" s="14" t="s">
        <v>36</v>
      </c>
      <c r="AX189" s="14" t="s">
        <v>76</v>
      </c>
      <c r="AY189" s="245" t="s">
        <v>136</v>
      </c>
    </row>
    <row r="190" s="14" customFormat="1">
      <c r="A190" s="14"/>
      <c r="B190" s="235"/>
      <c r="C190" s="236"/>
      <c r="D190" s="226" t="s">
        <v>147</v>
      </c>
      <c r="E190" s="237" t="s">
        <v>19</v>
      </c>
      <c r="F190" s="238" t="s">
        <v>237</v>
      </c>
      <c r="G190" s="236"/>
      <c r="H190" s="239">
        <v>1.5860000000000001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5" t="s">
        <v>147</v>
      </c>
      <c r="AU190" s="245" t="s">
        <v>85</v>
      </c>
      <c r="AV190" s="14" t="s">
        <v>85</v>
      </c>
      <c r="AW190" s="14" t="s">
        <v>36</v>
      </c>
      <c r="AX190" s="14" t="s">
        <v>76</v>
      </c>
      <c r="AY190" s="245" t="s">
        <v>136</v>
      </c>
    </row>
    <row r="191" s="16" customFormat="1">
      <c r="A191" s="16"/>
      <c r="B191" s="257"/>
      <c r="C191" s="258"/>
      <c r="D191" s="226" t="s">
        <v>147</v>
      </c>
      <c r="E191" s="259" t="s">
        <v>19</v>
      </c>
      <c r="F191" s="260" t="s">
        <v>181</v>
      </c>
      <c r="G191" s="258"/>
      <c r="H191" s="261">
        <v>39.090000000000003</v>
      </c>
      <c r="I191" s="262"/>
      <c r="J191" s="258"/>
      <c r="K191" s="258"/>
      <c r="L191" s="263"/>
      <c r="M191" s="264"/>
      <c r="N191" s="265"/>
      <c r="O191" s="265"/>
      <c r="P191" s="265"/>
      <c r="Q191" s="265"/>
      <c r="R191" s="265"/>
      <c r="S191" s="265"/>
      <c r="T191" s="266"/>
      <c r="U191" s="16"/>
      <c r="V191" s="16"/>
      <c r="W191" s="16"/>
      <c r="X191" s="16"/>
      <c r="Y191" s="16"/>
      <c r="Z191" s="16"/>
      <c r="AA191" s="16"/>
      <c r="AB191" s="16"/>
      <c r="AC191" s="16"/>
      <c r="AD191" s="16"/>
      <c r="AE191" s="16"/>
      <c r="AT191" s="267" t="s">
        <v>147</v>
      </c>
      <c r="AU191" s="267" t="s">
        <v>85</v>
      </c>
      <c r="AV191" s="16" t="s">
        <v>157</v>
      </c>
      <c r="AW191" s="16" t="s">
        <v>36</v>
      </c>
      <c r="AX191" s="16" t="s">
        <v>76</v>
      </c>
      <c r="AY191" s="267" t="s">
        <v>136</v>
      </c>
    </row>
    <row r="192" s="13" customFormat="1">
      <c r="A192" s="13"/>
      <c r="B192" s="224"/>
      <c r="C192" s="225"/>
      <c r="D192" s="226" t="s">
        <v>147</v>
      </c>
      <c r="E192" s="227" t="s">
        <v>19</v>
      </c>
      <c r="F192" s="228" t="s">
        <v>182</v>
      </c>
      <c r="G192" s="225"/>
      <c r="H192" s="227" t="s">
        <v>19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147</v>
      </c>
      <c r="AU192" s="234" t="s">
        <v>85</v>
      </c>
      <c r="AV192" s="13" t="s">
        <v>83</v>
      </c>
      <c r="AW192" s="13" t="s">
        <v>36</v>
      </c>
      <c r="AX192" s="13" t="s">
        <v>76</v>
      </c>
      <c r="AY192" s="234" t="s">
        <v>136</v>
      </c>
    </row>
    <row r="193" s="13" customFormat="1">
      <c r="A193" s="13"/>
      <c r="B193" s="224"/>
      <c r="C193" s="225"/>
      <c r="D193" s="226" t="s">
        <v>147</v>
      </c>
      <c r="E193" s="227" t="s">
        <v>19</v>
      </c>
      <c r="F193" s="228" t="s">
        <v>188</v>
      </c>
      <c r="G193" s="225"/>
      <c r="H193" s="227" t="s">
        <v>19</v>
      </c>
      <c r="I193" s="229"/>
      <c r="J193" s="225"/>
      <c r="K193" s="225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147</v>
      </c>
      <c r="AU193" s="234" t="s">
        <v>85</v>
      </c>
      <c r="AV193" s="13" t="s">
        <v>83</v>
      </c>
      <c r="AW193" s="13" t="s">
        <v>36</v>
      </c>
      <c r="AX193" s="13" t="s">
        <v>76</v>
      </c>
      <c r="AY193" s="234" t="s">
        <v>136</v>
      </c>
    </row>
    <row r="194" s="14" customFormat="1">
      <c r="A194" s="14"/>
      <c r="B194" s="235"/>
      <c r="C194" s="236"/>
      <c r="D194" s="226" t="s">
        <v>147</v>
      </c>
      <c r="E194" s="237" t="s">
        <v>19</v>
      </c>
      <c r="F194" s="238" t="s">
        <v>238</v>
      </c>
      <c r="G194" s="236"/>
      <c r="H194" s="239">
        <v>20.879999999999999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5" t="s">
        <v>147</v>
      </c>
      <c r="AU194" s="245" t="s">
        <v>85</v>
      </c>
      <c r="AV194" s="14" t="s">
        <v>85</v>
      </c>
      <c r="AW194" s="14" t="s">
        <v>36</v>
      </c>
      <c r="AX194" s="14" t="s">
        <v>76</v>
      </c>
      <c r="AY194" s="245" t="s">
        <v>136</v>
      </c>
    </row>
    <row r="195" s="14" customFormat="1">
      <c r="A195" s="14"/>
      <c r="B195" s="235"/>
      <c r="C195" s="236"/>
      <c r="D195" s="226" t="s">
        <v>147</v>
      </c>
      <c r="E195" s="237" t="s">
        <v>19</v>
      </c>
      <c r="F195" s="238" t="s">
        <v>239</v>
      </c>
      <c r="G195" s="236"/>
      <c r="H195" s="239">
        <v>3.2400000000000002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5" t="s">
        <v>147</v>
      </c>
      <c r="AU195" s="245" t="s">
        <v>85</v>
      </c>
      <c r="AV195" s="14" t="s">
        <v>85</v>
      </c>
      <c r="AW195" s="14" t="s">
        <v>36</v>
      </c>
      <c r="AX195" s="14" t="s">
        <v>76</v>
      </c>
      <c r="AY195" s="245" t="s">
        <v>136</v>
      </c>
    </row>
    <row r="196" s="14" customFormat="1">
      <c r="A196" s="14"/>
      <c r="B196" s="235"/>
      <c r="C196" s="236"/>
      <c r="D196" s="226" t="s">
        <v>147</v>
      </c>
      <c r="E196" s="237" t="s">
        <v>19</v>
      </c>
      <c r="F196" s="238" t="s">
        <v>240</v>
      </c>
      <c r="G196" s="236"/>
      <c r="H196" s="239">
        <v>9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5" t="s">
        <v>147</v>
      </c>
      <c r="AU196" s="245" t="s">
        <v>85</v>
      </c>
      <c r="AV196" s="14" t="s">
        <v>85</v>
      </c>
      <c r="AW196" s="14" t="s">
        <v>36</v>
      </c>
      <c r="AX196" s="14" t="s">
        <v>76</v>
      </c>
      <c r="AY196" s="245" t="s">
        <v>136</v>
      </c>
    </row>
    <row r="197" s="14" customFormat="1">
      <c r="A197" s="14"/>
      <c r="B197" s="235"/>
      <c r="C197" s="236"/>
      <c r="D197" s="226" t="s">
        <v>147</v>
      </c>
      <c r="E197" s="237" t="s">
        <v>19</v>
      </c>
      <c r="F197" s="238" t="s">
        <v>241</v>
      </c>
      <c r="G197" s="236"/>
      <c r="H197" s="239">
        <v>7.2000000000000002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5" t="s">
        <v>147</v>
      </c>
      <c r="AU197" s="245" t="s">
        <v>85</v>
      </c>
      <c r="AV197" s="14" t="s">
        <v>85</v>
      </c>
      <c r="AW197" s="14" t="s">
        <v>36</v>
      </c>
      <c r="AX197" s="14" t="s">
        <v>76</v>
      </c>
      <c r="AY197" s="245" t="s">
        <v>136</v>
      </c>
    </row>
    <row r="198" s="14" customFormat="1">
      <c r="A198" s="14"/>
      <c r="B198" s="235"/>
      <c r="C198" s="236"/>
      <c r="D198" s="226" t="s">
        <v>147</v>
      </c>
      <c r="E198" s="237" t="s">
        <v>19</v>
      </c>
      <c r="F198" s="238" t="s">
        <v>242</v>
      </c>
      <c r="G198" s="236"/>
      <c r="H198" s="239">
        <v>10.92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5" t="s">
        <v>147</v>
      </c>
      <c r="AU198" s="245" t="s">
        <v>85</v>
      </c>
      <c r="AV198" s="14" t="s">
        <v>85</v>
      </c>
      <c r="AW198" s="14" t="s">
        <v>36</v>
      </c>
      <c r="AX198" s="14" t="s">
        <v>76</v>
      </c>
      <c r="AY198" s="245" t="s">
        <v>136</v>
      </c>
    </row>
    <row r="199" s="14" customFormat="1">
      <c r="A199" s="14"/>
      <c r="B199" s="235"/>
      <c r="C199" s="236"/>
      <c r="D199" s="226" t="s">
        <v>147</v>
      </c>
      <c r="E199" s="237" t="s">
        <v>19</v>
      </c>
      <c r="F199" s="238" t="s">
        <v>243</v>
      </c>
      <c r="G199" s="236"/>
      <c r="H199" s="239">
        <v>8.7599999999999998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147</v>
      </c>
      <c r="AU199" s="245" t="s">
        <v>85</v>
      </c>
      <c r="AV199" s="14" t="s">
        <v>85</v>
      </c>
      <c r="AW199" s="14" t="s">
        <v>36</v>
      </c>
      <c r="AX199" s="14" t="s">
        <v>76</v>
      </c>
      <c r="AY199" s="245" t="s">
        <v>136</v>
      </c>
    </row>
    <row r="200" s="14" customFormat="1">
      <c r="A200" s="14"/>
      <c r="B200" s="235"/>
      <c r="C200" s="236"/>
      <c r="D200" s="226" t="s">
        <v>147</v>
      </c>
      <c r="E200" s="237" t="s">
        <v>19</v>
      </c>
      <c r="F200" s="238" t="s">
        <v>244</v>
      </c>
      <c r="G200" s="236"/>
      <c r="H200" s="239">
        <v>11.279999999999999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147</v>
      </c>
      <c r="AU200" s="245" t="s">
        <v>85</v>
      </c>
      <c r="AV200" s="14" t="s">
        <v>85</v>
      </c>
      <c r="AW200" s="14" t="s">
        <v>36</v>
      </c>
      <c r="AX200" s="14" t="s">
        <v>76</v>
      </c>
      <c r="AY200" s="245" t="s">
        <v>136</v>
      </c>
    </row>
    <row r="201" s="14" customFormat="1">
      <c r="A201" s="14"/>
      <c r="B201" s="235"/>
      <c r="C201" s="236"/>
      <c r="D201" s="226" t="s">
        <v>147</v>
      </c>
      <c r="E201" s="237" t="s">
        <v>19</v>
      </c>
      <c r="F201" s="238" t="s">
        <v>245</v>
      </c>
      <c r="G201" s="236"/>
      <c r="H201" s="239">
        <v>14.640000000000001</v>
      </c>
      <c r="I201" s="240"/>
      <c r="J201" s="236"/>
      <c r="K201" s="236"/>
      <c r="L201" s="241"/>
      <c r="M201" s="242"/>
      <c r="N201" s="243"/>
      <c r="O201" s="243"/>
      <c r="P201" s="243"/>
      <c r="Q201" s="243"/>
      <c r="R201" s="243"/>
      <c r="S201" s="243"/>
      <c r="T201" s="24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5" t="s">
        <v>147</v>
      </c>
      <c r="AU201" s="245" t="s">
        <v>85</v>
      </c>
      <c r="AV201" s="14" t="s">
        <v>85</v>
      </c>
      <c r="AW201" s="14" t="s">
        <v>36</v>
      </c>
      <c r="AX201" s="14" t="s">
        <v>76</v>
      </c>
      <c r="AY201" s="245" t="s">
        <v>136</v>
      </c>
    </row>
    <row r="202" s="15" customFormat="1">
      <c r="A202" s="15"/>
      <c r="B202" s="246"/>
      <c r="C202" s="247"/>
      <c r="D202" s="226" t="s">
        <v>147</v>
      </c>
      <c r="E202" s="248" t="s">
        <v>19</v>
      </c>
      <c r="F202" s="249" t="s">
        <v>152</v>
      </c>
      <c r="G202" s="247"/>
      <c r="H202" s="250">
        <v>323.35500000000002</v>
      </c>
      <c r="I202" s="251"/>
      <c r="J202" s="247"/>
      <c r="K202" s="247"/>
      <c r="L202" s="252"/>
      <c r="M202" s="253"/>
      <c r="N202" s="254"/>
      <c r="O202" s="254"/>
      <c r="P202" s="254"/>
      <c r="Q202" s="254"/>
      <c r="R202" s="254"/>
      <c r="S202" s="254"/>
      <c r="T202" s="25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56" t="s">
        <v>147</v>
      </c>
      <c r="AU202" s="256" t="s">
        <v>85</v>
      </c>
      <c r="AV202" s="15" t="s">
        <v>143</v>
      </c>
      <c r="AW202" s="15" t="s">
        <v>36</v>
      </c>
      <c r="AX202" s="15" t="s">
        <v>83</v>
      </c>
      <c r="AY202" s="256" t="s">
        <v>136</v>
      </c>
    </row>
    <row r="203" s="14" customFormat="1">
      <c r="A203" s="14"/>
      <c r="B203" s="235"/>
      <c r="C203" s="236"/>
      <c r="D203" s="226" t="s">
        <v>147</v>
      </c>
      <c r="E203" s="236"/>
      <c r="F203" s="238" t="s">
        <v>246</v>
      </c>
      <c r="G203" s="236"/>
      <c r="H203" s="239">
        <v>371.858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147</v>
      </c>
      <c r="AU203" s="245" t="s">
        <v>85</v>
      </c>
      <c r="AV203" s="14" t="s">
        <v>85</v>
      </c>
      <c r="AW203" s="14" t="s">
        <v>4</v>
      </c>
      <c r="AX203" s="14" t="s">
        <v>83</v>
      </c>
      <c r="AY203" s="245" t="s">
        <v>136</v>
      </c>
    </row>
    <row r="204" s="2" customFormat="1" ht="37.8" customHeight="1">
      <c r="A204" s="40"/>
      <c r="B204" s="41"/>
      <c r="C204" s="206" t="s">
        <v>247</v>
      </c>
      <c r="D204" s="206" t="s">
        <v>138</v>
      </c>
      <c r="E204" s="207" t="s">
        <v>248</v>
      </c>
      <c r="F204" s="208" t="s">
        <v>249</v>
      </c>
      <c r="G204" s="209" t="s">
        <v>200</v>
      </c>
      <c r="H204" s="210">
        <v>662.73900000000003</v>
      </c>
      <c r="I204" s="211"/>
      <c r="J204" s="212">
        <f>ROUND(I204*H204,2)</f>
        <v>0</v>
      </c>
      <c r="K204" s="208" t="s">
        <v>142</v>
      </c>
      <c r="L204" s="46"/>
      <c r="M204" s="213" t="s">
        <v>19</v>
      </c>
      <c r="N204" s="214" t="s">
        <v>47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143</v>
      </c>
      <c r="AT204" s="217" t="s">
        <v>138</v>
      </c>
      <c r="AU204" s="217" t="s">
        <v>85</v>
      </c>
      <c r="AY204" s="19" t="s">
        <v>136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83</v>
      </c>
      <c r="BK204" s="218">
        <f>ROUND(I204*H204,2)</f>
        <v>0</v>
      </c>
      <c r="BL204" s="19" t="s">
        <v>143</v>
      </c>
      <c r="BM204" s="217" t="s">
        <v>250</v>
      </c>
    </row>
    <row r="205" s="2" customFormat="1">
      <c r="A205" s="40"/>
      <c r="B205" s="41"/>
      <c r="C205" s="42"/>
      <c r="D205" s="219" t="s">
        <v>145</v>
      </c>
      <c r="E205" s="42"/>
      <c r="F205" s="220" t="s">
        <v>251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145</v>
      </c>
      <c r="AU205" s="19" t="s">
        <v>85</v>
      </c>
    </row>
    <row r="206" s="13" customFormat="1">
      <c r="A206" s="13"/>
      <c r="B206" s="224"/>
      <c r="C206" s="225"/>
      <c r="D206" s="226" t="s">
        <v>147</v>
      </c>
      <c r="E206" s="227" t="s">
        <v>19</v>
      </c>
      <c r="F206" s="228" t="s">
        <v>212</v>
      </c>
      <c r="G206" s="225"/>
      <c r="H206" s="227" t="s">
        <v>19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147</v>
      </c>
      <c r="AU206" s="234" t="s">
        <v>85</v>
      </c>
      <c r="AV206" s="13" t="s">
        <v>83</v>
      </c>
      <c r="AW206" s="13" t="s">
        <v>36</v>
      </c>
      <c r="AX206" s="13" t="s">
        <v>76</v>
      </c>
      <c r="AY206" s="234" t="s">
        <v>136</v>
      </c>
    </row>
    <row r="207" s="14" customFormat="1">
      <c r="A207" s="14"/>
      <c r="B207" s="235"/>
      <c r="C207" s="236"/>
      <c r="D207" s="226" t="s">
        <v>147</v>
      </c>
      <c r="E207" s="237" t="s">
        <v>19</v>
      </c>
      <c r="F207" s="238" t="s">
        <v>213</v>
      </c>
      <c r="G207" s="236"/>
      <c r="H207" s="239">
        <v>19.814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147</v>
      </c>
      <c r="AU207" s="245" t="s">
        <v>85</v>
      </c>
      <c r="AV207" s="14" t="s">
        <v>85</v>
      </c>
      <c r="AW207" s="14" t="s">
        <v>36</v>
      </c>
      <c r="AX207" s="14" t="s">
        <v>76</v>
      </c>
      <c r="AY207" s="245" t="s">
        <v>136</v>
      </c>
    </row>
    <row r="208" s="14" customFormat="1">
      <c r="A208" s="14"/>
      <c r="B208" s="235"/>
      <c r="C208" s="236"/>
      <c r="D208" s="226" t="s">
        <v>147</v>
      </c>
      <c r="E208" s="237" t="s">
        <v>19</v>
      </c>
      <c r="F208" s="238" t="s">
        <v>214</v>
      </c>
      <c r="G208" s="236"/>
      <c r="H208" s="239">
        <v>9.9169999999999998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5" t="s">
        <v>147</v>
      </c>
      <c r="AU208" s="245" t="s">
        <v>85</v>
      </c>
      <c r="AV208" s="14" t="s">
        <v>85</v>
      </c>
      <c r="AW208" s="14" t="s">
        <v>36</v>
      </c>
      <c r="AX208" s="14" t="s">
        <v>76</v>
      </c>
      <c r="AY208" s="245" t="s">
        <v>136</v>
      </c>
    </row>
    <row r="209" s="14" customFormat="1">
      <c r="A209" s="14"/>
      <c r="B209" s="235"/>
      <c r="C209" s="236"/>
      <c r="D209" s="226" t="s">
        <v>147</v>
      </c>
      <c r="E209" s="237" t="s">
        <v>19</v>
      </c>
      <c r="F209" s="238" t="s">
        <v>215</v>
      </c>
      <c r="G209" s="236"/>
      <c r="H209" s="239">
        <v>37.555999999999997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147</v>
      </c>
      <c r="AU209" s="245" t="s">
        <v>85</v>
      </c>
      <c r="AV209" s="14" t="s">
        <v>85</v>
      </c>
      <c r="AW209" s="14" t="s">
        <v>36</v>
      </c>
      <c r="AX209" s="14" t="s">
        <v>76</v>
      </c>
      <c r="AY209" s="245" t="s">
        <v>136</v>
      </c>
    </row>
    <row r="210" s="14" customFormat="1">
      <c r="A210" s="14"/>
      <c r="B210" s="235"/>
      <c r="C210" s="236"/>
      <c r="D210" s="226" t="s">
        <v>147</v>
      </c>
      <c r="E210" s="237" t="s">
        <v>19</v>
      </c>
      <c r="F210" s="238" t="s">
        <v>216</v>
      </c>
      <c r="G210" s="236"/>
      <c r="H210" s="239">
        <v>13.369999999999999</v>
      </c>
      <c r="I210" s="240"/>
      <c r="J210" s="236"/>
      <c r="K210" s="236"/>
      <c r="L210" s="241"/>
      <c r="M210" s="242"/>
      <c r="N210" s="243"/>
      <c r="O210" s="243"/>
      <c r="P210" s="243"/>
      <c r="Q210" s="243"/>
      <c r="R210" s="243"/>
      <c r="S210" s="243"/>
      <c r="T210" s="24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5" t="s">
        <v>147</v>
      </c>
      <c r="AU210" s="245" t="s">
        <v>85</v>
      </c>
      <c r="AV210" s="14" t="s">
        <v>85</v>
      </c>
      <c r="AW210" s="14" t="s">
        <v>36</v>
      </c>
      <c r="AX210" s="14" t="s">
        <v>76</v>
      </c>
      <c r="AY210" s="245" t="s">
        <v>136</v>
      </c>
    </row>
    <row r="211" s="14" customFormat="1">
      <c r="A211" s="14"/>
      <c r="B211" s="235"/>
      <c r="C211" s="236"/>
      <c r="D211" s="226" t="s">
        <v>147</v>
      </c>
      <c r="E211" s="237" t="s">
        <v>19</v>
      </c>
      <c r="F211" s="238" t="s">
        <v>217</v>
      </c>
      <c r="G211" s="236"/>
      <c r="H211" s="239">
        <v>21.960000000000001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147</v>
      </c>
      <c r="AU211" s="245" t="s">
        <v>85</v>
      </c>
      <c r="AV211" s="14" t="s">
        <v>85</v>
      </c>
      <c r="AW211" s="14" t="s">
        <v>36</v>
      </c>
      <c r="AX211" s="14" t="s">
        <v>76</v>
      </c>
      <c r="AY211" s="245" t="s">
        <v>136</v>
      </c>
    </row>
    <row r="212" s="14" customFormat="1">
      <c r="A212" s="14"/>
      <c r="B212" s="235"/>
      <c r="C212" s="236"/>
      <c r="D212" s="226" t="s">
        <v>147</v>
      </c>
      <c r="E212" s="237" t="s">
        <v>19</v>
      </c>
      <c r="F212" s="238" t="s">
        <v>218</v>
      </c>
      <c r="G212" s="236"/>
      <c r="H212" s="239">
        <v>1.3069999999999999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147</v>
      </c>
      <c r="AU212" s="245" t="s">
        <v>85</v>
      </c>
      <c r="AV212" s="14" t="s">
        <v>85</v>
      </c>
      <c r="AW212" s="14" t="s">
        <v>36</v>
      </c>
      <c r="AX212" s="14" t="s">
        <v>76</v>
      </c>
      <c r="AY212" s="245" t="s">
        <v>136</v>
      </c>
    </row>
    <row r="213" s="14" customFormat="1">
      <c r="A213" s="14"/>
      <c r="B213" s="235"/>
      <c r="C213" s="236"/>
      <c r="D213" s="226" t="s">
        <v>147</v>
      </c>
      <c r="E213" s="237" t="s">
        <v>19</v>
      </c>
      <c r="F213" s="238" t="s">
        <v>219</v>
      </c>
      <c r="G213" s="236"/>
      <c r="H213" s="239">
        <v>43.017000000000003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147</v>
      </c>
      <c r="AU213" s="245" t="s">
        <v>85</v>
      </c>
      <c r="AV213" s="14" t="s">
        <v>85</v>
      </c>
      <c r="AW213" s="14" t="s">
        <v>36</v>
      </c>
      <c r="AX213" s="14" t="s">
        <v>76</v>
      </c>
      <c r="AY213" s="245" t="s">
        <v>136</v>
      </c>
    </row>
    <row r="214" s="14" customFormat="1">
      <c r="A214" s="14"/>
      <c r="B214" s="235"/>
      <c r="C214" s="236"/>
      <c r="D214" s="226" t="s">
        <v>147</v>
      </c>
      <c r="E214" s="237" t="s">
        <v>19</v>
      </c>
      <c r="F214" s="238" t="s">
        <v>220</v>
      </c>
      <c r="G214" s="236"/>
      <c r="H214" s="239">
        <v>13.868</v>
      </c>
      <c r="I214" s="240"/>
      <c r="J214" s="236"/>
      <c r="K214" s="236"/>
      <c r="L214" s="241"/>
      <c r="M214" s="242"/>
      <c r="N214" s="243"/>
      <c r="O214" s="243"/>
      <c r="P214" s="243"/>
      <c r="Q214" s="243"/>
      <c r="R214" s="243"/>
      <c r="S214" s="243"/>
      <c r="T214" s="24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5" t="s">
        <v>147</v>
      </c>
      <c r="AU214" s="245" t="s">
        <v>85</v>
      </c>
      <c r="AV214" s="14" t="s">
        <v>85</v>
      </c>
      <c r="AW214" s="14" t="s">
        <v>36</v>
      </c>
      <c r="AX214" s="14" t="s">
        <v>76</v>
      </c>
      <c r="AY214" s="245" t="s">
        <v>136</v>
      </c>
    </row>
    <row r="215" s="14" customFormat="1">
      <c r="A215" s="14"/>
      <c r="B215" s="235"/>
      <c r="C215" s="236"/>
      <c r="D215" s="226" t="s">
        <v>147</v>
      </c>
      <c r="E215" s="237" t="s">
        <v>19</v>
      </c>
      <c r="F215" s="238" t="s">
        <v>221</v>
      </c>
      <c r="G215" s="236"/>
      <c r="H215" s="239">
        <v>1.8</v>
      </c>
      <c r="I215" s="240"/>
      <c r="J215" s="236"/>
      <c r="K215" s="236"/>
      <c r="L215" s="241"/>
      <c r="M215" s="242"/>
      <c r="N215" s="243"/>
      <c r="O215" s="243"/>
      <c r="P215" s="243"/>
      <c r="Q215" s="243"/>
      <c r="R215" s="243"/>
      <c r="S215" s="243"/>
      <c r="T215" s="24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5" t="s">
        <v>147</v>
      </c>
      <c r="AU215" s="245" t="s">
        <v>85</v>
      </c>
      <c r="AV215" s="14" t="s">
        <v>85</v>
      </c>
      <c r="AW215" s="14" t="s">
        <v>36</v>
      </c>
      <c r="AX215" s="14" t="s">
        <v>76</v>
      </c>
      <c r="AY215" s="245" t="s">
        <v>136</v>
      </c>
    </row>
    <row r="216" s="14" customFormat="1">
      <c r="A216" s="14"/>
      <c r="B216" s="235"/>
      <c r="C216" s="236"/>
      <c r="D216" s="226" t="s">
        <v>147</v>
      </c>
      <c r="E216" s="237" t="s">
        <v>19</v>
      </c>
      <c r="F216" s="238" t="s">
        <v>222</v>
      </c>
      <c r="G216" s="236"/>
      <c r="H216" s="239">
        <v>5.6600000000000001</v>
      </c>
      <c r="I216" s="240"/>
      <c r="J216" s="236"/>
      <c r="K216" s="236"/>
      <c r="L216" s="241"/>
      <c r="M216" s="242"/>
      <c r="N216" s="243"/>
      <c r="O216" s="243"/>
      <c r="P216" s="243"/>
      <c r="Q216" s="243"/>
      <c r="R216" s="243"/>
      <c r="S216" s="243"/>
      <c r="T216" s="24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5" t="s">
        <v>147</v>
      </c>
      <c r="AU216" s="245" t="s">
        <v>85</v>
      </c>
      <c r="AV216" s="14" t="s">
        <v>85</v>
      </c>
      <c r="AW216" s="14" t="s">
        <v>36</v>
      </c>
      <c r="AX216" s="14" t="s">
        <v>76</v>
      </c>
      <c r="AY216" s="245" t="s">
        <v>136</v>
      </c>
    </row>
    <row r="217" s="14" customFormat="1">
      <c r="A217" s="14"/>
      <c r="B217" s="235"/>
      <c r="C217" s="236"/>
      <c r="D217" s="226" t="s">
        <v>147</v>
      </c>
      <c r="E217" s="237" t="s">
        <v>19</v>
      </c>
      <c r="F217" s="238" t="s">
        <v>223</v>
      </c>
      <c r="G217" s="236"/>
      <c r="H217" s="239">
        <v>9.4589999999999996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5" t="s">
        <v>147</v>
      </c>
      <c r="AU217" s="245" t="s">
        <v>85</v>
      </c>
      <c r="AV217" s="14" t="s">
        <v>85</v>
      </c>
      <c r="AW217" s="14" t="s">
        <v>36</v>
      </c>
      <c r="AX217" s="14" t="s">
        <v>76</v>
      </c>
      <c r="AY217" s="245" t="s">
        <v>136</v>
      </c>
    </row>
    <row r="218" s="14" customFormat="1">
      <c r="A218" s="14"/>
      <c r="B218" s="235"/>
      <c r="C218" s="236"/>
      <c r="D218" s="226" t="s">
        <v>147</v>
      </c>
      <c r="E218" s="237" t="s">
        <v>19</v>
      </c>
      <c r="F218" s="238" t="s">
        <v>224</v>
      </c>
      <c r="G218" s="236"/>
      <c r="H218" s="239">
        <v>5.3949999999999996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5" t="s">
        <v>147</v>
      </c>
      <c r="AU218" s="245" t="s">
        <v>85</v>
      </c>
      <c r="AV218" s="14" t="s">
        <v>85</v>
      </c>
      <c r="AW218" s="14" t="s">
        <v>36</v>
      </c>
      <c r="AX218" s="14" t="s">
        <v>76</v>
      </c>
      <c r="AY218" s="245" t="s">
        <v>136</v>
      </c>
    </row>
    <row r="219" s="14" customFormat="1">
      <c r="A219" s="14"/>
      <c r="B219" s="235"/>
      <c r="C219" s="236"/>
      <c r="D219" s="226" t="s">
        <v>147</v>
      </c>
      <c r="E219" s="237" t="s">
        <v>19</v>
      </c>
      <c r="F219" s="238" t="s">
        <v>225</v>
      </c>
      <c r="G219" s="236"/>
      <c r="H219" s="239">
        <v>15.222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147</v>
      </c>
      <c r="AU219" s="245" t="s">
        <v>85</v>
      </c>
      <c r="AV219" s="14" t="s">
        <v>85</v>
      </c>
      <c r="AW219" s="14" t="s">
        <v>36</v>
      </c>
      <c r="AX219" s="14" t="s">
        <v>76</v>
      </c>
      <c r="AY219" s="245" t="s">
        <v>136</v>
      </c>
    </row>
    <row r="220" s="16" customFormat="1">
      <c r="A220" s="16"/>
      <c r="B220" s="257"/>
      <c r="C220" s="258"/>
      <c r="D220" s="226" t="s">
        <v>147</v>
      </c>
      <c r="E220" s="259" t="s">
        <v>19</v>
      </c>
      <c r="F220" s="260" t="s">
        <v>181</v>
      </c>
      <c r="G220" s="258"/>
      <c r="H220" s="261">
        <v>198.345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67" t="s">
        <v>147</v>
      </c>
      <c r="AU220" s="267" t="s">
        <v>85</v>
      </c>
      <c r="AV220" s="16" t="s">
        <v>157</v>
      </c>
      <c r="AW220" s="16" t="s">
        <v>36</v>
      </c>
      <c r="AX220" s="16" t="s">
        <v>76</v>
      </c>
      <c r="AY220" s="267" t="s">
        <v>136</v>
      </c>
    </row>
    <row r="221" s="13" customFormat="1">
      <c r="A221" s="13"/>
      <c r="B221" s="224"/>
      <c r="C221" s="225"/>
      <c r="D221" s="226" t="s">
        <v>147</v>
      </c>
      <c r="E221" s="227" t="s">
        <v>19</v>
      </c>
      <c r="F221" s="228" t="s">
        <v>226</v>
      </c>
      <c r="G221" s="225"/>
      <c r="H221" s="227" t="s">
        <v>19</v>
      </c>
      <c r="I221" s="229"/>
      <c r="J221" s="225"/>
      <c r="K221" s="225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147</v>
      </c>
      <c r="AU221" s="234" t="s">
        <v>85</v>
      </c>
      <c r="AV221" s="13" t="s">
        <v>83</v>
      </c>
      <c r="AW221" s="13" t="s">
        <v>36</v>
      </c>
      <c r="AX221" s="13" t="s">
        <v>76</v>
      </c>
      <c r="AY221" s="234" t="s">
        <v>136</v>
      </c>
    </row>
    <row r="222" s="14" customFormat="1">
      <c r="A222" s="14"/>
      <c r="B222" s="235"/>
      <c r="C222" s="236"/>
      <c r="D222" s="226" t="s">
        <v>147</v>
      </c>
      <c r="E222" s="237" t="s">
        <v>19</v>
      </c>
      <c r="F222" s="238" t="s">
        <v>227</v>
      </c>
      <c r="G222" s="236"/>
      <c r="H222" s="239">
        <v>2.532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147</v>
      </c>
      <c r="AU222" s="245" t="s">
        <v>85</v>
      </c>
      <c r="AV222" s="14" t="s">
        <v>85</v>
      </c>
      <c r="AW222" s="14" t="s">
        <v>36</v>
      </c>
      <c r="AX222" s="14" t="s">
        <v>76</v>
      </c>
      <c r="AY222" s="245" t="s">
        <v>136</v>
      </c>
    </row>
    <row r="223" s="14" customFormat="1">
      <c r="A223" s="14"/>
      <c r="B223" s="235"/>
      <c r="C223" s="236"/>
      <c r="D223" s="226" t="s">
        <v>147</v>
      </c>
      <c r="E223" s="237" t="s">
        <v>19</v>
      </c>
      <c r="F223" s="238" t="s">
        <v>228</v>
      </c>
      <c r="G223" s="236"/>
      <c r="H223" s="239">
        <v>1.665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147</v>
      </c>
      <c r="AU223" s="245" t="s">
        <v>85</v>
      </c>
      <c r="AV223" s="14" t="s">
        <v>85</v>
      </c>
      <c r="AW223" s="14" t="s">
        <v>36</v>
      </c>
      <c r="AX223" s="14" t="s">
        <v>76</v>
      </c>
      <c r="AY223" s="245" t="s">
        <v>136</v>
      </c>
    </row>
    <row r="224" s="14" customFormat="1">
      <c r="A224" s="14"/>
      <c r="B224" s="235"/>
      <c r="C224" s="236"/>
      <c r="D224" s="226" t="s">
        <v>147</v>
      </c>
      <c r="E224" s="237" t="s">
        <v>19</v>
      </c>
      <c r="F224" s="238" t="s">
        <v>229</v>
      </c>
      <c r="G224" s="236"/>
      <c r="H224" s="239">
        <v>9.4109999999999996</v>
      </c>
      <c r="I224" s="240"/>
      <c r="J224" s="236"/>
      <c r="K224" s="236"/>
      <c r="L224" s="241"/>
      <c r="M224" s="242"/>
      <c r="N224" s="243"/>
      <c r="O224" s="243"/>
      <c r="P224" s="243"/>
      <c r="Q224" s="243"/>
      <c r="R224" s="243"/>
      <c r="S224" s="243"/>
      <c r="T224" s="24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5" t="s">
        <v>147</v>
      </c>
      <c r="AU224" s="245" t="s">
        <v>85</v>
      </c>
      <c r="AV224" s="14" t="s">
        <v>85</v>
      </c>
      <c r="AW224" s="14" t="s">
        <v>36</v>
      </c>
      <c r="AX224" s="14" t="s">
        <v>76</v>
      </c>
      <c r="AY224" s="245" t="s">
        <v>136</v>
      </c>
    </row>
    <row r="225" s="14" customFormat="1">
      <c r="A225" s="14"/>
      <c r="B225" s="235"/>
      <c r="C225" s="236"/>
      <c r="D225" s="226" t="s">
        <v>147</v>
      </c>
      <c r="E225" s="237" t="s">
        <v>19</v>
      </c>
      <c r="F225" s="238" t="s">
        <v>230</v>
      </c>
      <c r="G225" s="236"/>
      <c r="H225" s="239">
        <v>3.504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147</v>
      </c>
      <c r="AU225" s="245" t="s">
        <v>85</v>
      </c>
      <c r="AV225" s="14" t="s">
        <v>85</v>
      </c>
      <c r="AW225" s="14" t="s">
        <v>36</v>
      </c>
      <c r="AX225" s="14" t="s">
        <v>76</v>
      </c>
      <c r="AY225" s="245" t="s">
        <v>136</v>
      </c>
    </row>
    <row r="226" s="14" customFormat="1">
      <c r="A226" s="14"/>
      <c r="B226" s="235"/>
      <c r="C226" s="236"/>
      <c r="D226" s="226" t="s">
        <v>147</v>
      </c>
      <c r="E226" s="237" t="s">
        <v>19</v>
      </c>
      <c r="F226" s="238" t="s">
        <v>231</v>
      </c>
      <c r="G226" s="236"/>
      <c r="H226" s="239">
        <v>4.3920000000000003</v>
      </c>
      <c r="I226" s="240"/>
      <c r="J226" s="236"/>
      <c r="K226" s="236"/>
      <c r="L226" s="241"/>
      <c r="M226" s="242"/>
      <c r="N226" s="243"/>
      <c r="O226" s="243"/>
      <c r="P226" s="243"/>
      <c r="Q226" s="243"/>
      <c r="R226" s="243"/>
      <c r="S226" s="243"/>
      <c r="T226" s="24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5" t="s">
        <v>147</v>
      </c>
      <c r="AU226" s="245" t="s">
        <v>85</v>
      </c>
      <c r="AV226" s="14" t="s">
        <v>85</v>
      </c>
      <c r="AW226" s="14" t="s">
        <v>36</v>
      </c>
      <c r="AX226" s="14" t="s">
        <v>76</v>
      </c>
      <c r="AY226" s="245" t="s">
        <v>136</v>
      </c>
    </row>
    <row r="227" s="14" customFormat="1">
      <c r="A227" s="14"/>
      <c r="B227" s="235"/>
      <c r="C227" s="236"/>
      <c r="D227" s="226" t="s">
        <v>147</v>
      </c>
      <c r="E227" s="237" t="s">
        <v>19</v>
      </c>
      <c r="F227" s="238" t="s">
        <v>232</v>
      </c>
      <c r="G227" s="236"/>
      <c r="H227" s="239">
        <v>0.29599999999999999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5" t="s">
        <v>147</v>
      </c>
      <c r="AU227" s="245" t="s">
        <v>85</v>
      </c>
      <c r="AV227" s="14" t="s">
        <v>85</v>
      </c>
      <c r="AW227" s="14" t="s">
        <v>36</v>
      </c>
      <c r="AX227" s="14" t="s">
        <v>76</v>
      </c>
      <c r="AY227" s="245" t="s">
        <v>136</v>
      </c>
    </row>
    <row r="228" s="14" customFormat="1">
      <c r="A228" s="14"/>
      <c r="B228" s="235"/>
      <c r="C228" s="236"/>
      <c r="D228" s="226" t="s">
        <v>147</v>
      </c>
      <c r="E228" s="237" t="s">
        <v>19</v>
      </c>
      <c r="F228" s="238" t="s">
        <v>233</v>
      </c>
      <c r="G228" s="236"/>
      <c r="H228" s="239">
        <v>10.545</v>
      </c>
      <c r="I228" s="240"/>
      <c r="J228" s="236"/>
      <c r="K228" s="236"/>
      <c r="L228" s="241"/>
      <c r="M228" s="242"/>
      <c r="N228" s="243"/>
      <c r="O228" s="243"/>
      <c r="P228" s="243"/>
      <c r="Q228" s="243"/>
      <c r="R228" s="243"/>
      <c r="S228" s="243"/>
      <c r="T228" s="24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5" t="s">
        <v>147</v>
      </c>
      <c r="AU228" s="245" t="s">
        <v>85</v>
      </c>
      <c r="AV228" s="14" t="s">
        <v>85</v>
      </c>
      <c r="AW228" s="14" t="s">
        <v>36</v>
      </c>
      <c r="AX228" s="14" t="s">
        <v>76</v>
      </c>
      <c r="AY228" s="245" t="s">
        <v>136</v>
      </c>
    </row>
    <row r="229" s="14" customFormat="1">
      <c r="A229" s="14"/>
      <c r="B229" s="235"/>
      <c r="C229" s="236"/>
      <c r="D229" s="226" t="s">
        <v>147</v>
      </c>
      <c r="E229" s="237" t="s">
        <v>19</v>
      </c>
      <c r="F229" s="238" t="s">
        <v>234</v>
      </c>
      <c r="G229" s="236"/>
      <c r="H229" s="239">
        <v>2.8809999999999998</v>
      </c>
      <c r="I229" s="240"/>
      <c r="J229" s="236"/>
      <c r="K229" s="236"/>
      <c r="L229" s="241"/>
      <c r="M229" s="242"/>
      <c r="N229" s="243"/>
      <c r="O229" s="243"/>
      <c r="P229" s="243"/>
      <c r="Q229" s="243"/>
      <c r="R229" s="243"/>
      <c r="S229" s="243"/>
      <c r="T229" s="24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5" t="s">
        <v>147</v>
      </c>
      <c r="AU229" s="245" t="s">
        <v>85</v>
      </c>
      <c r="AV229" s="14" t="s">
        <v>85</v>
      </c>
      <c r="AW229" s="14" t="s">
        <v>36</v>
      </c>
      <c r="AX229" s="14" t="s">
        <v>76</v>
      </c>
      <c r="AY229" s="245" t="s">
        <v>136</v>
      </c>
    </row>
    <row r="230" s="14" customFormat="1">
      <c r="A230" s="14"/>
      <c r="B230" s="235"/>
      <c r="C230" s="236"/>
      <c r="D230" s="226" t="s">
        <v>147</v>
      </c>
      <c r="E230" s="237" t="s">
        <v>19</v>
      </c>
      <c r="F230" s="238" t="s">
        <v>235</v>
      </c>
      <c r="G230" s="236"/>
      <c r="H230" s="239">
        <v>1.4219999999999999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147</v>
      </c>
      <c r="AU230" s="245" t="s">
        <v>85</v>
      </c>
      <c r="AV230" s="14" t="s">
        <v>85</v>
      </c>
      <c r="AW230" s="14" t="s">
        <v>36</v>
      </c>
      <c r="AX230" s="14" t="s">
        <v>76</v>
      </c>
      <c r="AY230" s="245" t="s">
        <v>136</v>
      </c>
    </row>
    <row r="231" s="14" customFormat="1">
      <c r="A231" s="14"/>
      <c r="B231" s="235"/>
      <c r="C231" s="236"/>
      <c r="D231" s="226" t="s">
        <v>147</v>
      </c>
      <c r="E231" s="237" t="s">
        <v>19</v>
      </c>
      <c r="F231" s="238" t="s">
        <v>236</v>
      </c>
      <c r="G231" s="236"/>
      <c r="H231" s="239">
        <v>0.85599999999999998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147</v>
      </c>
      <c r="AU231" s="245" t="s">
        <v>85</v>
      </c>
      <c r="AV231" s="14" t="s">
        <v>85</v>
      </c>
      <c r="AW231" s="14" t="s">
        <v>36</v>
      </c>
      <c r="AX231" s="14" t="s">
        <v>76</v>
      </c>
      <c r="AY231" s="245" t="s">
        <v>136</v>
      </c>
    </row>
    <row r="232" s="14" customFormat="1">
      <c r="A232" s="14"/>
      <c r="B232" s="235"/>
      <c r="C232" s="236"/>
      <c r="D232" s="226" t="s">
        <v>147</v>
      </c>
      <c r="E232" s="237" t="s">
        <v>19</v>
      </c>
      <c r="F232" s="238" t="s">
        <v>237</v>
      </c>
      <c r="G232" s="236"/>
      <c r="H232" s="239">
        <v>1.5860000000000001</v>
      </c>
      <c r="I232" s="240"/>
      <c r="J232" s="236"/>
      <c r="K232" s="236"/>
      <c r="L232" s="241"/>
      <c r="M232" s="242"/>
      <c r="N232" s="243"/>
      <c r="O232" s="243"/>
      <c r="P232" s="243"/>
      <c r="Q232" s="243"/>
      <c r="R232" s="243"/>
      <c r="S232" s="243"/>
      <c r="T232" s="24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5" t="s">
        <v>147</v>
      </c>
      <c r="AU232" s="245" t="s">
        <v>85</v>
      </c>
      <c r="AV232" s="14" t="s">
        <v>85</v>
      </c>
      <c r="AW232" s="14" t="s">
        <v>36</v>
      </c>
      <c r="AX232" s="14" t="s">
        <v>76</v>
      </c>
      <c r="AY232" s="245" t="s">
        <v>136</v>
      </c>
    </row>
    <row r="233" s="16" customFormat="1">
      <c r="A233" s="16"/>
      <c r="B233" s="257"/>
      <c r="C233" s="258"/>
      <c r="D233" s="226" t="s">
        <v>147</v>
      </c>
      <c r="E233" s="259" t="s">
        <v>19</v>
      </c>
      <c r="F233" s="260" t="s">
        <v>181</v>
      </c>
      <c r="G233" s="258"/>
      <c r="H233" s="261">
        <v>39.090000000000003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U233" s="16"/>
      <c r="V233" s="16"/>
      <c r="W233" s="16"/>
      <c r="X233" s="16"/>
      <c r="Y233" s="16"/>
      <c r="Z233" s="16"/>
      <c r="AA233" s="16"/>
      <c r="AB233" s="16"/>
      <c r="AC233" s="16"/>
      <c r="AD233" s="16"/>
      <c r="AE233" s="16"/>
      <c r="AT233" s="267" t="s">
        <v>147</v>
      </c>
      <c r="AU233" s="267" t="s">
        <v>85</v>
      </c>
      <c r="AV233" s="16" t="s">
        <v>157</v>
      </c>
      <c r="AW233" s="16" t="s">
        <v>36</v>
      </c>
      <c r="AX233" s="16" t="s">
        <v>76</v>
      </c>
      <c r="AY233" s="267" t="s">
        <v>136</v>
      </c>
    </row>
    <row r="234" s="13" customFormat="1">
      <c r="A234" s="13"/>
      <c r="B234" s="224"/>
      <c r="C234" s="225"/>
      <c r="D234" s="226" t="s">
        <v>147</v>
      </c>
      <c r="E234" s="227" t="s">
        <v>19</v>
      </c>
      <c r="F234" s="228" t="s">
        <v>182</v>
      </c>
      <c r="G234" s="225"/>
      <c r="H234" s="227" t="s">
        <v>19</v>
      </c>
      <c r="I234" s="229"/>
      <c r="J234" s="225"/>
      <c r="K234" s="225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147</v>
      </c>
      <c r="AU234" s="234" t="s">
        <v>85</v>
      </c>
      <c r="AV234" s="13" t="s">
        <v>83</v>
      </c>
      <c r="AW234" s="13" t="s">
        <v>36</v>
      </c>
      <c r="AX234" s="13" t="s">
        <v>76</v>
      </c>
      <c r="AY234" s="234" t="s">
        <v>136</v>
      </c>
    </row>
    <row r="235" s="13" customFormat="1">
      <c r="A235" s="13"/>
      <c r="B235" s="224"/>
      <c r="C235" s="225"/>
      <c r="D235" s="226" t="s">
        <v>147</v>
      </c>
      <c r="E235" s="227" t="s">
        <v>19</v>
      </c>
      <c r="F235" s="228" t="s">
        <v>183</v>
      </c>
      <c r="G235" s="225"/>
      <c r="H235" s="227" t="s">
        <v>19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147</v>
      </c>
      <c r="AU235" s="234" t="s">
        <v>85</v>
      </c>
      <c r="AV235" s="13" t="s">
        <v>83</v>
      </c>
      <c r="AW235" s="13" t="s">
        <v>36</v>
      </c>
      <c r="AX235" s="13" t="s">
        <v>76</v>
      </c>
      <c r="AY235" s="234" t="s">
        <v>136</v>
      </c>
    </row>
    <row r="236" s="14" customFormat="1">
      <c r="A236" s="14"/>
      <c r="B236" s="235"/>
      <c r="C236" s="236"/>
      <c r="D236" s="226" t="s">
        <v>147</v>
      </c>
      <c r="E236" s="237" t="s">
        <v>19</v>
      </c>
      <c r="F236" s="238" t="s">
        <v>203</v>
      </c>
      <c r="G236" s="236"/>
      <c r="H236" s="239">
        <v>101.44</v>
      </c>
      <c r="I236" s="240"/>
      <c r="J236" s="236"/>
      <c r="K236" s="236"/>
      <c r="L236" s="241"/>
      <c r="M236" s="242"/>
      <c r="N236" s="243"/>
      <c r="O236" s="243"/>
      <c r="P236" s="243"/>
      <c r="Q236" s="243"/>
      <c r="R236" s="243"/>
      <c r="S236" s="243"/>
      <c r="T236" s="24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5" t="s">
        <v>147</v>
      </c>
      <c r="AU236" s="245" t="s">
        <v>85</v>
      </c>
      <c r="AV236" s="14" t="s">
        <v>85</v>
      </c>
      <c r="AW236" s="14" t="s">
        <v>36</v>
      </c>
      <c r="AX236" s="14" t="s">
        <v>76</v>
      </c>
      <c r="AY236" s="245" t="s">
        <v>136</v>
      </c>
    </row>
    <row r="237" s="14" customFormat="1">
      <c r="A237" s="14"/>
      <c r="B237" s="235"/>
      <c r="C237" s="236"/>
      <c r="D237" s="226" t="s">
        <v>147</v>
      </c>
      <c r="E237" s="237" t="s">
        <v>19</v>
      </c>
      <c r="F237" s="238" t="s">
        <v>204</v>
      </c>
      <c r="G237" s="236"/>
      <c r="H237" s="239">
        <v>14.734999999999999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147</v>
      </c>
      <c r="AU237" s="245" t="s">
        <v>85</v>
      </c>
      <c r="AV237" s="14" t="s">
        <v>85</v>
      </c>
      <c r="AW237" s="14" t="s">
        <v>36</v>
      </c>
      <c r="AX237" s="14" t="s">
        <v>76</v>
      </c>
      <c r="AY237" s="245" t="s">
        <v>136</v>
      </c>
    </row>
    <row r="238" s="13" customFormat="1">
      <c r="A238" s="13"/>
      <c r="B238" s="224"/>
      <c r="C238" s="225"/>
      <c r="D238" s="226" t="s">
        <v>147</v>
      </c>
      <c r="E238" s="227" t="s">
        <v>19</v>
      </c>
      <c r="F238" s="228" t="s">
        <v>186</v>
      </c>
      <c r="G238" s="225"/>
      <c r="H238" s="227" t="s">
        <v>19</v>
      </c>
      <c r="I238" s="229"/>
      <c r="J238" s="225"/>
      <c r="K238" s="225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147</v>
      </c>
      <c r="AU238" s="234" t="s">
        <v>85</v>
      </c>
      <c r="AV238" s="13" t="s">
        <v>83</v>
      </c>
      <c r="AW238" s="13" t="s">
        <v>36</v>
      </c>
      <c r="AX238" s="13" t="s">
        <v>76</v>
      </c>
      <c r="AY238" s="234" t="s">
        <v>136</v>
      </c>
    </row>
    <row r="239" s="14" customFormat="1">
      <c r="A239" s="14"/>
      <c r="B239" s="235"/>
      <c r="C239" s="236"/>
      <c r="D239" s="226" t="s">
        <v>147</v>
      </c>
      <c r="E239" s="237" t="s">
        <v>19</v>
      </c>
      <c r="F239" s="238" t="s">
        <v>205</v>
      </c>
      <c r="G239" s="236"/>
      <c r="H239" s="239">
        <v>162.96000000000001</v>
      </c>
      <c r="I239" s="240"/>
      <c r="J239" s="236"/>
      <c r="K239" s="236"/>
      <c r="L239" s="241"/>
      <c r="M239" s="242"/>
      <c r="N239" s="243"/>
      <c r="O239" s="243"/>
      <c r="P239" s="243"/>
      <c r="Q239" s="243"/>
      <c r="R239" s="243"/>
      <c r="S239" s="243"/>
      <c r="T239" s="24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5" t="s">
        <v>147</v>
      </c>
      <c r="AU239" s="245" t="s">
        <v>85</v>
      </c>
      <c r="AV239" s="14" t="s">
        <v>85</v>
      </c>
      <c r="AW239" s="14" t="s">
        <v>36</v>
      </c>
      <c r="AX239" s="14" t="s">
        <v>76</v>
      </c>
      <c r="AY239" s="245" t="s">
        <v>136</v>
      </c>
    </row>
    <row r="240" s="13" customFormat="1">
      <c r="A240" s="13"/>
      <c r="B240" s="224"/>
      <c r="C240" s="225"/>
      <c r="D240" s="226" t="s">
        <v>147</v>
      </c>
      <c r="E240" s="227" t="s">
        <v>19</v>
      </c>
      <c r="F240" s="228" t="s">
        <v>188</v>
      </c>
      <c r="G240" s="225"/>
      <c r="H240" s="227" t="s">
        <v>19</v>
      </c>
      <c r="I240" s="229"/>
      <c r="J240" s="225"/>
      <c r="K240" s="225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147</v>
      </c>
      <c r="AU240" s="234" t="s">
        <v>85</v>
      </c>
      <c r="AV240" s="13" t="s">
        <v>83</v>
      </c>
      <c r="AW240" s="13" t="s">
        <v>36</v>
      </c>
      <c r="AX240" s="13" t="s">
        <v>76</v>
      </c>
      <c r="AY240" s="234" t="s">
        <v>136</v>
      </c>
    </row>
    <row r="241" s="14" customFormat="1">
      <c r="A241" s="14"/>
      <c r="B241" s="235"/>
      <c r="C241" s="236"/>
      <c r="D241" s="226" t="s">
        <v>147</v>
      </c>
      <c r="E241" s="237" t="s">
        <v>19</v>
      </c>
      <c r="F241" s="238" t="s">
        <v>238</v>
      </c>
      <c r="G241" s="236"/>
      <c r="H241" s="239">
        <v>20.879999999999999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5" t="s">
        <v>147</v>
      </c>
      <c r="AU241" s="245" t="s">
        <v>85</v>
      </c>
      <c r="AV241" s="14" t="s">
        <v>85</v>
      </c>
      <c r="AW241" s="14" t="s">
        <v>36</v>
      </c>
      <c r="AX241" s="14" t="s">
        <v>76</v>
      </c>
      <c r="AY241" s="245" t="s">
        <v>136</v>
      </c>
    </row>
    <row r="242" s="14" customFormat="1">
      <c r="A242" s="14"/>
      <c r="B242" s="235"/>
      <c r="C242" s="236"/>
      <c r="D242" s="226" t="s">
        <v>147</v>
      </c>
      <c r="E242" s="237" t="s">
        <v>19</v>
      </c>
      <c r="F242" s="238" t="s">
        <v>239</v>
      </c>
      <c r="G242" s="236"/>
      <c r="H242" s="239">
        <v>3.2400000000000002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147</v>
      </c>
      <c r="AU242" s="245" t="s">
        <v>85</v>
      </c>
      <c r="AV242" s="14" t="s">
        <v>85</v>
      </c>
      <c r="AW242" s="14" t="s">
        <v>36</v>
      </c>
      <c r="AX242" s="14" t="s">
        <v>76</v>
      </c>
      <c r="AY242" s="245" t="s">
        <v>136</v>
      </c>
    </row>
    <row r="243" s="14" customFormat="1">
      <c r="A243" s="14"/>
      <c r="B243" s="235"/>
      <c r="C243" s="236"/>
      <c r="D243" s="226" t="s">
        <v>147</v>
      </c>
      <c r="E243" s="237" t="s">
        <v>19</v>
      </c>
      <c r="F243" s="238" t="s">
        <v>240</v>
      </c>
      <c r="G243" s="236"/>
      <c r="H243" s="239">
        <v>9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147</v>
      </c>
      <c r="AU243" s="245" t="s">
        <v>85</v>
      </c>
      <c r="AV243" s="14" t="s">
        <v>85</v>
      </c>
      <c r="AW243" s="14" t="s">
        <v>36</v>
      </c>
      <c r="AX243" s="14" t="s">
        <v>76</v>
      </c>
      <c r="AY243" s="245" t="s">
        <v>136</v>
      </c>
    </row>
    <row r="244" s="14" customFormat="1">
      <c r="A244" s="14"/>
      <c r="B244" s="235"/>
      <c r="C244" s="236"/>
      <c r="D244" s="226" t="s">
        <v>147</v>
      </c>
      <c r="E244" s="237" t="s">
        <v>19</v>
      </c>
      <c r="F244" s="238" t="s">
        <v>241</v>
      </c>
      <c r="G244" s="236"/>
      <c r="H244" s="239">
        <v>7.2000000000000002</v>
      </c>
      <c r="I244" s="240"/>
      <c r="J244" s="236"/>
      <c r="K244" s="236"/>
      <c r="L244" s="241"/>
      <c r="M244" s="242"/>
      <c r="N244" s="243"/>
      <c r="O244" s="243"/>
      <c r="P244" s="243"/>
      <c r="Q244" s="243"/>
      <c r="R244" s="243"/>
      <c r="S244" s="243"/>
      <c r="T244" s="24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5" t="s">
        <v>147</v>
      </c>
      <c r="AU244" s="245" t="s">
        <v>85</v>
      </c>
      <c r="AV244" s="14" t="s">
        <v>85</v>
      </c>
      <c r="AW244" s="14" t="s">
        <v>36</v>
      </c>
      <c r="AX244" s="14" t="s">
        <v>76</v>
      </c>
      <c r="AY244" s="245" t="s">
        <v>136</v>
      </c>
    </row>
    <row r="245" s="14" customFormat="1">
      <c r="A245" s="14"/>
      <c r="B245" s="235"/>
      <c r="C245" s="236"/>
      <c r="D245" s="226" t="s">
        <v>147</v>
      </c>
      <c r="E245" s="237" t="s">
        <v>19</v>
      </c>
      <c r="F245" s="238" t="s">
        <v>242</v>
      </c>
      <c r="G245" s="236"/>
      <c r="H245" s="239">
        <v>10.92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5" t="s">
        <v>147</v>
      </c>
      <c r="AU245" s="245" t="s">
        <v>85</v>
      </c>
      <c r="AV245" s="14" t="s">
        <v>85</v>
      </c>
      <c r="AW245" s="14" t="s">
        <v>36</v>
      </c>
      <c r="AX245" s="14" t="s">
        <v>76</v>
      </c>
      <c r="AY245" s="245" t="s">
        <v>136</v>
      </c>
    </row>
    <row r="246" s="14" customFormat="1">
      <c r="A246" s="14"/>
      <c r="B246" s="235"/>
      <c r="C246" s="236"/>
      <c r="D246" s="226" t="s">
        <v>147</v>
      </c>
      <c r="E246" s="237" t="s">
        <v>19</v>
      </c>
      <c r="F246" s="238" t="s">
        <v>243</v>
      </c>
      <c r="G246" s="236"/>
      <c r="H246" s="239">
        <v>8.7599999999999998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147</v>
      </c>
      <c r="AU246" s="245" t="s">
        <v>85</v>
      </c>
      <c r="AV246" s="14" t="s">
        <v>85</v>
      </c>
      <c r="AW246" s="14" t="s">
        <v>36</v>
      </c>
      <c r="AX246" s="14" t="s">
        <v>76</v>
      </c>
      <c r="AY246" s="245" t="s">
        <v>136</v>
      </c>
    </row>
    <row r="247" s="14" customFormat="1">
      <c r="A247" s="14"/>
      <c r="B247" s="235"/>
      <c r="C247" s="236"/>
      <c r="D247" s="226" t="s">
        <v>147</v>
      </c>
      <c r="E247" s="237" t="s">
        <v>19</v>
      </c>
      <c r="F247" s="238" t="s">
        <v>244</v>
      </c>
      <c r="G247" s="236"/>
      <c r="H247" s="239">
        <v>11.279999999999999</v>
      </c>
      <c r="I247" s="240"/>
      <c r="J247" s="236"/>
      <c r="K247" s="236"/>
      <c r="L247" s="241"/>
      <c r="M247" s="242"/>
      <c r="N247" s="243"/>
      <c r="O247" s="243"/>
      <c r="P247" s="243"/>
      <c r="Q247" s="243"/>
      <c r="R247" s="243"/>
      <c r="S247" s="243"/>
      <c r="T247" s="24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5" t="s">
        <v>147</v>
      </c>
      <c r="AU247" s="245" t="s">
        <v>85</v>
      </c>
      <c r="AV247" s="14" t="s">
        <v>85</v>
      </c>
      <c r="AW247" s="14" t="s">
        <v>36</v>
      </c>
      <c r="AX247" s="14" t="s">
        <v>76</v>
      </c>
      <c r="AY247" s="245" t="s">
        <v>136</v>
      </c>
    </row>
    <row r="248" s="14" customFormat="1">
      <c r="A248" s="14"/>
      <c r="B248" s="235"/>
      <c r="C248" s="236"/>
      <c r="D248" s="226" t="s">
        <v>147</v>
      </c>
      <c r="E248" s="237" t="s">
        <v>19</v>
      </c>
      <c r="F248" s="238" t="s">
        <v>245</v>
      </c>
      <c r="G248" s="236"/>
      <c r="H248" s="239">
        <v>14.640000000000001</v>
      </c>
      <c r="I248" s="240"/>
      <c r="J248" s="236"/>
      <c r="K248" s="236"/>
      <c r="L248" s="241"/>
      <c r="M248" s="242"/>
      <c r="N248" s="243"/>
      <c r="O248" s="243"/>
      <c r="P248" s="243"/>
      <c r="Q248" s="243"/>
      <c r="R248" s="243"/>
      <c r="S248" s="243"/>
      <c r="T248" s="24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5" t="s">
        <v>147</v>
      </c>
      <c r="AU248" s="245" t="s">
        <v>85</v>
      </c>
      <c r="AV248" s="14" t="s">
        <v>85</v>
      </c>
      <c r="AW248" s="14" t="s">
        <v>36</v>
      </c>
      <c r="AX248" s="14" t="s">
        <v>76</v>
      </c>
      <c r="AY248" s="245" t="s">
        <v>136</v>
      </c>
    </row>
    <row r="249" s="15" customFormat="1">
      <c r="A249" s="15"/>
      <c r="B249" s="246"/>
      <c r="C249" s="247"/>
      <c r="D249" s="226" t="s">
        <v>147</v>
      </c>
      <c r="E249" s="248" t="s">
        <v>19</v>
      </c>
      <c r="F249" s="249" t="s">
        <v>152</v>
      </c>
      <c r="G249" s="247"/>
      <c r="H249" s="250">
        <v>602.49000000000001</v>
      </c>
      <c r="I249" s="251"/>
      <c r="J249" s="247"/>
      <c r="K249" s="247"/>
      <c r="L249" s="252"/>
      <c r="M249" s="253"/>
      <c r="N249" s="254"/>
      <c r="O249" s="254"/>
      <c r="P249" s="254"/>
      <c r="Q249" s="254"/>
      <c r="R249" s="254"/>
      <c r="S249" s="254"/>
      <c r="T249" s="25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6" t="s">
        <v>147</v>
      </c>
      <c r="AU249" s="256" t="s">
        <v>85</v>
      </c>
      <c r="AV249" s="15" t="s">
        <v>143</v>
      </c>
      <c r="AW249" s="15" t="s">
        <v>36</v>
      </c>
      <c r="AX249" s="15" t="s">
        <v>83</v>
      </c>
      <c r="AY249" s="256" t="s">
        <v>136</v>
      </c>
    </row>
    <row r="250" s="14" customFormat="1">
      <c r="A250" s="14"/>
      <c r="B250" s="235"/>
      <c r="C250" s="236"/>
      <c r="D250" s="226" t="s">
        <v>147</v>
      </c>
      <c r="E250" s="236"/>
      <c r="F250" s="238" t="s">
        <v>252</v>
      </c>
      <c r="G250" s="236"/>
      <c r="H250" s="239">
        <v>662.73900000000003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147</v>
      </c>
      <c r="AU250" s="245" t="s">
        <v>85</v>
      </c>
      <c r="AV250" s="14" t="s">
        <v>85</v>
      </c>
      <c r="AW250" s="14" t="s">
        <v>4</v>
      </c>
      <c r="AX250" s="14" t="s">
        <v>83</v>
      </c>
      <c r="AY250" s="245" t="s">
        <v>136</v>
      </c>
    </row>
    <row r="251" s="2" customFormat="1" ht="37.8" customHeight="1">
      <c r="A251" s="40"/>
      <c r="B251" s="41"/>
      <c r="C251" s="206" t="s">
        <v>253</v>
      </c>
      <c r="D251" s="206" t="s">
        <v>138</v>
      </c>
      <c r="E251" s="207" t="s">
        <v>254</v>
      </c>
      <c r="F251" s="208" t="s">
        <v>255</v>
      </c>
      <c r="G251" s="209" t="s">
        <v>200</v>
      </c>
      <c r="H251" s="210">
        <v>76.599999999999994</v>
      </c>
      <c r="I251" s="211"/>
      <c r="J251" s="212">
        <f>ROUND(I251*H251,2)</f>
        <v>0</v>
      </c>
      <c r="K251" s="208" t="s">
        <v>142</v>
      </c>
      <c r="L251" s="46"/>
      <c r="M251" s="213" t="s">
        <v>19</v>
      </c>
      <c r="N251" s="214" t="s">
        <v>47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143</v>
      </c>
      <c r="AT251" s="217" t="s">
        <v>138</v>
      </c>
      <c r="AU251" s="217" t="s">
        <v>85</v>
      </c>
      <c r="AY251" s="19" t="s">
        <v>136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83</v>
      </c>
      <c r="BK251" s="218">
        <f>ROUND(I251*H251,2)</f>
        <v>0</v>
      </c>
      <c r="BL251" s="19" t="s">
        <v>143</v>
      </c>
      <c r="BM251" s="217" t="s">
        <v>256</v>
      </c>
    </row>
    <row r="252" s="2" customFormat="1">
      <c r="A252" s="40"/>
      <c r="B252" s="41"/>
      <c r="C252" s="42"/>
      <c r="D252" s="219" t="s">
        <v>145</v>
      </c>
      <c r="E252" s="42"/>
      <c r="F252" s="220" t="s">
        <v>257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145</v>
      </c>
      <c r="AU252" s="19" t="s">
        <v>85</v>
      </c>
    </row>
    <row r="253" s="14" customFormat="1">
      <c r="A253" s="14"/>
      <c r="B253" s="235"/>
      <c r="C253" s="236"/>
      <c r="D253" s="226" t="s">
        <v>147</v>
      </c>
      <c r="E253" s="237" t="s">
        <v>19</v>
      </c>
      <c r="F253" s="238" t="s">
        <v>258</v>
      </c>
      <c r="G253" s="236"/>
      <c r="H253" s="239">
        <v>76.599999999999994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147</v>
      </c>
      <c r="AU253" s="245" t="s">
        <v>85</v>
      </c>
      <c r="AV253" s="14" t="s">
        <v>85</v>
      </c>
      <c r="AW253" s="14" t="s">
        <v>36</v>
      </c>
      <c r="AX253" s="14" t="s">
        <v>83</v>
      </c>
      <c r="AY253" s="245" t="s">
        <v>136</v>
      </c>
    </row>
    <row r="254" s="2" customFormat="1" ht="24.15" customHeight="1">
      <c r="A254" s="40"/>
      <c r="B254" s="41"/>
      <c r="C254" s="206" t="s">
        <v>259</v>
      </c>
      <c r="D254" s="206" t="s">
        <v>138</v>
      </c>
      <c r="E254" s="207" t="s">
        <v>260</v>
      </c>
      <c r="F254" s="208" t="s">
        <v>261</v>
      </c>
      <c r="G254" s="209" t="s">
        <v>200</v>
      </c>
      <c r="H254" s="210">
        <v>662.73900000000003</v>
      </c>
      <c r="I254" s="211"/>
      <c r="J254" s="212">
        <f>ROUND(I254*H254,2)</f>
        <v>0</v>
      </c>
      <c r="K254" s="208" t="s">
        <v>142</v>
      </c>
      <c r="L254" s="46"/>
      <c r="M254" s="213" t="s">
        <v>19</v>
      </c>
      <c r="N254" s="214" t="s">
        <v>47</v>
      </c>
      <c r="O254" s="86"/>
      <c r="P254" s="215">
        <f>O254*H254</f>
        <v>0</v>
      </c>
      <c r="Q254" s="215">
        <v>0</v>
      </c>
      <c r="R254" s="215">
        <f>Q254*H254</f>
        <v>0</v>
      </c>
      <c r="S254" s="215">
        <v>0</v>
      </c>
      <c r="T254" s="216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17" t="s">
        <v>143</v>
      </c>
      <c r="AT254" s="217" t="s">
        <v>138</v>
      </c>
      <c r="AU254" s="217" t="s">
        <v>85</v>
      </c>
      <c r="AY254" s="19" t="s">
        <v>136</v>
      </c>
      <c r="BE254" s="218">
        <f>IF(N254="základní",J254,0)</f>
        <v>0</v>
      </c>
      <c r="BF254" s="218">
        <f>IF(N254="snížená",J254,0)</f>
        <v>0</v>
      </c>
      <c r="BG254" s="218">
        <f>IF(N254="zákl. přenesená",J254,0)</f>
        <v>0</v>
      </c>
      <c r="BH254" s="218">
        <f>IF(N254="sníž. přenesená",J254,0)</f>
        <v>0</v>
      </c>
      <c r="BI254" s="218">
        <f>IF(N254="nulová",J254,0)</f>
        <v>0</v>
      </c>
      <c r="BJ254" s="19" t="s">
        <v>83</v>
      </c>
      <c r="BK254" s="218">
        <f>ROUND(I254*H254,2)</f>
        <v>0</v>
      </c>
      <c r="BL254" s="19" t="s">
        <v>143</v>
      </c>
      <c r="BM254" s="217" t="s">
        <v>262</v>
      </c>
    </row>
    <row r="255" s="2" customFormat="1">
      <c r="A255" s="40"/>
      <c r="B255" s="41"/>
      <c r="C255" s="42"/>
      <c r="D255" s="219" t="s">
        <v>145</v>
      </c>
      <c r="E255" s="42"/>
      <c r="F255" s="220" t="s">
        <v>263</v>
      </c>
      <c r="G255" s="42"/>
      <c r="H255" s="42"/>
      <c r="I255" s="221"/>
      <c r="J255" s="42"/>
      <c r="K255" s="42"/>
      <c r="L255" s="46"/>
      <c r="M255" s="222"/>
      <c r="N255" s="223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145</v>
      </c>
      <c r="AU255" s="19" t="s">
        <v>85</v>
      </c>
    </row>
    <row r="256" s="13" customFormat="1">
      <c r="A256" s="13"/>
      <c r="B256" s="224"/>
      <c r="C256" s="225"/>
      <c r="D256" s="226" t="s">
        <v>147</v>
      </c>
      <c r="E256" s="227" t="s">
        <v>19</v>
      </c>
      <c r="F256" s="228" t="s">
        <v>212</v>
      </c>
      <c r="G256" s="225"/>
      <c r="H256" s="227" t="s">
        <v>19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147</v>
      </c>
      <c r="AU256" s="234" t="s">
        <v>85</v>
      </c>
      <c r="AV256" s="13" t="s">
        <v>83</v>
      </c>
      <c r="AW256" s="13" t="s">
        <v>36</v>
      </c>
      <c r="AX256" s="13" t="s">
        <v>76</v>
      </c>
      <c r="AY256" s="234" t="s">
        <v>136</v>
      </c>
    </row>
    <row r="257" s="14" customFormat="1">
      <c r="A257" s="14"/>
      <c r="B257" s="235"/>
      <c r="C257" s="236"/>
      <c r="D257" s="226" t="s">
        <v>147</v>
      </c>
      <c r="E257" s="237" t="s">
        <v>19</v>
      </c>
      <c r="F257" s="238" t="s">
        <v>213</v>
      </c>
      <c r="G257" s="236"/>
      <c r="H257" s="239">
        <v>19.814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147</v>
      </c>
      <c r="AU257" s="245" t="s">
        <v>85</v>
      </c>
      <c r="AV257" s="14" t="s">
        <v>85</v>
      </c>
      <c r="AW257" s="14" t="s">
        <v>36</v>
      </c>
      <c r="AX257" s="14" t="s">
        <v>76</v>
      </c>
      <c r="AY257" s="245" t="s">
        <v>136</v>
      </c>
    </row>
    <row r="258" s="14" customFormat="1">
      <c r="A258" s="14"/>
      <c r="B258" s="235"/>
      <c r="C258" s="236"/>
      <c r="D258" s="226" t="s">
        <v>147</v>
      </c>
      <c r="E258" s="237" t="s">
        <v>19</v>
      </c>
      <c r="F258" s="238" t="s">
        <v>214</v>
      </c>
      <c r="G258" s="236"/>
      <c r="H258" s="239">
        <v>9.9169999999999998</v>
      </c>
      <c r="I258" s="240"/>
      <c r="J258" s="236"/>
      <c r="K258" s="236"/>
      <c r="L258" s="241"/>
      <c r="M258" s="242"/>
      <c r="N258" s="243"/>
      <c r="O258" s="243"/>
      <c r="P258" s="243"/>
      <c r="Q258" s="243"/>
      <c r="R258" s="243"/>
      <c r="S258" s="243"/>
      <c r="T258" s="24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5" t="s">
        <v>147</v>
      </c>
      <c r="AU258" s="245" t="s">
        <v>85</v>
      </c>
      <c r="AV258" s="14" t="s">
        <v>85</v>
      </c>
      <c r="AW258" s="14" t="s">
        <v>36</v>
      </c>
      <c r="AX258" s="14" t="s">
        <v>76</v>
      </c>
      <c r="AY258" s="245" t="s">
        <v>136</v>
      </c>
    </row>
    <row r="259" s="14" customFormat="1">
      <c r="A259" s="14"/>
      <c r="B259" s="235"/>
      <c r="C259" s="236"/>
      <c r="D259" s="226" t="s">
        <v>147</v>
      </c>
      <c r="E259" s="237" t="s">
        <v>19</v>
      </c>
      <c r="F259" s="238" t="s">
        <v>215</v>
      </c>
      <c r="G259" s="236"/>
      <c r="H259" s="239">
        <v>37.555999999999997</v>
      </c>
      <c r="I259" s="240"/>
      <c r="J259" s="236"/>
      <c r="K259" s="236"/>
      <c r="L259" s="241"/>
      <c r="M259" s="242"/>
      <c r="N259" s="243"/>
      <c r="O259" s="243"/>
      <c r="P259" s="243"/>
      <c r="Q259" s="243"/>
      <c r="R259" s="243"/>
      <c r="S259" s="243"/>
      <c r="T259" s="24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5" t="s">
        <v>147</v>
      </c>
      <c r="AU259" s="245" t="s">
        <v>85</v>
      </c>
      <c r="AV259" s="14" t="s">
        <v>85</v>
      </c>
      <c r="AW259" s="14" t="s">
        <v>36</v>
      </c>
      <c r="AX259" s="14" t="s">
        <v>76</v>
      </c>
      <c r="AY259" s="245" t="s">
        <v>136</v>
      </c>
    </row>
    <row r="260" s="14" customFormat="1">
      <c r="A260" s="14"/>
      <c r="B260" s="235"/>
      <c r="C260" s="236"/>
      <c r="D260" s="226" t="s">
        <v>147</v>
      </c>
      <c r="E260" s="237" t="s">
        <v>19</v>
      </c>
      <c r="F260" s="238" t="s">
        <v>216</v>
      </c>
      <c r="G260" s="236"/>
      <c r="H260" s="239">
        <v>13.369999999999999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147</v>
      </c>
      <c r="AU260" s="245" t="s">
        <v>85</v>
      </c>
      <c r="AV260" s="14" t="s">
        <v>85</v>
      </c>
      <c r="AW260" s="14" t="s">
        <v>36</v>
      </c>
      <c r="AX260" s="14" t="s">
        <v>76</v>
      </c>
      <c r="AY260" s="245" t="s">
        <v>136</v>
      </c>
    </row>
    <row r="261" s="14" customFormat="1">
      <c r="A261" s="14"/>
      <c r="B261" s="235"/>
      <c r="C261" s="236"/>
      <c r="D261" s="226" t="s">
        <v>147</v>
      </c>
      <c r="E261" s="237" t="s">
        <v>19</v>
      </c>
      <c r="F261" s="238" t="s">
        <v>217</v>
      </c>
      <c r="G261" s="236"/>
      <c r="H261" s="239">
        <v>21.960000000000001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147</v>
      </c>
      <c r="AU261" s="245" t="s">
        <v>85</v>
      </c>
      <c r="AV261" s="14" t="s">
        <v>85</v>
      </c>
      <c r="AW261" s="14" t="s">
        <v>36</v>
      </c>
      <c r="AX261" s="14" t="s">
        <v>76</v>
      </c>
      <c r="AY261" s="245" t="s">
        <v>136</v>
      </c>
    </row>
    <row r="262" s="14" customFormat="1">
      <c r="A262" s="14"/>
      <c r="B262" s="235"/>
      <c r="C262" s="236"/>
      <c r="D262" s="226" t="s">
        <v>147</v>
      </c>
      <c r="E262" s="237" t="s">
        <v>19</v>
      </c>
      <c r="F262" s="238" t="s">
        <v>218</v>
      </c>
      <c r="G262" s="236"/>
      <c r="H262" s="239">
        <v>1.3069999999999999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147</v>
      </c>
      <c r="AU262" s="245" t="s">
        <v>85</v>
      </c>
      <c r="AV262" s="14" t="s">
        <v>85</v>
      </c>
      <c r="AW262" s="14" t="s">
        <v>36</v>
      </c>
      <c r="AX262" s="14" t="s">
        <v>76</v>
      </c>
      <c r="AY262" s="245" t="s">
        <v>136</v>
      </c>
    </row>
    <row r="263" s="14" customFormat="1">
      <c r="A263" s="14"/>
      <c r="B263" s="235"/>
      <c r="C263" s="236"/>
      <c r="D263" s="226" t="s">
        <v>147</v>
      </c>
      <c r="E263" s="237" t="s">
        <v>19</v>
      </c>
      <c r="F263" s="238" t="s">
        <v>219</v>
      </c>
      <c r="G263" s="236"/>
      <c r="H263" s="239">
        <v>43.017000000000003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147</v>
      </c>
      <c r="AU263" s="245" t="s">
        <v>85</v>
      </c>
      <c r="AV263" s="14" t="s">
        <v>85</v>
      </c>
      <c r="AW263" s="14" t="s">
        <v>36</v>
      </c>
      <c r="AX263" s="14" t="s">
        <v>76</v>
      </c>
      <c r="AY263" s="245" t="s">
        <v>136</v>
      </c>
    </row>
    <row r="264" s="14" customFormat="1">
      <c r="A264" s="14"/>
      <c r="B264" s="235"/>
      <c r="C264" s="236"/>
      <c r="D264" s="226" t="s">
        <v>147</v>
      </c>
      <c r="E264" s="237" t="s">
        <v>19</v>
      </c>
      <c r="F264" s="238" t="s">
        <v>220</v>
      </c>
      <c r="G264" s="236"/>
      <c r="H264" s="239">
        <v>13.868</v>
      </c>
      <c r="I264" s="240"/>
      <c r="J264" s="236"/>
      <c r="K264" s="236"/>
      <c r="L264" s="241"/>
      <c r="M264" s="242"/>
      <c r="N264" s="243"/>
      <c r="O264" s="243"/>
      <c r="P264" s="243"/>
      <c r="Q264" s="243"/>
      <c r="R264" s="243"/>
      <c r="S264" s="243"/>
      <c r="T264" s="24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5" t="s">
        <v>147</v>
      </c>
      <c r="AU264" s="245" t="s">
        <v>85</v>
      </c>
      <c r="AV264" s="14" t="s">
        <v>85</v>
      </c>
      <c r="AW264" s="14" t="s">
        <v>36</v>
      </c>
      <c r="AX264" s="14" t="s">
        <v>76</v>
      </c>
      <c r="AY264" s="245" t="s">
        <v>136</v>
      </c>
    </row>
    <row r="265" s="14" customFormat="1">
      <c r="A265" s="14"/>
      <c r="B265" s="235"/>
      <c r="C265" s="236"/>
      <c r="D265" s="226" t="s">
        <v>147</v>
      </c>
      <c r="E265" s="237" t="s">
        <v>19</v>
      </c>
      <c r="F265" s="238" t="s">
        <v>221</v>
      </c>
      <c r="G265" s="236"/>
      <c r="H265" s="239">
        <v>1.8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147</v>
      </c>
      <c r="AU265" s="245" t="s">
        <v>85</v>
      </c>
      <c r="AV265" s="14" t="s">
        <v>85</v>
      </c>
      <c r="AW265" s="14" t="s">
        <v>36</v>
      </c>
      <c r="AX265" s="14" t="s">
        <v>76</v>
      </c>
      <c r="AY265" s="245" t="s">
        <v>136</v>
      </c>
    </row>
    <row r="266" s="14" customFormat="1">
      <c r="A266" s="14"/>
      <c r="B266" s="235"/>
      <c r="C266" s="236"/>
      <c r="D266" s="226" t="s">
        <v>147</v>
      </c>
      <c r="E266" s="237" t="s">
        <v>19</v>
      </c>
      <c r="F266" s="238" t="s">
        <v>222</v>
      </c>
      <c r="G266" s="236"/>
      <c r="H266" s="239">
        <v>5.6600000000000001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147</v>
      </c>
      <c r="AU266" s="245" t="s">
        <v>85</v>
      </c>
      <c r="AV266" s="14" t="s">
        <v>85</v>
      </c>
      <c r="AW266" s="14" t="s">
        <v>36</v>
      </c>
      <c r="AX266" s="14" t="s">
        <v>76</v>
      </c>
      <c r="AY266" s="245" t="s">
        <v>136</v>
      </c>
    </row>
    <row r="267" s="14" customFormat="1">
      <c r="A267" s="14"/>
      <c r="B267" s="235"/>
      <c r="C267" s="236"/>
      <c r="D267" s="226" t="s">
        <v>147</v>
      </c>
      <c r="E267" s="237" t="s">
        <v>19</v>
      </c>
      <c r="F267" s="238" t="s">
        <v>223</v>
      </c>
      <c r="G267" s="236"/>
      <c r="H267" s="239">
        <v>9.4589999999999996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147</v>
      </c>
      <c r="AU267" s="245" t="s">
        <v>85</v>
      </c>
      <c r="AV267" s="14" t="s">
        <v>85</v>
      </c>
      <c r="AW267" s="14" t="s">
        <v>36</v>
      </c>
      <c r="AX267" s="14" t="s">
        <v>76</v>
      </c>
      <c r="AY267" s="245" t="s">
        <v>136</v>
      </c>
    </row>
    <row r="268" s="14" customFormat="1">
      <c r="A268" s="14"/>
      <c r="B268" s="235"/>
      <c r="C268" s="236"/>
      <c r="D268" s="226" t="s">
        <v>147</v>
      </c>
      <c r="E268" s="237" t="s">
        <v>19</v>
      </c>
      <c r="F268" s="238" t="s">
        <v>224</v>
      </c>
      <c r="G268" s="236"/>
      <c r="H268" s="239">
        <v>5.3949999999999996</v>
      </c>
      <c r="I268" s="240"/>
      <c r="J268" s="236"/>
      <c r="K268" s="236"/>
      <c r="L268" s="241"/>
      <c r="M268" s="242"/>
      <c r="N268" s="243"/>
      <c r="O268" s="243"/>
      <c r="P268" s="243"/>
      <c r="Q268" s="243"/>
      <c r="R268" s="243"/>
      <c r="S268" s="243"/>
      <c r="T268" s="24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5" t="s">
        <v>147</v>
      </c>
      <c r="AU268" s="245" t="s">
        <v>85</v>
      </c>
      <c r="AV268" s="14" t="s">
        <v>85</v>
      </c>
      <c r="AW268" s="14" t="s">
        <v>36</v>
      </c>
      <c r="AX268" s="14" t="s">
        <v>76</v>
      </c>
      <c r="AY268" s="245" t="s">
        <v>136</v>
      </c>
    </row>
    <row r="269" s="14" customFormat="1">
      <c r="A269" s="14"/>
      <c r="B269" s="235"/>
      <c r="C269" s="236"/>
      <c r="D269" s="226" t="s">
        <v>147</v>
      </c>
      <c r="E269" s="237" t="s">
        <v>19</v>
      </c>
      <c r="F269" s="238" t="s">
        <v>225</v>
      </c>
      <c r="G269" s="236"/>
      <c r="H269" s="239">
        <v>15.222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147</v>
      </c>
      <c r="AU269" s="245" t="s">
        <v>85</v>
      </c>
      <c r="AV269" s="14" t="s">
        <v>85</v>
      </c>
      <c r="AW269" s="14" t="s">
        <v>36</v>
      </c>
      <c r="AX269" s="14" t="s">
        <v>76</v>
      </c>
      <c r="AY269" s="245" t="s">
        <v>136</v>
      </c>
    </row>
    <row r="270" s="16" customFormat="1">
      <c r="A270" s="16"/>
      <c r="B270" s="257"/>
      <c r="C270" s="258"/>
      <c r="D270" s="226" t="s">
        <v>147</v>
      </c>
      <c r="E270" s="259" t="s">
        <v>19</v>
      </c>
      <c r="F270" s="260" t="s">
        <v>181</v>
      </c>
      <c r="G270" s="258"/>
      <c r="H270" s="261">
        <v>198.345</v>
      </c>
      <c r="I270" s="262"/>
      <c r="J270" s="258"/>
      <c r="K270" s="258"/>
      <c r="L270" s="263"/>
      <c r="M270" s="264"/>
      <c r="N270" s="265"/>
      <c r="O270" s="265"/>
      <c r="P270" s="265"/>
      <c r="Q270" s="265"/>
      <c r="R270" s="265"/>
      <c r="S270" s="265"/>
      <c r="T270" s="266"/>
      <c r="U270" s="16"/>
      <c r="V270" s="16"/>
      <c r="W270" s="16"/>
      <c r="X270" s="16"/>
      <c r="Y270" s="16"/>
      <c r="Z270" s="16"/>
      <c r="AA270" s="16"/>
      <c r="AB270" s="16"/>
      <c r="AC270" s="16"/>
      <c r="AD270" s="16"/>
      <c r="AE270" s="16"/>
      <c r="AT270" s="267" t="s">
        <v>147</v>
      </c>
      <c r="AU270" s="267" t="s">
        <v>85</v>
      </c>
      <c r="AV270" s="16" t="s">
        <v>157</v>
      </c>
      <c r="AW270" s="16" t="s">
        <v>36</v>
      </c>
      <c r="AX270" s="16" t="s">
        <v>76</v>
      </c>
      <c r="AY270" s="267" t="s">
        <v>136</v>
      </c>
    </row>
    <row r="271" s="13" customFormat="1">
      <c r="A271" s="13"/>
      <c r="B271" s="224"/>
      <c r="C271" s="225"/>
      <c r="D271" s="226" t="s">
        <v>147</v>
      </c>
      <c r="E271" s="227" t="s">
        <v>19</v>
      </c>
      <c r="F271" s="228" t="s">
        <v>226</v>
      </c>
      <c r="G271" s="225"/>
      <c r="H271" s="227" t="s">
        <v>19</v>
      </c>
      <c r="I271" s="229"/>
      <c r="J271" s="225"/>
      <c r="K271" s="225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147</v>
      </c>
      <c r="AU271" s="234" t="s">
        <v>85</v>
      </c>
      <c r="AV271" s="13" t="s">
        <v>83</v>
      </c>
      <c r="AW271" s="13" t="s">
        <v>36</v>
      </c>
      <c r="AX271" s="13" t="s">
        <v>76</v>
      </c>
      <c r="AY271" s="234" t="s">
        <v>136</v>
      </c>
    </row>
    <row r="272" s="14" customFormat="1">
      <c r="A272" s="14"/>
      <c r="B272" s="235"/>
      <c r="C272" s="236"/>
      <c r="D272" s="226" t="s">
        <v>147</v>
      </c>
      <c r="E272" s="237" t="s">
        <v>19</v>
      </c>
      <c r="F272" s="238" t="s">
        <v>227</v>
      </c>
      <c r="G272" s="236"/>
      <c r="H272" s="239">
        <v>2.532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147</v>
      </c>
      <c r="AU272" s="245" t="s">
        <v>85</v>
      </c>
      <c r="AV272" s="14" t="s">
        <v>85</v>
      </c>
      <c r="AW272" s="14" t="s">
        <v>36</v>
      </c>
      <c r="AX272" s="14" t="s">
        <v>76</v>
      </c>
      <c r="AY272" s="245" t="s">
        <v>136</v>
      </c>
    </row>
    <row r="273" s="14" customFormat="1">
      <c r="A273" s="14"/>
      <c r="B273" s="235"/>
      <c r="C273" s="236"/>
      <c r="D273" s="226" t="s">
        <v>147</v>
      </c>
      <c r="E273" s="237" t="s">
        <v>19</v>
      </c>
      <c r="F273" s="238" t="s">
        <v>228</v>
      </c>
      <c r="G273" s="236"/>
      <c r="H273" s="239">
        <v>1.665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147</v>
      </c>
      <c r="AU273" s="245" t="s">
        <v>85</v>
      </c>
      <c r="AV273" s="14" t="s">
        <v>85</v>
      </c>
      <c r="AW273" s="14" t="s">
        <v>36</v>
      </c>
      <c r="AX273" s="14" t="s">
        <v>76</v>
      </c>
      <c r="AY273" s="245" t="s">
        <v>136</v>
      </c>
    </row>
    <row r="274" s="14" customFormat="1">
      <c r="A274" s="14"/>
      <c r="B274" s="235"/>
      <c r="C274" s="236"/>
      <c r="D274" s="226" t="s">
        <v>147</v>
      </c>
      <c r="E274" s="237" t="s">
        <v>19</v>
      </c>
      <c r="F274" s="238" t="s">
        <v>229</v>
      </c>
      <c r="G274" s="236"/>
      <c r="H274" s="239">
        <v>9.4109999999999996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147</v>
      </c>
      <c r="AU274" s="245" t="s">
        <v>85</v>
      </c>
      <c r="AV274" s="14" t="s">
        <v>85</v>
      </c>
      <c r="AW274" s="14" t="s">
        <v>36</v>
      </c>
      <c r="AX274" s="14" t="s">
        <v>76</v>
      </c>
      <c r="AY274" s="245" t="s">
        <v>136</v>
      </c>
    </row>
    <row r="275" s="14" customFormat="1">
      <c r="A275" s="14"/>
      <c r="B275" s="235"/>
      <c r="C275" s="236"/>
      <c r="D275" s="226" t="s">
        <v>147</v>
      </c>
      <c r="E275" s="237" t="s">
        <v>19</v>
      </c>
      <c r="F275" s="238" t="s">
        <v>230</v>
      </c>
      <c r="G275" s="236"/>
      <c r="H275" s="239">
        <v>3.504</v>
      </c>
      <c r="I275" s="240"/>
      <c r="J275" s="236"/>
      <c r="K275" s="236"/>
      <c r="L275" s="241"/>
      <c r="M275" s="242"/>
      <c r="N275" s="243"/>
      <c r="O275" s="243"/>
      <c r="P275" s="243"/>
      <c r="Q275" s="243"/>
      <c r="R275" s="243"/>
      <c r="S275" s="243"/>
      <c r="T275" s="24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5" t="s">
        <v>147</v>
      </c>
      <c r="AU275" s="245" t="s">
        <v>85</v>
      </c>
      <c r="AV275" s="14" t="s">
        <v>85</v>
      </c>
      <c r="AW275" s="14" t="s">
        <v>36</v>
      </c>
      <c r="AX275" s="14" t="s">
        <v>76</v>
      </c>
      <c r="AY275" s="245" t="s">
        <v>136</v>
      </c>
    </row>
    <row r="276" s="14" customFormat="1">
      <c r="A276" s="14"/>
      <c r="B276" s="235"/>
      <c r="C276" s="236"/>
      <c r="D276" s="226" t="s">
        <v>147</v>
      </c>
      <c r="E276" s="237" t="s">
        <v>19</v>
      </c>
      <c r="F276" s="238" t="s">
        <v>231</v>
      </c>
      <c r="G276" s="236"/>
      <c r="H276" s="239">
        <v>4.3920000000000003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147</v>
      </c>
      <c r="AU276" s="245" t="s">
        <v>85</v>
      </c>
      <c r="AV276" s="14" t="s">
        <v>85</v>
      </c>
      <c r="AW276" s="14" t="s">
        <v>36</v>
      </c>
      <c r="AX276" s="14" t="s">
        <v>76</v>
      </c>
      <c r="AY276" s="245" t="s">
        <v>136</v>
      </c>
    </row>
    <row r="277" s="14" customFormat="1">
      <c r="A277" s="14"/>
      <c r="B277" s="235"/>
      <c r="C277" s="236"/>
      <c r="D277" s="226" t="s">
        <v>147</v>
      </c>
      <c r="E277" s="237" t="s">
        <v>19</v>
      </c>
      <c r="F277" s="238" t="s">
        <v>232</v>
      </c>
      <c r="G277" s="236"/>
      <c r="H277" s="239">
        <v>0.29599999999999999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147</v>
      </c>
      <c r="AU277" s="245" t="s">
        <v>85</v>
      </c>
      <c r="AV277" s="14" t="s">
        <v>85</v>
      </c>
      <c r="AW277" s="14" t="s">
        <v>36</v>
      </c>
      <c r="AX277" s="14" t="s">
        <v>76</v>
      </c>
      <c r="AY277" s="245" t="s">
        <v>136</v>
      </c>
    </row>
    <row r="278" s="14" customFormat="1">
      <c r="A278" s="14"/>
      <c r="B278" s="235"/>
      <c r="C278" s="236"/>
      <c r="D278" s="226" t="s">
        <v>147</v>
      </c>
      <c r="E278" s="237" t="s">
        <v>19</v>
      </c>
      <c r="F278" s="238" t="s">
        <v>233</v>
      </c>
      <c r="G278" s="236"/>
      <c r="H278" s="239">
        <v>10.545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147</v>
      </c>
      <c r="AU278" s="245" t="s">
        <v>85</v>
      </c>
      <c r="AV278" s="14" t="s">
        <v>85</v>
      </c>
      <c r="AW278" s="14" t="s">
        <v>36</v>
      </c>
      <c r="AX278" s="14" t="s">
        <v>76</v>
      </c>
      <c r="AY278" s="245" t="s">
        <v>136</v>
      </c>
    </row>
    <row r="279" s="14" customFormat="1">
      <c r="A279" s="14"/>
      <c r="B279" s="235"/>
      <c r="C279" s="236"/>
      <c r="D279" s="226" t="s">
        <v>147</v>
      </c>
      <c r="E279" s="237" t="s">
        <v>19</v>
      </c>
      <c r="F279" s="238" t="s">
        <v>234</v>
      </c>
      <c r="G279" s="236"/>
      <c r="H279" s="239">
        <v>2.8809999999999998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147</v>
      </c>
      <c r="AU279" s="245" t="s">
        <v>85</v>
      </c>
      <c r="AV279" s="14" t="s">
        <v>85</v>
      </c>
      <c r="AW279" s="14" t="s">
        <v>36</v>
      </c>
      <c r="AX279" s="14" t="s">
        <v>76</v>
      </c>
      <c r="AY279" s="245" t="s">
        <v>136</v>
      </c>
    </row>
    <row r="280" s="14" customFormat="1">
      <c r="A280" s="14"/>
      <c r="B280" s="235"/>
      <c r="C280" s="236"/>
      <c r="D280" s="226" t="s">
        <v>147</v>
      </c>
      <c r="E280" s="237" t="s">
        <v>19</v>
      </c>
      <c r="F280" s="238" t="s">
        <v>235</v>
      </c>
      <c r="G280" s="236"/>
      <c r="H280" s="239">
        <v>1.4219999999999999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147</v>
      </c>
      <c r="AU280" s="245" t="s">
        <v>85</v>
      </c>
      <c r="AV280" s="14" t="s">
        <v>85</v>
      </c>
      <c r="AW280" s="14" t="s">
        <v>36</v>
      </c>
      <c r="AX280" s="14" t="s">
        <v>76</v>
      </c>
      <c r="AY280" s="245" t="s">
        <v>136</v>
      </c>
    </row>
    <row r="281" s="14" customFormat="1">
      <c r="A281" s="14"/>
      <c r="B281" s="235"/>
      <c r="C281" s="236"/>
      <c r="D281" s="226" t="s">
        <v>147</v>
      </c>
      <c r="E281" s="237" t="s">
        <v>19</v>
      </c>
      <c r="F281" s="238" t="s">
        <v>236</v>
      </c>
      <c r="G281" s="236"/>
      <c r="H281" s="239">
        <v>0.85599999999999998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147</v>
      </c>
      <c r="AU281" s="245" t="s">
        <v>85</v>
      </c>
      <c r="AV281" s="14" t="s">
        <v>85</v>
      </c>
      <c r="AW281" s="14" t="s">
        <v>36</v>
      </c>
      <c r="AX281" s="14" t="s">
        <v>76</v>
      </c>
      <c r="AY281" s="245" t="s">
        <v>136</v>
      </c>
    </row>
    <row r="282" s="14" customFormat="1">
      <c r="A282" s="14"/>
      <c r="B282" s="235"/>
      <c r="C282" s="236"/>
      <c r="D282" s="226" t="s">
        <v>147</v>
      </c>
      <c r="E282" s="237" t="s">
        <v>19</v>
      </c>
      <c r="F282" s="238" t="s">
        <v>237</v>
      </c>
      <c r="G282" s="236"/>
      <c r="H282" s="239">
        <v>1.5860000000000001</v>
      </c>
      <c r="I282" s="240"/>
      <c r="J282" s="236"/>
      <c r="K282" s="236"/>
      <c r="L282" s="241"/>
      <c r="M282" s="242"/>
      <c r="N282" s="243"/>
      <c r="O282" s="243"/>
      <c r="P282" s="243"/>
      <c r="Q282" s="243"/>
      <c r="R282" s="243"/>
      <c r="S282" s="243"/>
      <c r="T282" s="24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5" t="s">
        <v>147</v>
      </c>
      <c r="AU282" s="245" t="s">
        <v>85</v>
      </c>
      <c r="AV282" s="14" t="s">
        <v>85</v>
      </c>
      <c r="AW282" s="14" t="s">
        <v>36</v>
      </c>
      <c r="AX282" s="14" t="s">
        <v>76</v>
      </c>
      <c r="AY282" s="245" t="s">
        <v>136</v>
      </c>
    </row>
    <row r="283" s="16" customFormat="1">
      <c r="A283" s="16"/>
      <c r="B283" s="257"/>
      <c r="C283" s="258"/>
      <c r="D283" s="226" t="s">
        <v>147</v>
      </c>
      <c r="E283" s="259" t="s">
        <v>19</v>
      </c>
      <c r="F283" s="260" t="s">
        <v>181</v>
      </c>
      <c r="G283" s="258"/>
      <c r="H283" s="261">
        <v>39.090000000000003</v>
      </c>
      <c r="I283" s="262"/>
      <c r="J283" s="258"/>
      <c r="K283" s="258"/>
      <c r="L283" s="263"/>
      <c r="M283" s="264"/>
      <c r="N283" s="265"/>
      <c r="O283" s="265"/>
      <c r="P283" s="265"/>
      <c r="Q283" s="265"/>
      <c r="R283" s="265"/>
      <c r="S283" s="265"/>
      <c r="T283" s="266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67" t="s">
        <v>147</v>
      </c>
      <c r="AU283" s="267" t="s">
        <v>85</v>
      </c>
      <c r="AV283" s="16" t="s">
        <v>157</v>
      </c>
      <c r="AW283" s="16" t="s">
        <v>36</v>
      </c>
      <c r="AX283" s="16" t="s">
        <v>76</v>
      </c>
      <c r="AY283" s="267" t="s">
        <v>136</v>
      </c>
    </row>
    <row r="284" s="13" customFormat="1">
      <c r="A284" s="13"/>
      <c r="B284" s="224"/>
      <c r="C284" s="225"/>
      <c r="D284" s="226" t="s">
        <v>147</v>
      </c>
      <c r="E284" s="227" t="s">
        <v>19</v>
      </c>
      <c r="F284" s="228" t="s">
        <v>182</v>
      </c>
      <c r="G284" s="225"/>
      <c r="H284" s="227" t="s">
        <v>19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147</v>
      </c>
      <c r="AU284" s="234" t="s">
        <v>85</v>
      </c>
      <c r="AV284" s="13" t="s">
        <v>83</v>
      </c>
      <c r="AW284" s="13" t="s">
        <v>36</v>
      </c>
      <c r="AX284" s="13" t="s">
        <v>76</v>
      </c>
      <c r="AY284" s="234" t="s">
        <v>136</v>
      </c>
    </row>
    <row r="285" s="13" customFormat="1">
      <c r="A285" s="13"/>
      <c r="B285" s="224"/>
      <c r="C285" s="225"/>
      <c r="D285" s="226" t="s">
        <v>147</v>
      </c>
      <c r="E285" s="227" t="s">
        <v>19</v>
      </c>
      <c r="F285" s="228" t="s">
        <v>183</v>
      </c>
      <c r="G285" s="225"/>
      <c r="H285" s="227" t="s">
        <v>19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147</v>
      </c>
      <c r="AU285" s="234" t="s">
        <v>85</v>
      </c>
      <c r="AV285" s="13" t="s">
        <v>83</v>
      </c>
      <c r="AW285" s="13" t="s">
        <v>36</v>
      </c>
      <c r="AX285" s="13" t="s">
        <v>76</v>
      </c>
      <c r="AY285" s="234" t="s">
        <v>136</v>
      </c>
    </row>
    <row r="286" s="14" customFormat="1">
      <c r="A286" s="14"/>
      <c r="B286" s="235"/>
      <c r="C286" s="236"/>
      <c r="D286" s="226" t="s">
        <v>147</v>
      </c>
      <c r="E286" s="237" t="s">
        <v>19</v>
      </c>
      <c r="F286" s="238" t="s">
        <v>203</v>
      </c>
      <c r="G286" s="236"/>
      <c r="H286" s="239">
        <v>101.44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147</v>
      </c>
      <c r="AU286" s="245" t="s">
        <v>85</v>
      </c>
      <c r="AV286" s="14" t="s">
        <v>85</v>
      </c>
      <c r="AW286" s="14" t="s">
        <v>36</v>
      </c>
      <c r="AX286" s="14" t="s">
        <v>76</v>
      </c>
      <c r="AY286" s="245" t="s">
        <v>136</v>
      </c>
    </row>
    <row r="287" s="14" customFormat="1">
      <c r="A287" s="14"/>
      <c r="B287" s="235"/>
      <c r="C287" s="236"/>
      <c r="D287" s="226" t="s">
        <v>147</v>
      </c>
      <c r="E287" s="237" t="s">
        <v>19</v>
      </c>
      <c r="F287" s="238" t="s">
        <v>204</v>
      </c>
      <c r="G287" s="236"/>
      <c r="H287" s="239">
        <v>14.734999999999999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147</v>
      </c>
      <c r="AU287" s="245" t="s">
        <v>85</v>
      </c>
      <c r="AV287" s="14" t="s">
        <v>85</v>
      </c>
      <c r="AW287" s="14" t="s">
        <v>36</v>
      </c>
      <c r="AX287" s="14" t="s">
        <v>76</v>
      </c>
      <c r="AY287" s="245" t="s">
        <v>136</v>
      </c>
    </row>
    <row r="288" s="13" customFormat="1">
      <c r="A288" s="13"/>
      <c r="B288" s="224"/>
      <c r="C288" s="225"/>
      <c r="D288" s="226" t="s">
        <v>147</v>
      </c>
      <c r="E288" s="227" t="s">
        <v>19</v>
      </c>
      <c r="F288" s="228" t="s">
        <v>186</v>
      </c>
      <c r="G288" s="225"/>
      <c r="H288" s="227" t="s">
        <v>19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147</v>
      </c>
      <c r="AU288" s="234" t="s">
        <v>85</v>
      </c>
      <c r="AV288" s="13" t="s">
        <v>83</v>
      </c>
      <c r="AW288" s="13" t="s">
        <v>36</v>
      </c>
      <c r="AX288" s="13" t="s">
        <v>76</v>
      </c>
      <c r="AY288" s="234" t="s">
        <v>136</v>
      </c>
    </row>
    <row r="289" s="14" customFormat="1">
      <c r="A289" s="14"/>
      <c r="B289" s="235"/>
      <c r="C289" s="236"/>
      <c r="D289" s="226" t="s">
        <v>147</v>
      </c>
      <c r="E289" s="237" t="s">
        <v>19</v>
      </c>
      <c r="F289" s="238" t="s">
        <v>205</v>
      </c>
      <c r="G289" s="236"/>
      <c r="H289" s="239">
        <v>162.96000000000001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147</v>
      </c>
      <c r="AU289" s="245" t="s">
        <v>85</v>
      </c>
      <c r="AV289" s="14" t="s">
        <v>85</v>
      </c>
      <c r="AW289" s="14" t="s">
        <v>36</v>
      </c>
      <c r="AX289" s="14" t="s">
        <v>76</v>
      </c>
      <c r="AY289" s="245" t="s">
        <v>136</v>
      </c>
    </row>
    <row r="290" s="13" customFormat="1">
      <c r="A290" s="13"/>
      <c r="B290" s="224"/>
      <c r="C290" s="225"/>
      <c r="D290" s="226" t="s">
        <v>147</v>
      </c>
      <c r="E290" s="227" t="s">
        <v>19</v>
      </c>
      <c r="F290" s="228" t="s">
        <v>188</v>
      </c>
      <c r="G290" s="225"/>
      <c r="H290" s="227" t="s">
        <v>19</v>
      </c>
      <c r="I290" s="229"/>
      <c r="J290" s="225"/>
      <c r="K290" s="225"/>
      <c r="L290" s="230"/>
      <c r="M290" s="231"/>
      <c r="N290" s="232"/>
      <c r="O290" s="232"/>
      <c r="P290" s="232"/>
      <c r="Q290" s="232"/>
      <c r="R290" s="232"/>
      <c r="S290" s="232"/>
      <c r="T290" s="23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4" t="s">
        <v>147</v>
      </c>
      <c r="AU290" s="234" t="s">
        <v>85</v>
      </c>
      <c r="AV290" s="13" t="s">
        <v>83</v>
      </c>
      <c r="AW290" s="13" t="s">
        <v>36</v>
      </c>
      <c r="AX290" s="13" t="s">
        <v>76</v>
      </c>
      <c r="AY290" s="234" t="s">
        <v>136</v>
      </c>
    </row>
    <row r="291" s="14" customFormat="1">
      <c r="A291" s="14"/>
      <c r="B291" s="235"/>
      <c r="C291" s="236"/>
      <c r="D291" s="226" t="s">
        <v>147</v>
      </c>
      <c r="E291" s="237" t="s">
        <v>19</v>
      </c>
      <c r="F291" s="238" t="s">
        <v>238</v>
      </c>
      <c r="G291" s="236"/>
      <c r="H291" s="239">
        <v>20.879999999999999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147</v>
      </c>
      <c r="AU291" s="245" t="s">
        <v>85</v>
      </c>
      <c r="AV291" s="14" t="s">
        <v>85</v>
      </c>
      <c r="AW291" s="14" t="s">
        <v>36</v>
      </c>
      <c r="AX291" s="14" t="s">
        <v>76</v>
      </c>
      <c r="AY291" s="245" t="s">
        <v>136</v>
      </c>
    </row>
    <row r="292" s="14" customFormat="1">
      <c r="A292" s="14"/>
      <c r="B292" s="235"/>
      <c r="C292" s="236"/>
      <c r="D292" s="226" t="s">
        <v>147</v>
      </c>
      <c r="E292" s="237" t="s">
        <v>19</v>
      </c>
      <c r="F292" s="238" t="s">
        <v>239</v>
      </c>
      <c r="G292" s="236"/>
      <c r="H292" s="239">
        <v>3.2400000000000002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147</v>
      </c>
      <c r="AU292" s="245" t="s">
        <v>85</v>
      </c>
      <c r="AV292" s="14" t="s">
        <v>85</v>
      </c>
      <c r="AW292" s="14" t="s">
        <v>36</v>
      </c>
      <c r="AX292" s="14" t="s">
        <v>76</v>
      </c>
      <c r="AY292" s="245" t="s">
        <v>136</v>
      </c>
    </row>
    <row r="293" s="14" customFormat="1">
      <c r="A293" s="14"/>
      <c r="B293" s="235"/>
      <c r="C293" s="236"/>
      <c r="D293" s="226" t="s">
        <v>147</v>
      </c>
      <c r="E293" s="237" t="s">
        <v>19</v>
      </c>
      <c r="F293" s="238" t="s">
        <v>240</v>
      </c>
      <c r="G293" s="236"/>
      <c r="H293" s="239">
        <v>9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147</v>
      </c>
      <c r="AU293" s="245" t="s">
        <v>85</v>
      </c>
      <c r="AV293" s="14" t="s">
        <v>85</v>
      </c>
      <c r="AW293" s="14" t="s">
        <v>36</v>
      </c>
      <c r="AX293" s="14" t="s">
        <v>76</v>
      </c>
      <c r="AY293" s="245" t="s">
        <v>136</v>
      </c>
    </row>
    <row r="294" s="14" customFormat="1">
      <c r="A294" s="14"/>
      <c r="B294" s="235"/>
      <c r="C294" s="236"/>
      <c r="D294" s="226" t="s">
        <v>147</v>
      </c>
      <c r="E294" s="237" t="s">
        <v>19</v>
      </c>
      <c r="F294" s="238" t="s">
        <v>241</v>
      </c>
      <c r="G294" s="236"/>
      <c r="H294" s="239">
        <v>7.2000000000000002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147</v>
      </c>
      <c r="AU294" s="245" t="s">
        <v>85</v>
      </c>
      <c r="AV294" s="14" t="s">
        <v>85</v>
      </c>
      <c r="AW294" s="14" t="s">
        <v>36</v>
      </c>
      <c r="AX294" s="14" t="s">
        <v>76</v>
      </c>
      <c r="AY294" s="245" t="s">
        <v>136</v>
      </c>
    </row>
    <row r="295" s="14" customFormat="1">
      <c r="A295" s="14"/>
      <c r="B295" s="235"/>
      <c r="C295" s="236"/>
      <c r="D295" s="226" t="s">
        <v>147</v>
      </c>
      <c r="E295" s="237" t="s">
        <v>19</v>
      </c>
      <c r="F295" s="238" t="s">
        <v>242</v>
      </c>
      <c r="G295" s="236"/>
      <c r="H295" s="239">
        <v>10.92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147</v>
      </c>
      <c r="AU295" s="245" t="s">
        <v>85</v>
      </c>
      <c r="AV295" s="14" t="s">
        <v>85</v>
      </c>
      <c r="AW295" s="14" t="s">
        <v>36</v>
      </c>
      <c r="AX295" s="14" t="s">
        <v>76</v>
      </c>
      <c r="AY295" s="245" t="s">
        <v>136</v>
      </c>
    </row>
    <row r="296" s="14" customFormat="1">
      <c r="A296" s="14"/>
      <c r="B296" s="235"/>
      <c r="C296" s="236"/>
      <c r="D296" s="226" t="s">
        <v>147</v>
      </c>
      <c r="E296" s="237" t="s">
        <v>19</v>
      </c>
      <c r="F296" s="238" t="s">
        <v>243</v>
      </c>
      <c r="G296" s="236"/>
      <c r="H296" s="239">
        <v>8.7599999999999998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147</v>
      </c>
      <c r="AU296" s="245" t="s">
        <v>85</v>
      </c>
      <c r="AV296" s="14" t="s">
        <v>85</v>
      </c>
      <c r="AW296" s="14" t="s">
        <v>36</v>
      </c>
      <c r="AX296" s="14" t="s">
        <v>76</v>
      </c>
      <c r="AY296" s="245" t="s">
        <v>136</v>
      </c>
    </row>
    <row r="297" s="14" customFormat="1">
      <c r="A297" s="14"/>
      <c r="B297" s="235"/>
      <c r="C297" s="236"/>
      <c r="D297" s="226" t="s">
        <v>147</v>
      </c>
      <c r="E297" s="237" t="s">
        <v>19</v>
      </c>
      <c r="F297" s="238" t="s">
        <v>244</v>
      </c>
      <c r="G297" s="236"/>
      <c r="H297" s="239">
        <v>11.279999999999999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147</v>
      </c>
      <c r="AU297" s="245" t="s">
        <v>85</v>
      </c>
      <c r="AV297" s="14" t="s">
        <v>85</v>
      </c>
      <c r="AW297" s="14" t="s">
        <v>36</v>
      </c>
      <c r="AX297" s="14" t="s">
        <v>76</v>
      </c>
      <c r="AY297" s="245" t="s">
        <v>136</v>
      </c>
    </row>
    <row r="298" s="14" customFormat="1">
      <c r="A298" s="14"/>
      <c r="B298" s="235"/>
      <c r="C298" s="236"/>
      <c r="D298" s="226" t="s">
        <v>147</v>
      </c>
      <c r="E298" s="237" t="s">
        <v>19</v>
      </c>
      <c r="F298" s="238" t="s">
        <v>245</v>
      </c>
      <c r="G298" s="236"/>
      <c r="H298" s="239">
        <v>14.640000000000001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147</v>
      </c>
      <c r="AU298" s="245" t="s">
        <v>85</v>
      </c>
      <c r="AV298" s="14" t="s">
        <v>85</v>
      </c>
      <c r="AW298" s="14" t="s">
        <v>36</v>
      </c>
      <c r="AX298" s="14" t="s">
        <v>76</v>
      </c>
      <c r="AY298" s="245" t="s">
        <v>136</v>
      </c>
    </row>
    <row r="299" s="15" customFormat="1">
      <c r="A299" s="15"/>
      <c r="B299" s="246"/>
      <c r="C299" s="247"/>
      <c r="D299" s="226" t="s">
        <v>147</v>
      </c>
      <c r="E299" s="248" t="s">
        <v>19</v>
      </c>
      <c r="F299" s="249" t="s">
        <v>152</v>
      </c>
      <c r="G299" s="247"/>
      <c r="H299" s="250">
        <v>602.49000000000001</v>
      </c>
      <c r="I299" s="251"/>
      <c r="J299" s="247"/>
      <c r="K299" s="247"/>
      <c r="L299" s="252"/>
      <c r="M299" s="253"/>
      <c r="N299" s="254"/>
      <c r="O299" s="254"/>
      <c r="P299" s="254"/>
      <c r="Q299" s="254"/>
      <c r="R299" s="254"/>
      <c r="S299" s="254"/>
      <c r="T299" s="25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6" t="s">
        <v>147</v>
      </c>
      <c r="AU299" s="256" t="s">
        <v>85</v>
      </c>
      <c r="AV299" s="15" t="s">
        <v>143</v>
      </c>
      <c r="AW299" s="15" t="s">
        <v>36</v>
      </c>
      <c r="AX299" s="15" t="s">
        <v>83</v>
      </c>
      <c r="AY299" s="256" t="s">
        <v>136</v>
      </c>
    </row>
    <row r="300" s="14" customFormat="1">
      <c r="A300" s="14"/>
      <c r="B300" s="235"/>
      <c r="C300" s="236"/>
      <c r="D300" s="226" t="s">
        <v>147</v>
      </c>
      <c r="E300" s="236"/>
      <c r="F300" s="238" t="s">
        <v>252</v>
      </c>
      <c r="G300" s="236"/>
      <c r="H300" s="239">
        <v>662.73900000000003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5" t="s">
        <v>147</v>
      </c>
      <c r="AU300" s="245" t="s">
        <v>85</v>
      </c>
      <c r="AV300" s="14" t="s">
        <v>85</v>
      </c>
      <c r="AW300" s="14" t="s">
        <v>4</v>
      </c>
      <c r="AX300" s="14" t="s">
        <v>83</v>
      </c>
      <c r="AY300" s="245" t="s">
        <v>136</v>
      </c>
    </row>
    <row r="301" s="2" customFormat="1" ht="24.15" customHeight="1">
      <c r="A301" s="40"/>
      <c r="B301" s="41"/>
      <c r="C301" s="206" t="s">
        <v>164</v>
      </c>
      <c r="D301" s="206" t="s">
        <v>138</v>
      </c>
      <c r="E301" s="207" t="s">
        <v>264</v>
      </c>
      <c r="F301" s="208" t="s">
        <v>265</v>
      </c>
      <c r="G301" s="209" t="s">
        <v>200</v>
      </c>
      <c r="H301" s="210">
        <v>76.599999999999994</v>
      </c>
      <c r="I301" s="211"/>
      <c r="J301" s="212">
        <f>ROUND(I301*H301,2)</f>
        <v>0</v>
      </c>
      <c r="K301" s="208" t="s">
        <v>142</v>
      </c>
      <c r="L301" s="46"/>
      <c r="M301" s="213" t="s">
        <v>19</v>
      </c>
      <c r="N301" s="214" t="s">
        <v>47</v>
      </c>
      <c r="O301" s="86"/>
      <c r="P301" s="215">
        <f>O301*H301</f>
        <v>0</v>
      </c>
      <c r="Q301" s="215">
        <v>0</v>
      </c>
      <c r="R301" s="215">
        <f>Q301*H301</f>
        <v>0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143</v>
      </c>
      <c r="AT301" s="217" t="s">
        <v>138</v>
      </c>
      <c r="AU301" s="217" t="s">
        <v>85</v>
      </c>
      <c r="AY301" s="19" t="s">
        <v>136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83</v>
      </c>
      <c r="BK301" s="218">
        <f>ROUND(I301*H301,2)</f>
        <v>0</v>
      </c>
      <c r="BL301" s="19" t="s">
        <v>143</v>
      </c>
      <c r="BM301" s="217" t="s">
        <v>266</v>
      </c>
    </row>
    <row r="302" s="2" customFormat="1">
      <c r="A302" s="40"/>
      <c r="B302" s="41"/>
      <c r="C302" s="42"/>
      <c r="D302" s="219" t="s">
        <v>145</v>
      </c>
      <c r="E302" s="42"/>
      <c r="F302" s="220" t="s">
        <v>267</v>
      </c>
      <c r="G302" s="42"/>
      <c r="H302" s="42"/>
      <c r="I302" s="221"/>
      <c r="J302" s="42"/>
      <c r="K302" s="42"/>
      <c r="L302" s="46"/>
      <c r="M302" s="222"/>
      <c r="N302" s="223"/>
      <c r="O302" s="86"/>
      <c r="P302" s="86"/>
      <c r="Q302" s="86"/>
      <c r="R302" s="86"/>
      <c r="S302" s="86"/>
      <c r="T302" s="87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T302" s="19" t="s">
        <v>145</v>
      </c>
      <c r="AU302" s="19" t="s">
        <v>85</v>
      </c>
    </row>
    <row r="303" s="14" customFormat="1">
      <c r="A303" s="14"/>
      <c r="B303" s="235"/>
      <c r="C303" s="236"/>
      <c r="D303" s="226" t="s">
        <v>147</v>
      </c>
      <c r="E303" s="237" t="s">
        <v>19</v>
      </c>
      <c r="F303" s="238" t="s">
        <v>258</v>
      </c>
      <c r="G303" s="236"/>
      <c r="H303" s="239">
        <v>76.599999999999994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5" t="s">
        <v>147</v>
      </c>
      <c r="AU303" s="245" t="s">
        <v>85</v>
      </c>
      <c r="AV303" s="14" t="s">
        <v>85</v>
      </c>
      <c r="AW303" s="14" t="s">
        <v>36</v>
      </c>
      <c r="AX303" s="14" t="s">
        <v>83</v>
      </c>
      <c r="AY303" s="245" t="s">
        <v>136</v>
      </c>
    </row>
    <row r="304" s="2" customFormat="1" ht="24.15" customHeight="1">
      <c r="A304" s="40"/>
      <c r="B304" s="41"/>
      <c r="C304" s="206" t="s">
        <v>268</v>
      </c>
      <c r="D304" s="206" t="s">
        <v>138</v>
      </c>
      <c r="E304" s="207" t="s">
        <v>269</v>
      </c>
      <c r="F304" s="208" t="s">
        <v>270</v>
      </c>
      <c r="G304" s="209" t="s">
        <v>271</v>
      </c>
      <c r="H304" s="210">
        <v>140.94399999999999</v>
      </c>
      <c r="I304" s="211"/>
      <c r="J304" s="212">
        <f>ROUND(I304*H304,2)</f>
        <v>0</v>
      </c>
      <c r="K304" s="208" t="s">
        <v>142</v>
      </c>
      <c r="L304" s="46"/>
      <c r="M304" s="213" t="s">
        <v>19</v>
      </c>
      <c r="N304" s="214" t="s">
        <v>47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143</v>
      </c>
      <c r="AT304" s="217" t="s">
        <v>138</v>
      </c>
      <c r="AU304" s="217" t="s">
        <v>85</v>
      </c>
      <c r="AY304" s="19" t="s">
        <v>136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83</v>
      </c>
      <c r="BK304" s="218">
        <f>ROUND(I304*H304,2)</f>
        <v>0</v>
      </c>
      <c r="BL304" s="19" t="s">
        <v>143</v>
      </c>
      <c r="BM304" s="217" t="s">
        <v>272</v>
      </c>
    </row>
    <row r="305" s="2" customFormat="1">
      <c r="A305" s="40"/>
      <c r="B305" s="41"/>
      <c r="C305" s="42"/>
      <c r="D305" s="219" t="s">
        <v>145</v>
      </c>
      <c r="E305" s="42"/>
      <c r="F305" s="220" t="s">
        <v>273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145</v>
      </c>
      <c r="AU305" s="19" t="s">
        <v>85</v>
      </c>
    </row>
    <row r="306" s="14" customFormat="1">
      <c r="A306" s="14"/>
      <c r="B306" s="235"/>
      <c r="C306" s="236"/>
      <c r="D306" s="226" t="s">
        <v>147</v>
      </c>
      <c r="E306" s="237" t="s">
        <v>19</v>
      </c>
      <c r="F306" s="238" t="s">
        <v>274</v>
      </c>
      <c r="G306" s="236"/>
      <c r="H306" s="239">
        <v>122.56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147</v>
      </c>
      <c r="AU306" s="245" t="s">
        <v>85</v>
      </c>
      <c r="AV306" s="14" t="s">
        <v>85</v>
      </c>
      <c r="AW306" s="14" t="s">
        <v>36</v>
      </c>
      <c r="AX306" s="14" t="s">
        <v>83</v>
      </c>
      <c r="AY306" s="245" t="s">
        <v>136</v>
      </c>
    </row>
    <row r="307" s="14" customFormat="1">
      <c r="A307" s="14"/>
      <c r="B307" s="235"/>
      <c r="C307" s="236"/>
      <c r="D307" s="226" t="s">
        <v>147</v>
      </c>
      <c r="E307" s="236"/>
      <c r="F307" s="238" t="s">
        <v>275</v>
      </c>
      <c r="G307" s="236"/>
      <c r="H307" s="239">
        <v>140.94399999999999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5" t="s">
        <v>147</v>
      </c>
      <c r="AU307" s="245" t="s">
        <v>85</v>
      </c>
      <c r="AV307" s="14" t="s">
        <v>85</v>
      </c>
      <c r="AW307" s="14" t="s">
        <v>4</v>
      </c>
      <c r="AX307" s="14" t="s">
        <v>83</v>
      </c>
      <c r="AY307" s="245" t="s">
        <v>136</v>
      </c>
    </row>
    <row r="308" s="2" customFormat="1" ht="24.15" customHeight="1">
      <c r="A308" s="40"/>
      <c r="B308" s="41"/>
      <c r="C308" s="206" t="s">
        <v>276</v>
      </c>
      <c r="D308" s="206" t="s">
        <v>138</v>
      </c>
      <c r="E308" s="207" t="s">
        <v>277</v>
      </c>
      <c r="F308" s="208" t="s">
        <v>278</v>
      </c>
      <c r="G308" s="209" t="s">
        <v>200</v>
      </c>
      <c r="H308" s="210">
        <v>593.57899999999995</v>
      </c>
      <c r="I308" s="211"/>
      <c r="J308" s="212">
        <f>ROUND(I308*H308,2)</f>
        <v>0</v>
      </c>
      <c r="K308" s="208" t="s">
        <v>142</v>
      </c>
      <c r="L308" s="46"/>
      <c r="M308" s="213" t="s">
        <v>19</v>
      </c>
      <c r="N308" s="214" t="s">
        <v>47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143</v>
      </c>
      <c r="AT308" s="217" t="s">
        <v>138</v>
      </c>
      <c r="AU308" s="217" t="s">
        <v>85</v>
      </c>
      <c r="AY308" s="19" t="s">
        <v>136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83</v>
      </c>
      <c r="BK308" s="218">
        <f>ROUND(I308*H308,2)</f>
        <v>0</v>
      </c>
      <c r="BL308" s="19" t="s">
        <v>143</v>
      </c>
      <c r="BM308" s="217" t="s">
        <v>279</v>
      </c>
    </row>
    <row r="309" s="2" customFormat="1">
      <c r="A309" s="40"/>
      <c r="B309" s="41"/>
      <c r="C309" s="42"/>
      <c r="D309" s="219" t="s">
        <v>145</v>
      </c>
      <c r="E309" s="42"/>
      <c r="F309" s="220" t="s">
        <v>280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145</v>
      </c>
      <c r="AU309" s="19" t="s">
        <v>85</v>
      </c>
    </row>
    <row r="310" s="13" customFormat="1">
      <c r="A310" s="13"/>
      <c r="B310" s="224"/>
      <c r="C310" s="225"/>
      <c r="D310" s="226" t="s">
        <v>147</v>
      </c>
      <c r="E310" s="227" t="s">
        <v>19</v>
      </c>
      <c r="F310" s="228" t="s">
        <v>281</v>
      </c>
      <c r="G310" s="225"/>
      <c r="H310" s="227" t="s">
        <v>19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4" t="s">
        <v>147</v>
      </c>
      <c r="AU310" s="234" t="s">
        <v>85</v>
      </c>
      <c r="AV310" s="13" t="s">
        <v>83</v>
      </c>
      <c r="AW310" s="13" t="s">
        <v>36</v>
      </c>
      <c r="AX310" s="13" t="s">
        <v>76</v>
      </c>
      <c r="AY310" s="234" t="s">
        <v>136</v>
      </c>
    </row>
    <row r="311" s="14" customFormat="1">
      <c r="A311" s="14"/>
      <c r="B311" s="235"/>
      <c r="C311" s="236"/>
      <c r="D311" s="226" t="s">
        <v>147</v>
      </c>
      <c r="E311" s="237" t="s">
        <v>19</v>
      </c>
      <c r="F311" s="238" t="s">
        <v>282</v>
      </c>
      <c r="G311" s="236"/>
      <c r="H311" s="239">
        <v>586.57899999999995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147</v>
      </c>
      <c r="AU311" s="245" t="s">
        <v>85</v>
      </c>
      <c r="AV311" s="14" t="s">
        <v>85</v>
      </c>
      <c r="AW311" s="14" t="s">
        <v>36</v>
      </c>
      <c r="AX311" s="14" t="s">
        <v>76</v>
      </c>
      <c r="AY311" s="245" t="s">
        <v>136</v>
      </c>
    </row>
    <row r="312" s="13" customFormat="1">
      <c r="A312" s="13"/>
      <c r="B312" s="224"/>
      <c r="C312" s="225"/>
      <c r="D312" s="226" t="s">
        <v>147</v>
      </c>
      <c r="E312" s="227" t="s">
        <v>19</v>
      </c>
      <c r="F312" s="228" t="s">
        <v>283</v>
      </c>
      <c r="G312" s="225"/>
      <c r="H312" s="227" t="s">
        <v>19</v>
      </c>
      <c r="I312" s="229"/>
      <c r="J312" s="225"/>
      <c r="K312" s="225"/>
      <c r="L312" s="230"/>
      <c r="M312" s="231"/>
      <c r="N312" s="232"/>
      <c r="O312" s="232"/>
      <c r="P312" s="232"/>
      <c r="Q312" s="232"/>
      <c r="R312" s="232"/>
      <c r="S312" s="232"/>
      <c r="T312" s="23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4" t="s">
        <v>147</v>
      </c>
      <c r="AU312" s="234" t="s">
        <v>85</v>
      </c>
      <c r="AV312" s="13" t="s">
        <v>83</v>
      </c>
      <c r="AW312" s="13" t="s">
        <v>36</v>
      </c>
      <c r="AX312" s="13" t="s">
        <v>76</v>
      </c>
      <c r="AY312" s="234" t="s">
        <v>136</v>
      </c>
    </row>
    <row r="313" s="14" customFormat="1">
      <c r="A313" s="14"/>
      <c r="B313" s="235"/>
      <c r="C313" s="236"/>
      <c r="D313" s="226" t="s">
        <v>147</v>
      </c>
      <c r="E313" s="237" t="s">
        <v>19</v>
      </c>
      <c r="F313" s="238" t="s">
        <v>247</v>
      </c>
      <c r="G313" s="236"/>
      <c r="H313" s="239">
        <v>7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5" t="s">
        <v>147</v>
      </c>
      <c r="AU313" s="245" t="s">
        <v>85</v>
      </c>
      <c r="AV313" s="14" t="s">
        <v>85</v>
      </c>
      <c r="AW313" s="14" t="s">
        <v>36</v>
      </c>
      <c r="AX313" s="14" t="s">
        <v>76</v>
      </c>
      <c r="AY313" s="245" t="s">
        <v>136</v>
      </c>
    </row>
    <row r="314" s="15" customFormat="1">
      <c r="A314" s="15"/>
      <c r="B314" s="246"/>
      <c r="C314" s="247"/>
      <c r="D314" s="226" t="s">
        <v>147</v>
      </c>
      <c r="E314" s="248" t="s">
        <v>19</v>
      </c>
      <c r="F314" s="249" t="s">
        <v>152</v>
      </c>
      <c r="G314" s="247"/>
      <c r="H314" s="250">
        <v>593.57899999999995</v>
      </c>
      <c r="I314" s="251"/>
      <c r="J314" s="247"/>
      <c r="K314" s="247"/>
      <c r="L314" s="252"/>
      <c r="M314" s="253"/>
      <c r="N314" s="254"/>
      <c r="O314" s="254"/>
      <c r="P314" s="254"/>
      <c r="Q314" s="254"/>
      <c r="R314" s="254"/>
      <c r="S314" s="254"/>
      <c r="T314" s="25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56" t="s">
        <v>147</v>
      </c>
      <c r="AU314" s="256" t="s">
        <v>85</v>
      </c>
      <c r="AV314" s="15" t="s">
        <v>143</v>
      </c>
      <c r="AW314" s="15" t="s">
        <v>36</v>
      </c>
      <c r="AX314" s="15" t="s">
        <v>83</v>
      </c>
      <c r="AY314" s="256" t="s">
        <v>136</v>
      </c>
    </row>
    <row r="315" s="2" customFormat="1" ht="37.8" customHeight="1">
      <c r="A315" s="40"/>
      <c r="B315" s="41"/>
      <c r="C315" s="206" t="s">
        <v>284</v>
      </c>
      <c r="D315" s="206" t="s">
        <v>138</v>
      </c>
      <c r="E315" s="207" t="s">
        <v>285</v>
      </c>
      <c r="F315" s="208" t="s">
        <v>286</v>
      </c>
      <c r="G315" s="209" t="s">
        <v>200</v>
      </c>
      <c r="H315" s="210">
        <v>51.962000000000003</v>
      </c>
      <c r="I315" s="211"/>
      <c r="J315" s="212">
        <f>ROUND(I315*H315,2)</f>
        <v>0</v>
      </c>
      <c r="K315" s="208" t="s">
        <v>142</v>
      </c>
      <c r="L315" s="46"/>
      <c r="M315" s="213" t="s">
        <v>19</v>
      </c>
      <c r="N315" s="214" t="s">
        <v>47</v>
      </c>
      <c r="O315" s="86"/>
      <c r="P315" s="215">
        <f>O315*H315</f>
        <v>0</v>
      </c>
      <c r="Q315" s="215">
        <v>0</v>
      </c>
      <c r="R315" s="215">
        <f>Q315*H315</f>
        <v>0</v>
      </c>
      <c r="S315" s="215">
        <v>0</v>
      </c>
      <c r="T315" s="216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17" t="s">
        <v>143</v>
      </c>
      <c r="AT315" s="217" t="s">
        <v>138</v>
      </c>
      <c r="AU315" s="217" t="s">
        <v>85</v>
      </c>
      <c r="AY315" s="19" t="s">
        <v>136</v>
      </c>
      <c r="BE315" s="218">
        <f>IF(N315="základní",J315,0)</f>
        <v>0</v>
      </c>
      <c r="BF315" s="218">
        <f>IF(N315="snížená",J315,0)</f>
        <v>0</v>
      </c>
      <c r="BG315" s="218">
        <f>IF(N315="zákl. přenesená",J315,0)</f>
        <v>0</v>
      </c>
      <c r="BH315" s="218">
        <f>IF(N315="sníž. přenesená",J315,0)</f>
        <v>0</v>
      </c>
      <c r="BI315" s="218">
        <f>IF(N315="nulová",J315,0)</f>
        <v>0</v>
      </c>
      <c r="BJ315" s="19" t="s">
        <v>83</v>
      </c>
      <c r="BK315" s="218">
        <f>ROUND(I315*H315,2)</f>
        <v>0</v>
      </c>
      <c r="BL315" s="19" t="s">
        <v>143</v>
      </c>
      <c r="BM315" s="217" t="s">
        <v>287</v>
      </c>
    </row>
    <row r="316" s="2" customFormat="1">
      <c r="A316" s="40"/>
      <c r="B316" s="41"/>
      <c r="C316" s="42"/>
      <c r="D316" s="219" t="s">
        <v>145</v>
      </c>
      <c r="E316" s="42"/>
      <c r="F316" s="220" t="s">
        <v>288</v>
      </c>
      <c r="G316" s="42"/>
      <c r="H316" s="42"/>
      <c r="I316" s="221"/>
      <c r="J316" s="42"/>
      <c r="K316" s="42"/>
      <c r="L316" s="46"/>
      <c r="M316" s="222"/>
      <c r="N316" s="223"/>
      <c r="O316" s="86"/>
      <c r="P316" s="86"/>
      <c r="Q316" s="86"/>
      <c r="R316" s="86"/>
      <c r="S316" s="86"/>
      <c r="T316" s="87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T316" s="19" t="s">
        <v>145</v>
      </c>
      <c r="AU316" s="19" t="s">
        <v>85</v>
      </c>
    </row>
    <row r="317" s="13" customFormat="1">
      <c r="A317" s="13"/>
      <c r="B317" s="224"/>
      <c r="C317" s="225"/>
      <c r="D317" s="226" t="s">
        <v>147</v>
      </c>
      <c r="E317" s="227" t="s">
        <v>19</v>
      </c>
      <c r="F317" s="228" t="s">
        <v>289</v>
      </c>
      <c r="G317" s="225"/>
      <c r="H317" s="227" t="s">
        <v>19</v>
      </c>
      <c r="I317" s="229"/>
      <c r="J317" s="225"/>
      <c r="K317" s="225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147</v>
      </c>
      <c r="AU317" s="234" t="s">
        <v>85</v>
      </c>
      <c r="AV317" s="13" t="s">
        <v>83</v>
      </c>
      <c r="AW317" s="13" t="s">
        <v>36</v>
      </c>
      <c r="AX317" s="13" t="s">
        <v>76</v>
      </c>
      <c r="AY317" s="234" t="s">
        <v>136</v>
      </c>
    </row>
    <row r="318" s="14" customFormat="1">
      <c r="A318" s="14"/>
      <c r="B318" s="235"/>
      <c r="C318" s="236"/>
      <c r="D318" s="226" t="s">
        <v>147</v>
      </c>
      <c r="E318" s="237" t="s">
        <v>19</v>
      </c>
      <c r="F318" s="238" t="s">
        <v>290</v>
      </c>
      <c r="G318" s="236"/>
      <c r="H318" s="239">
        <v>51.962000000000003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147</v>
      </c>
      <c r="AU318" s="245" t="s">
        <v>85</v>
      </c>
      <c r="AV318" s="14" t="s">
        <v>85</v>
      </c>
      <c r="AW318" s="14" t="s">
        <v>36</v>
      </c>
      <c r="AX318" s="14" t="s">
        <v>76</v>
      </c>
      <c r="AY318" s="245" t="s">
        <v>136</v>
      </c>
    </row>
    <row r="319" s="15" customFormat="1">
      <c r="A319" s="15"/>
      <c r="B319" s="246"/>
      <c r="C319" s="247"/>
      <c r="D319" s="226" t="s">
        <v>147</v>
      </c>
      <c r="E319" s="248" t="s">
        <v>19</v>
      </c>
      <c r="F319" s="249" t="s">
        <v>152</v>
      </c>
      <c r="G319" s="247"/>
      <c r="H319" s="250">
        <v>51.962000000000003</v>
      </c>
      <c r="I319" s="251"/>
      <c r="J319" s="247"/>
      <c r="K319" s="247"/>
      <c r="L319" s="252"/>
      <c r="M319" s="253"/>
      <c r="N319" s="254"/>
      <c r="O319" s="254"/>
      <c r="P319" s="254"/>
      <c r="Q319" s="254"/>
      <c r="R319" s="254"/>
      <c r="S319" s="254"/>
      <c r="T319" s="25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56" t="s">
        <v>147</v>
      </c>
      <c r="AU319" s="256" t="s">
        <v>85</v>
      </c>
      <c r="AV319" s="15" t="s">
        <v>143</v>
      </c>
      <c r="AW319" s="15" t="s">
        <v>36</v>
      </c>
      <c r="AX319" s="15" t="s">
        <v>83</v>
      </c>
      <c r="AY319" s="256" t="s">
        <v>136</v>
      </c>
    </row>
    <row r="320" s="2" customFormat="1" ht="16.5" customHeight="1">
      <c r="A320" s="40"/>
      <c r="B320" s="41"/>
      <c r="C320" s="268" t="s">
        <v>291</v>
      </c>
      <c r="D320" s="268" t="s">
        <v>292</v>
      </c>
      <c r="E320" s="269" t="s">
        <v>293</v>
      </c>
      <c r="F320" s="270" t="s">
        <v>294</v>
      </c>
      <c r="G320" s="271" t="s">
        <v>271</v>
      </c>
      <c r="H320" s="272">
        <v>103.92400000000001</v>
      </c>
      <c r="I320" s="273"/>
      <c r="J320" s="274">
        <f>ROUND(I320*H320,2)</f>
        <v>0</v>
      </c>
      <c r="K320" s="270" t="s">
        <v>142</v>
      </c>
      <c r="L320" s="275"/>
      <c r="M320" s="276" t="s">
        <v>19</v>
      </c>
      <c r="N320" s="277" t="s">
        <v>47</v>
      </c>
      <c r="O320" s="86"/>
      <c r="P320" s="215">
        <f>O320*H320</f>
        <v>0</v>
      </c>
      <c r="Q320" s="215">
        <v>1</v>
      </c>
      <c r="R320" s="215">
        <f>Q320*H320</f>
        <v>103.92400000000001</v>
      </c>
      <c r="S320" s="215">
        <v>0</v>
      </c>
      <c r="T320" s="216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17" t="s">
        <v>253</v>
      </c>
      <c r="AT320" s="217" t="s">
        <v>292</v>
      </c>
      <c r="AU320" s="217" t="s">
        <v>85</v>
      </c>
      <c r="AY320" s="19" t="s">
        <v>136</v>
      </c>
      <c r="BE320" s="218">
        <f>IF(N320="základní",J320,0)</f>
        <v>0</v>
      </c>
      <c r="BF320" s="218">
        <f>IF(N320="snížená",J320,0)</f>
        <v>0</v>
      </c>
      <c r="BG320" s="218">
        <f>IF(N320="zákl. přenesená",J320,0)</f>
        <v>0</v>
      </c>
      <c r="BH320" s="218">
        <f>IF(N320="sníž. přenesená",J320,0)</f>
        <v>0</v>
      </c>
      <c r="BI320" s="218">
        <f>IF(N320="nulová",J320,0)</f>
        <v>0</v>
      </c>
      <c r="BJ320" s="19" t="s">
        <v>83</v>
      </c>
      <c r="BK320" s="218">
        <f>ROUND(I320*H320,2)</f>
        <v>0</v>
      </c>
      <c r="BL320" s="19" t="s">
        <v>143</v>
      </c>
      <c r="BM320" s="217" t="s">
        <v>295</v>
      </c>
    </row>
    <row r="321" s="13" customFormat="1">
      <c r="A321" s="13"/>
      <c r="B321" s="224"/>
      <c r="C321" s="225"/>
      <c r="D321" s="226" t="s">
        <v>147</v>
      </c>
      <c r="E321" s="227" t="s">
        <v>19</v>
      </c>
      <c r="F321" s="228" t="s">
        <v>289</v>
      </c>
      <c r="G321" s="225"/>
      <c r="H321" s="227" t="s">
        <v>19</v>
      </c>
      <c r="I321" s="229"/>
      <c r="J321" s="225"/>
      <c r="K321" s="225"/>
      <c r="L321" s="230"/>
      <c r="M321" s="231"/>
      <c r="N321" s="232"/>
      <c r="O321" s="232"/>
      <c r="P321" s="232"/>
      <c r="Q321" s="232"/>
      <c r="R321" s="232"/>
      <c r="S321" s="232"/>
      <c r="T321" s="23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4" t="s">
        <v>147</v>
      </c>
      <c r="AU321" s="234" t="s">
        <v>85</v>
      </c>
      <c r="AV321" s="13" t="s">
        <v>83</v>
      </c>
      <c r="AW321" s="13" t="s">
        <v>36</v>
      </c>
      <c r="AX321" s="13" t="s">
        <v>76</v>
      </c>
      <c r="AY321" s="234" t="s">
        <v>136</v>
      </c>
    </row>
    <row r="322" s="14" customFormat="1">
      <c r="A322" s="14"/>
      <c r="B322" s="235"/>
      <c r="C322" s="236"/>
      <c r="D322" s="226" t="s">
        <v>147</v>
      </c>
      <c r="E322" s="237" t="s">
        <v>19</v>
      </c>
      <c r="F322" s="238" t="s">
        <v>290</v>
      </c>
      <c r="G322" s="236"/>
      <c r="H322" s="239">
        <v>51.962000000000003</v>
      </c>
      <c r="I322" s="240"/>
      <c r="J322" s="236"/>
      <c r="K322" s="236"/>
      <c r="L322" s="241"/>
      <c r="M322" s="242"/>
      <c r="N322" s="243"/>
      <c r="O322" s="243"/>
      <c r="P322" s="243"/>
      <c r="Q322" s="243"/>
      <c r="R322" s="243"/>
      <c r="S322" s="243"/>
      <c r="T322" s="24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5" t="s">
        <v>147</v>
      </c>
      <c r="AU322" s="245" t="s">
        <v>85</v>
      </c>
      <c r="AV322" s="14" t="s">
        <v>85</v>
      </c>
      <c r="AW322" s="14" t="s">
        <v>36</v>
      </c>
      <c r="AX322" s="14" t="s">
        <v>76</v>
      </c>
      <c r="AY322" s="245" t="s">
        <v>136</v>
      </c>
    </row>
    <row r="323" s="15" customFormat="1">
      <c r="A323" s="15"/>
      <c r="B323" s="246"/>
      <c r="C323" s="247"/>
      <c r="D323" s="226" t="s">
        <v>147</v>
      </c>
      <c r="E323" s="248" t="s">
        <v>19</v>
      </c>
      <c r="F323" s="249" t="s">
        <v>152</v>
      </c>
      <c r="G323" s="247"/>
      <c r="H323" s="250">
        <v>51.962000000000003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147</v>
      </c>
      <c r="AU323" s="256" t="s">
        <v>85</v>
      </c>
      <c r="AV323" s="15" t="s">
        <v>143</v>
      </c>
      <c r="AW323" s="15" t="s">
        <v>36</v>
      </c>
      <c r="AX323" s="15" t="s">
        <v>83</v>
      </c>
      <c r="AY323" s="256" t="s">
        <v>136</v>
      </c>
    </row>
    <row r="324" s="14" customFormat="1">
      <c r="A324" s="14"/>
      <c r="B324" s="235"/>
      <c r="C324" s="236"/>
      <c r="D324" s="226" t="s">
        <v>147</v>
      </c>
      <c r="E324" s="236"/>
      <c r="F324" s="238" t="s">
        <v>296</v>
      </c>
      <c r="G324" s="236"/>
      <c r="H324" s="239">
        <v>103.92400000000001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5" t="s">
        <v>147</v>
      </c>
      <c r="AU324" s="245" t="s">
        <v>85</v>
      </c>
      <c r="AV324" s="14" t="s">
        <v>85</v>
      </c>
      <c r="AW324" s="14" t="s">
        <v>4</v>
      </c>
      <c r="AX324" s="14" t="s">
        <v>83</v>
      </c>
      <c r="AY324" s="245" t="s">
        <v>136</v>
      </c>
    </row>
    <row r="325" s="2" customFormat="1" ht="24.15" customHeight="1">
      <c r="A325" s="40"/>
      <c r="B325" s="41"/>
      <c r="C325" s="206" t="s">
        <v>8</v>
      </c>
      <c r="D325" s="206" t="s">
        <v>138</v>
      </c>
      <c r="E325" s="207" t="s">
        <v>297</v>
      </c>
      <c r="F325" s="208" t="s">
        <v>298</v>
      </c>
      <c r="G325" s="209" t="s">
        <v>141</v>
      </c>
      <c r="H325" s="210">
        <v>431.23399999999998</v>
      </c>
      <c r="I325" s="211"/>
      <c r="J325" s="212">
        <f>ROUND(I325*H325,2)</f>
        <v>0</v>
      </c>
      <c r="K325" s="208" t="s">
        <v>142</v>
      </c>
      <c r="L325" s="46"/>
      <c r="M325" s="213" t="s">
        <v>19</v>
      </c>
      <c r="N325" s="214" t="s">
        <v>47</v>
      </c>
      <c r="O325" s="86"/>
      <c r="P325" s="215">
        <f>O325*H325</f>
        <v>0</v>
      </c>
      <c r="Q325" s="215">
        <v>0</v>
      </c>
      <c r="R325" s="215">
        <f>Q325*H325</f>
        <v>0</v>
      </c>
      <c r="S325" s="215">
        <v>0</v>
      </c>
      <c r="T325" s="216">
        <f>S325*H325</f>
        <v>0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17" t="s">
        <v>143</v>
      </c>
      <c r="AT325" s="217" t="s">
        <v>138</v>
      </c>
      <c r="AU325" s="217" t="s">
        <v>85</v>
      </c>
      <c r="AY325" s="19" t="s">
        <v>136</v>
      </c>
      <c r="BE325" s="218">
        <f>IF(N325="základní",J325,0)</f>
        <v>0</v>
      </c>
      <c r="BF325" s="218">
        <f>IF(N325="snížená",J325,0)</f>
        <v>0</v>
      </c>
      <c r="BG325" s="218">
        <f>IF(N325="zákl. přenesená",J325,0)</f>
        <v>0</v>
      </c>
      <c r="BH325" s="218">
        <f>IF(N325="sníž. přenesená",J325,0)</f>
        <v>0</v>
      </c>
      <c r="BI325" s="218">
        <f>IF(N325="nulová",J325,0)</f>
        <v>0</v>
      </c>
      <c r="BJ325" s="19" t="s">
        <v>83</v>
      </c>
      <c r="BK325" s="218">
        <f>ROUND(I325*H325,2)</f>
        <v>0</v>
      </c>
      <c r="BL325" s="19" t="s">
        <v>143</v>
      </c>
      <c r="BM325" s="217" t="s">
        <v>299</v>
      </c>
    </row>
    <row r="326" s="2" customFormat="1">
      <c r="A326" s="40"/>
      <c r="B326" s="41"/>
      <c r="C326" s="42"/>
      <c r="D326" s="219" t="s">
        <v>145</v>
      </c>
      <c r="E326" s="42"/>
      <c r="F326" s="220" t="s">
        <v>300</v>
      </c>
      <c r="G326" s="42"/>
      <c r="H326" s="42"/>
      <c r="I326" s="221"/>
      <c r="J326" s="42"/>
      <c r="K326" s="42"/>
      <c r="L326" s="46"/>
      <c r="M326" s="222"/>
      <c r="N326" s="223"/>
      <c r="O326" s="86"/>
      <c r="P326" s="86"/>
      <c r="Q326" s="86"/>
      <c r="R326" s="86"/>
      <c r="S326" s="86"/>
      <c r="T326" s="87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T326" s="19" t="s">
        <v>145</v>
      </c>
      <c r="AU326" s="19" t="s">
        <v>85</v>
      </c>
    </row>
    <row r="327" s="13" customFormat="1">
      <c r="A327" s="13"/>
      <c r="B327" s="224"/>
      <c r="C327" s="225"/>
      <c r="D327" s="226" t="s">
        <v>147</v>
      </c>
      <c r="E327" s="227" t="s">
        <v>19</v>
      </c>
      <c r="F327" s="228" t="s">
        <v>169</v>
      </c>
      <c r="G327" s="225"/>
      <c r="H327" s="227" t="s">
        <v>19</v>
      </c>
      <c r="I327" s="229"/>
      <c r="J327" s="225"/>
      <c r="K327" s="225"/>
      <c r="L327" s="230"/>
      <c r="M327" s="231"/>
      <c r="N327" s="232"/>
      <c r="O327" s="232"/>
      <c r="P327" s="232"/>
      <c r="Q327" s="232"/>
      <c r="R327" s="232"/>
      <c r="S327" s="232"/>
      <c r="T327" s="23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4" t="s">
        <v>147</v>
      </c>
      <c r="AU327" s="234" t="s">
        <v>85</v>
      </c>
      <c r="AV327" s="13" t="s">
        <v>83</v>
      </c>
      <c r="AW327" s="13" t="s">
        <v>36</v>
      </c>
      <c r="AX327" s="13" t="s">
        <v>76</v>
      </c>
      <c r="AY327" s="234" t="s">
        <v>136</v>
      </c>
    </row>
    <row r="328" s="14" customFormat="1">
      <c r="A328" s="14"/>
      <c r="B328" s="235"/>
      <c r="C328" s="236"/>
      <c r="D328" s="226" t="s">
        <v>147</v>
      </c>
      <c r="E328" s="237" t="s">
        <v>19</v>
      </c>
      <c r="F328" s="238" t="s">
        <v>170</v>
      </c>
      <c r="G328" s="236"/>
      <c r="H328" s="239">
        <v>23.942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147</v>
      </c>
      <c r="AU328" s="245" t="s">
        <v>85</v>
      </c>
      <c r="AV328" s="14" t="s">
        <v>85</v>
      </c>
      <c r="AW328" s="14" t="s">
        <v>36</v>
      </c>
      <c r="AX328" s="14" t="s">
        <v>76</v>
      </c>
      <c r="AY328" s="245" t="s">
        <v>136</v>
      </c>
    </row>
    <row r="329" s="14" customFormat="1">
      <c r="A329" s="14"/>
      <c r="B329" s="235"/>
      <c r="C329" s="236"/>
      <c r="D329" s="226" t="s">
        <v>147</v>
      </c>
      <c r="E329" s="237" t="s">
        <v>19</v>
      </c>
      <c r="F329" s="238" t="s">
        <v>171</v>
      </c>
      <c r="G329" s="236"/>
      <c r="H329" s="239">
        <v>15.297000000000001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147</v>
      </c>
      <c r="AU329" s="245" t="s">
        <v>85</v>
      </c>
      <c r="AV329" s="14" t="s">
        <v>85</v>
      </c>
      <c r="AW329" s="14" t="s">
        <v>36</v>
      </c>
      <c r="AX329" s="14" t="s">
        <v>76</v>
      </c>
      <c r="AY329" s="245" t="s">
        <v>136</v>
      </c>
    </row>
    <row r="330" s="14" customFormat="1">
      <c r="A330" s="14"/>
      <c r="B330" s="235"/>
      <c r="C330" s="236"/>
      <c r="D330" s="226" t="s">
        <v>147</v>
      </c>
      <c r="E330" s="237" t="s">
        <v>19</v>
      </c>
      <c r="F330" s="238" t="s">
        <v>172</v>
      </c>
      <c r="G330" s="236"/>
      <c r="H330" s="239">
        <v>22.920000000000002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5" t="s">
        <v>147</v>
      </c>
      <c r="AU330" s="245" t="s">
        <v>85</v>
      </c>
      <c r="AV330" s="14" t="s">
        <v>85</v>
      </c>
      <c r="AW330" s="14" t="s">
        <v>36</v>
      </c>
      <c r="AX330" s="14" t="s">
        <v>76</v>
      </c>
      <c r="AY330" s="245" t="s">
        <v>136</v>
      </c>
    </row>
    <row r="331" s="14" customFormat="1">
      <c r="A331" s="14"/>
      <c r="B331" s="235"/>
      <c r="C331" s="236"/>
      <c r="D331" s="226" t="s">
        <v>147</v>
      </c>
      <c r="E331" s="237" t="s">
        <v>19</v>
      </c>
      <c r="F331" s="238" t="s">
        <v>173</v>
      </c>
      <c r="G331" s="236"/>
      <c r="H331" s="239">
        <v>1.3069999999999999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5" t="s">
        <v>147</v>
      </c>
      <c r="AU331" s="245" t="s">
        <v>85</v>
      </c>
      <c r="AV331" s="14" t="s">
        <v>85</v>
      </c>
      <c r="AW331" s="14" t="s">
        <v>36</v>
      </c>
      <c r="AX331" s="14" t="s">
        <v>76</v>
      </c>
      <c r="AY331" s="245" t="s">
        <v>136</v>
      </c>
    </row>
    <row r="332" s="14" customFormat="1">
      <c r="A332" s="14"/>
      <c r="B332" s="235"/>
      <c r="C332" s="236"/>
      <c r="D332" s="226" t="s">
        <v>147</v>
      </c>
      <c r="E332" s="237" t="s">
        <v>19</v>
      </c>
      <c r="F332" s="238" t="s">
        <v>174</v>
      </c>
      <c r="G332" s="236"/>
      <c r="H332" s="239">
        <v>45.222999999999999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5" t="s">
        <v>147</v>
      </c>
      <c r="AU332" s="245" t="s">
        <v>85</v>
      </c>
      <c r="AV332" s="14" t="s">
        <v>85</v>
      </c>
      <c r="AW332" s="14" t="s">
        <v>36</v>
      </c>
      <c r="AX332" s="14" t="s">
        <v>76</v>
      </c>
      <c r="AY332" s="245" t="s">
        <v>136</v>
      </c>
    </row>
    <row r="333" s="14" customFormat="1">
      <c r="A333" s="14"/>
      <c r="B333" s="235"/>
      <c r="C333" s="236"/>
      <c r="D333" s="226" t="s">
        <v>147</v>
      </c>
      <c r="E333" s="237" t="s">
        <v>19</v>
      </c>
      <c r="F333" s="238" t="s">
        <v>175</v>
      </c>
      <c r="G333" s="236"/>
      <c r="H333" s="239">
        <v>11.375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147</v>
      </c>
      <c r="AU333" s="245" t="s">
        <v>85</v>
      </c>
      <c r="AV333" s="14" t="s">
        <v>85</v>
      </c>
      <c r="AW333" s="14" t="s">
        <v>36</v>
      </c>
      <c r="AX333" s="14" t="s">
        <v>76</v>
      </c>
      <c r="AY333" s="245" t="s">
        <v>136</v>
      </c>
    </row>
    <row r="334" s="14" customFormat="1">
      <c r="A334" s="14"/>
      <c r="B334" s="235"/>
      <c r="C334" s="236"/>
      <c r="D334" s="226" t="s">
        <v>147</v>
      </c>
      <c r="E334" s="237" t="s">
        <v>19</v>
      </c>
      <c r="F334" s="238" t="s">
        <v>176</v>
      </c>
      <c r="G334" s="236"/>
      <c r="H334" s="239">
        <v>3.9489999999999998</v>
      </c>
      <c r="I334" s="240"/>
      <c r="J334" s="236"/>
      <c r="K334" s="236"/>
      <c r="L334" s="241"/>
      <c r="M334" s="242"/>
      <c r="N334" s="243"/>
      <c r="O334" s="243"/>
      <c r="P334" s="243"/>
      <c r="Q334" s="243"/>
      <c r="R334" s="243"/>
      <c r="S334" s="243"/>
      <c r="T334" s="24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5" t="s">
        <v>147</v>
      </c>
      <c r="AU334" s="245" t="s">
        <v>85</v>
      </c>
      <c r="AV334" s="14" t="s">
        <v>85</v>
      </c>
      <c r="AW334" s="14" t="s">
        <v>36</v>
      </c>
      <c r="AX334" s="14" t="s">
        <v>76</v>
      </c>
      <c r="AY334" s="245" t="s">
        <v>136</v>
      </c>
    </row>
    <row r="335" s="14" customFormat="1">
      <c r="A335" s="14"/>
      <c r="B335" s="235"/>
      <c r="C335" s="236"/>
      <c r="D335" s="226" t="s">
        <v>147</v>
      </c>
      <c r="E335" s="237" t="s">
        <v>19</v>
      </c>
      <c r="F335" s="238" t="s">
        <v>177</v>
      </c>
      <c r="G335" s="236"/>
      <c r="H335" s="239">
        <v>4.6669999999999998</v>
      </c>
      <c r="I335" s="240"/>
      <c r="J335" s="236"/>
      <c r="K335" s="236"/>
      <c r="L335" s="241"/>
      <c r="M335" s="242"/>
      <c r="N335" s="243"/>
      <c r="O335" s="243"/>
      <c r="P335" s="243"/>
      <c r="Q335" s="243"/>
      <c r="R335" s="243"/>
      <c r="S335" s="243"/>
      <c r="T335" s="24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45" t="s">
        <v>147</v>
      </c>
      <c r="AU335" s="245" t="s">
        <v>85</v>
      </c>
      <c r="AV335" s="14" t="s">
        <v>85</v>
      </c>
      <c r="AW335" s="14" t="s">
        <v>36</v>
      </c>
      <c r="AX335" s="14" t="s">
        <v>76</v>
      </c>
      <c r="AY335" s="245" t="s">
        <v>136</v>
      </c>
    </row>
    <row r="336" s="14" customFormat="1">
      <c r="A336" s="14"/>
      <c r="B336" s="235"/>
      <c r="C336" s="236"/>
      <c r="D336" s="226" t="s">
        <v>147</v>
      </c>
      <c r="E336" s="237" t="s">
        <v>19</v>
      </c>
      <c r="F336" s="238" t="s">
        <v>178</v>
      </c>
      <c r="G336" s="236"/>
      <c r="H336" s="239">
        <v>11.327999999999999</v>
      </c>
      <c r="I336" s="240"/>
      <c r="J336" s="236"/>
      <c r="K336" s="236"/>
      <c r="L336" s="241"/>
      <c r="M336" s="242"/>
      <c r="N336" s="243"/>
      <c r="O336" s="243"/>
      <c r="P336" s="243"/>
      <c r="Q336" s="243"/>
      <c r="R336" s="243"/>
      <c r="S336" s="243"/>
      <c r="T336" s="24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5" t="s">
        <v>147</v>
      </c>
      <c r="AU336" s="245" t="s">
        <v>85</v>
      </c>
      <c r="AV336" s="14" t="s">
        <v>85</v>
      </c>
      <c r="AW336" s="14" t="s">
        <v>36</v>
      </c>
      <c r="AX336" s="14" t="s">
        <v>76</v>
      </c>
      <c r="AY336" s="245" t="s">
        <v>136</v>
      </c>
    </row>
    <row r="337" s="14" customFormat="1">
      <c r="A337" s="14"/>
      <c r="B337" s="235"/>
      <c r="C337" s="236"/>
      <c r="D337" s="226" t="s">
        <v>147</v>
      </c>
      <c r="E337" s="237" t="s">
        <v>19</v>
      </c>
      <c r="F337" s="238" t="s">
        <v>179</v>
      </c>
      <c r="G337" s="236"/>
      <c r="H337" s="239">
        <v>6.0110000000000001</v>
      </c>
      <c r="I337" s="240"/>
      <c r="J337" s="236"/>
      <c r="K337" s="236"/>
      <c r="L337" s="241"/>
      <c r="M337" s="242"/>
      <c r="N337" s="243"/>
      <c r="O337" s="243"/>
      <c r="P337" s="243"/>
      <c r="Q337" s="243"/>
      <c r="R337" s="243"/>
      <c r="S337" s="243"/>
      <c r="T337" s="24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5" t="s">
        <v>147</v>
      </c>
      <c r="AU337" s="245" t="s">
        <v>85</v>
      </c>
      <c r="AV337" s="14" t="s">
        <v>85</v>
      </c>
      <c r="AW337" s="14" t="s">
        <v>36</v>
      </c>
      <c r="AX337" s="14" t="s">
        <v>76</v>
      </c>
      <c r="AY337" s="245" t="s">
        <v>136</v>
      </c>
    </row>
    <row r="338" s="14" customFormat="1">
      <c r="A338" s="14"/>
      <c r="B338" s="235"/>
      <c r="C338" s="236"/>
      <c r="D338" s="226" t="s">
        <v>147</v>
      </c>
      <c r="E338" s="237" t="s">
        <v>19</v>
      </c>
      <c r="F338" s="238" t="s">
        <v>180</v>
      </c>
      <c r="G338" s="236"/>
      <c r="H338" s="239">
        <v>20.995000000000001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147</v>
      </c>
      <c r="AU338" s="245" t="s">
        <v>85</v>
      </c>
      <c r="AV338" s="14" t="s">
        <v>85</v>
      </c>
      <c r="AW338" s="14" t="s">
        <v>36</v>
      </c>
      <c r="AX338" s="14" t="s">
        <v>76</v>
      </c>
      <c r="AY338" s="245" t="s">
        <v>136</v>
      </c>
    </row>
    <row r="339" s="16" customFormat="1">
      <c r="A339" s="16"/>
      <c r="B339" s="257"/>
      <c r="C339" s="258"/>
      <c r="D339" s="226" t="s">
        <v>147</v>
      </c>
      <c r="E339" s="259" t="s">
        <v>19</v>
      </c>
      <c r="F339" s="260" t="s">
        <v>181</v>
      </c>
      <c r="G339" s="258"/>
      <c r="H339" s="261">
        <v>167.01400000000001</v>
      </c>
      <c r="I339" s="262"/>
      <c r="J339" s="258"/>
      <c r="K339" s="258"/>
      <c r="L339" s="263"/>
      <c r="M339" s="264"/>
      <c r="N339" s="265"/>
      <c r="O339" s="265"/>
      <c r="P339" s="265"/>
      <c r="Q339" s="265"/>
      <c r="R339" s="265"/>
      <c r="S339" s="265"/>
      <c r="T339" s="266"/>
      <c r="U339" s="16"/>
      <c r="V339" s="16"/>
      <c r="W339" s="16"/>
      <c r="X339" s="16"/>
      <c r="Y339" s="16"/>
      <c r="Z339" s="16"/>
      <c r="AA339" s="16"/>
      <c r="AB339" s="16"/>
      <c r="AC339" s="16"/>
      <c r="AD339" s="16"/>
      <c r="AE339" s="16"/>
      <c r="AT339" s="267" t="s">
        <v>147</v>
      </c>
      <c r="AU339" s="267" t="s">
        <v>85</v>
      </c>
      <c r="AV339" s="16" t="s">
        <v>157</v>
      </c>
      <c r="AW339" s="16" t="s">
        <v>36</v>
      </c>
      <c r="AX339" s="16" t="s">
        <v>76</v>
      </c>
      <c r="AY339" s="267" t="s">
        <v>136</v>
      </c>
    </row>
    <row r="340" s="13" customFormat="1">
      <c r="A340" s="13"/>
      <c r="B340" s="224"/>
      <c r="C340" s="225"/>
      <c r="D340" s="226" t="s">
        <v>147</v>
      </c>
      <c r="E340" s="227" t="s">
        <v>19</v>
      </c>
      <c r="F340" s="228" t="s">
        <v>182</v>
      </c>
      <c r="G340" s="225"/>
      <c r="H340" s="227" t="s">
        <v>19</v>
      </c>
      <c r="I340" s="229"/>
      <c r="J340" s="225"/>
      <c r="K340" s="225"/>
      <c r="L340" s="230"/>
      <c r="M340" s="231"/>
      <c r="N340" s="232"/>
      <c r="O340" s="232"/>
      <c r="P340" s="232"/>
      <c r="Q340" s="232"/>
      <c r="R340" s="232"/>
      <c r="S340" s="232"/>
      <c r="T340" s="23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4" t="s">
        <v>147</v>
      </c>
      <c r="AU340" s="234" t="s">
        <v>85</v>
      </c>
      <c r="AV340" s="13" t="s">
        <v>83</v>
      </c>
      <c r="AW340" s="13" t="s">
        <v>36</v>
      </c>
      <c r="AX340" s="13" t="s">
        <v>76</v>
      </c>
      <c r="AY340" s="234" t="s">
        <v>136</v>
      </c>
    </row>
    <row r="341" s="13" customFormat="1">
      <c r="A341" s="13"/>
      <c r="B341" s="224"/>
      <c r="C341" s="225"/>
      <c r="D341" s="226" t="s">
        <v>147</v>
      </c>
      <c r="E341" s="227" t="s">
        <v>19</v>
      </c>
      <c r="F341" s="228" t="s">
        <v>183</v>
      </c>
      <c r="G341" s="225"/>
      <c r="H341" s="227" t="s">
        <v>19</v>
      </c>
      <c r="I341" s="229"/>
      <c r="J341" s="225"/>
      <c r="K341" s="225"/>
      <c r="L341" s="230"/>
      <c r="M341" s="231"/>
      <c r="N341" s="232"/>
      <c r="O341" s="232"/>
      <c r="P341" s="232"/>
      <c r="Q341" s="232"/>
      <c r="R341" s="232"/>
      <c r="S341" s="232"/>
      <c r="T341" s="23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4" t="s">
        <v>147</v>
      </c>
      <c r="AU341" s="234" t="s">
        <v>85</v>
      </c>
      <c r="AV341" s="13" t="s">
        <v>83</v>
      </c>
      <c r="AW341" s="13" t="s">
        <v>36</v>
      </c>
      <c r="AX341" s="13" t="s">
        <v>76</v>
      </c>
      <c r="AY341" s="234" t="s">
        <v>136</v>
      </c>
    </row>
    <row r="342" s="14" customFormat="1">
      <c r="A342" s="14"/>
      <c r="B342" s="235"/>
      <c r="C342" s="236"/>
      <c r="D342" s="226" t="s">
        <v>147</v>
      </c>
      <c r="E342" s="237" t="s">
        <v>19</v>
      </c>
      <c r="F342" s="238" t="s">
        <v>184</v>
      </c>
      <c r="G342" s="236"/>
      <c r="H342" s="239">
        <v>80</v>
      </c>
      <c r="I342" s="240"/>
      <c r="J342" s="236"/>
      <c r="K342" s="236"/>
      <c r="L342" s="241"/>
      <c r="M342" s="242"/>
      <c r="N342" s="243"/>
      <c r="O342" s="243"/>
      <c r="P342" s="243"/>
      <c r="Q342" s="243"/>
      <c r="R342" s="243"/>
      <c r="S342" s="243"/>
      <c r="T342" s="24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5" t="s">
        <v>147</v>
      </c>
      <c r="AU342" s="245" t="s">
        <v>85</v>
      </c>
      <c r="AV342" s="14" t="s">
        <v>85</v>
      </c>
      <c r="AW342" s="14" t="s">
        <v>36</v>
      </c>
      <c r="AX342" s="14" t="s">
        <v>76</v>
      </c>
      <c r="AY342" s="245" t="s">
        <v>136</v>
      </c>
    </row>
    <row r="343" s="14" customFormat="1">
      <c r="A343" s="14"/>
      <c r="B343" s="235"/>
      <c r="C343" s="236"/>
      <c r="D343" s="226" t="s">
        <v>147</v>
      </c>
      <c r="E343" s="237" t="s">
        <v>19</v>
      </c>
      <c r="F343" s="238" t="s">
        <v>185</v>
      </c>
      <c r="G343" s="236"/>
      <c r="H343" s="239">
        <v>7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147</v>
      </c>
      <c r="AU343" s="245" t="s">
        <v>85</v>
      </c>
      <c r="AV343" s="14" t="s">
        <v>85</v>
      </c>
      <c r="AW343" s="14" t="s">
        <v>36</v>
      </c>
      <c r="AX343" s="14" t="s">
        <v>76</v>
      </c>
      <c r="AY343" s="245" t="s">
        <v>136</v>
      </c>
    </row>
    <row r="344" s="13" customFormat="1">
      <c r="A344" s="13"/>
      <c r="B344" s="224"/>
      <c r="C344" s="225"/>
      <c r="D344" s="226" t="s">
        <v>147</v>
      </c>
      <c r="E344" s="227" t="s">
        <v>19</v>
      </c>
      <c r="F344" s="228" t="s">
        <v>186</v>
      </c>
      <c r="G344" s="225"/>
      <c r="H344" s="227" t="s">
        <v>19</v>
      </c>
      <c r="I344" s="229"/>
      <c r="J344" s="225"/>
      <c r="K344" s="225"/>
      <c r="L344" s="230"/>
      <c r="M344" s="231"/>
      <c r="N344" s="232"/>
      <c r="O344" s="232"/>
      <c r="P344" s="232"/>
      <c r="Q344" s="232"/>
      <c r="R344" s="232"/>
      <c r="S344" s="232"/>
      <c r="T344" s="23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4" t="s">
        <v>147</v>
      </c>
      <c r="AU344" s="234" t="s">
        <v>85</v>
      </c>
      <c r="AV344" s="13" t="s">
        <v>83</v>
      </c>
      <c r="AW344" s="13" t="s">
        <v>36</v>
      </c>
      <c r="AX344" s="13" t="s">
        <v>76</v>
      </c>
      <c r="AY344" s="234" t="s">
        <v>136</v>
      </c>
    </row>
    <row r="345" s="14" customFormat="1">
      <c r="A345" s="14"/>
      <c r="B345" s="235"/>
      <c r="C345" s="236"/>
      <c r="D345" s="226" t="s">
        <v>147</v>
      </c>
      <c r="E345" s="237" t="s">
        <v>19</v>
      </c>
      <c r="F345" s="238" t="s">
        <v>187</v>
      </c>
      <c r="G345" s="236"/>
      <c r="H345" s="239">
        <v>91</v>
      </c>
      <c r="I345" s="240"/>
      <c r="J345" s="236"/>
      <c r="K345" s="236"/>
      <c r="L345" s="241"/>
      <c r="M345" s="242"/>
      <c r="N345" s="243"/>
      <c r="O345" s="243"/>
      <c r="P345" s="243"/>
      <c r="Q345" s="243"/>
      <c r="R345" s="243"/>
      <c r="S345" s="243"/>
      <c r="T345" s="24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5" t="s">
        <v>147</v>
      </c>
      <c r="AU345" s="245" t="s">
        <v>85</v>
      </c>
      <c r="AV345" s="14" t="s">
        <v>85</v>
      </c>
      <c r="AW345" s="14" t="s">
        <v>36</v>
      </c>
      <c r="AX345" s="14" t="s">
        <v>76</v>
      </c>
      <c r="AY345" s="245" t="s">
        <v>136</v>
      </c>
    </row>
    <row r="346" s="13" customFormat="1">
      <c r="A346" s="13"/>
      <c r="B346" s="224"/>
      <c r="C346" s="225"/>
      <c r="D346" s="226" t="s">
        <v>147</v>
      </c>
      <c r="E346" s="227" t="s">
        <v>19</v>
      </c>
      <c r="F346" s="228" t="s">
        <v>188</v>
      </c>
      <c r="G346" s="225"/>
      <c r="H346" s="227" t="s">
        <v>19</v>
      </c>
      <c r="I346" s="229"/>
      <c r="J346" s="225"/>
      <c r="K346" s="225"/>
      <c r="L346" s="230"/>
      <c r="M346" s="231"/>
      <c r="N346" s="232"/>
      <c r="O346" s="232"/>
      <c r="P346" s="232"/>
      <c r="Q346" s="232"/>
      <c r="R346" s="232"/>
      <c r="S346" s="232"/>
      <c r="T346" s="23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4" t="s">
        <v>147</v>
      </c>
      <c r="AU346" s="234" t="s">
        <v>85</v>
      </c>
      <c r="AV346" s="13" t="s">
        <v>83</v>
      </c>
      <c r="AW346" s="13" t="s">
        <v>36</v>
      </c>
      <c r="AX346" s="13" t="s">
        <v>76</v>
      </c>
      <c r="AY346" s="234" t="s">
        <v>136</v>
      </c>
    </row>
    <row r="347" s="14" customFormat="1">
      <c r="A347" s="14"/>
      <c r="B347" s="235"/>
      <c r="C347" s="236"/>
      <c r="D347" s="226" t="s">
        <v>147</v>
      </c>
      <c r="E347" s="237" t="s">
        <v>19</v>
      </c>
      <c r="F347" s="238" t="s">
        <v>189</v>
      </c>
      <c r="G347" s="236"/>
      <c r="H347" s="239">
        <v>20.879999999999999</v>
      </c>
      <c r="I347" s="240"/>
      <c r="J347" s="236"/>
      <c r="K347" s="236"/>
      <c r="L347" s="241"/>
      <c r="M347" s="242"/>
      <c r="N347" s="243"/>
      <c r="O347" s="243"/>
      <c r="P347" s="243"/>
      <c r="Q347" s="243"/>
      <c r="R347" s="243"/>
      <c r="S347" s="243"/>
      <c r="T347" s="24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5" t="s">
        <v>147</v>
      </c>
      <c r="AU347" s="245" t="s">
        <v>85</v>
      </c>
      <c r="AV347" s="14" t="s">
        <v>85</v>
      </c>
      <c r="AW347" s="14" t="s">
        <v>36</v>
      </c>
      <c r="AX347" s="14" t="s">
        <v>76</v>
      </c>
      <c r="AY347" s="245" t="s">
        <v>136</v>
      </c>
    </row>
    <row r="348" s="14" customFormat="1">
      <c r="A348" s="14"/>
      <c r="B348" s="235"/>
      <c r="C348" s="236"/>
      <c r="D348" s="226" t="s">
        <v>147</v>
      </c>
      <c r="E348" s="237" t="s">
        <v>19</v>
      </c>
      <c r="F348" s="238" t="s">
        <v>190</v>
      </c>
      <c r="G348" s="236"/>
      <c r="H348" s="239">
        <v>3.2400000000000002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147</v>
      </c>
      <c r="AU348" s="245" t="s">
        <v>85</v>
      </c>
      <c r="AV348" s="14" t="s">
        <v>85</v>
      </c>
      <c r="AW348" s="14" t="s">
        <v>36</v>
      </c>
      <c r="AX348" s="14" t="s">
        <v>76</v>
      </c>
      <c r="AY348" s="245" t="s">
        <v>136</v>
      </c>
    </row>
    <row r="349" s="14" customFormat="1">
      <c r="A349" s="14"/>
      <c r="B349" s="235"/>
      <c r="C349" s="236"/>
      <c r="D349" s="226" t="s">
        <v>147</v>
      </c>
      <c r="E349" s="237" t="s">
        <v>19</v>
      </c>
      <c r="F349" s="238" t="s">
        <v>191</v>
      </c>
      <c r="G349" s="236"/>
      <c r="H349" s="239">
        <v>9</v>
      </c>
      <c r="I349" s="240"/>
      <c r="J349" s="236"/>
      <c r="K349" s="236"/>
      <c r="L349" s="241"/>
      <c r="M349" s="242"/>
      <c r="N349" s="243"/>
      <c r="O349" s="243"/>
      <c r="P349" s="243"/>
      <c r="Q349" s="243"/>
      <c r="R349" s="243"/>
      <c r="S349" s="243"/>
      <c r="T349" s="24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5" t="s">
        <v>147</v>
      </c>
      <c r="AU349" s="245" t="s">
        <v>85</v>
      </c>
      <c r="AV349" s="14" t="s">
        <v>85</v>
      </c>
      <c r="AW349" s="14" t="s">
        <v>36</v>
      </c>
      <c r="AX349" s="14" t="s">
        <v>76</v>
      </c>
      <c r="AY349" s="245" t="s">
        <v>136</v>
      </c>
    </row>
    <row r="350" s="14" customFormat="1">
      <c r="A350" s="14"/>
      <c r="B350" s="235"/>
      <c r="C350" s="236"/>
      <c r="D350" s="226" t="s">
        <v>147</v>
      </c>
      <c r="E350" s="237" t="s">
        <v>19</v>
      </c>
      <c r="F350" s="238" t="s">
        <v>192</v>
      </c>
      <c r="G350" s="236"/>
      <c r="H350" s="239">
        <v>7.4400000000000004</v>
      </c>
      <c r="I350" s="240"/>
      <c r="J350" s="236"/>
      <c r="K350" s="236"/>
      <c r="L350" s="241"/>
      <c r="M350" s="242"/>
      <c r="N350" s="243"/>
      <c r="O350" s="243"/>
      <c r="P350" s="243"/>
      <c r="Q350" s="243"/>
      <c r="R350" s="243"/>
      <c r="S350" s="243"/>
      <c r="T350" s="24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5" t="s">
        <v>147</v>
      </c>
      <c r="AU350" s="245" t="s">
        <v>85</v>
      </c>
      <c r="AV350" s="14" t="s">
        <v>85</v>
      </c>
      <c r="AW350" s="14" t="s">
        <v>36</v>
      </c>
      <c r="AX350" s="14" t="s">
        <v>76</v>
      </c>
      <c r="AY350" s="245" t="s">
        <v>136</v>
      </c>
    </row>
    <row r="351" s="14" customFormat="1">
      <c r="A351" s="14"/>
      <c r="B351" s="235"/>
      <c r="C351" s="236"/>
      <c r="D351" s="226" t="s">
        <v>147</v>
      </c>
      <c r="E351" s="237" t="s">
        <v>19</v>
      </c>
      <c r="F351" s="238" t="s">
        <v>193</v>
      </c>
      <c r="G351" s="236"/>
      <c r="H351" s="239">
        <v>10.98</v>
      </c>
      <c r="I351" s="240"/>
      <c r="J351" s="236"/>
      <c r="K351" s="236"/>
      <c r="L351" s="241"/>
      <c r="M351" s="242"/>
      <c r="N351" s="243"/>
      <c r="O351" s="243"/>
      <c r="P351" s="243"/>
      <c r="Q351" s="243"/>
      <c r="R351" s="243"/>
      <c r="S351" s="243"/>
      <c r="T351" s="24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5" t="s">
        <v>147</v>
      </c>
      <c r="AU351" s="245" t="s">
        <v>85</v>
      </c>
      <c r="AV351" s="14" t="s">
        <v>85</v>
      </c>
      <c r="AW351" s="14" t="s">
        <v>36</v>
      </c>
      <c r="AX351" s="14" t="s">
        <v>76</v>
      </c>
      <c r="AY351" s="245" t="s">
        <v>136</v>
      </c>
    </row>
    <row r="352" s="14" customFormat="1">
      <c r="A352" s="14"/>
      <c r="B352" s="235"/>
      <c r="C352" s="236"/>
      <c r="D352" s="226" t="s">
        <v>147</v>
      </c>
      <c r="E352" s="237" t="s">
        <v>19</v>
      </c>
      <c r="F352" s="238" t="s">
        <v>194</v>
      </c>
      <c r="G352" s="236"/>
      <c r="H352" s="239">
        <v>8.7599999999999998</v>
      </c>
      <c r="I352" s="240"/>
      <c r="J352" s="236"/>
      <c r="K352" s="236"/>
      <c r="L352" s="241"/>
      <c r="M352" s="242"/>
      <c r="N352" s="243"/>
      <c r="O352" s="243"/>
      <c r="P352" s="243"/>
      <c r="Q352" s="243"/>
      <c r="R352" s="243"/>
      <c r="S352" s="243"/>
      <c r="T352" s="24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5" t="s">
        <v>147</v>
      </c>
      <c r="AU352" s="245" t="s">
        <v>85</v>
      </c>
      <c r="AV352" s="14" t="s">
        <v>85</v>
      </c>
      <c r="AW352" s="14" t="s">
        <v>36</v>
      </c>
      <c r="AX352" s="14" t="s">
        <v>76</v>
      </c>
      <c r="AY352" s="245" t="s">
        <v>136</v>
      </c>
    </row>
    <row r="353" s="14" customFormat="1">
      <c r="A353" s="14"/>
      <c r="B353" s="235"/>
      <c r="C353" s="236"/>
      <c r="D353" s="226" t="s">
        <v>147</v>
      </c>
      <c r="E353" s="237" t="s">
        <v>19</v>
      </c>
      <c r="F353" s="238" t="s">
        <v>195</v>
      </c>
      <c r="G353" s="236"/>
      <c r="H353" s="239">
        <v>11.279999999999999</v>
      </c>
      <c r="I353" s="240"/>
      <c r="J353" s="236"/>
      <c r="K353" s="236"/>
      <c r="L353" s="241"/>
      <c r="M353" s="242"/>
      <c r="N353" s="243"/>
      <c r="O353" s="243"/>
      <c r="P353" s="243"/>
      <c r="Q353" s="243"/>
      <c r="R353" s="243"/>
      <c r="S353" s="243"/>
      <c r="T353" s="24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5" t="s">
        <v>147</v>
      </c>
      <c r="AU353" s="245" t="s">
        <v>85</v>
      </c>
      <c r="AV353" s="14" t="s">
        <v>85</v>
      </c>
      <c r="AW353" s="14" t="s">
        <v>36</v>
      </c>
      <c r="AX353" s="14" t="s">
        <v>76</v>
      </c>
      <c r="AY353" s="245" t="s">
        <v>136</v>
      </c>
    </row>
    <row r="354" s="14" customFormat="1">
      <c r="A354" s="14"/>
      <c r="B354" s="235"/>
      <c r="C354" s="236"/>
      <c r="D354" s="226" t="s">
        <v>147</v>
      </c>
      <c r="E354" s="237" t="s">
        <v>19</v>
      </c>
      <c r="F354" s="238" t="s">
        <v>196</v>
      </c>
      <c r="G354" s="236"/>
      <c r="H354" s="239">
        <v>14.640000000000001</v>
      </c>
      <c r="I354" s="240"/>
      <c r="J354" s="236"/>
      <c r="K354" s="236"/>
      <c r="L354" s="241"/>
      <c r="M354" s="242"/>
      <c r="N354" s="243"/>
      <c r="O354" s="243"/>
      <c r="P354" s="243"/>
      <c r="Q354" s="243"/>
      <c r="R354" s="243"/>
      <c r="S354" s="243"/>
      <c r="T354" s="24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5" t="s">
        <v>147</v>
      </c>
      <c r="AU354" s="245" t="s">
        <v>85</v>
      </c>
      <c r="AV354" s="14" t="s">
        <v>85</v>
      </c>
      <c r="AW354" s="14" t="s">
        <v>36</v>
      </c>
      <c r="AX354" s="14" t="s">
        <v>76</v>
      </c>
      <c r="AY354" s="245" t="s">
        <v>136</v>
      </c>
    </row>
    <row r="355" s="15" customFormat="1">
      <c r="A355" s="15"/>
      <c r="B355" s="246"/>
      <c r="C355" s="247"/>
      <c r="D355" s="226" t="s">
        <v>147</v>
      </c>
      <c r="E355" s="248" t="s">
        <v>19</v>
      </c>
      <c r="F355" s="249" t="s">
        <v>152</v>
      </c>
      <c r="G355" s="247"/>
      <c r="H355" s="250">
        <v>431.23399999999998</v>
      </c>
      <c r="I355" s="251"/>
      <c r="J355" s="247"/>
      <c r="K355" s="247"/>
      <c r="L355" s="252"/>
      <c r="M355" s="253"/>
      <c r="N355" s="254"/>
      <c r="O355" s="254"/>
      <c r="P355" s="254"/>
      <c r="Q355" s="254"/>
      <c r="R355" s="254"/>
      <c r="S355" s="254"/>
      <c r="T355" s="25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6" t="s">
        <v>147</v>
      </c>
      <c r="AU355" s="256" t="s">
        <v>85</v>
      </c>
      <c r="AV355" s="15" t="s">
        <v>143</v>
      </c>
      <c r="AW355" s="15" t="s">
        <v>36</v>
      </c>
      <c r="AX355" s="15" t="s">
        <v>83</v>
      </c>
      <c r="AY355" s="256" t="s">
        <v>136</v>
      </c>
    </row>
    <row r="356" s="2" customFormat="1" ht="24.15" customHeight="1">
      <c r="A356" s="40"/>
      <c r="B356" s="41"/>
      <c r="C356" s="206" t="s">
        <v>161</v>
      </c>
      <c r="D356" s="206" t="s">
        <v>138</v>
      </c>
      <c r="E356" s="207" t="s">
        <v>301</v>
      </c>
      <c r="F356" s="208" t="s">
        <v>302</v>
      </c>
      <c r="G356" s="209" t="s">
        <v>141</v>
      </c>
      <c r="H356" s="210">
        <v>431.23399999999998</v>
      </c>
      <c r="I356" s="211"/>
      <c r="J356" s="212">
        <f>ROUND(I356*H356,2)</f>
        <v>0</v>
      </c>
      <c r="K356" s="208" t="s">
        <v>142</v>
      </c>
      <c r="L356" s="46"/>
      <c r="M356" s="213" t="s">
        <v>19</v>
      </c>
      <c r="N356" s="214" t="s">
        <v>47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143</v>
      </c>
      <c r="AT356" s="217" t="s">
        <v>138</v>
      </c>
      <c r="AU356" s="217" t="s">
        <v>85</v>
      </c>
      <c r="AY356" s="19" t="s">
        <v>136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83</v>
      </c>
      <c r="BK356" s="218">
        <f>ROUND(I356*H356,2)</f>
        <v>0</v>
      </c>
      <c r="BL356" s="19" t="s">
        <v>143</v>
      </c>
      <c r="BM356" s="217" t="s">
        <v>303</v>
      </c>
    </row>
    <row r="357" s="2" customFormat="1">
      <c r="A357" s="40"/>
      <c r="B357" s="41"/>
      <c r="C357" s="42"/>
      <c r="D357" s="219" t="s">
        <v>145</v>
      </c>
      <c r="E357" s="42"/>
      <c r="F357" s="220" t="s">
        <v>304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145</v>
      </c>
      <c r="AU357" s="19" t="s">
        <v>85</v>
      </c>
    </row>
    <row r="358" s="13" customFormat="1">
      <c r="A358" s="13"/>
      <c r="B358" s="224"/>
      <c r="C358" s="225"/>
      <c r="D358" s="226" t="s">
        <v>147</v>
      </c>
      <c r="E358" s="227" t="s">
        <v>19</v>
      </c>
      <c r="F358" s="228" t="s">
        <v>169</v>
      </c>
      <c r="G358" s="225"/>
      <c r="H358" s="227" t="s">
        <v>19</v>
      </c>
      <c r="I358" s="229"/>
      <c r="J358" s="225"/>
      <c r="K358" s="225"/>
      <c r="L358" s="230"/>
      <c r="M358" s="231"/>
      <c r="N358" s="232"/>
      <c r="O358" s="232"/>
      <c r="P358" s="232"/>
      <c r="Q358" s="232"/>
      <c r="R358" s="232"/>
      <c r="S358" s="232"/>
      <c r="T358" s="23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34" t="s">
        <v>147</v>
      </c>
      <c r="AU358" s="234" t="s">
        <v>85</v>
      </c>
      <c r="AV358" s="13" t="s">
        <v>83</v>
      </c>
      <c r="AW358" s="13" t="s">
        <v>36</v>
      </c>
      <c r="AX358" s="13" t="s">
        <v>76</v>
      </c>
      <c r="AY358" s="234" t="s">
        <v>136</v>
      </c>
    </row>
    <row r="359" s="14" customFormat="1">
      <c r="A359" s="14"/>
      <c r="B359" s="235"/>
      <c r="C359" s="236"/>
      <c r="D359" s="226" t="s">
        <v>147</v>
      </c>
      <c r="E359" s="237" t="s">
        <v>19</v>
      </c>
      <c r="F359" s="238" t="s">
        <v>170</v>
      </c>
      <c r="G359" s="236"/>
      <c r="H359" s="239">
        <v>23.942</v>
      </c>
      <c r="I359" s="240"/>
      <c r="J359" s="236"/>
      <c r="K359" s="236"/>
      <c r="L359" s="241"/>
      <c r="M359" s="242"/>
      <c r="N359" s="243"/>
      <c r="O359" s="243"/>
      <c r="P359" s="243"/>
      <c r="Q359" s="243"/>
      <c r="R359" s="243"/>
      <c r="S359" s="243"/>
      <c r="T359" s="24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5" t="s">
        <v>147</v>
      </c>
      <c r="AU359" s="245" t="s">
        <v>85</v>
      </c>
      <c r="AV359" s="14" t="s">
        <v>85</v>
      </c>
      <c r="AW359" s="14" t="s">
        <v>36</v>
      </c>
      <c r="AX359" s="14" t="s">
        <v>76</v>
      </c>
      <c r="AY359" s="245" t="s">
        <v>136</v>
      </c>
    </row>
    <row r="360" s="14" customFormat="1">
      <c r="A360" s="14"/>
      <c r="B360" s="235"/>
      <c r="C360" s="236"/>
      <c r="D360" s="226" t="s">
        <v>147</v>
      </c>
      <c r="E360" s="237" t="s">
        <v>19</v>
      </c>
      <c r="F360" s="238" t="s">
        <v>171</v>
      </c>
      <c r="G360" s="236"/>
      <c r="H360" s="239">
        <v>15.297000000000001</v>
      </c>
      <c r="I360" s="240"/>
      <c r="J360" s="236"/>
      <c r="K360" s="236"/>
      <c r="L360" s="241"/>
      <c r="M360" s="242"/>
      <c r="N360" s="243"/>
      <c r="O360" s="243"/>
      <c r="P360" s="243"/>
      <c r="Q360" s="243"/>
      <c r="R360" s="243"/>
      <c r="S360" s="243"/>
      <c r="T360" s="24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5" t="s">
        <v>147</v>
      </c>
      <c r="AU360" s="245" t="s">
        <v>85</v>
      </c>
      <c r="AV360" s="14" t="s">
        <v>85</v>
      </c>
      <c r="AW360" s="14" t="s">
        <v>36</v>
      </c>
      <c r="AX360" s="14" t="s">
        <v>76</v>
      </c>
      <c r="AY360" s="245" t="s">
        <v>136</v>
      </c>
    </row>
    <row r="361" s="14" customFormat="1">
      <c r="A361" s="14"/>
      <c r="B361" s="235"/>
      <c r="C361" s="236"/>
      <c r="D361" s="226" t="s">
        <v>147</v>
      </c>
      <c r="E361" s="237" t="s">
        <v>19</v>
      </c>
      <c r="F361" s="238" t="s">
        <v>172</v>
      </c>
      <c r="G361" s="236"/>
      <c r="H361" s="239">
        <v>22.920000000000002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147</v>
      </c>
      <c r="AU361" s="245" t="s">
        <v>85</v>
      </c>
      <c r="AV361" s="14" t="s">
        <v>85</v>
      </c>
      <c r="AW361" s="14" t="s">
        <v>36</v>
      </c>
      <c r="AX361" s="14" t="s">
        <v>76</v>
      </c>
      <c r="AY361" s="245" t="s">
        <v>136</v>
      </c>
    </row>
    <row r="362" s="14" customFormat="1">
      <c r="A362" s="14"/>
      <c r="B362" s="235"/>
      <c r="C362" s="236"/>
      <c r="D362" s="226" t="s">
        <v>147</v>
      </c>
      <c r="E362" s="237" t="s">
        <v>19</v>
      </c>
      <c r="F362" s="238" t="s">
        <v>173</v>
      </c>
      <c r="G362" s="236"/>
      <c r="H362" s="239">
        <v>1.3069999999999999</v>
      </c>
      <c r="I362" s="240"/>
      <c r="J362" s="236"/>
      <c r="K362" s="236"/>
      <c r="L362" s="241"/>
      <c r="M362" s="242"/>
      <c r="N362" s="243"/>
      <c r="O362" s="243"/>
      <c r="P362" s="243"/>
      <c r="Q362" s="243"/>
      <c r="R362" s="243"/>
      <c r="S362" s="243"/>
      <c r="T362" s="24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5" t="s">
        <v>147</v>
      </c>
      <c r="AU362" s="245" t="s">
        <v>85</v>
      </c>
      <c r="AV362" s="14" t="s">
        <v>85</v>
      </c>
      <c r="AW362" s="14" t="s">
        <v>36</v>
      </c>
      <c r="AX362" s="14" t="s">
        <v>76</v>
      </c>
      <c r="AY362" s="245" t="s">
        <v>136</v>
      </c>
    </row>
    <row r="363" s="14" customFormat="1">
      <c r="A363" s="14"/>
      <c r="B363" s="235"/>
      <c r="C363" s="236"/>
      <c r="D363" s="226" t="s">
        <v>147</v>
      </c>
      <c r="E363" s="237" t="s">
        <v>19</v>
      </c>
      <c r="F363" s="238" t="s">
        <v>174</v>
      </c>
      <c r="G363" s="236"/>
      <c r="H363" s="239">
        <v>45.222999999999999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5" t="s">
        <v>147</v>
      </c>
      <c r="AU363" s="245" t="s">
        <v>85</v>
      </c>
      <c r="AV363" s="14" t="s">
        <v>85</v>
      </c>
      <c r="AW363" s="14" t="s">
        <v>36</v>
      </c>
      <c r="AX363" s="14" t="s">
        <v>76</v>
      </c>
      <c r="AY363" s="245" t="s">
        <v>136</v>
      </c>
    </row>
    <row r="364" s="14" customFormat="1">
      <c r="A364" s="14"/>
      <c r="B364" s="235"/>
      <c r="C364" s="236"/>
      <c r="D364" s="226" t="s">
        <v>147</v>
      </c>
      <c r="E364" s="237" t="s">
        <v>19</v>
      </c>
      <c r="F364" s="238" t="s">
        <v>175</v>
      </c>
      <c r="G364" s="236"/>
      <c r="H364" s="239">
        <v>11.375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5" t="s">
        <v>147</v>
      </c>
      <c r="AU364" s="245" t="s">
        <v>85</v>
      </c>
      <c r="AV364" s="14" t="s">
        <v>85</v>
      </c>
      <c r="AW364" s="14" t="s">
        <v>36</v>
      </c>
      <c r="AX364" s="14" t="s">
        <v>76</v>
      </c>
      <c r="AY364" s="245" t="s">
        <v>136</v>
      </c>
    </row>
    <row r="365" s="14" customFormat="1">
      <c r="A365" s="14"/>
      <c r="B365" s="235"/>
      <c r="C365" s="236"/>
      <c r="D365" s="226" t="s">
        <v>147</v>
      </c>
      <c r="E365" s="237" t="s">
        <v>19</v>
      </c>
      <c r="F365" s="238" t="s">
        <v>176</v>
      </c>
      <c r="G365" s="236"/>
      <c r="H365" s="239">
        <v>3.9489999999999998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147</v>
      </c>
      <c r="AU365" s="245" t="s">
        <v>85</v>
      </c>
      <c r="AV365" s="14" t="s">
        <v>85</v>
      </c>
      <c r="AW365" s="14" t="s">
        <v>36</v>
      </c>
      <c r="AX365" s="14" t="s">
        <v>76</v>
      </c>
      <c r="AY365" s="245" t="s">
        <v>136</v>
      </c>
    </row>
    <row r="366" s="14" customFormat="1">
      <c r="A366" s="14"/>
      <c r="B366" s="235"/>
      <c r="C366" s="236"/>
      <c r="D366" s="226" t="s">
        <v>147</v>
      </c>
      <c r="E366" s="237" t="s">
        <v>19</v>
      </c>
      <c r="F366" s="238" t="s">
        <v>177</v>
      </c>
      <c r="G366" s="236"/>
      <c r="H366" s="239">
        <v>4.6669999999999998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147</v>
      </c>
      <c r="AU366" s="245" t="s">
        <v>85</v>
      </c>
      <c r="AV366" s="14" t="s">
        <v>85</v>
      </c>
      <c r="AW366" s="14" t="s">
        <v>36</v>
      </c>
      <c r="AX366" s="14" t="s">
        <v>76</v>
      </c>
      <c r="AY366" s="245" t="s">
        <v>136</v>
      </c>
    </row>
    <row r="367" s="14" customFormat="1">
      <c r="A367" s="14"/>
      <c r="B367" s="235"/>
      <c r="C367" s="236"/>
      <c r="D367" s="226" t="s">
        <v>147</v>
      </c>
      <c r="E367" s="237" t="s">
        <v>19</v>
      </c>
      <c r="F367" s="238" t="s">
        <v>178</v>
      </c>
      <c r="G367" s="236"/>
      <c r="H367" s="239">
        <v>11.327999999999999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147</v>
      </c>
      <c r="AU367" s="245" t="s">
        <v>85</v>
      </c>
      <c r="AV367" s="14" t="s">
        <v>85</v>
      </c>
      <c r="AW367" s="14" t="s">
        <v>36</v>
      </c>
      <c r="AX367" s="14" t="s">
        <v>76</v>
      </c>
      <c r="AY367" s="245" t="s">
        <v>136</v>
      </c>
    </row>
    <row r="368" s="14" customFormat="1">
      <c r="A368" s="14"/>
      <c r="B368" s="235"/>
      <c r="C368" s="236"/>
      <c r="D368" s="226" t="s">
        <v>147</v>
      </c>
      <c r="E368" s="237" t="s">
        <v>19</v>
      </c>
      <c r="F368" s="238" t="s">
        <v>179</v>
      </c>
      <c r="G368" s="236"/>
      <c r="H368" s="239">
        <v>6.0110000000000001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147</v>
      </c>
      <c r="AU368" s="245" t="s">
        <v>85</v>
      </c>
      <c r="AV368" s="14" t="s">
        <v>85</v>
      </c>
      <c r="AW368" s="14" t="s">
        <v>36</v>
      </c>
      <c r="AX368" s="14" t="s">
        <v>76</v>
      </c>
      <c r="AY368" s="245" t="s">
        <v>136</v>
      </c>
    </row>
    <row r="369" s="14" customFormat="1">
      <c r="A369" s="14"/>
      <c r="B369" s="235"/>
      <c r="C369" s="236"/>
      <c r="D369" s="226" t="s">
        <v>147</v>
      </c>
      <c r="E369" s="237" t="s">
        <v>19</v>
      </c>
      <c r="F369" s="238" t="s">
        <v>180</v>
      </c>
      <c r="G369" s="236"/>
      <c r="H369" s="239">
        <v>20.995000000000001</v>
      </c>
      <c r="I369" s="240"/>
      <c r="J369" s="236"/>
      <c r="K369" s="236"/>
      <c r="L369" s="241"/>
      <c r="M369" s="242"/>
      <c r="N369" s="243"/>
      <c r="O369" s="243"/>
      <c r="P369" s="243"/>
      <c r="Q369" s="243"/>
      <c r="R369" s="243"/>
      <c r="S369" s="243"/>
      <c r="T369" s="24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5" t="s">
        <v>147</v>
      </c>
      <c r="AU369" s="245" t="s">
        <v>85</v>
      </c>
      <c r="AV369" s="14" t="s">
        <v>85</v>
      </c>
      <c r="AW369" s="14" t="s">
        <v>36</v>
      </c>
      <c r="AX369" s="14" t="s">
        <v>76</v>
      </c>
      <c r="AY369" s="245" t="s">
        <v>136</v>
      </c>
    </row>
    <row r="370" s="16" customFormat="1">
      <c r="A370" s="16"/>
      <c r="B370" s="257"/>
      <c r="C370" s="258"/>
      <c r="D370" s="226" t="s">
        <v>147</v>
      </c>
      <c r="E370" s="259" t="s">
        <v>19</v>
      </c>
      <c r="F370" s="260" t="s">
        <v>181</v>
      </c>
      <c r="G370" s="258"/>
      <c r="H370" s="261">
        <v>167.01400000000001</v>
      </c>
      <c r="I370" s="262"/>
      <c r="J370" s="258"/>
      <c r="K370" s="258"/>
      <c r="L370" s="263"/>
      <c r="M370" s="264"/>
      <c r="N370" s="265"/>
      <c r="O370" s="265"/>
      <c r="P370" s="265"/>
      <c r="Q370" s="265"/>
      <c r="R370" s="265"/>
      <c r="S370" s="265"/>
      <c r="T370" s="266"/>
      <c r="U370" s="16"/>
      <c r="V370" s="16"/>
      <c r="W370" s="16"/>
      <c r="X370" s="16"/>
      <c r="Y370" s="16"/>
      <c r="Z370" s="16"/>
      <c r="AA370" s="16"/>
      <c r="AB370" s="16"/>
      <c r="AC370" s="16"/>
      <c r="AD370" s="16"/>
      <c r="AE370" s="16"/>
      <c r="AT370" s="267" t="s">
        <v>147</v>
      </c>
      <c r="AU370" s="267" t="s">
        <v>85</v>
      </c>
      <c r="AV370" s="16" t="s">
        <v>157</v>
      </c>
      <c r="AW370" s="16" t="s">
        <v>36</v>
      </c>
      <c r="AX370" s="16" t="s">
        <v>76</v>
      </c>
      <c r="AY370" s="267" t="s">
        <v>136</v>
      </c>
    </row>
    <row r="371" s="13" customFormat="1">
      <c r="A371" s="13"/>
      <c r="B371" s="224"/>
      <c r="C371" s="225"/>
      <c r="D371" s="226" t="s">
        <v>147</v>
      </c>
      <c r="E371" s="227" t="s">
        <v>19</v>
      </c>
      <c r="F371" s="228" t="s">
        <v>182</v>
      </c>
      <c r="G371" s="225"/>
      <c r="H371" s="227" t="s">
        <v>19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4" t="s">
        <v>147</v>
      </c>
      <c r="AU371" s="234" t="s">
        <v>85</v>
      </c>
      <c r="AV371" s="13" t="s">
        <v>83</v>
      </c>
      <c r="AW371" s="13" t="s">
        <v>36</v>
      </c>
      <c r="AX371" s="13" t="s">
        <v>76</v>
      </c>
      <c r="AY371" s="234" t="s">
        <v>136</v>
      </c>
    </row>
    <row r="372" s="13" customFormat="1">
      <c r="A372" s="13"/>
      <c r="B372" s="224"/>
      <c r="C372" s="225"/>
      <c r="D372" s="226" t="s">
        <v>147</v>
      </c>
      <c r="E372" s="227" t="s">
        <v>19</v>
      </c>
      <c r="F372" s="228" t="s">
        <v>183</v>
      </c>
      <c r="G372" s="225"/>
      <c r="H372" s="227" t="s">
        <v>19</v>
      </c>
      <c r="I372" s="229"/>
      <c r="J372" s="225"/>
      <c r="K372" s="225"/>
      <c r="L372" s="230"/>
      <c r="M372" s="231"/>
      <c r="N372" s="232"/>
      <c r="O372" s="232"/>
      <c r="P372" s="232"/>
      <c r="Q372" s="232"/>
      <c r="R372" s="232"/>
      <c r="S372" s="232"/>
      <c r="T372" s="23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4" t="s">
        <v>147</v>
      </c>
      <c r="AU372" s="234" t="s">
        <v>85</v>
      </c>
      <c r="AV372" s="13" t="s">
        <v>83</v>
      </c>
      <c r="AW372" s="13" t="s">
        <v>36</v>
      </c>
      <c r="AX372" s="13" t="s">
        <v>76</v>
      </c>
      <c r="AY372" s="234" t="s">
        <v>136</v>
      </c>
    </row>
    <row r="373" s="14" customFormat="1">
      <c r="A373" s="14"/>
      <c r="B373" s="235"/>
      <c r="C373" s="236"/>
      <c r="D373" s="226" t="s">
        <v>147</v>
      </c>
      <c r="E373" s="237" t="s">
        <v>19</v>
      </c>
      <c r="F373" s="238" t="s">
        <v>184</v>
      </c>
      <c r="G373" s="236"/>
      <c r="H373" s="239">
        <v>80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147</v>
      </c>
      <c r="AU373" s="245" t="s">
        <v>85</v>
      </c>
      <c r="AV373" s="14" t="s">
        <v>85</v>
      </c>
      <c r="AW373" s="14" t="s">
        <v>36</v>
      </c>
      <c r="AX373" s="14" t="s">
        <v>76</v>
      </c>
      <c r="AY373" s="245" t="s">
        <v>136</v>
      </c>
    </row>
    <row r="374" s="14" customFormat="1">
      <c r="A374" s="14"/>
      <c r="B374" s="235"/>
      <c r="C374" s="236"/>
      <c r="D374" s="226" t="s">
        <v>147</v>
      </c>
      <c r="E374" s="237" t="s">
        <v>19</v>
      </c>
      <c r="F374" s="238" t="s">
        <v>185</v>
      </c>
      <c r="G374" s="236"/>
      <c r="H374" s="239">
        <v>7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5" t="s">
        <v>147</v>
      </c>
      <c r="AU374" s="245" t="s">
        <v>85</v>
      </c>
      <c r="AV374" s="14" t="s">
        <v>85</v>
      </c>
      <c r="AW374" s="14" t="s">
        <v>36</v>
      </c>
      <c r="AX374" s="14" t="s">
        <v>76</v>
      </c>
      <c r="AY374" s="245" t="s">
        <v>136</v>
      </c>
    </row>
    <row r="375" s="13" customFormat="1">
      <c r="A375" s="13"/>
      <c r="B375" s="224"/>
      <c r="C375" s="225"/>
      <c r="D375" s="226" t="s">
        <v>147</v>
      </c>
      <c r="E375" s="227" t="s">
        <v>19</v>
      </c>
      <c r="F375" s="228" t="s">
        <v>186</v>
      </c>
      <c r="G375" s="225"/>
      <c r="H375" s="227" t="s">
        <v>19</v>
      </c>
      <c r="I375" s="229"/>
      <c r="J375" s="225"/>
      <c r="K375" s="225"/>
      <c r="L375" s="230"/>
      <c r="M375" s="231"/>
      <c r="N375" s="232"/>
      <c r="O375" s="232"/>
      <c r="P375" s="232"/>
      <c r="Q375" s="232"/>
      <c r="R375" s="232"/>
      <c r="S375" s="232"/>
      <c r="T375" s="23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4" t="s">
        <v>147</v>
      </c>
      <c r="AU375" s="234" t="s">
        <v>85</v>
      </c>
      <c r="AV375" s="13" t="s">
        <v>83</v>
      </c>
      <c r="AW375" s="13" t="s">
        <v>36</v>
      </c>
      <c r="AX375" s="13" t="s">
        <v>76</v>
      </c>
      <c r="AY375" s="234" t="s">
        <v>136</v>
      </c>
    </row>
    <row r="376" s="14" customFormat="1">
      <c r="A376" s="14"/>
      <c r="B376" s="235"/>
      <c r="C376" s="236"/>
      <c r="D376" s="226" t="s">
        <v>147</v>
      </c>
      <c r="E376" s="237" t="s">
        <v>19</v>
      </c>
      <c r="F376" s="238" t="s">
        <v>187</v>
      </c>
      <c r="G376" s="236"/>
      <c r="H376" s="239">
        <v>91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5" t="s">
        <v>147</v>
      </c>
      <c r="AU376" s="245" t="s">
        <v>85</v>
      </c>
      <c r="AV376" s="14" t="s">
        <v>85</v>
      </c>
      <c r="AW376" s="14" t="s">
        <v>36</v>
      </c>
      <c r="AX376" s="14" t="s">
        <v>76</v>
      </c>
      <c r="AY376" s="245" t="s">
        <v>136</v>
      </c>
    </row>
    <row r="377" s="13" customFormat="1">
      <c r="A377" s="13"/>
      <c r="B377" s="224"/>
      <c r="C377" s="225"/>
      <c r="D377" s="226" t="s">
        <v>147</v>
      </c>
      <c r="E377" s="227" t="s">
        <v>19</v>
      </c>
      <c r="F377" s="228" t="s">
        <v>188</v>
      </c>
      <c r="G377" s="225"/>
      <c r="H377" s="227" t="s">
        <v>19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4" t="s">
        <v>147</v>
      </c>
      <c r="AU377" s="234" t="s">
        <v>85</v>
      </c>
      <c r="AV377" s="13" t="s">
        <v>83</v>
      </c>
      <c r="AW377" s="13" t="s">
        <v>36</v>
      </c>
      <c r="AX377" s="13" t="s">
        <v>76</v>
      </c>
      <c r="AY377" s="234" t="s">
        <v>136</v>
      </c>
    </row>
    <row r="378" s="14" customFormat="1">
      <c r="A378" s="14"/>
      <c r="B378" s="235"/>
      <c r="C378" s="236"/>
      <c r="D378" s="226" t="s">
        <v>147</v>
      </c>
      <c r="E378" s="237" t="s">
        <v>19</v>
      </c>
      <c r="F378" s="238" t="s">
        <v>189</v>
      </c>
      <c r="G378" s="236"/>
      <c r="H378" s="239">
        <v>20.879999999999999</v>
      </c>
      <c r="I378" s="240"/>
      <c r="J378" s="236"/>
      <c r="K378" s="236"/>
      <c r="L378" s="241"/>
      <c r="M378" s="242"/>
      <c r="N378" s="243"/>
      <c r="O378" s="243"/>
      <c r="P378" s="243"/>
      <c r="Q378" s="243"/>
      <c r="R378" s="243"/>
      <c r="S378" s="243"/>
      <c r="T378" s="24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5" t="s">
        <v>147</v>
      </c>
      <c r="AU378" s="245" t="s">
        <v>85</v>
      </c>
      <c r="AV378" s="14" t="s">
        <v>85</v>
      </c>
      <c r="AW378" s="14" t="s">
        <v>36</v>
      </c>
      <c r="AX378" s="14" t="s">
        <v>76</v>
      </c>
      <c r="AY378" s="245" t="s">
        <v>136</v>
      </c>
    </row>
    <row r="379" s="14" customFormat="1">
      <c r="A379" s="14"/>
      <c r="B379" s="235"/>
      <c r="C379" s="236"/>
      <c r="D379" s="226" t="s">
        <v>147</v>
      </c>
      <c r="E379" s="237" t="s">
        <v>19</v>
      </c>
      <c r="F379" s="238" t="s">
        <v>190</v>
      </c>
      <c r="G379" s="236"/>
      <c r="H379" s="239">
        <v>3.2400000000000002</v>
      </c>
      <c r="I379" s="240"/>
      <c r="J379" s="236"/>
      <c r="K379" s="236"/>
      <c r="L379" s="241"/>
      <c r="M379" s="242"/>
      <c r="N379" s="243"/>
      <c r="O379" s="243"/>
      <c r="P379" s="243"/>
      <c r="Q379" s="243"/>
      <c r="R379" s="243"/>
      <c r="S379" s="243"/>
      <c r="T379" s="24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5" t="s">
        <v>147</v>
      </c>
      <c r="AU379" s="245" t="s">
        <v>85</v>
      </c>
      <c r="AV379" s="14" t="s">
        <v>85</v>
      </c>
      <c r="AW379" s="14" t="s">
        <v>36</v>
      </c>
      <c r="AX379" s="14" t="s">
        <v>76</v>
      </c>
      <c r="AY379" s="245" t="s">
        <v>136</v>
      </c>
    </row>
    <row r="380" s="14" customFormat="1">
      <c r="A380" s="14"/>
      <c r="B380" s="235"/>
      <c r="C380" s="236"/>
      <c r="D380" s="226" t="s">
        <v>147</v>
      </c>
      <c r="E380" s="237" t="s">
        <v>19</v>
      </c>
      <c r="F380" s="238" t="s">
        <v>191</v>
      </c>
      <c r="G380" s="236"/>
      <c r="H380" s="239">
        <v>9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5" t="s">
        <v>147</v>
      </c>
      <c r="AU380" s="245" t="s">
        <v>85</v>
      </c>
      <c r="AV380" s="14" t="s">
        <v>85</v>
      </c>
      <c r="AW380" s="14" t="s">
        <v>36</v>
      </c>
      <c r="AX380" s="14" t="s">
        <v>76</v>
      </c>
      <c r="AY380" s="245" t="s">
        <v>136</v>
      </c>
    </row>
    <row r="381" s="14" customFormat="1">
      <c r="A381" s="14"/>
      <c r="B381" s="235"/>
      <c r="C381" s="236"/>
      <c r="D381" s="226" t="s">
        <v>147</v>
      </c>
      <c r="E381" s="237" t="s">
        <v>19</v>
      </c>
      <c r="F381" s="238" t="s">
        <v>192</v>
      </c>
      <c r="G381" s="236"/>
      <c r="H381" s="239">
        <v>7.4400000000000004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147</v>
      </c>
      <c r="AU381" s="245" t="s">
        <v>85</v>
      </c>
      <c r="AV381" s="14" t="s">
        <v>85</v>
      </c>
      <c r="AW381" s="14" t="s">
        <v>36</v>
      </c>
      <c r="AX381" s="14" t="s">
        <v>76</v>
      </c>
      <c r="AY381" s="245" t="s">
        <v>136</v>
      </c>
    </row>
    <row r="382" s="14" customFormat="1">
      <c r="A382" s="14"/>
      <c r="B382" s="235"/>
      <c r="C382" s="236"/>
      <c r="D382" s="226" t="s">
        <v>147</v>
      </c>
      <c r="E382" s="237" t="s">
        <v>19</v>
      </c>
      <c r="F382" s="238" t="s">
        <v>193</v>
      </c>
      <c r="G382" s="236"/>
      <c r="H382" s="239">
        <v>10.98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147</v>
      </c>
      <c r="AU382" s="245" t="s">
        <v>85</v>
      </c>
      <c r="AV382" s="14" t="s">
        <v>85</v>
      </c>
      <c r="AW382" s="14" t="s">
        <v>36</v>
      </c>
      <c r="AX382" s="14" t="s">
        <v>76</v>
      </c>
      <c r="AY382" s="245" t="s">
        <v>136</v>
      </c>
    </row>
    <row r="383" s="14" customFormat="1">
      <c r="A383" s="14"/>
      <c r="B383" s="235"/>
      <c r="C383" s="236"/>
      <c r="D383" s="226" t="s">
        <v>147</v>
      </c>
      <c r="E383" s="237" t="s">
        <v>19</v>
      </c>
      <c r="F383" s="238" t="s">
        <v>194</v>
      </c>
      <c r="G383" s="236"/>
      <c r="H383" s="239">
        <v>8.7599999999999998</v>
      </c>
      <c r="I383" s="240"/>
      <c r="J383" s="236"/>
      <c r="K383" s="236"/>
      <c r="L383" s="241"/>
      <c r="M383" s="242"/>
      <c r="N383" s="243"/>
      <c r="O383" s="243"/>
      <c r="P383" s="243"/>
      <c r="Q383" s="243"/>
      <c r="R383" s="243"/>
      <c r="S383" s="243"/>
      <c r="T383" s="24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45" t="s">
        <v>147</v>
      </c>
      <c r="AU383" s="245" t="s">
        <v>85</v>
      </c>
      <c r="AV383" s="14" t="s">
        <v>85</v>
      </c>
      <c r="AW383" s="14" t="s">
        <v>36</v>
      </c>
      <c r="AX383" s="14" t="s">
        <v>76</v>
      </c>
      <c r="AY383" s="245" t="s">
        <v>136</v>
      </c>
    </row>
    <row r="384" s="14" customFormat="1">
      <c r="A384" s="14"/>
      <c r="B384" s="235"/>
      <c r="C384" s="236"/>
      <c r="D384" s="226" t="s">
        <v>147</v>
      </c>
      <c r="E384" s="237" t="s">
        <v>19</v>
      </c>
      <c r="F384" s="238" t="s">
        <v>195</v>
      </c>
      <c r="G384" s="236"/>
      <c r="H384" s="239">
        <v>11.279999999999999</v>
      </c>
      <c r="I384" s="240"/>
      <c r="J384" s="236"/>
      <c r="K384" s="236"/>
      <c r="L384" s="241"/>
      <c r="M384" s="242"/>
      <c r="N384" s="243"/>
      <c r="O384" s="243"/>
      <c r="P384" s="243"/>
      <c r="Q384" s="243"/>
      <c r="R384" s="243"/>
      <c r="S384" s="243"/>
      <c r="T384" s="24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5" t="s">
        <v>147</v>
      </c>
      <c r="AU384" s="245" t="s">
        <v>85</v>
      </c>
      <c r="AV384" s="14" t="s">
        <v>85</v>
      </c>
      <c r="AW384" s="14" t="s">
        <v>36</v>
      </c>
      <c r="AX384" s="14" t="s">
        <v>76</v>
      </c>
      <c r="AY384" s="245" t="s">
        <v>136</v>
      </c>
    </row>
    <row r="385" s="14" customFormat="1">
      <c r="A385" s="14"/>
      <c r="B385" s="235"/>
      <c r="C385" s="236"/>
      <c r="D385" s="226" t="s">
        <v>147</v>
      </c>
      <c r="E385" s="237" t="s">
        <v>19</v>
      </c>
      <c r="F385" s="238" t="s">
        <v>196</v>
      </c>
      <c r="G385" s="236"/>
      <c r="H385" s="239">
        <v>14.640000000000001</v>
      </c>
      <c r="I385" s="240"/>
      <c r="J385" s="236"/>
      <c r="K385" s="236"/>
      <c r="L385" s="241"/>
      <c r="M385" s="242"/>
      <c r="N385" s="243"/>
      <c r="O385" s="243"/>
      <c r="P385" s="243"/>
      <c r="Q385" s="243"/>
      <c r="R385" s="243"/>
      <c r="S385" s="243"/>
      <c r="T385" s="24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5" t="s">
        <v>147</v>
      </c>
      <c r="AU385" s="245" t="s">
        <v>85</v>
      </c>
      <c r="AV385" s="14" t="s">
        <v>85</v>
      </c>
      <c r="AW385" s="14" t="s">
        <v>36</v>
      </c>
      <c r="AX385" s="14" t="s">
        <v>76</v>
      </c>
      <c r="AY385" s="245" t="s">
        <v>136</v>
      </c>
    </row>
    <row r="386" s="15" customFormat="1">
      <c r="A386" s="15"/>
      <c r="B386" s="246"/>
      <c r="C386" s="247"/>
      <c r="D386" s="226" t="s">
        <v>147</v>
      </c>
      <c r="E386" s="248" t="s">
        <v>19</v>
      </c>
      <c r="F386" s="249" t="s">
        <v>152</v>
      </c>
      <c r="G386" s="247"/>
      <c r="H386" s="250">
        <v>431.23399999999998</v>
      </c>
      <c r="I386" s="251"/>
      <c r="J386" s="247"/>
      <c r="K386" s="247"/>
      <c r="L386" s="252"/>
      <c r="M386" s="253"/>
      <c r="N386" s="254"/>
      <c r="O386" s="254"/>
      <c r="P386" s="254"/>
      <c r="Q386" s="254"/>
      <c r="R386" s="254"/>
      <c r="S386" s="254"/>
      <c r="T386" s="25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56" t="s">
        <v>147</v>
      </c>
      <c r="AU386" s="256" t="s">
        <v>85</v>
      </c>
      <c r="AV386" s="15" t="s">
        <v>143</v>
      </c>
      <c r="AW386" s="15" t="s">
        <v>36</v>
      </c>
      <c r="AX386" s="15" t="s">
        <v>83</v>
      </c>
      <c r="AY386" s="256" t="s">
        <v>136</v>
      </c>
    </row>
    <row r="387" s="2" customFormat="1" ht="16.5" customHeight="1">
      <c r="A387" s="40"/>
      <c r="B387" s="41"/>
      <c r="C387" s="268" t="s">
        <v>305</v>
      </c>
      <c r="D387" s="268" t="s">
        <v>292</v>
      </c>
      <c r="E387" s="269" t="s">
        <v>306</v>
      </c>
      <c r="F387" s="270" t="s">
        <v>307</v>
      </c>
      <c r="G387" s="271" t="s">
        <v>308</v>
      </c>
      <c r="H387" s="272">
        <v>12.936999999999999</v>
      </c>
      <c r="I387" s="273"/>
      <c r="J387" s="274">
        <f>ROUND(I387*H387,2)</f>
        <v>0</v>
      </c>
      <c r="K387" s="270" t="s">
        <v>142</v>
      </c>
      <c r="L387" s="275"/>
      <c r="M387" s="276" t="s">
        <v>19</v>
      </c>
      <c r="N387" s="277" t="s">
        <v>47</v>
      </c>
      <c r="O387" s="86"/>
      <c r="P387" s="215">
        <f>O387*H387</f>
        <v>0</v>
      </c>
      <c r="Q387" s="215">
        <v>0.001</v>
      </c>
      <c r="R387" s="215">
        <f>Q387*H387</f>
        <v>0.012936999999999999</v>
      </c>
      <c r="S387" s="215">
        <v>0</v>
      </c>
      <c r="T387" s="216">
        <f>S387*H387</f>
        <v>0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17" t="s">
        <v>253</v>
      </c>
      <c r="AT387" s="217" t="s">
        <v>292</v>
      </c>
      <c r="AU387" s="217" t="s">
        <v>85</v>
      </c>
      <c r="AY387" s="19" t="s">
        <v>136</v>
      </c>
      <c r="BE387" s="218">
        <f>IF(N387="základní",J387,0)</f>
        <v>0</v>
      </c>
      <c r="BF387" s="218">
        <f>IF(N387="snížená",J387,0)</f>
        <v>0</v>
      </c>
      <c r="BG387" s="218">
        <f>IF(N387="zákl. přenesená",J387,0)</f>
        <v>0</v>
      </c>
      <c r="BH387" s="218">
        <f>IF(N387="sníž. přenesená",J387,0)</f>
        <v>0</v>
      </c>
      <c r="BI387" s="218">
        <f>IF(N387="nulová",J387,0)</f>
        <v>0</v>
      </c>
      <c r="BJ387" s="19" t="s">
        <v>83</v>
      </c>
      <c r="BK387" s="218">
        <f>ROUND(I387*H387,2)</f>
        <v>0</v>
      </c>
      <c r="BL387" s="19" t="s">
        <v>143</v>
      </c>
      <c r="BM387" s="217" t="s">
        <v>309</v>
      </c>
    </row>
    <row r="388" s="14" customFormat="1">
      <c r="A388" s="14"/>
      <c r="B388" s="235"/>
      <c r="C388" s="236"/>
      <c r="D388" s="226" t="s">
        <v>147</v>
      </c>
      <c r="E388" s="236"/>
      <c r="F388" s="238" t="s">
        <v>310</v>
      </c>
      <c r="G388" s="236"/>
      <c r="H388" s="239">
        <v>12.936999999999999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5" t="s">
        <v>147</v>
      </c>
      <c r="AU388" s="245" t="s">
        <v>85</v>
      </c>
      <c r="AV388" s="14" t="s">
        <v>85</v>
      </c>
      <c r="AW388" s="14" t="s">
        <v>4</v>
      </c>
      <c r="AX388" s="14" t="s">
        <v>83</v>
      </c>
      <c r="AY388" s="245" t="s">
        <v>136</v>
      </c>
    </row>
    <row r="389" s="12" customFormat="1" ht="22.8" customHeight="1">
      <c r="A389" s="12"/>
      <c r="B389" s="190"/>
      <c r="C389" s="191"/>
      <c r="D389" s="192" t="s">
        <v>75</v>
      </c>
      <c r="E389" s="204" t="s">
        <v>85</v>
      </c>
      <c r="F389" s="204" t="s">
        <v>311</v>
      </c>
      <c r="G389" s="191"/>
      <c r="H389" s="191"/>
      <c r="I389" s="194"/>
      <c r="J389" s="205">
        <f>BK389</f>
        <v>0</v>
      </c>
      <c r="K389" s="191"/>
      <c r="L389" s="196"/>
      <c r="M389" s="197"/>
      <c r="N389" s="198"/>
      <c r="O389" s="198"/>
      <c r="P389" s="199">
        <f>SUM(P390:P417)</f>
        <v>0</v>
      </c>
      <c r="Q389" s="198"/>
      <c r="R389" s="199">
        <f>SUM(R390:R417)</f>
        <v>0.43676908000000003</v>
      </c>
      <c r="S389" s="198"/>
      <c r="T389" s="200">
        <f>SUM(T390:T417)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01" t="s">
        <v>83</v>
      </c>
      <c r="AT389" s="202" t="s">
        <v>75</v>
      </c>
      <c r="AU389" s="202" t="s">
        <v>83</v>
      </c>
      <c r="AY389" s="201" t="s">
        <v>136</v>
      </c>
      <c r="BK389" s="203">
        <f>SUM(BK390:BK417)</f>
        <v>0</v>
      </c>
    </row>
    <row r="390" s="2" customFormat="1" ht="24.15" customHeight="1">
      <c r="A390" s="40"/>
      <c r="B390" s="41"/>
      <c r="C390" s="206" t="s">
        <v>312</v>
      </c>
      <c r="D390" s="206" t="s">
        <v>138</v>
      </c>
      <c r="E390" s="207" t="s">
        <v>313</v>
      </c>
      <c r="F390" s="208" t="s">
        <v>314</v>
      </c>
      <c r="G390" s="209" t="s">
        <v>141</v>
      </c>
      <c r="H390" s="210">
        <v>337.75599999999997</v>
      </c>
      <c r="I390" s="211"/>
      <c r="J390" s="212">
        <f>ROUND(I390*H390,2)</f>
        <v>0</v>
      </c>
      <c r="K390" s="208" t="s">
        <v>142</v>
      </c>
      <c r="L390" s="46"/>
      <c r="M390" s="213" t="s">
        <v>19</v>
      </c>
      <c r="N390" s="214" t="s">
        <v>47</v>
      </c>
      <c r="O390" s="86"/>
      <c r="P390" s="215">
        <f>O390*H390</f>
        <v>0</v>
      </c>
      <c r="Q390" s="215">
        <v>0.00017000000000000001</v>
      </c>
      <c r="R390" s="215">
        <f>Q390*H390</f>
        <v>0.057418520000000001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143</v>
      </c>
      <c r="AT390" s="217" t="s">
        <v>138</v>
      </c>
      <c r="AU390" s="217" t="s">
        <v>85</v>
      </c>
      <c r="AY390" s="19" t="s">
        <v>136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83</v>
      </c>
      <c r="BK390" s="218">
        <f>ROUND(I390*H390,2)</f>
        <v>0</v>
      </c>
      <c r="BL390" s="19" t="s">
        <v>143</v>
      </c>
      <c r="BM390" s="217" t="s">
        <v>315</v>
      </c>
    </row>
    <row r="391" s="2" customFormat="1">
      <c r="A391" s="40"/>
      <c r="B391" s="41"/>
      <c r="C391" s="42"/>
      <c r="D391" s="219" t="s">
        <v>145</v>
      </c>
      <c r="E391" s="42"/>
      <c r="F391" s="220" t="s">
        <v>316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145</v>
      </c>
      <c r="AU391" s="19" t="s">
        <v>85</v>
      </c>
    </row>
    <row r="392" s="13" customFormat="1">
      <c r="A392" s="13"/>
      <c r="B392" s="224"/>
      <c r="C392" s="225"/>
      <c r="D392" s="226" t="s">
        <v>147</v>
      </c>
      <c r="E392" s="227" t="s">
        <v>19</v>
      </c>
      <c r="F392" s="228" t="s">
        <v>289</v>
      </c>
      <c r="G392" s="225"/>
      <c r="H392" s="227" t="s">
        <v>19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4" t="s">
        <v>147</v>
      </c>
      <c r="AU392" s="234" t="s">
        <v>85</v>
      </c>
      <c r="AV392" s="13" t="s">
        <v>83</v>
      </c>
      <c r="AW392" s="13" t="s">
        <v>36</v>
      </c>
      <c r="AX392" s="13" t="s">
        <v>76</v>
      </c>
      <c r="AY392" s="234" t="s">
        <v>136</v>
      </c>
    </row>
    <row r="393" s="14" customFormat="1">
      <c r="A393" s="14"/>
      <c r="B393" s="235"/>
      <c r="C393" s="236"/>
      <c r="D393" s="226" t="s">
        <v>147</v>
      </c>
      <c r="E393" s="237" t="s">
        <v>19</v>
      </c>
      <c r="F393" s="238" t="s">
        <v>317</v>
      </c>
      <c r="G393" s="236"/>
      <c r="H393" s="239">
        <v>337.75599999999997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147</v>
      </c>
      <c r="AU393" s="245" t="s">
        <v>85</v>
      </c>
      <c r="AV393" s="14" t="s">
        <v>85</v>
      </c>
      <c r="AW393" s="14" t="s">
        <v>36</v>
      </c>
      <c r="AX393" s="14" t="s">
        <v>76</v>
      </c>
      <c r="AY393" s="245" t="s">
        <v>136</v>
      </c>
    </row>
    <row r="394" s="15" customFormat="1">
      <c r="A394" s="15"/>
      <c r="B394" s="246"/>
      <c r="C394" s="247"/>
      <c r="D394" s="226" t="s">
        <v>147</v>
      </c>
      <c r="E394" s="248" t="s">
        <v>19</v>
      </c>
      <c r="F394" s="249" t="s">
        <v>152</v>
      </c>
      <c r="G394" s="247"/>
      <c r="H394" s="250">
        <v>337.75599999999997</v>
      </c>
      <c r="I394" s="251"/>
      <c r="J394" s="247"/>
      <c r="K394" s="247"/>
      <c r="L394" s="252"/>
      <c r="M394" s="253"/>
      <c r="N394" s="254"/>
      <c r="O394" s="254"/>
      <c r="P394" s="254"/>
      <c r="Q394" s="254"/>
      <c r="R394" s="254"/>
      <c r="S394" s="254"/>
      <c r="T394" s="25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56" t="s">
        <v>147</v>
      </c>
      <c r="AU394" s="256" t="s">
        <v>85</v>
      </c>
      <c r="AV394" s="15" t="s">
        <v>143</v>
      </c>
      <c r="AW394" s="15" t="s">
        <v>36</v>
      </c>
      <c r="AX394" s="15" t="s">
        <v>83</v>
      </c>
      <c r="AY394" s="256" t="s">
        <v>136</v>
      </c>
    </row>
    <row r="395" s="2" customFormat="1" ht="16.5" customHeight="1">
      <c r="A395" s="40"/>
      <c r="B395" s="41"/>
      <c r="C395" s="206" t="s">
        <v>318</v>
      </c>
      <c r="D395" s="206" t="s">
        <v>138</v>
      </c>
      <c r="E395" s="207" t="s">
        <v>319</v>
      </c>
      <c r="F395" s="208" t="s">
        <v>320</v>
      </c>
      <c r="G395" s="209" t="s">
        <v>160</v>
      </c>
      <c r="H395" s="210">
        <v>119.081</v>
      </c>
      <c r="I395" s="211"/>
      <c r="J395" s="212">
        <f>ROUND(I395*H395,2)</f>
        <v>0</v>
      </c>
      <c r="K395" s="208" t="s">
        <v>142</v>
      </c>
      <c r="L395" s="46"/>
      <c r="M395" s="213" t="s">
        <v>19</v>
      </c>
      <c r="N395" s="214" t="s">
        <v>47</v>
      </c>
      <c r="O395" s="86"/>
      <c r="P395" s="215">
        <f>O395*H395</f>
        <v>0</v>
      </c>
      <c r="Q395" s="215">
        <v>0.00116</v>
      </c>
      <c r="R395" s="215">
        <f>Q395*H395</f>
        <v>0.13813396</v>
      </c>
      <c r="S395" s="215">
        <v>0</v>
      </c>
      <c r="T395" s="216">
        <f>S395*H395</f>
        <v>0</v>
      </c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R395" s="217" t="s">
        <v>143</v>
      </c>
      <c r="AT395" s="217" t="s">
        <v>138</v>
      </c>
      <c r="AU395" s="217" t="s">
        <v>85</v>
      </c>
      <c r="AY395" s="19" t="s">
        <v>136</v>
      </c>
      <c r="BE395" s="218">
        <f>IF(N395="základní",J395,0)</f>
        <v>0</v>
      </c>
      <c r="BF395" s="218">
        <f>IF(N395="snížená",J395,0)</f>
        <v>0</v>
      </c>
      <c r="BG395" s="218">
        <f>IF(N395="zákl. přenesená",J395,0)</f>
        <v>0</v>
      </c>
      <c r="BH395" s="218">
        <f>IF(N395="sníž. přenesená",J395,0)</f>
        <v>0</v>
      </c>
      <c r="BI395" s="218">
        <f>IF(N395="nulová",J395,0)</f>
        <v>0</v>
      </c>
      <c r="BJ395" s="19" t="s">
        <v>83</v>
      </c>
      <c r="BK395" s="218">
        <f>ROUND(I395*H395,2)</f>
        <v>0</v>
      </c>
      <c r="BL395" s="19" t="s">
        <v>143</v>
      </c>
      <c r="BM395" s="217" t="s">
        <v>321</v>
      </c>
    </row>
    <row r="396" s="2" customFormat="1">
      <c r="A396" s="40"/>
      <c r="B396" s="41"/>
      <c r="C396" s="42"/>
      <c r="D396" s="219" t="s">
        <v>145</v>
      </c>
      <c r="E396" s="42"/>
      <c r="F396" s="220" t="s">
        <v>322</v>
      </c>
      <c r="G396" s="42"/>
      <c r="H396" s="42"/>
      <c r="I396" s="221"/>
      <c r="J396" s="42"/>
      <c r="K396" s="42"/>
      <c r="L396" s="46"/>
      <c r="M396" s="222"/>
      <c r="N396" s="223"/>
      <c r="O396" s="86"/>
      <c r="P396" s="86"/>
      <c r="Q396" s="86"/>
      <c r="R396" s="86"/>
      <c r="S396" s="86"/>
      <c r="T396" s="87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T396" s="19" t="s">
        <v>145</v>
      </c>
      <c r="AU396" s="19" t="s">
        <v>85</v>
      </c>
    </row>
    <row r="397" s="13" customFormat="1">
      <c r="A397" s="13"/>
      <c r="B397" s="224"/>
      <c r="C397" s="225"/>
      <c r="D397" s="226" t="s">
        <v>147</v>
      </c>
      <c r="E397" s="227" t="s">
        <v>19</v>
      </c>
      <c r="F397" s="228" t="s">
        <v>289</v>
      </c>
      <c r="G397" s="225"/>
      <c r="H397" s="227" t="s">
        <v>19</v>
      </c>
      <c r="I397" s="229"/>
      <c r="J397" s="225"/>
      <c r="K397" s="225"/>
      <c r="L397" s="230"/>
      <c r="M397" s="231"/>
      <c r="N397" s="232"/>
      <c r="O397" s="232"/>
      <c r="P397" s="232"/>
      <c r="Q397" s="232"/>
      <c r="R397" s="232"/>
      <c r="S397" s="232"/>
      <c r="T397" s="23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34" t="s">
        <v>147</v>
      </c>
      <c r="AU397" s="234" t="s">
        <v>85</v>
      </c>
      <c r="AV397" s="13" t="s">
        <v>83</v>
      </c>
      <c r="AW397" s="13" t="s">
        <v>36</v>
      </c>
      <c r="AX397" s="13" t="s">
        <v>76</v>
      </c>
      <c r="AY397" s="234" t="s">
        <v>136</v>
      </c>
    </row>
    <row r="398" s="14" customFormat="1">
      <c r="A398" s="14"/>
      <c r="B398" s="235"/>
      <c r="C398" s="236"/>
      <c r="D398" s="226" t="s">
        <v>147</v>
      </c>
      <c r="E398" s="237" t="s">
        <v>19</v>
      </c>
      <c r="F398" s="238" t="s">
        <v>323</v>
      </c>
      <c r="G398" s="236"/>
      <c r="H398" s="239">
        <v>108.255</v>
      </c>
      <c r="I398" s="240"/>
      <c r="J398" s="236"/>
      <c r="K398" s="236"/>
      <c r="L398" s="241"/>
      <c r="M398" s="242"/>
      <c r="N398" s="243"/>
      <c r="O398" s="243"/>
      <c r="P398" s="243"/>
      <c r="Q398" s="243"/>
      <c r="R398" s="243"/>
      <c r="S398" s="243"/>
      <c r="T398" s="24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5" t="s">
        <v>147</v>
      </c>
      <c r="AU398" s="245" t="s">
        <v>85</v>
      </c>
      <c r="AV398" s="14" t="s">
        <v>85</v>
      </c>
      <c r="AW398" s="14" t="s">
        <v>36</v>
      </c>
      <c r="AX398" s="14" t="s">
        <v>76</v>
      </c>
      <c r="AY398" s="245" t="s">
        <v>136</v>
      </c>
    </row>
    <row r="399" s="15" customFormat="1">
      <c r="A399" s="15"/>
      <c r="B399" s="246"/>
      <c r="C399" s="247"/>
      <c r="D399" s="226" t="s">
        <v>147</v>
      </c>
      <c r="E399" s="248" t="s">
        <v>19</v>
      </c>
      <c r="F399" s="249" t="s">
        <v>152</v>
      </c>
      <c r="G399" s="247"/>
      <c r="H399" s="250">
        <v>108.255</v>
      </c>
      <c r="I399" s="251"/>
      <c r="J399" s="247"/>
      <c r="K399" s="247"/>
      <c r="L399" s="252"/>
      <c r="M399" s="253"/>
      <c r="N399" s="254"/>
      <c r="O399" s="254"/>
      <c r="P399" s="254"/>
      <c r="Q399" s="254"/>
      <c r="R399" s="254"/>
      <c r="S399" s="254"/>
      <c r="T399" s="25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56" t="s">
        <v>147</v>
      </c>
      <c r="AU399" s="256" t="s">
        <v>85</v>
      </c>
      <c r="AV399" s="15" t="s">
        <v>143</v>
      </c>
      <c r="AW399" s="15" t="s">
        <v>36</v>
      </c>
      <c r="AX399" s="15" t="s">
        <v>83</v>
      </c>
      <c r="AY399" s="256" t="s">
        <v>136</v>
      </c>
    </row>
    <row r="400" s="14" customFormat="1">
      <c r="A400" s="14"/>
      <c r="B400" s="235"/>
      <c r="C400" s="236"/>
      <c r="D400" s="226" t="s">
        <v>147</v>
      </c>
      <c r="E400" s="236"/>
      <c r="F400" s="238" t="s">
        <v>324</v>
      </c>
      <c r="G400" s="236"/>
      <c r="H400" s="239">
        <v>119.081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147</v>
      </c>
      <c r="AU400" s="245" t="s">
        <v>85</v>
      </c>
      <c r="AV400" s="14" t="s">
        <v>85</v>
      </c>
      <c r="AW400" s="14" t="s">
        <v>4</v>
      </c>
      <c r="AX400" s="14" t="s">
        <v>83</v>
      </c>
      <c r="AY400" s="245" t="s">
        <v>136</v>
      </c>
    </row>
    <row r="401" s="2" customFormat="1" ht="24.15" customHeight="1">
      <c r="A401" s="40"/>
      <c r="B401" s="41"/>
      <c r="C401" s="206" t="s">
        <v>325</v>
      </c>
      <c r="D401" s="206" t="s">
        <v>138</v>
      </c>
      <c r="E401" s="207" t="s">
        <v>326</v>
      </c>
      <c r="F401" s="208" t="s">
        <v>327</v>
      </c>
      <c r="G401" s="209" t="s">
        <v>141</v>
      </c>
      <c r="H401" s="210">
        <v>128.47800000000001</v>
      </c>
      <c r="I401" s="211"/>
      <c r="J401" s="212">
        <f>ROUND(I401*H401,2)</f>
        <v>0</v>
      </c>
      <c r="K401" s="208" t="s">
        <v>142</v>
      </c>
      <c r="L401" s="46"/>
      <c r="M401" s="213" t="s">
        <v>19</v>
      </c>
      <c r="N401" s="214" t="s">
        <v>47</v>
      </c>
      <c r="O401" s="86"/>
      <c r="P401" s="215">
        <f>O401*H401</f>
        <v>0</v>
      </c>
      <c r="Q401" s="215">
        <v>0.00010000000000000001</v>
      </c>
      <c r="R401" s="215">
        <f>Q401*H401</f>
        <v>0.012847800000000001</v>
      </c>
      <c r="S401" s="215">
        <v>0</v>
      </c>
      <c r="T401" s="216">
        <f>S401*H401</f>
        <v>0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17" t="s">
        <v>143</v>
      </c>
      <c r="AT401" s="217" t="s">
        <v>138</v>
      </c>
      <c r="AU401" s="217" t="s">
        <v>85</v>
      </c>
      <c r="AY401" s="19" t="s">
        <v>136</v>
      </c>
      <c r="BE401" s="218">
        <f>IF(N401="základní",J401,0)</f>
        <v>0</v>
      </c>
      <c r="BF401" s="218">
        <f>IF(N401="snížená",J401,0)</f>
        <v>0</v>
      </c>
      <c r="BG401" s="218">
        <f>IF(N401="zákl. přenesená",J401,0)</f>
        <v>0</v>
      </c>
      <c r="BH401" s="218">
        <f>IF(N401="sníž. přenesená",J401,0)</f>
        <v>0</v>
      </c>
      <c r="BI401" s="218">
        <f>IF(N401="nulová",J401,0)</f>
        <v>0</v>
      </c>
      <c r="BJ401" s="19" t="s">
        <v>83</v>
      </c>
      <c r="BK401" s="218">
        <f>ROUND(I401*H401,2)</f>
        <v>0</v>
      </c>
      <c r="BL401" s="19" t="s">
        <v>143</v>
      </c>
      <c r="BM401" s="217" t="s">
        <v>328</v>
      </c>
    </row>
    <row r="402" s="2" customFormat="1">
      <c r="A402" s="40"/>
      <c r="B402" s="41"/>
      <c r="C402" s="42"/>
      <c r="D402" s="219" t="s">
        <v>145</v>
      </c>
      <c r="E402" s="42"/>
      <c r="F402" s="220" t="s">
        <v>329</v>
      </c>
      <c r="G402" s="42"/>
      <c r="H402" s="42"/>
      <c r="I402" s="221"/>
      <c r="J402" s="42"/>
      <c r="K402" s="42"/>
      <c r="L402" s="46"/>
      <c r="M402" s="222"/>
      <c r="N402" s="223"/>
      <c r="O402" s="86"/>
      <c r="P402" s="86"/>
      <c r="Q402" s="86"/>
      <c r="R402" s="86"/>
      <c r="S402" s="86"/>
      <c r="T402" s="87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T402" s="19" t="s">
        <v>145</v>
      </c>
      <c r="AU402" s="19" t="s">
        <v>85</v>
      </c>
    </row>
    <row r="403" s="13" customFormat="1">
      <c r="A403" s="13"/>
      <c r="B403" s="224"/>
      <c r="C403" s="225"/>
      <c r="D403" s="226" t="s">
        <v>147</v>
      </c>
      <c r="E403" s="227" t="s">
        <v>19</v>
      </c>
      <c r="F403" s="228" t="s">
        <v>330</v>
      </c>
      <c r="G403" s="225"/>
      <c r="H403" s="227" t="s">
        <v>19</v>
      </c>
      <c r="I403" s="229"/>
      <c r="J403" s="225"/>
      <c r="K403" s="225"/>
      <c r="L403" s="230"/>
      <c r="M403" s="231"/>
      <c r="N403" s="232"/>
      <c r="O403" s="232"/>
      <c r="P403" s="232"/>
      <c r="Q403" s="232"/>
      <c r="R403" s="232"/>
      <c r="S403" s="232"/>
      <c r="T403" s="23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4" t="s">
        <v>147</v>
      </c>
      <c r="AU403" s="234" t="s">
        <v>85</v>
      </c>
      <c r="AV403" s="13" t="s">
        <v>83</v>
      </c>
      <c r="AW403" s="13" t="s">
        <v>36</v>
      </c>
      <c r="AX403" s="13" t="s">
        <v>76</v>
      </c>
      <c r="AY403" s="234" t="s">
        <v>136</v>
      </c>
    </row>
    <row r="404" s="14" customFormat="1">
      <c r="A404" s="14"/>
      <c r="B404" s="235"/>
      <c r="C404" s="236"/>
      <c r="D404" s="226" t="s">
        <v>147</v>
      </c>
      <c r="E404" s="237" t="s">
        <v>19</v>
      </c>
      <c r="F404" s="238" t="s">
        <v>331</v>
      </c>
      <c r="G404" s="236"/>
      <c r="H404" s="239">
        <v>128.47800000000001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147</v>
      </c>
      <c r="AU404" s="245" t="s">
        <v>85</v>
      </c>
      <c r="AV404" s="14" t="s">
        <v>85</v>
      </c>
      <c r="AW404" s="14" t="s">
        <v>36</v>
      </c>
      <c r="AX404" s="14" t="s">
        <v>76</v>
      </c>
      <c r="AY404" s="245" t="s">
        <v>136</v>
      </c>
    </row>
    <row r="405" s="15" customFormat="1">
      <c r="A405" s="15"/>
      <c r="B405" s="246"/>
      <c r="C405" s="247"/>
      <c r="D405" s="226" t="s">
        <v>147</v>
      </c>
      <c r="E405" s="248" t="s">
        <v>19</v>
      </c>
      <c r="F405" s="249" t="s">
        <v>152</v>
      </c>
      <c r="G405" s="247"/>
      <c r="H405" s="250">
        <v>128.47800000000001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147</v>
      </c>
      <c r="AU405" s="256" t="s">
        <v>85</v>
      </c>
      <c r="AV405" s="15" t="s">
        <v>143</v>
      </c>
      <c r="AW405" s="15" t="s">
        <v>36</v>
      </c>
      <c r="AX405" s="15" t="s">
        <v>83</v>
      </c>
      <c r="AY405" s="256" t="s">
        <v>136</v>
      </c>
    </row>
    <row r="406" s="2" customFormat="1" ht="24.15" customHeight="1">
      <c r="A406" s="40"/>
      <c r="B406" s="41"/>
      <c r="C406" s="206" t="s">
        <v>7</v>
      </c>
      <c r="D406" s="206" t="s">
        <v>138</v>
      </c>
      <c r="E406" s="207" t="s">
        <v>332</v>
      </c>
      <c r="F406" s="208" t="s">
        <v>333</v>
      </c>
      <c r="G406" s="209" t="s">
        <v>141</v>
      </c>
      <c r="H406" s="210">
        <v>151.726</v>
      </c>
      <c r="I406" s="211"/>
      <c r="J406" s="212">
        <f>ROUND(I406*H406,2)</f>
        <v>0</v>
      </c>
      <c r="K406" s="208" t="s">
        <v>142</v>
      </c>
      <c r="L406" s="46"/>
      <c r="M406" s="213" t="s">
        <v>19</v>
      </c>
      <c r="N406" s="214" t="s">
        <v>47</v>
      </c>
      <c r="O406" s="86"/>
      <c r="P406" s="215">
        <f>O406*H406</f>
        <v>0</v>
      </c>
      <c r="Q406" s="215">
        <v>0.00010000000000000001</v>
      </c>
      <c r="R406" s="215">
        <f>Q406*H406</f>
        <v>0.015172600000000001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143</v>
      </c>
      <c r="AT406" s="217" t="s">
        <v>138</v>
      </c>
      <c r="AU406" s="217" t="s">
        <v>85</v>
      </c>
      <c r="AY406" s="19" t="s">
        <v>136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83</v>
      </c>
      <c r="BK406" s="218">
        <f>ROUND(I406*H406,2)</f>
        <v>0</v>
      </c>
      <c r="BL406" s="19" t="s">
        <v>143</v>
      </c>
      <c r="BM406" s="217" t="s">
        <v>334</v>
      </c>
    </row>
    <row r="407" s="2" customFormat="1">
      <c r="A407" s="40"/>
      <c r="B407" s="41"/>
      <c r="C407" s="42"/>
      <c r="D407" s="219" t="s">
        <v>145</v>
      </c>
      <c r="E407" s="42"/>
      <c r="F407" s="220" t="s">
        <v>335</v>
      </c>
      <c r="G407" s="42"/>
      <c r="H407" s="42"/>
      <c r="I407" s="221"/>
      <c r="J407" s="42"/>
      <c r="K407" s="42"/>
      <c r="L407" s="46"/>
      <c r="M407" s="222"/>
      <c r="N407" s="223"/>
      <c r="O407" s="86"/>
      <c r="P407" s="86"/>
      <c r="Q407" s="86"/>
      <c r="R407" s="86"/>
      <c r="S407" s="86"/>
      <c r="T407" s="87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T407" s="19" t="s">
        <v>145</v>
      </c>
      <c r="AU407" s="19" t="s">
        <v>85</v>
      </c>
    </row>
    <row r="408" s="13" customFormat="1">
      <c r="A408" s="13"/>
      <c r="B408" s="224"/>
      <c r="C408" s="225"/>
      <c r="D408" s="226" t="s">
        <v>147</v>
      </c>
      <c r="E408" s="227" t="s">
        <v>19</v>
      </c>
      <c r="F408" s="228" t="s">
        <v>330</v>
      </c>
      <c r="G408" s="225"/>
      <c r="H408" s="227" t="s">
        <v>19</v>
      </c>
      <c r="I408" s="229"/>
      <c r="J408" s="225"/>
      <c r="K408" s="225"/>
      <c r="L408" s="230"/>
      <c r="M408" s="231"/>
      <c r="N408" s="232"/>
      <c r="O408" s="232"/>
      <c r="P408" s="232"/>
      <c r="Q408" s="232"/>
      <c r="R408" s="232"/>
      <c r="S408" s="232"/>
      <c r="T408" s="23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4" t="s">
        <v>147</v>
      </c>
      <c r="AU408" s="234" t="s">
        <v>85</v>
      </c>
      <c r="AV408" s="13" t="s">
        <v>83</v>
      </c>
      <c r="AW408" s="13" t="s">
        <v>36</v>
      </c>
      <c r="AX408" s="13" t="s">
        <v>76</v>
      </c>
      <c r="AY408" s="234" t="s">
        <v>136</v>
      </c>
    </row>
    <row r="409" s="14" customFormat="1">
      <c r="A409" s="14"/>
      <c r="B409" s="235"/>
      <c r="C409" s="236"/>
      <c r="D409" s="226" t="s">
        <v>147</v>
      </c>
      <c r="E409" s="237" t="s">
        <v>19</v>
      </c>
      <c r="F409" s="238" t="s">
        <v>336</v>
      </c>
      <c r="G409" s="236"/>
      <c r="H409" s="239">
        <v>137.04599999999999</v>
      </c>
      <c r="I409" s="240"/>
      <c r="J409" s="236"/>
      <c r="K409" s="236"/>
      <c r="L409" s="241"/>
      <c r="M409" s="242"/>
      <c r="N409" s="243"/>
      <c r="O409" s="243"/>
      <c r="P409" s="243"/>
      <c r="Q409" s="243"/>
      <c r="R409" s="243"/>
      <c r="S409" s="243"/>
      <c r="T409" s="24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5" t="s">
        <v>147</v>
      </c>
      <c r="AU409" s="245" t="s">
        <v>85</v>
      </c>
      <c r="AV409" s="14" t="s">
        <v>85</v>
      </c>
      <c r="AW409" s="14" t="s">
        <v>36</v>
      </c>
      <c r="AX409" s="14" t="s">
        <v>76</v>
      </c>
      <c r="AY409" s="245" t="s">
        <v>136</v>
      </c>
    </row>
    <row r="410" s="14" customFormat="1">
      <c r="A410" s="14"/>
      <c r="B410" s="235"/>
      <c r="C410" s="236"/>
      <c r="D410" s="226" t="s">
        <v>147</v>
      </c>
      <c r="E410" s="237" t="s">
        <v>19</v>
      </c>
      <c r="F410" s="238" t="s">
        <v>337</v>
      </c>
      <c r="G410" s="236"/>
      <c r="H410" s="239">
        <v>14.68</v>
      </c>
      <c r="I410" s="240"/>
      <c r="J410" s="236"/>
      <c r="K410" s="236"/>
      <c r="L410" s="241"/>
      <c r="M410" s="242"/>
      <c r="N410" s="243"/>
      <c r="O410" s="243"/>
      <c r="P410" s="243"/>
      <c r="Q410" s="243"/>
      <c r="R410" s="243"/>
      <c r="S410" s="243"/>
      <c r="T410" s="24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5" t="s">
        <v>147</v>
      </c>
      <c r="AU410" s="245" t="s">
        <v>85</v>
      </c>
      <c r="AV410" s="14" t="s">
        <v>85</v>
      </c>
      <c r="AW410" s="14" t="s">
        <v>36</v>
      </c>
      <c r="AX410" s="14" t="s">
        <v>76</v>
      </c>
      <c r="AY410" s="245" t="s">
        <v>136</v>
      </c>
    </row>
    <row r="411" s="15" customFormat="1">
      <c r="A411" s="15"/>
      <c r="B411" s="246"/>
      <c r="C411" s="247"/>
      <c r="D411" s="226" t="s">
        <v>147</v>
      </c>
      <c r="E411" s="248" t="s">
        <v>19</v>
      </c>
      <c r="F411" s="249" t="s">
        <v>152</v>
      </c>
      <c r="G411" s="247"/>
      <c r="H411" s="250">
        <v>151.726</v>
      </c>
      <c r="I411" s="251"/>
      <c r="J411" s="247"/>
      <c r="K411" s="247"/>
      <c r="L411" s="252"/>
      <c r="M411" s="253"/>
      <c r="N411" s="254"/>
      <c r="O411" s="254"/>
      <c r="P411" s="254"/>
      <c r="Q411" s="254"/>
      <c r="R411" s="254"/>
      <c r="S411" s="254"/>
      <c r="T411" s="25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6" t="s">
        <v>147</v>
      </c>
      <c r="AU411" s="256" t="s">
        <v>85</v>
      </c>
      <c r="AV411" s="15" t="s">
        <v>143</v>
      </c>
      <c r="AW411" s="15" t="s">
        <v>36</v>
      </c>
      <c r="AX411" s="15" t="s">
        <v>83</v>
      </c>
      <c r="AY411" s="256" t="s">
        <v>136</v>
      </c>
    </row>
    <row r="412" s="2" customFormat="1" ht="16.5" customHeight="1">
      <c r="A412" s="40"/>
      <c r="B412" s="41"/>
      <c r="C412" s="268" t="s">
        <v>338</v>
      </c>
      <c r="D412" s="268" t="s">
        <v>292</v>
      </c>
      <c r="E412" s="269" t="s">
        <v>339</v>
      </c>
      <c r="F412" s="270" t="s">
        <v>340</v>
      </c>
      <c r="G412" s="271" t="s">
        <v>141</v>
      </c>
      <c r="H412" s="272">
        <v>710.654</v>
      </c>
      <c r="I412" s="273"/>
      <c r="J412" s="274">
        <f>ROUND(I412*H412,2)</f>
        <v>0</v>
      </c>
      <c r="K412" s="270" t="s">
        <v>142</v>
      </c>
      <c r="L412" s="275"/>
      <c r="M412" s="276" t="s">
        <v>19</v>
      </c>
      <c r="N412" s="277" t="s">
        <v>47</v>
      </c>
      <c r="O412" s="86"/>
      <c r="P412" s="215">
        <f>O412*H412</f>
        <v>0</v>
      </c>
      <c r="Q412" s="215">
        <v>0.00029999999999999997</v>
      </c>
      <c r="R412" s="215">
        <f>Q412*H412</f>
        <v>0.21319619999999998</v>
      </c>
      <c r="S412" s="215">
        <v>0</v>
      </c>
      <c r="T412" s="216">
        <f>S412*H412</f>
        <v>0</v>
      </c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R412" s="217" t="s">
        <v>253</v>
      </c>
      <c r="AT412" s="217" t="s">
        <v>292</v>
      </c>
      <c r="AU412" s="217" t="s">
        <v>85</v>
      </c>
      <c r="AY412" s="19" t="s">
        <v>136</v>
      </c>
      <c r="BE412" s="218">
        <f>IF(N412="základní",J412,0)</f>
        <v>0</v>
      </c>
      <c r="BF412" s="218">
        <f>IF(N412="snížená",J412,0)</f>
        <v>0</v>
      </c>
      <c r="BG412" s="218">
        <f>IF(N412="zákl. přenesená",J412,0)</f>
        <v>0</v>
      </c>
      <c r="BH412" s="218">
        <f>IF(N412="sníž. přenesená",J412,0)</f>
        <v>0</v>
      </c>
      <c r="BI412" s="218">
        <f>IF(N412="nulová",J412,0)</f>
        <v>0</v>
      </c>
      <c r="BJ412" s="19" t="s">
        <v>83</v>
      </c>
      <c r="BK412" s="218">
        <f>ROUND(I412*H412,2)</f>
        <v>0</v>
      </c>
      <c r="BL412" s="19" t="s">
        <v>143</v>
      </c>
      <c r="BM412" s="217" t="s">
        <v>341</v>
      </c>
    </row>
    <row r="413" s="14" customFormat="1">
      <c r="A413" s="14"/>
      <c r="B413" s="235"/>
      <c r="C413" s="236"/>
      <c r="D413" s="226" t="s">
        <v>147</v>
      </c>
      <c r="E413" s="237" t="s">
        <v>19</v>
      </c>
      <c r="F413" s="238" t="s">
        <v>342</v>
      </c>
      <c r="G413" s="236"/>
      <c r="H413" s="239">
        <v>337.75599999999997</v>
      </c>
      <c r="I413" s="240"/>
      <c r="J413" s="236"/>
      <c r="K413" s="236"/>
      <c r="L413" s="241"/>
      <c r="M413" s="242"/>
      <c r="N413" s="243"/>
      <c r="O413" s="243"/>
      <c r="P413" s="243"/>
      <c r="Q413" s="243"/>
      <c r="R413" s="243"/>
      <c r="S413" s="243"/>
      <c r="T413" s="24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5" t="s">
        <v>147</v>
      </c>
      <c r="AU413" s="245" t="s">
        <v>85</v>
      </c>
      <c r="AV413" s="14" t="s">
        <v>85</v>
      </c>
      <c r="AW413" s="14" t="s">
        <v>36</v>
      </c>
      <c r="AX413" s="14" t="s">
        <v>76</v>
      </c>
      <c r="AY413" s="245" t="s">
        <v>136</v>
      </c>
    </row>
    <row r="414" s="14" customFormat="1">
      <c r="A414" s="14"/>
      <c r="B414" s="235"/>
      <c r="C414" s="236"/>
      <c r="D414" s="226" t="s">
        <v>147</v>
      </c>
      <c r="E414" s="237" t="s">
        <v>19</v>
      </c>
      <c r="F414" s="238" t="s">
        <v>343</v>
      </c>
      <c r="G414" s="236"/>
      <c r="H414" s="239">
        <v>128.47800000000001</v>
      </c>
      <c r="I414" s="240"/>
      <c r="J414" s="236"/>
      <c r="K414" s="236"/>
      <c r="L414" s="241"/>
      <c r="M414" s="242"/>
      <c r="N414" s="243"/>
      <c r="O414" s="243"/>
      <c r="P414" s="243"/>
      <c r="Q414" s="243"/>
      <c r="R414" s="243"/>
      <c r="S414" s="243"/>
      <c r="T414" s="24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5" t="s">
        <v>147</v>
      </c>
      <c r="AU414" s="245" t="s">
        <v>85</v>
      </c>
      <c r="AV414" s="14" t="s">
        <v>85</v>
      </c>
      <c r="AW414" s="14" t="s">
        <v>36</v>
      </c>
      <c r="AX414" s="14" t="s">
        <v>76</v>
      </c>
      <c r="AY414" s="245" t="s">
        <v>136</v>
      </c>
    </row>
    <row r="415" s="14" customFormat="1">
      <c r="A415" s="14"/>
      <c r="B415" s="235"/>
      <c r="C415" s="236"/>
      <c r="D415" s="226" t="s">
        <v>147</v>
      </c>
      <c r="E415" s="237" t="s">
        <v>19</v>
      </c>
      <c r="F415" s="238" t="s">
        <v>344</v>
      </c>
      <c r="G415" s="236"/>
      <c r="H415" s="239">
        <v>151.726</v>
      </c>
      <c r="I415" s="240"/>
      <c r="J415" s="236"/>
      <c r="K415" s="236"/>
      <c r="L415" s="241"/>
      <c r="M415" s="242"/>
      <c r="N415" s="243"/>
      <c r="O415" s="243"/>
      <c r="P415" s="243"/>
      <c r="Q415" s="243"/>
      <c r="R415" s="243"/>
      <c r="S415" s="243"/>
      <c r="T415" s="24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5" t="s">
        <v>147</v>
      </c>
      <c r="AU415" s="245" t="s">
        <v>85</v>
      </c>
      <c r="AV415" s="14" t="s">
        <v>85</v>
      </c>
      <c r="AW415" s="14" t="s">
        <v>36</v>
      </c>
      <c r="AX415" s="14" t="s">
        <v>76</v>
      </c>
      <c r="AY415" s="245" t="s">
        <v>136</v>
      </c>
    </row>
    <row r="416" s="15" customFormat="1">
      <c r="A416" s="15"/>
      <c r="B416" s="246"/>
      <c r="C416" s="247"/>
      <c r="D416" s="226" t="s">
        <v>147</v>
      </c>
      <c r="E416" s="248" t="s">
        <v>19</v>
      </c>
      <c r="F416" s="249" t="s">
        <v>152</v>
      </c>
      <c r="G416" s="247"/>
      <c r="H416" s="250">
        <v>617.96000000000004</v>
      </c>
      <c r="I416" s="251"/>
      <c r="J416" s="247"/>
      <c r="K416" s="247"/>
      <c r="L416" s="252"/>
      <c r="M416" s="253"/>
      <c r="N416" s="254"/>
      <c r="O416" s="254"/>
      <c r="P416" s="254"/>
      <c r="Q416" s="254"/>
      <c r="R416" s="254"/>
      <c r="S416" s="254"/>
      <c r="T416" s="25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6" t="s">
        <v>147</v>
      </c>
      <c r="AU416" s="256" t="s">
        <v>85</v>
      </c>
      <c r="AV416" s="15" t="s">
        <v>143</v>
      </c>
      <c r="AW416" s="15" t="s">
        <v>36</v>
      </c>
      <c r="AX416" s="15" t="s">
        <v>83</v>
      </c>
      <c r="AY416" s="256" t="s">
        <v>136</v>
      </c>
    </row>
    <row r="417" s="14" customFormat="1">
      <c r="A417" s="14"/>
      <c r="B417" s="235"/>
      <c r="C417" s="236"/>
      <c r="D417" s="226" t="s">
        <v>147</v>
      </c>
      <c r="E417" s="236"/>
      <c r="F417" s="238" t="s">
        <v>345</v>
      </c>
      <c r="G417" s="236"/>
      <c r="H417" s="239">
        <v>710.654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147</v>
      </c>
      <c r="AU417" s="245" t="s">
        <v>85</v>
      </c>
      <c r="AV417" s="14" t="s">
        <v>85</v>
      </c>
      <c r="AW417" s="14" t="s">
        <v>4</v>
      </c>
      <c r="AX417" s="14" t="s">
        <v>83</v>
      </c>
      <c r="AY417" s="245" t="s">
        <v>136</v>
      </c>
    </row>
    <row r="418" s="12" customFormat="1" ht="22.8" customHeight="1">
      <c r="A418" s="12"/>
      <c r="B418" s="190"/>
      <c r="C418" s="191"/>
      <c r="D418" s="192" t="s">
        <v>75</v>
      </c>
      <c r="E418" s="204" t="s">
        <v>157</v>
      </c>
      <c r="F418" s="204" t="s">
        <v>346</v>
      </c>
      <c r="G418" s="191"/>
      <c r="H418" s="191"/>
      <c r="I418" s="194"/>
      <c r="J418" s="205">
        <f>BK418</f>
        <v>0</v>
      </c>
      <c r="K418" s="191"/>
      <c r="L418" s="196"/>
      <c r="M418" s="197"/>
      <c r="N418" s="198"/>
      <c r="O418" s="198"/>
      <c r="P418" s="199">
        <f>SUM(P419:P455)</f>
        <v>0</v>
      </c>
      <c r="Q418" s="198"/>
      <c r="R418" s="199">
        <f>SUM(R419:R455)</f>
        <v>9.3035797500000008</v>
      </c>
      <c r="S418" s="198"/>
      <c r="T418" s="200">
        <f>SUM(T419:T455)</f>
        <v>0.0010280000000000001</v>
      </c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R418" s="201" t="s">
        <v>83</v>
      </c>
      <c r="AT418" s="202" t="s">
        <v>75</v>
      </c>
      <c r="AU418" s="202" t="s">
        <v>83</v>
      </c>
      <c r="AY418" s="201" t="s">
        <v>136</v>
      </c>
      <c r="BK418" s="203">
        <f>SUM(BK419:BK455)</f>
        <v>0</v>
      </c>
    </row>
    <row r="419" s="2" customFormat="1" ht="24.15" customHeight="1">
      <c r="A419" s="40"/>
      <c r="B419" s="41"/>
      <c r="C419" s="206" t="s">
        <v>347</v>
      </c>
      <c r="D419" s="206" t="s">
        <v>138</v>
      </c>
      <c r="E419" s="207" t="s">
        <v>348</v>
      </c>
      <c r="F419" s="208" t="s">
        <v>349</v>
      </c>
      <c r="G419" s="209" t="s">
        <v>160</v>
      </c>
      <c r="H419" s="210">
        <v>62.5</v>
      </c>
      <c r="I419" s="211"/>
      <c r="J419" s="212">
        <f>ROUND(I419*H419,2)</f>
        <v>0</v>
      </c>
      <c r="K419" s="208" t="s">
        <v>142</v>
      </c>
      <c r="L419" s="46"/>
      <c r="M419" s="213" t="s">
        <v>19</v>
      </c>
      <c r="N419" s="214" t="s">
        <v>47</v>
      </c>
      <c r="O419" s="86"/>
      <c r="P419" s="215">
        <f>O419*H419</f>
        <v>0</v>
      </c>
      <c r="Q419" s="215">
        <v>0.00059000000000000003</v>
      </c>
      <c r="R419" s="215">
        <f>Q419*H419</f>
        <v>0.036875000000000005</v>
      </c>
      <c r="S419" s="215">
        <v>1.0000000000000001E-05</v>
      </c>
      <c r="T419" s="216">
        <f>S419*H419</f>
        <v>0.00062500000000000001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17" t="s">
        <v>143</v>
      </c>
      <c r="AT419" s="217" t="s">
        <v>138</v>
      </c>
      <c r="AU419" s="217" t="s">
        <v>85</v>
      </c>
      <c r="AY419" s="19" t="s">
        <v>136</v>
      </c>
      <c r="BE419" s="218">
        <f>IF(N419="základní",J419,0)</f>
        <v>0</v>
      </c>
      <c r="BF419" s="218">
        <f>IF(N419="snížená",J419,0)</f>
        <v>0</v>
      </c>
      <c r="BG419" s="218">
        <f>IF(N419="zákl. přenesená",J419,0)</f>
        <v>0</v>
      </c>
      <c r="BH419" s="218">
        <f>IF(N419="sníž. přenesená",J419,0)</f>
        <v>0</v>
      </c>
      <c r="BI419" s="218">
        <f>IF(N419="nulová",J419,0)</f>
        <v>0</v>
      </c>
      <c r="BJ419" s="19" t="s">
        <v>83</v>
      </c>
      <c r="BK419" s="218">
        <f>ROUND(I419*H419,2)</f>
        <v>0</v>
      </c>
      <c r="BL419" s="19" t="s">
        <v>143</v>
      </c>
      <c r="BM419" s="217" t="s">
        <v>350</v>
      </c>
    </row>
    <row r="420" s="2" customFormat="1">
      <c r="A420" s="40"/>
      <c r="B420" s="41"/>
      <c r="C420" s="42"/>
      <c r="D420" s="219" t="s">
        <v>145</v>
      </c>
      <c r="E420" s="42"/>
      <c r="F420" s="220" t="s">
        <v>351</v>
      </c>
      <c r="G420" s="42"/>
      <c r="H420" s="42"/>
      <c r="I420" s="221"/>
      <c r="J420" s="42"/>
      <c r="K420" s="42"/>
      <c r="L420" s="46"/>
      <c r="M420" s="222"/>
      <c r="N420" s="223"/>
      <c r="O420" s="86"/>
      <c r="P420" s="86"/>
      <c r="Q420" s="86"/>
      <c r="R420" s="86"/>
      <c r="S420" s="86"/>
      <c r="T420" s="87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T420" s="19" t="s">
        <v>145</v>
      </c>
      <c r="AU420" s="19" t="s">
        <v>85</v>
      </c>
    </row>
    <row r="421" s="13" customFormat="1">
      <c r="A421" s="13"/>
      <c r="B421" s="224"/>
      <c r="C421" s="225"/>
      <c r="D421" s="226" t="s">
        <v>147</v>
      </c>
      <c r="E421" s="227" t="s">
        <v>19</v>
      </c>
      <c r="F421" s="228" t="s">
        <v>352</v>
      </c>
      <c r="G421" s="225"/>
      <c r="H421" s="227" t="s">
        <v>19</v>
      </c>
      <c r="I421" s="229"/>
      <c r="J421" s="225"/>
      <c r="K421" s="225"/>
      <c r="L421" s="230"/>
      <c r="M421" s="231"/>
      <c r="N421" s="232"/>
      <c r="O421" s="232"/>
      <c r="P421" s="232"/>
      <c r="Q421" s="232"/>
      <c r="R421" s="232"/>
      <c r="S421" s="232"/>
      <c r="T421" s="23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4" t="s">
        <v>147</v>
      </c>
      <c r="AU421" s="234" t="s">
        <v>85</v>
      </c>
      <c r="AV421" s="13" t="s">
        <v>83</v>
      </c>
      <c r="AW421" s="13" t="s">
        <v>36</v>
      </c>
      <c r="AX421" s="13" t="s">
        <v>76</v>
      </c>
      <c r="AY421" s="234" t="s">
        <v>136</v>
      </c>
    </row>
    <row r="422" s="13" customFormat="1">
      <c r="A422" s="13"/>
      <c r="B422" s="224"/>
      <c r="C422" s="225"/>
      <c r="D422" s="226" t="s">
        <v>147</v>
      </c>
      <c r="E422" s="227" t="s">
        <v>19</v>
      </c>
      <c r="F422" s="228" t="s">
        <v>353</v>
      </c>
      <c r="G422" s="225"/>
      <c r="H422" s="227" t="s">
        <v>19</v>
      </c>
      <c r="I422" s="229"/>
      <c r="J422" s="225"/>
      <c r="K422" s="225"/>
      <c r="L422" s="230"/>
      <c r="M422" s="231"/>
      <c r="N422" s="232"/>
      <c r="O422" s="232"/>
      <c r="P422" s="232"/>
      <c r="Q422" s="232"/>
      <c r="R422" s="232"/>
      <c r="S422" s="232"/>
      <c r="T422" s="23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4" t="s">
        <v>147</v>
      </c>
      <c r="AU422" s="234" t="s">
        <v>85</v>
      </c>
      <c r="AV422" s="13" t="s">
        <v>83</v>
      </c>
      <c r="AW422" s="13" t="s">
        <v>36</v>
      </c>
      <c r="AX422" s="13" t="s">
        <v>76</v>
      </c>
      <c r="AY422" s="234" t="s">
        <v>136</v>
      </c>
    </row>
    <row r="423" s="14" customFormat="1">
      <c r="A423" s="14"/>
      <c r="B423" s="235"/>
      <c r="C423" s="236"/>
      <c r="D423" s="226" t="s">
        <v>147</v>
      </c>
      <c r="E423" s="237" t="s">
        <v>19</v>
      </c>
      <c r="F423" s="238" t="s">
        <v>354</v>
      </c>
      <c r="G423" s="236"/>
      <c r="H423" s="239">
        <v>43.5</v>
      </c>
      <c r="I423" s="240"/>
      <c r="J423" s="236"/>
      <c r="K423" s="236"/>
      <c r="L423" s="241"/>
      <c r="M423" s="242"/>
      <c r="N423" s="243"/>
      <c r="O423" s="243"/>
      <c r="P423" s="243"/>
      <c r="Q423" s="243"/>
      <c r="R423" s="243"/>
      <c r="S423" s="243"/>
      <c r="T423" s="24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45" t="s">
        <v>147</v>
      </c>
      <c r="AU423" s="245" t="s">
        <v>85</v>
      </c>
      <c r="AV423" s="14" t="s">
        <v>85</v>
      </c>
      <c r="AW423" s="14" t="s">
        <v>36</v>
      </c>
      <c r="AX423" s="14" t="s">
        <v>76</v>
      </c>
      <c r="AY423" s="245" t="s">
        <v>136</v>
      </c>
    </row>
    <row r="424" s="13" customFormat="1">
      <c r="A424" s="13"/>
      <c r="B424" s="224"/>
      <c r="C424" s="225"/>
      <c r="D424" s="226" t="s">
        <v>147</v>
      </c>
      <c r="E424" s="227" t="s">
        <v>19</v>
      </c>
      <c r="F424" s="228" t="s">
        <v>355</v>
      </c>
      <c r="G424" s="225"/>
      <c r="H424" s="227" t="s">
        <v>19</v>
      </c>
      <c r="I424" s="229"/>
      <c r="J424" s="225"/>
      <c r="K424" s="225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147</v>
      </c>
      <c r="AU424" s="234" t="s">
        <v>85</v>
      </c>
      <c r="AV424" s="13" t="s">
        <v>83</v>
      </c>
      <c r="AW424" s="13" t="s">
        <v>36</v>
      </c>
      <c r="AX424" s="13" t="s">
        <v>76</v>
      </c>
      <c r="AY424" s="234" t="s">
        <v>136</v>
      </c>
    </row>
    <row r="425" s="14" customFormat="1">
      <c r="A425" s="14"/>
      <c r="B425" s="235"/>
      <c r="C425" s="236"/>
      <c r="D425" s="226" t="s">
        <v>147</v>
      </c>
      <c r="E425" s="237" t="s">
        <v>19</v>
      </c>
      <c r="F425" s="238" t="s">
        <v>356</v>
      </c>
      <c r="G425" s="236"/>
      <c r="H425" s="239">
        <v>19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147</v>
      </c>
      <c r="AU425" s="245" t="s">
        <v>85</v>
      </c>
      <c r="AV425" s="14" t="s">
        <v>85</v>
      </c>
      <c r="AW425" s="14" t="s">
        <v>36</v>
      </c>
      <c r="AX425" s="14" t="s">
        <v>76</v>
      </c>
      <c r="AY425" s="245" t="s">
        <v>136</v>
      </c>
    </row>
    <row r="426" s="15" customFormat="1">
      <c r="A426" s="15"/>
      <c r="B426" s="246"/>
      <c r="C426" s="247"/>
      <c r="D426" s="226" t="s">
        <v>147</v>
      </c>
      <c r="E426" s="248" t="s">
        <v>19</v>
      </c>
      <c r="F426" s="249" t="s">
        <v>152</v>
      </c>
      <c r="G426" s="247"/>
      <c r="H426" s="250">
        <v>62.5</v>
      </c>
      <c r="I426" s="251"/>
      <c r="J426" s="247"/>
      <c r="K426" s="247"/>
      <c r="L426" s="252"/>
      <c r="M426" s="253"/>
      <c r="N426" s="254"/>
      <c r="O426" s="254"/>
      <c r="P426" s="254"/>
      <c r="Q426" s="254"/>
      <c r="R426" s="254"/>
      <c r="S426" s="254"/>
      <c r="T426" s="25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56" t="s">
        <v>147</v>
      </c>
      <c r="AU426" s="256" t="s">
        <v>85</v>
      </c>
      <c r="AV426" s="15" t="s">
        <v>143</v>
      </c>
      <c r="AW426" s="15" t="s">
        <v>36</v>
      </c>
      <c r="AX426" s="15" t="s">
        <v>83</v>
      </c>
      <c r="AY426" s="256" t="s">
        <v>136</v>
      </c>
    </row>
    <row r="427" s="2" customFormat="1" ht="24.15" customHeight="1">
      <c r="A427" s="40"/>
      <c r="B427" s="41"/>
      <c r="C427" s="206" t="s">
        <v>357</v>
      </c>
      <c r="D427" s="206" t="s">
        <v>138</v>
      </c>
      <c r="E427" s="207" t="s">
        <v>358</v>
      </c>
      <c r="F427" s="208" t="s">
        <v>359</v>
      </c>
      <c r="G427" s="209" t="s">
        <v>160</v>
      </c>
      <c r="H427" s="210">
        <v>40.299999999999997</v>
      </c>
      <c r="I427" s="211"/>
      <c r="J427" s="212">
        <f>ROUND(I427*H427,2)</f>
        <v>0</v>
      </c>
      <c r="K427" s="208" t="s">
        <v>142</v>
      </c>
      <c r="L427" s="46"/>
      <c r="M427" s="213" t="s">
        <v>19</v>
      </c>
      <c r="N427" s="214" t="s">
        <v>47</v>
      </c>
      <c r="O427" s="86"/>
      <c r="P427" s="215">
        <f>O427*H427</f>
        <v>0</v>
      </c>
      <c r="Q427" s="215">
        <v>0.0017799999999999999</v>
      </c>
      <c r="R427" s="215">
        <f>Q427*H427</f>
        <v>0.071733999999999992</v>
      </c>
      <c r="S427" s="215">
        <v>1.0000000000000001E-05</v>
      </c>
      <c r="T427" s="216">
        <f>S427*H427</f>
        <v>0.00040299999999999998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17" t="s">
        <v>143</v>
      </c>
      <c r="AT427" s="217" t="s">
        <v>138</v>
      </c>
      <c r="AU427" s="217" t="s">
        <v>85</v>
      </c>
      <c r="AY427" s="19" t="s">
        <v>136</v>
      </c>
      <c r="BE427" s="218">
        <f>IF(N427="základní",J427,0)</f>
        <v>0</v>
      </c>
      <c r="BF427" s="218">
        <f>IF(N427="snížená",J427,0)</f>
        <v>0</v>
      </c>
      <c r="BG427" s="218">
        <f>IF(N427="zákl. přenesená",J427,0)</f>
        <v>0</v>
      </c>
      <c r="BH427" s="218">
        <f>IF(N427="sníž. přenesená",J427,0)</f>
        <v>0</v>
      </c>
      <c r="BI427" s="218">
        <f>IF(N427="nulová",J427,0)</f>
        <v>0</v>
      </c>
      <c r="BJ427" s="19" t="s">
        <v>83</v>
      </c>
      <c r="BK427" s="218">
        <f>ROUND(I427*H427,2)</f>
        <v>0</v>
      </c>
      <c r="BL427" s="19" t="s">
        <v>143</v>
      </c>
      <c r="BM427" s="217" t="s">
        <v>360</v>
      </c>
    </row>
    <row r="428" s="2" customFormat="1">
      <c r="A428" s="40"/>
      <c r="B428" s="41"/>
      <c r="C428" s="42"/>
      <c r="D428" s="219" t="s">
        <v>145</v>
      </c>
      <c r="E428" s="42"/>
      <c r="F428" s="220" t="s">
        <v>361</v>
      </c>
      <c r="G428" s="42"/>
      <c r="H428" s="42"/>
      <c r="I428" s="221"/>
      <c r="J428" s="42"/>
      <c r="K428" s="42"/>
      <c r="L428" s="46"/>
      <c r="M428" s="222"/>
      <c r="N428" s="223"/>
      <c r="O428" s="86"/>
      <c r="P428" s="86"/>
      <c r="Q428" s="86"/>
      <c r="R428" s="86"/>
      <c r="S428" s="86"/>
      <c r="T428" s="87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T428" s="19" t="s">
        <v>145</v>
      </c>
      <c r="AU428" s="19" t="s">
        <v>85</v>
      </c>
    </row>
    <row r="429" s="13" customFormat="1">
      <c r="A429" s="13"/>
      <c r="B429" s="224"/>
      <c r="C429" s="225"/>
      <c r="D429" s="226" t="s">
        <v>147</v>
      </c>
      <c r="E429" s="227" t="s">
        <v>19</v>
      </c>
      <c r="F429" s="228" t="s">
        <v>362</v>
      </c>
      <c r="G429" s="225"/>
      <c r="H429" s="227" t="s">
        <v>19</v>
      </c>
      <c r="I429" s="229"/>
      <c r="J429" s="225"/>
      <c r="K429" s="225"/>
      <c r="L429" s="230"/>
      <c r="M429" s="231"/>
      <c r="N429" s="232"/>
      <c r="O429" s="232"/>
      <c r="P429" s="232"/>
      <c r="Q429" s="232"/>
      <c r="R429" s="232"/>
      <c r="S429" s="232"/>
      <c r="T429" s="23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4" t="s">
        <v>147</v>
      </c>
      <c r="AU429" s="234" t="s">
        <v>85</v>
      </c>
      <c r="AV429" s="13" t="s">
        <v>83</v>
      </c>
      <c r="AW429" s="13" t="s">
        <v>36</v>
      </c>
      <c r="AX429" s="13" t="s">
        <v>76</v>
      </c>
      <c r="AY429" s="234" t="s">
        <v>136</v>
      </c>
    </row>
    <row r="430" s="13" customFormat="1">
      <c r="A430" s="13"/>
      <c r="B430" s="224"/>
      <c r="C430" s="225"/>
      <c r="D430" s="226" t="s">
        <v>147</v>
      </c>
      <c r="E430" s="227" t="s">
        <v>19</v>
      </c>
      <c r="F430" s="228" t="s">
        <v>363</v>
      </c>
      <c r="G430" s="225"/>
      <c r="H430" s="227" t="s">
        <v>19</v>
      </c>
      <c r="I430" s="229"/>
      <c r="J430" s="225"/>
      <c r="K430" s="225"/>
      <c r="L430" s="230"/>
      <c r="M430" s="231"/>
      <c r="N430" s="232"/>
      <c r="O430" s="232"/>
      <c r="P430" s="232"/>
      <c r="Q430" s="232"/>
      <c r="R430" s="232"/>
      <c r="S430" s="232"/>
      <c r="T430" s="23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4" t="s">
        <v>147</v>
      </c>
      <c r="AU430" s="234" t="s">
        <v>85</v>
      </c>
      <c r="AV430" s="13" t="s">
        <v>83</v>
      </c>
      <c r="AW430" s="13" t="s">
        <v>36</v>
      </c>
      <c r="AX430" s="13" t="s">
        <v>76</v>
      </c>
      <c r="AY430" s="234" t="s">
        <v>136</v>
      </c>
    </row>
    <row r="431" s="14" customFormat="1">
      <c r="A431" s="14"/>
      <c r="B431" s="235"/>
      <c r="C431" s="236"/>
      <c r="D431" s="226" t="s">
        <v>147</v>
      </c>
      <c r="E431" s="237" t="s">
        <v>19</v>
      </c>
      <c r="F431" s="238" t="s">
        <v>364</v>
      </c>
      <c r="G431" s="236"/>
      <c r="H431" s="239">
        <v>8.6999999999999993</v>
      </c>
      <c r="I431" s="240"/>
      <c r="J431" s="236"/>
      <c r="K431" s="236"/>
      <c r="L431" s="241"/>
      <c r="M431" s="242"/>
      <c r="N431" s="243"/>
      <c r="O431" s="243"/>
      <c r="P431" s="243"/>
      <c r="Q431" s="243"/>
      <c r="R431" s="243"/>
      <c r="S431" s="243"/>
      <c r="T431" s="24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5" t="s">
        <v>147</v>
      </c>
      <c r="AU431" s="245" t="s">
        <v>85</v>
      </c>
      <c r="AV431" s="14" t="s">
        <v>85</v>
      </c>
      <c r="AW431" s="14" t="s">
        <v>36</v>
      </c>
      <c r="AX431" s="14" t="s">
        <v>76</v>
      </c>
      <c r="AY431" s="245" t="s">
        <v>136</v>
      </c>
    </row>
    <row r="432" s="13" customFormat="1">
      <c r="A432" s="13"/>
      <c r="B432" s="224"/>
      <c r="C432" s="225"/>
      <c r="D432" s="226" t="s">
        <v>147</v>
      </c>
      <c r="E432" s="227" t="s">
        <v>19</v>
      </c>
      <c r="F432" s="228" t="s">
        <v>365</v>
      </c>
      <c r="G432" s="225"/>
      <c r="H432" s="227" t="s">
        <v>19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147</v>
      </c>
      <c r="AU432" s="234" t="s">
        <v>85</v>
      </c>
      <c r="AV432" s="13" t="s">
        <v>83</v>
      </c>
      <c r="AW432" s="13" t="s">
        <v>36</v>
      </c>
      <c r="AX432" s="13" t="s">
        <v>76</v>
      </c>
      <c r="AY432" s="234" t="s">
        <v>136</v>
      </c>
    </row>
    <row r="433" s="14" customFormat="1">
      <c r="A433" s="14"/>
      <c r="B433" s="235"/>
      <c r="C433" s="236"/>
      <c r="D433" s="226" t="s">
        <v>147</v>
      </c>
      <c r="E433" s="237" t="s">
        <v>19</v>
      </c>
      <c r="F433" s="238" t="s">
        <v>366</v>
      </c>
      <c r="G433" s="236"/>
      <c r="H433" s="239">
        <v>12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147</v>
      </c>
      <c r="AU433" s="245" t="s">
        <v>85</v>
      </c>
      <c r="AV433" s="14" t="s">
        <v>85</v>
      </c>
      <c r="AW433" s="14" t="s">
        <v>36</v>
      </c>
      <c r="AX433" s="14" t="s">
        <v>76</v>
      </c>
      <c r="AY433" s="245" t="s">
        <v>136</v>
      </c>
    </row>
    <row r="434" s="14" customFormat="1">
      <c r="A434" s="14"/>
      <c r="B434" s="235"/>
      <c r="C434" s="236"/>
      <c r="D434" s="226" t="s">
        <v>147</v>
      </c>
      <c r="E434" s="237" t="s">
        <v>19</v>
      </c>
      <c r="F434" s="238" t="s">
        <v>366</v>
      </c>
      <c r="G434" s="236"/>
      <c r="H434" s="239">
        <v>12</v>
      </c>
      <c r="I434" s="240"/>
      <c r="J434" s="236"/>
      <c r="K434" s="236"/>
      <c r="L434" s="241"/>
      <c r="M434" s="242"/>
      <c r="N434" s="243"/>
      <c r="O434" s="243"/>
      <c r="P434" s="243"/>
      <c r="Q434" s="243"/>
      <c r="R434" s="243"/>
      <c r="S434" s="243"/>
      <c r="T434" s="24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45" t="s">
        <v>147</v>
      </c>
      <c r="AU434" s="245" t="s">
        <v>85</v>
      </c>
      <c r="AV434" s="14" t="s">
        <v>85</v>
      </c>
      <c r="AW434" s="14" t="s">
        <v>36</v>
      </c>
      <c r="AX434" s="14" t="s">
        <v>76</v>
      </c>
      <c r="AY434" s="245" t="s">
        <v>136</v>
      </c>
    </row>
    <row r="435" s="13" customFormat="1">
      <c r="A435" s="13"/>
      <c r="B435" s="224"/>
      <c r="C435" s="225"/>
      <c r="D435" s="226" t="s">
        <v>147</v>
      </c>
      <c r="E435" s="227" t="s">
        <v>19</v>
      </c>
      <c r="F435" s="228" t="s">
        <v>367</v>
      </c>
      <c r="G435" s="225"/>
      <c r="H435" s="227" t="s">
        <v>19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147</v>
      </c>
      <c r="AU435" s="234" t="s">
        <v>85</v>
      </c>
      <c r="AV435" s="13" t="s">
        <v>83</v>
      </c>
      <c r="AW435" s="13" t="s">
        <v>36</v>
      </c>
      <c r="AX435" s="13" t="s">
        <v>76</v>
      </c>
      <c r="AY435" s="234" t="s">
        <v>136</v>
      </c>
    </row>
    <row r="436" s="14" customFormat="1">
      <c r="A436" s="14"/>
      <c r="B436" s="235"/>
      <c r="C436" s="236"/>
      <c r="D436" s="226" t="s">
        <v>147</v>
      </c>
      <c r="E436" s="237" t="s">
        <v>19</v>
      </c>
      <c r="F436" s="238" t="s">
        <v>368</v>
      </c>
      <c r="G436" s="236"/>
      <c r="H436" s="239">
        <v>7.5999999999999996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147</v>
      </c>
      <c r="AU436" s="245" t="s">
        <v>85</v>
      </c>
      <c r="AV436" s="14" t="s">
        <v>85</v>
      </c>
      <c r="AW436" s="14" t="s">
        <v>36</v>
      </c>
      <c r="AX436" s="14" t="s">
        <v>76</v>
      </c>
      <c r="AY436" s="245" t="s">
        <v>136</v>
      </c>
    </row>
    <row r="437" s="15" customFormat="1">
      <c r="A437" s="15"/>
      <c r="B437" s="246"/>
      <c r="C437" s="247"/>
      <c r="D437" s="226" t="s">
        <v>147</v>
      </c>
      <c r="E437" s="248" t="s">
        <v>19</v>
      </c>
      <c r="F437" s="249" t="s">
        <v>152</v>
      </c>
      <c r="G437" s="247"/>
      <c r="H437" s="250">
        <v>40.299999999999997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147</v>
      </c>
      <c r="AU437" s="256" t="s">
        <v>85</v>
      </c>
      <c r="AV437" s="15" t="s">
        <v>143</v>
      </c>
      <c r="AW437" s="15" t="s">
        <v>36</v>
      </c>
      <c r="AX437" s="15" t="s">
        <v>83</v>
      </c>
      <c r="AY437" s="256" t="s">
        <v>136</v>
      </c>
    </row>
    <row r="438" s="2" customFormat="1" ht="24.15" customHeight="1">
      <c r="A438" s="40"/>
      <c r="B438" s="41"/>
      <c r="C438" s="206" t="s">
        <v>369</v>
      </c>
      <c r="D438" s="206" t="s">
        <v>138</v>
      </c>
      <c r="E438" s="207" t="s">
        <v>370</v>
      </c>
      <c r="F438" s="208" t="s">
        <v>371</v>
      </c>
      <c r="G438" s="209" t="s">
        <v>372</v>
      </c>
      <c r="H438" s="210">
        <v>18</v>
      </c>
      <c r="I438" s="211"/>
      <c r="J438" s="212">
        <f>ROUND(I438*H438,2)</f>
        <v>0</v>
      </c>
      <c r="K438" s="208" t="s">
        <v>142</v>
      </c>
      <c r="L438" s="46"/>
      <c r="M438" s="213" t="s">
        <v>19</v>
      </c>
      <c r="N438" s="214" t="s">
        <v>47</v>
      </c>
      <c r="O438" s="86"/>
      <c r="P438" s="215">
        <f>O438*H438</f>
        <v>0</v>
      </c>
      <c r="Q438" s="215">
        <v>0.17488999999999999</v>
      </c>
      <c r="R438" s="215">
        <f>Q438*H438</f>
        <v>3.1480199999999998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143</v>
      </c>
      <c r="AT438" s="217" t="s">
        <v>138</v>
      </c>
      <c r="AU438" s="217" t="s">
        <v>85</v>
      </c>
      <c r="AY438" s="19" t="s">
        <v>136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83</v>
      </c>
      <c r="BK438" s="218">
        <f>ROUND(I438*H438,2)</f>
        <v>0</v>
      </c>
      <c r="BL438" s="19" t="s">
        <v>143</v>
      </c>
      <c r="BM438" s="217" t="s">
        <v>373</v>
      </c>
    </row>
    <row r="439" s="2" customFormat="1">
      <c r="A439" s="40"/>
      <c r="B439" s="41"/>
      <c r="C439" s="42"/>
      <c r="D439" s="219" t="s">
        <v>145</v>
      </c>
      <c r="E439" s="42"/>
      <c r="F439" s="220" t="s">
        <v>374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145</v>
      </c>
      <c r="AU439" s="19" t="s">
        <v>85</v>
      </c>
    </row>
    <row r="440" s="14" customFormat="1">
      <c r="A440" s="14"/>
      <c r="B440" s="235"/>
      <c r="C440" s="236"/>
      <c r="D440" s="226" t="s">
        <v>147</v>
      </c>
      <c r="E440" s="237" t="s">
        <v>19</v>
      </c>
      <c r="F440" s="238" t="s">
        <v>312</v>
      </c>
      <c r="G440" s="236"/>
      <c r="H440" s="239">
        <v>18</v>
      </c>
      <c r="I440" s="240"/>
      <c r="J440" s="236"/>
      <c r="K440" s="236"/>
      <c r="L440" s="241"/>
      <c r="M440" s="242"/>
      <c r="N440" s="243"/>
      <c r="O440" s="243"/>
      <c r="P440" s="243"/>
      <c r="Q440" s="243"/>
      <c r="R440" s="243"/>
      <c r="S440" s="243"/>
      <c r="T440" s="24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5" t="s">
        <v>147</v>
      </c>
      <c r="AU440" s="245" t="s">
        <v>85</v>
      </c>
      <c r="AV440" s="14" t="s">
        <v>85</v>
      </c>
      <c r="AW440" s="14" t="s">
        <v>36</v>
      </c>
      <c r="AX440" s="14" t="s">
        <v>83</v>
      </c>
      <c r="AY440" s="245" t="s">
        <v>136</v>
      </c>
    </row>
    <row r="441" s="2" customFormat="1" ht="24.15" customHeight="1">
      <c r="A441" s="40"/>
      <c r="B441" s="41"/>
      <c r="C441" s="206" t="s">
        <v>375</v>
      </c>
      <c r="D441" s="206" t="s">
        <v>138</v>
      </c>
      <c r="E441" s="207" t="s">
        <v>376</v>
      </c>
      <c r="F441" s="208" t="s">
        <v>377</v>
      </c>
      <c r="G441" s="209" t="s">
        <v>141</v>
      </c>
      <c r="H441" s="210">
        <v>3.2549999999999999</v>
      </c>
      <c r="I441" s="211"/>
      <c r="J441" s="212">
        <f>ROUND(I441*H441,2)</f>
        <v>0</v>
      </c>
      <c r="K441" s="208" t="s">
        <v>142</v>
      </c>
      <c r="L441" s="46"/>
      <c r="M441" s="213" t="s">
        <v>19</v>
      </c>
      <c r="N441" s="214" t="s">
        <v>47</v>
      </c>
      <c r="O441" s="86"/>
      <c r="P441" s="215">
        <f>O441*H441</f>
        <v>0</v>
      </c>
      <c r="Q441" s="215">
        <v>0.25364999999999999</v>
      </c>
      <c r="R441" s="215">
        <f>Q441*H441</f>
        <v>0.82563074999999997</v>
      </c>
      <c r="S441" s="215">
        <v>0</v>
      </c>
      <c r="T441" s="216">
        <f>S441*H441</f>
        <v>0</v>
      </c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R441" s="217" t="s">
        <v>143</v>
      </c>
      <c r="AT441" s="217" t="s">
        <v>138</v>
      </c>
      <c r="AU441" s="217" t="s">
        <v>85</v>
      </c>
      <c r="AY441" s="19" t="s">
        <v>136</v>
      </c>
      <c r="BE441" s="218">
        <f>IF(N441="základní",J441,0)</f>
        <v>0</v>
      </c>
      <c r="BF441" s="218">
        <f>IF(N441="snížená",J441,0)</f>
        <v>0</v>
      </c>
      <c r="BG441" s="218">
        <f>IF(N441="zákl. přenesená",J441,0)</f>
        <v>0</v>
      </c>
      <c r="BH441" s="218">
        <f>IF(N441="sníž. přenesená",J441,0)</f>
        <v>0</v>
      </c>
      <c r="BI441" s="218">
        <f>IF(N441="nulová",J441,0)</f>
        <v>0</v>
      </c>
      <c r="BJ441" s="19" t="s">
        <v>83</v>
      </c>
      <c r="BK441" s="218">
        <f>ROUND(I441*H441,2)</f>
        <v>0</v>
      </c>
      <c r="BL441" s="19" t="s">
        <v>143</v>
      </c>
      <c r="BM441" s="217" t="s">
        <v>378</v>
      </c>
    </row>
    <row r="442" s="2" customFormat="1">
      <c r="A442" s="40"/>
      <c r="B442" s="41"/>
      <c r="C442" s="42"/>
      <c r="D442" s="219" t="s">
        <v>145</v>
      </c>
      <c r="E442" s="42"/>
      <c r="F442" s="220" t="s">
        <v>379</v>
      </c>
      <c r="G442" s="42"/>
      <c r="H442" s="42"/>
      <c r="I442" s="221"/>
      <c r="J442" s="42"/>
      <c r="K442" s="42"/>
      <c r="L442" s="46"/>
      <c r="M442" s="222"/>
      <c r="N442" s="223"/>
      <c r="O442" s="86"/>
      <c r="P442" s="86"/>
      <c r="Q442" s="86"/>
      <c r="R442" s="86"/>
      <c r="S442" s="86"/>
      <c r="T442" s="87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T442" s="19" t="s">
        <v>145</v>
      </c>
      <c r="AU442" s="19" t="s">
        <v>85</v>
      </c>
    </row>
    <row r="443" s="13" customFormat="1">
      <c r="A443" s="13"/>
      <c r="B443" s="224"/>
      <c r="C443" s="225"/>
      <c r="D443" s="226" t="s">
        <v>147</v>
      </c>
      <c r="E443" s="227" t="s">
        <v>19</v>
      </c>
      <c r="F443" s="228" t="s">
        <v>380</v>
      </c>
      <c r="G443" s="225"/>
      <c r="H443" s="227" t="s">
        <v>19</v>
      </c>
      <c r="I443" s="229"/>
      <c r="J443" s="225"/>
      <c r="K443" s="225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147</v>
      </c>
      <c r="AU443" s="234" t="s">
        <v>85</v>
      </c>
      <c r="AV443" s="13" t="s">
        <v>83</v>
      </c>
      <c r="AW443" s="13" t="s">
        <v>36</v>
      </c>
      <c r="AX443" s="13" t="s">
        <v>76</v>
      </c>
      <c r="AY443" s="234" t="s">
        <v>136</v>
      </c>
    </row>
    <row r="444" s="14" customFormat="1">
      <c r="A444" s="14"/>
      <c r="B444" s="235"/>
      <c r="C444" s="236"/>
      <c r="D444" s="226" t="s">
        <v>147</v>
      </c>
      <c r="E444" s="237" t="s">
        <v>19</v>
      </c>
      <c r="F444" s="238" t="s">
        <v>381</v>
      </c>
      <c r="G444" s="236"/>
      <c r="H444" s="239">
        <v>3.2549999999999999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147</v>
      </c>
      <c r="AU444" s="245" t="s">
        <v>85</v>
      </c>
      <c r="AV444" s="14" t="s">
        <v>85</v>
      </c>
      <c r="AW444" s="14" t="s">
        <v>36</v>
      </c>
      <c r="AX444" s="14" t="s">
        <v>83</v>
      </c>
      <c r="AY444" s="245" t="s">
        <v>136</v>
      </c>
    </row>
    <row r="445" s="2" customFormat="1" ht="24.15" customHeight="1">
      <c r="A445" s="40"/>
      <c r="B445" s="41"/>
      <c r="C445" s="206" t="s">
        <v>382</v>
      </c>
      <c r="D445" s="206" t="s">
        <v>138</v>
      </c>
      <c r="E445" s="207" t="s">
        <v>383</v>
      </c>
      <c r="F445" s="208" t="s">
        <v>384</v>
      </c>
      <c r="G445" s="209" t="s">
        <v>141</v>
      </c>
      <c r="H445" s="210">
        <v>0.40000000000000002</v>
      </c>
      <c r="I445" s="211"/>
      <c r="J445" s="212">
        <f>ROUND(I445*H445,2)</f>
        <v>0</v>
      </c>
      <c r="K445" s="208" t="s">
        <v>142</v>
      </c>
      <c r="L445" s="46"/>
      <c r="M445" s="213" t="s">
        <v>19</v>
      </c>
      <c r="N445" s="214" t="s">
        <v>47</v>
      </c>
      <c r="O445" s="86"/>
      <c r="P445" s="215">
        <f>O445*H445</f>
        <v>0</v>
      </c>
      <c r="Q445" s="215">
        <v>0.052499999999999998</v>
      </c>
      <c r="R445" s="215">
        <f>Q445*H445</f>
        <v>0.021000000000000001</v>
      </c>
      <c r="S445" s="215">
        <v>0</v>
      </c>
      <c r="T445" s="216">
        <f>S445*H445</f>
        <v>0</v>
      </c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R445" s="217" t="s">
        <v>143</v>
      </c>
      <c r="AT445" s="217" t="s">
        <v>138</v>
      </c>
      <c r="AU445" s="217" t="s">
        <v>85</v>
      </c>
      <c r="AY445" s="19" t="s">
        <v>136</v>
      </c>
      <c r="BE445" s="218">
        <f>IF(N445="základní",J445,0)</f>
        <v>0</v>
      </c>
      <c r="BF445" s="218">
        <f>IF(N445="snížená",J445,0)</f>
        <v>0</v>
      </c>
      <c r="BG445" s="218">
        <f>IF(N445="zákl. přenesená",J445,0)</f>
        <v>0</v>
      </c>
      <c r="BH445" s="218">
        <f>IF(N445="sníž. přenesená",J445,0)</f>
        <v>0</v>
      </c>
      <c r="BI445" s="218">
        <f>IF(N445="nulová",J445,0)</f>
        <v>0</v>
      </c>
      <c r="BJ445" s="19" t="s">
        <v>83</v>
      </c>
      <c r="BK445" s="218">
        <f>ROUND(I445*H445,2)</f>
        <v>0</v>
      </c>
      <c r="BL445" s="19" t="s">
        <v>143</v>
      </c>
      <c r="BM445" s="217" t="s">
        <v>385</v>
      </c>
    </row>
    <row r="446" s="2" customFormat="1">
      <c r="A446" s="40"/>
      <c r="B446" s="41"/>
      <c r="C446" s="42"/>
      <c r="D446" s="219" t="s">
        <v>145</v>
      </c>
      <c r="E446" s="42"/>
      <c r="F446" s="220" t="s">
        <v>386</v>
      </c>
      <c r="G446" s="42"/>
      <c r="H446" s="42"/>
      <c r="I446" s="221"/>
      <c r="J446" s="42"/>
      <c r="K446" s="42"/>
      <c r="L446" s="46"/>
      <c r="M446" s="222"/>
      <c r="N446" s="223"/>
      <c r="O446" s="86"/>
      <c r="P446" s="86"/>
      <c r="Q446" s="86"/>
      <c r="R446" s="86"/>
      <c r="S446" s="86"/>
      <c r="T446" s="87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T446" s="19" t="s">
        <v>145</v>
      </c>
      <c r="AU446" s="19" t="s">
        <v>85</v>
      </c>
    </row>
    <row r="447" s="14" customFormat="1">
      <c r="A447" s="14"/>
      <c r="B447" s="235"/>
      <c r="C447" s="236"/>
      <c r="D447" s="226" t="s">
        <v>147</v>
      </c>
      <c r="E447" s="237" t="s">
        <v>19</v>
      </c>
      <c r="F447" s="238" t="s">
        <v>387</v>
      </c>
      <c r="G447" s="236"/>
      <c r="H447" s="239">
        <v>0.40000000000000002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5" t="s">
        <v>147</v>
      </c>
      <c r="AU447" s="245" t="s">
        <v>85</v>
      </c>
      <c r="AV447" s="14" t="s">
        <v>85</v>
      </c>
      <c r="AW447" s="14" t="s">
        <v>36</v>
      </c>
      <c r="AX447" s="14" t="s">
        <v>83</v>
      </c>
      <c r="AY447" s="245" t="s">
        <v>136</v>
      </c>
    </row>
    <row r="448" s="2" customFormat="1" ht="16.5" customHeight="1">
      <c r="A448" s="40"/>
      <c r="B448" s="41"/>
      <c r="C448" s="206" t="s">
        <v>388</v>
      </c>
      <c r="D448" s="206" t="s">
        <v>138</v>
      </c>
      <c r="E448" s="207" t="s">
        <v>389</v>
      </c>
      <c r="F448" s="208" t="s">
        <v>390</v>
      </c>
      <c r="G448" s="209" t="s">
        <v>160</v>
      </c>
      <c r="H448" s="210">
        <v>35</v>
      </c>
      <c r="I448" s="211"/>
      <c r="J448" s="212">
        <f>ROUND(I448*H448,2)</f>
        <v>0</v>
      </c>
      <c r="K448" s="208" t="s">
        <v>142</v>
      </c>
      <c r="L448" s="46"/>
      <c r="M448" s="213" t="s">
        <v>19</v>
      </c>
      <c r="N448" s="214" t="s">
        <v>47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143</v>
      </c>
      <c r="AT448" s="217" t="s">
        <v>138</v>
      </c>
      <c r="AU448" s="217" t="s">
        <v>85</v>
      </c>
      <c r="AY448" s="19" t="s">
        <v>136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83</v>
      </c>
      <c r="BK448" s="218">
        <f>ROUND(I448*H448,2)</f>
        <v>0</v>
      </c>
      <c r="BL448" s="19" t="s">
        <v>143</v>
      </c>
      <c r="BM448" s="217" t="s">
        <v>391</v>
      </c>
    </row>
    <row r="449" s="2" customFormat="1">
      <c r="A449" s="40"/>
      <c r="B449" s="41"/>
      <c r="C449" s="42"/>
      <c r="D449" s="219" t="s">
        <v>145</v>
      </c>
      <c r="E449" s="42"/>
      <c r="F449" s="220" t="s">
        <v>392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145</v>
      </c>
      <c r="AU449" s="19" t="s">
        <v>85</v>
      </c>
    </row>
    <row r="450" s="14" customFormat="1">
      <c r="A450" s="14"/>
      <c r="B450" s="235"/>
      <c r="C450" s="236"/>
      <c r="D450" s="226" t="s">
        <v>147</v>
      </c>
      <c r="E450" s="237" t="s">
        <v>19</v>
      </c>
      <c r="F450" s="238" t="s">
        <v>393</v>
      </c>
      <c r="G450" s="236"/>
      <c r="H450" s="239">
        <v>35</v>
      </c>
      <c r="I450" s="240"/>
      <c r="J450" s="236"/>
      <c r="K450" s="236"/>
      <c r="L450" s="241"/>
      <c r="M450" s="242"/>
      <c r="N450" s="243"/>
      <c r="O450" s="243"/>
      <c r="P450" s="243"/>
      <c r="Q450" s="243"/>
      <c r="R450" s="243"/>
      <c r="S450" s="243"/>
      <c r="T450" s="24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5" t="s">
        <v>147</v>
      </c>
      <c r="AU450" s="245" t="s">
        <v>85</v>
      </c>
      <c r="AV450" s="14" t="s">
        <v>85</v>
      </c>
      <c r="AW450" s="14" t="s">
        <v>36</v>
      </c>
      <c r="AX450" s="14" t="s">
        <v>76</v>
      </c>
      <c r="AY450" s="245" t="s">
        <v>136</v>
      </c>
    </row>
    <row r="451" s="15" customFormat="1">
      <c r="A451" s="15"/>
      <c r="B451" s="246"/>
      <c r="C451" s="247"/>
      <c r="D451" s="226" t="s">
        <v>147</v>
      </c>
      <c r="E451" s="248" t="s">
        <v>19</v>
      </c>
      <c r="F451" s="249" t="s">
        <v>152</v>
      </c>
      <c r="G451" s="247"/>
      <c r="H451" s="250">
        <v>35</v>
      </c>
      <c r="I451" s="251"/>
      <c r="J451" s="247"/>
      <c r="K451" s="247"/>
      <c r="L451" s="252"/>
      <c r="M451" s="253"/>
      <c r="N451" s="254"/>
      <c r="O451" s="254"/>
      <c r="P451" s="254"/>
      <c r="Q451" s="254"/>
      <c r="R451" s="254"/>
      <c r="S451" s="254"/>
      <c r="T451" s="25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56" t="s">
        <v>147</v>
      </c>
      <c r="AU451" s="256" t="s">
        <v>85</v>
      </c>
      <c r="AV451" s="15" t="s">
        <v>143</v>
      </c>
      <c r="AW451" s="15" t="s">
        <v>36</v>
      </c>
      <c r="AX451" s="15" t="s">
        <v>83</v>
      </c>
      <c r="AY451" s="256" t="s">
        <v>136</v>
      </c>
    </row>
    <row r="452" s="2" customFormat="1" ht="37.8" customHeight="1">
      <c r="A452" s="40"/>
      <c r="B452" s="41"/>
      <c r="C452" s="206" t="s">
        <v>394</v>
      </c>
      <c r="D452" s="206" t="s">
        <v>138</v>
      </c>
      <c r="E452" s="207" t="s">
        <v>395</v>
      </c>
      <c r="F452" s="208" t="s">
        <v>396</v>
      </c>
      <c r="G452" s="209" t="s">
        <v>372</v>
      </c>
      <c r="H452" s="210">
        <v>1</v>
      </c>
      <c r="I452" s="211"/>
      <c r="J452" s="212">
        <f>ROUND(I452*H452,2)</f>
        <v>0</v>
      </c>
      <c r="K452" s="208" t="s">
        <v>19</v>
      </c>
      <c r="L452" s="46"/>
      <c r="M452" s="213" t="s">
        <v>19</v>
      </c>
      <c r="N452" s="214" t="s">
        <v>47</v>
      </c>
      <c r="O452" s="86"/>
      <c r="P452" s="215">
        <f>O452*H452</f>
        <v>0</v>
      </c>
      <c r="Q452" s="215">
        <v>2.2746599999999999</v>
      </c>
      <c r="R452" s="215">
        <f>Q452*H452</f>
        <v>2.2746599999999999</v>
      </c>
      <c r="S452" s="215">
        <v>0</v>
      </c>
      <c r="T452" s="216">
        <f>S452*H452</f>
        <v>0</v>
      </c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R452" s="217" t="s">
        <v>143</v>
      </c>
      <c r="AT452" s="217" t="s">
        <v>138</v>
      </c>
      <c r="AU452" s="217" t="s">
        <v>85</v>
      </c>
      <c r="AY452" s="19" t="s">
        <v>136</v>
      </c>
      <c r="BE452" s="218">
        <f>IF(N452="základní",J452,0)</f>
        <v>0</v>
      </c>
      <c r="BF452" s="218">
        <f>IF(N452="snížená",J452,0)</f>
        <v>0</v>
      </c>
      <c r="BG452" s="218">
        <f>IF(N452="zákl. přenesená",J452,0)</f>
        <v>0</v>
      </c>
      <c r="BH452" s="218">
        <f>IF(N452="sníž. přenesená",J452,0)</f>
        <v>0</v>
      </c>
      <c r="BI452" s="218">
        <f>IF(N452="nulová",J452,0)</f>
        <v>0</v>
      </c>
      <c r="BJ452" s="19" t="s">
        <v>83</v>
      </c>
      <c r="BK452" s="218">
        <f>ROUND(I452*H452,2)</f>
        <v>0</v>
      </c>
      <c r="BL452" s="19" t="s">
        <v>143</v>
      </c>
      <c r="BM452" s="217" t="s">
        <v>397</v>
      </c>
    </row>
    <row r="453" s="14" customFormat="1">
      <c r="A453" s="14"/>
      <c r="B453" s="235"/>
      <c r="C453" s="236"/>
      <c r="D453" s="226" t="s">
        <v>147</v>
      </c>
      <c r="E453" s="237" t="s">
        <v>19</v>
      </c>
      <c r="F453" s="238" t="s">
        <v>83</v>
      </c>
      <c r="G453" s="236"/>
      <c r="H453" s="239">
        <v>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5" t="s">
        <v>147</v>
      </c>
      <c r="AU453" s="245" t="s">
        <v>85</v>
      </c>
      <c r="AV453" s="14" t="s">
        <v>85</v>
      </c>
      <c r="AW453" s="14" t="s">
        <v>36</v>
      </c>
      <c r="AX453" s="14" t="s">
        <v>83</v>
      </c>
      <c r="AY453" s="245" t="s">
        <v>136</v>
      </c>
    </row>
    <row r="454" s="2" customFormat="1" ht="37.8" customHeight="1">
      <c r="A454" s="40"/>
      <c r="B454" s="41"/>
      <c r="C454" s="206" t="s">
        <v>398</v>
      </c>
      <c r="D454" s="206" t="s">
        <v>138</v>
      </c>
      <c r="E454" s="207" t="s">
        <v>399</v>
      </c>
      <c r="F454" s="208" t="s">
        <v>400</v>
      </c>
      <c r="G454" s="209" t="s">
        <v>372</v>
      </c>
      <c r="H454" s="210">
        <v>1</v>
      </c>
      <c r="I454" s="211"/>
      <c r="J454" s="212">
        <f>ROUND(I454*H454,2)</f>
        <v>0</v>
      </c>
      <c r="K454" s="208" t="s">
        <v>19</v>
      </c>
      <c r="L454" s="46"/>
      <c r="M454" s="213" t="s">
        <v>19</v>
      </c>
      <c r="N454" s="214" t="s">
        <v>47</v>
      </c>
      <c r="O454" s="86"/>
      <c r="P454" s="215">
        <f>O454*H454</f>
        <v>0</v>
      </c>
      <c r="Q454" s="215">
        <v>2.9256600000000001</v>
      </c>
      <c r="R454" s="215">
        <f>Q454*H454</f>
        <v>2.9256600000000001</v>
      </c>
      <c r="S454" s="215">
        <v>0</v>
      </c>
      <c r="T454" s="216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17" t="s">
        <v>143</v>
      </c>
      <c r="AT454" s="217" t="s">
        <v>138</v>
      </c>
      <c r="AU454" s="217" t="s">
        <v>85</v>
      </c>
      <c r="AY454" s="19" t="s">
        <v>136</v>
      </c>
      <c r="BE454" s="218">
        <f>IF(N454="základní",J454,0)</f>
        <v>0</v>
      </c>
      <c r="BF454" s="218">
        <f>IF(N454="snížená",J454,0)</f>
        <v>0</v>
      </c>
      <c r="BG454" s="218">
        <f>IF(N454="zákl. přenesená",J454,0)</f>
        <v>0</v>
      </c>
      <c r="BH454" s="218">
        <f>IF(N454="sníž. přenesená",J454,0)</f>
        <v>0</v>
      </c>
      <c r="BI454" s="218">
        <f>IF(N454="nulová",J454,0)</f>
        <v>0</v>
      </c>
      <c r="BJ454" s="19" t="s">
        <v>83</v>
      </c>
      <c r="BK454" s="218">
        <f>ROUND(I454*H454,2)</f>
        <v>0</v>
      </c>
      <c r="BL454" s="19" t="s">
        <v>143</v>
      </c>
      <c r="BM454" s="217" t="s">
        <v>401</v>
      </c>
    </row>
    <row r="455" s="14" customFormat="1">
      <c r="A455" s="14"/>
      <c r="B455" s="235"/>
      <c r="C455" s="236"/>
      <c r="D455" s="226" t="s">
        <v>147</v>
      </c>
      <c r="E455" s="237" t="s">
        <v>19</v>
      </c>
      <c r="F455" s="238" t="s">
        <v>83</v>
      </c>
      <c r="G455" s="236"/>
      <c r="H455" s="239">
        <v>1</v>
      </c>
      <c r="I455" s="240"/>
      <c r="J455" s="236"/>
      <c r="K455" s="236"/>
      <c r="L455" s="241"/>
      <c r="M455" s="242"/>
      <c r="N455" s="243"/>
      <c r="O455" s="243"/>
      <c r="P455" s="243"/>
      <c r="Q455" s="243"/>
      <c r="R455" s="243"/>
      <c r="S455" s="243"/>
      <c r="T455" s="24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5" t="s">
        <v>147</v>
      </c>
      <c r="AU455" s="245" t="s">
        <v>85</v>
      </c>
      <c r="AV455" s="14" t="s">
        <v>85</v>
      </c>
      <c r="AW455" s="14" t="s">
        <v>36</v>
      </c>
      <c r="AX455" s="14" t="s">
        <v>83</v>
      </c>
      <c r="AY455" s="245" t="s">
        <v>136</v>
      </c>
    </row>
    <row r="456" s="12" customFormat="1" ht="22.8" customHeight="1">
      <c r="A456" s="12"/>
      <c r="B456" s="190"/>
      <c r="C456" s="191"/>
      <c r="D456" s="192" t="s">
        <v>75</v>
      </c>
      <c r="E456" s="204" t="s">
        <v>143</v>
      </c>
      <c r="F456" s="204" t="s">
        <v>402</v>
      </c>
      <c r="G456" s="191"/>
      <c r="H456" s="191"/>
      <c r="I456" s="194"/>
      <c r="J456" s="205">
        <f>BK456</f>
        <v>0</v>
      </c>
      <c r="K456" s="191"/>
      <c r="L456" s="196"/>
      <c r="M456" s="197"/>
      <c r="N456" s="198"/>
      <c r="O456" s="198"/>
      <c r="P456" s="199">
        <f>SUM(P457:P470)</f>
        <v>0</v>
      </c>
      <c r="Q456" s="198"/>
      <c r="R456" s="199">
        <f>SUM(R457:R470)</f>
        <v>0.84592500000000004</v>
      </c>
      <c r="S456" s="198"/>
      <c r="T456" s="200">
        <f>SUM(T457:T470)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01" t="s">
        <v>83</v>
      </c>
      <c r="AT456" s="202" t="s">
        <v>75</v>
      </c>
      <c r="AU456" s="202" t="s">
        <v>83</v>
      </c>
      <c r="AY456" s="201" t="s">
        <v>136</v>
      </c>
      <c r="BK456" s="203">
        <f>SUM(BK457:BK470)</f>
        <v>0</v>
      </c>
    </row>
    <row r="457" s="2" customFormat="1" ht="24.15" customHeight="1">
      <c r="A457" s="40"/>
      <c r="B457" s="41"/>
      <c r="C457" s="206" t="s">
        <v>403</v>
      </c>
      <c r="D457" s="206" t="s">
        <v>138</v>
      </c>
      <c r="E457" s="207" t="s">
        <v>404</v>
      </c>
      <c r="F457" s="208" t="s">
        <v>405</v>
      </c>
      <c r="G457" s="209" t="s">
        <v>160</v>
      </c>
      <c r="H457" s="210">
        <v>4.5</v>
      </c>
      <c r="I457" s="211"/>
      <c r="J457" s="212">
        <f>ROUND(I457*H457,2)</f>
        <v>0</v>
      </c>
      <c r="K457" s="208" t="s">
        <v>142</v>
      </c>
      <c r="L457" s="46"/>
      <c r="M457" s="213" t="s">
        <v>19</v>
      </c>
      <c r="N457" s="214" t="s">
        <v>47</v>
      </c>
      <c r="O457" s="86"/>
      <c r="P457" s="215">
        <f>O457*H457</f>
        <v>0</v>
      </c>
      <c r="Q457" s="215">
        <v>0.03465</v>
      </c>
      <c r="R457" s="215">
        <f>Q457*H457</f>
        <v>0.15592500000000001</v>
      </c>
      <c r="S457" s="215">
        <v>0</v>
      </c>
      <c r="T457" s="216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17" t="s">
        <v>143</v>
      </c>
      <c r="AT457" s="217" t="s">
        <v>138</v>
      </c>
      <c r="AU457" s="217" t="s">
        <v>85</v>
      </c>
      <c r="AY457" s="19" t="s">
        <v>136</v>
      </c>
      <c r="BE457" s="218">
        <f>IF(N457="základní",J457,0)</f>
        <v>0</v>
      </c>
      <c r="BF457" s="218">
        <f>IF(N457="snížená",J457,0)</f>
        <v>0</v>
      </c>
      <c r="BG457" s="218">
        <f>IF(N457="zákl. přenesená",J457,0)</f>
        <v>0</v>
      </c>
      <c r="BH457" s="218">
        <f>IF(N457="sníž. přenesená",J457,0)</f>
        <v>0</v>
      </c>
      <c r="BI457" s="218">
        <f>IF(N457="nulová",J457,0)</f>
        <v>0</v>
      </c>
      <c r="BJ457" s="19" t="s">
        <v>83</v>
      </c>
      <c r="BK457" s="218">
        <f>ROUND(I457*H457,2)</f>
        <v>0</v>
      </c>
      <c r="BL457" s="19" t="s">
        <v>143</v>
      </c>
      <c r="BM457" s="217" t="s">
        <v>406</v>
      </c>
    </row>
    <row r="458" s="2" customFormat="1">
      <c r="A458" s="40"/>
      <c r="B458" s="41"/>
      <c r="C458" s="42"/>
      <c r="D458" s="219" t="s">
        <v>145</v>
      </c>
      <c r="E458" s="42"/>
      <c r="F458" s="220" t="s">
        <v>407</v>
      </c>
      <c r="G458" s="42"/>
      <c r="H458" s="42"/>
      <c r="I458" s="221"/>
      <c r="J458" s="42"/>
      <c r="K458" s="42"/>
      <c r="L458" s="46"/>
      <c r="M458" s="222"/>
      <c r="N458" s="223"/>
      <c r="O458" s="86"/>
      <c r="P458" s="86"/>
      <c r="Q458" s="86"/>
      <c r="R458" s="86"/>
      <c r="S458" s="86"/>
      <c r="T458" s="87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T458" s="19" t="s">
        <v>145</v>
      </c>
      <c r="AU458" s="19" t="s">
        <v>85</v>
      </c>
    </row>
    <row r="459" s="13" customFormat="1">
      <c r="A459" s="13"/>
      <c r="B459" s="224"/>
      <c r="C459" s="225"/>
      <c r="D459" s="226" t="s">
        <v>147</v>
      </c>
      <c r="E459" s="227" t="s">
        <v>19</v>
      </c>
      <c r="F459" s="228" t="s">
        <v>408</v>
      </c>
      <c r="G459" s="225"/>
      <c r="H459" s="227" t="s">
        <v>19</v>
      </c>
      <c r="I459" s="229"/>
      <c r="J459" s="225"/>
      <c r="K459" s="225"/>
      <c r="L459" s="230"/>
      <c r="M459" s="231"/>
      <c r="N459" s="232"/>
      <c r="O459" s="232"/>
      <c r="P459" s="232"/>
      <c r="Q459" s="232"/>
      <c r="R459" s="232"/>
      <c r="S459" s="232"/>
      <c r="T459" s="23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4" t="s">
        <v>147</v>
      </c>
      <c r="AU459" s="234" t="s">
        <v>85</v>
      </c>
      <c r="AV459" s="13" t="s">
        <v>83</v>
      </c>
      <c r="AW459" s="13" t="s">
        <v>36</v>
      </c>
      <c r="AX459" s="13" t="s">
        <v>76</v>
      </c>
      <c r="AY459" s="234" t="s">
        <v>136</v>
      </c>
    </row>
    <row r="460" s="14" customFormat="1">
      <c r="A460" s="14"/>
      <c r="B460" s="235"/>
      <c r="C460" s="236"/>
      <c r="D460" s="226" t="s">
        <v>147</v>
      </c>
      <c r="E460" s="237" t="s">
        <v>19</v>
      </c>
      <c r="F460" s="238" t="s">
        <v>409</v>
      </c>
      <c r="G460" s="236"/>
      <c r="H460" s="239">
        <v>4.5</v>
      </c>
      <c r="I460" s="240"/>
      <c r="J460" s="236"/>
      <c r="K460" s="236"/>
      <c r="L460" s="241"/>
      <c r="M460" s="242"/>
      <c r="N460" s="243"/>
      <c r="O460" s="243"/>
      <c r="P460" s="243"/>
      <c r="Q460" s="243"/>
      <c r="R460" s="243"/>
      <c r="S460" s="243"/>
      <c r="T460" s="24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5" t="s">
        <v>147</v>
      </c>
      <c r="AU460" s="245" t="s">
        <v>85</v>
      </c>
      <c r="AV460" s="14" t="s">
        <v>85</v>
      </c>
      <c r="AW460" s="14" t="s">
        <v>36</v>
      </c>
      <c r="AX460" s="14" t="s">
        <v>76</v>
      </c>
      <c r="AY460" s="245" t="s">
        <v>136</v>
      </c>
    </row>
    <row r="461" s="15" customFormat="1">
      <c r="A461" s="15"/>
      <c r="B461" s="246"/>
      <c r="C461" s="247"/>
      <c r="D461" s="226" t="s">
        <v>147</v>
      </c>
      <c r="E461" s="248" t="s">
        <v>19</v>
      </c>
      <c r="F461" s="249" t="s">
        <v>152</v>
      </c>
      <c r="G461" s="247"/>
      <c r="H461" s="250">
        <v>4.5</v>
      </c>
      <c r="I461" s="251"/>
      <c r="J461" s="247"/>
      <c r="K461" s="247"/>
      <c r="L461" s="252"/>
      <c r="M461" s="253"/>
      <c r="N461" s="254"/>
      <c r="O461" s="254"/>
      <c r="P461" s="254"/>
      <c r="Q461" s="254"/>
      <c r="R461" s="254"/>
      <c r="S461" s="254"/>
      <c r="T461" s="25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56" t="s">
        <v>147</v>
      </c>
      <c r="AU461" s="256" t="s">
        <v>85</v>
      </c>
      <c r="AV461" s="15" t="s">
        <v>143</v>
      </c>
      <c r="AW461" s="15" t="s">
        <v>36</v>
      </c>
      <c r="AX461" s="15" t="s">
        <v>83</v>
      </c>
      <c r="AY461" s="256" t="s">
        <v>136</v>
      </c>
    </row>
    <row r="462" s="2" customFormat="1" ht="16.5" customHeight="1">
      <c r="A462" s="40"/>
      <c r="B462" s="41"/>
      <c r="C462" s="268" t="s">
        <v>410</v>
      </c>
      <c r="D462" s="268" t="s">
        <v>292</v>
      </c>
      <c r="E462" s="269" t="s">
        <v>411</v>
      </c>
      <c r="F462" s="270" t="s">
        <v>412</v>
      </c>
      <c r="G462" s="271" t="s">
        <v>372</v>
      </c>
      <c r="H462" s="272">
        <v>5</v>
      </c>
      <c r="I462" s="273"/>
      <c r="J462" s="274">
        <f>ROUND(I462*H462,2)</f>
        <v>0</v>
      </c>
      <c r="K462" s="270" t="s">
        <v>142</v>
      </c>
      <c r="L462" s="275"/>
      <c r="M462" s="276" t="s">
        <v>19</v>
      </c>
      <c r="N462" s="277" t="s">
        <v>47</v>
      </c>
      <c r="O462" s="86"/>
      <c r="P462" s="215">
        <f>O462*H462</f>
        <v>0</v>
      </c>
      <c r="Q462" s="215">
        <v>0.13800000000000001</v>
      </c>
      <c r="R462" s="215">
        <f>Q462*H462</f>
        <v>0.69000000000000006</v>
      </c>
      <c r="S462" s="215">
        <v>0</v>
      </c>
      <c r="T462" s="216">
        <f>S462*H462</f>
        <v>0</v>
      </c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R462" s="217" t="s">
        <v>253</v>
      </c>
      <c r="AT462" s="217" t="s">
        <v>292</v>
      </c>
      <c r="AU462" s="217" t="s">
        <v>85</v>
      </c>
      <c r="AY462" s="19" t="s">
        <v>136</v>
      </c>
      <c r="BE462" s="218">
        <f>IF(N462="základní",J462,0)</f>
        <v>0</v>
      </c>
      <c r="BF462" s="218">
        <f>IF(N462="snížená",J462,0)</f>
        <v>0</v>
      </c>
      <c r="BG462" s="218">
        <f>IF(N462="zákl. přenesená",J462,0)</f>
        <v>0</v>
      </c>
      <c r="BH462" s="218">
        <f>IF(N462="sníž. přenesená",J462,0)</f>
        <v>0</v>
      </c>
      <c r="BI462" s="218">
        <f>IF(N462="nulová",J462,0)</f>
        <v>0</v>
      </c>
      <c r="BJ462" s="19" t="s">
        <v>83</v>
      </c>
      <c r="BK462" s="218">
        <f>ROUND(I462*H462,2)</f>
        <v>0</v>
      </c>
      <c r="BL462" s="19" t="s">
        <v>143</v>
      </c>
      <c r="BM462" s="217" t="s">
        <v>413</v>
      </c>
    </row>
    <row r="463" s="14" customFormat="1">
      <c r="A463" s="14"/>
      <c r="B463" s="235"/>
      <c r="C463" s="236"/>
      <c r="D463" s="226" t="s">
        <v>147</v>
      </c>
      <c r="E463" s="237" t="s">
        <v>19</v>
      </c>
      <c r="F463" s="238" t="s">
        <v>197</v>
      </c>
      <c r="G463" s="236"/>
      <c r="H463" s="239">
        <v>5</v>
      </c>
      <c r="I463" s="240"/>
      <c r="J463" s="236"/>
      <c r="K463" s="236"/>
      <c r="L463" s="241"/>
      <c r="M463" s="242"/>
      <c r="N463" s="243"/>
      <c r="O463" s="243"/>
      <c r="P463" s="243"/>
      <c r="Q463" s="243"/>
      <c r="R463" s="243"/>
      <c r="S463" s="243"/>
      <c r="T463" s="24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5" t="s">
        <v>147</v>
      </c>
      <c r="AU463" s="245" t="s">
        <v>85</v>
      </c>
      <c r="AV463" s="14" t="s">
        <v>85</v>
      </c>
      <c r="AW463" s="14" t="s">
        <v>36</v>
      </c>
      <c r="AX463" s="14" t="s">
        <v>83</v>
      </c>
      <c r="AY463" s="245" t="s">
        <v>136</v>
      </c>
    </row>
    <row r="464" s="2" customFormat="1" ht="24.15" customHeight="1">
      <c r="A464" s="40"/>
      <c r="B464" s="41"/>
      <c r="C464" s="206" t="s">
        <v>414</v>
      </c>
      <c r="D464" s="206" t="s">
        <v>138</v>
      </c>
      <c r="E464" s="207" t="s">
        <v>415</v>
      </c>
      <c r="F464" s="208" t="s">
        <v>416</v>
      </c>
      <c r="G464" s="209" t="s">
        <v>200</v>
      </c>
      <c r="H464" s="210">
        <v>16.895</v>
      </c>
      <c r="I464" s="211"/>
      <c r="J464" s="212">
        <f>ROUND(I464*H464,2)</f>
        <v>0</v>
      </c>
      <c r="K464" s="208" t="s">
        <v>142</v>
      </c>
      <c r="L464" s="46"/>
      <c r="M464" s="213" t="s">
        <v>19</v>
      </c>
      <c r="N464" s="214" t="s">
        <v>47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143</v>
      </c>
      <c r="AT464" s="217" t="s">
        <v>138</v>
      </c>
      <c r="AU464" s="217" t="s">
        <v>85</v>
      </c>
      <c r="AY464" s="19" t="s">
        <v>136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83</v>
      </c>
      <c r="BK464" s="218">
        <f>ROUND(I464*H464,2)</f>
        <v>0</v>
      </c>
      <c r="BL464" s="19" t="s">
        <v>143</v>
      </c>
      <c r="BM464" s="217" t="s">
        <v>417</v>
      </c>
    </row>
    <row r="465" s="2" customFormat="1">
      <c r="A465" s="40"/>
      <c r="B465" s="41"/>
      <c r="C465" s="42"/>
      <c r="D465" s="219" t="s">
        <v>145</v>
      </c>
      <c r="E465" s="42"/>
      <c r="F465" s="220" t="s">
        <v>418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145</v>
      </c>
      <c r="AU465" s="19" t="s">
        <v>85</v>
      </c>
    </row>
    <row r="466" s="13" customFormat="1">
      <c r="A466" s="13"/>
      <c r="B466" s="224"/>
      <c r="C466" s="225"/>
      <c r="D466" s="226" t="s">
        <v>147</v>
      </c>
      <c r="E466" s="227" t="s">
        <v>19</v>
      </c>
      <c r="F466" s="228" t="s">
        <v>419</v>
      </c>
      <c r="G466" s="225"/>
      <c r="H466" s="227" t="s">
        <v>19</v>
      </c>
      <c r="I466" s="229"/>
      <c r="J466" s="225"/>
      <c r="K466" s="225"/>
      <c r="L466" s="230"/>
      <c r="M466" s="231"/>
      <c r="N466" s="232"/>
      <c r="O466" s="232"/>
      <c r="P466" s="232"/>
      <c r="Q466" s="232"/>
      <c r="R466" s="232"/>
      <c r="S466" s="232"/>
      <c r="T466" s="23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4" t="s">
        <v>147</v>
      </c>
      <c r="AU466" s="234" t="s">
        <v>85</v>
      </c>
      <c r="AV466" s="13" t="s">
        <v>83</v>
      </c>
      <c r="AW466" s="13" t="s">
        <v>36</v>
      </c>
      <c r="AX466" s="13" t="s">
        <v>76</v>
      </c>
      <c r="AY466" s="234" t="s">
        <v>136</v>
      </c>
    </row>
    <row r="467" s="14" customFormat="1">
      <c r="A467" s="14"/>
      <c r="B467" s="235"/>
      <c r="C467" s="236"/>
      <c r="D467" s="226" t="s">
        <v>147</v>
      </c>
      <c r="E467" s="237" t="s">
        <v>19</v>
      </c>
      <c r="F467" s="238" t="s">
        <v>420</v>
      </c>
      <c r="G467" s="236"/>
      <c r="H467" s="239">
        <v>12.991</v>
      </c>
      <c r="I467" s="240"/>
      <c r="J467" s="236"/>
      <c r="K467" s="236"/>
      <c r="L467" s="241"/>
      <c r="M467" s="242"/>
      <c r="N467" s="243"/>
      <c r="O467" s="243"/>
      <c r="P467" s="243"/>
      <c r="Q467" s="243"/>
      <c r="R467" s="243"/>
      <c r="S467" s="243"/>
      <c r="T467" s="24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5" t="s">
        <v>147</v>
      </c>
      <c r="AU467" s="245" t="s">
        <v>85</v>
      </c>
      <c r="AV467" s="14" t="s">
        <v>85</v>
      </c>
      <c r="AW467" s="14" t="s">
        <v>36</v>
      </c>
      <c r="AX467" s="14" t="s">
        <v>76</v>
      </c>
      <c r="AY467" s="245" t="s">
        <v>136</v>
      </c>
    </row>
    <row r="468" s="14" customFormat="1">
      <c r="A468" s="14"/>
      <c r="B468" s="235"/>
      <c r="C468" s="236"/>
      <c r="D468" s="226" t="s">
        <v>147</v>
      </c>
      <c r="E468" s="237" t="s">
        <v>19</v>
      </c>
      <c r="F468" s="238" t="s">
        <v>421</v>
      </c>
      <c r="G468" s="236"/>
      <c r="H468" s="239">
        <v>1.7</v>
      </c>
      <c r="I468" s="240"/>
      <c r="J468" s="236"/>
      <c r="K468" s="236"/>
      <c r="L468" s="241"/>
      <c r="M468" s="242"/>
      <c r="N468" s="243"/>
      <c r="O468" s="243"/>
      <c r="P468" s="243"/>
      <c r="Q468" s="243"/>
      <c r="R468" s="243"/>
      <c r="S468" s="243"/>
      <c r="T468" s="24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5" t="s">
        <v>147</v>
      </c>
      <c r="AU468" s="245" t="s">
        <v>85</v>
      </c>
      <c r="AV468" s="14" t="s">
        <v>85</v>
      </c>
      <c r="AW468" s="14" t="s">
        <v>36</v>
      </c>
      <c r="AX468" s="14" t="s">
        <v>76</v>
      </c>
      <c r="AY468" s="245" t="s">
        <v>136</v>
      </c>
    </row>
    <row r="469" s="15" customFormat="1">
      <c r="A469" s="15"/>
      <c r="B469" s="246"/>
      <c r="C469" s="247"/>
      <c r="D469" s="226" t="s">
        <v>147</v>
      </c>
      <c r="E469" s="248" t="s">
        <v>19</v>
      </c>
      <c r="F469" s="249" t="s">
        <v>152</v>
      </c>
      <c r="G469" s="247"/>
      <c r="H469" s="250">
        <v>14.691000000000001</v>
      </c>
      <c r="I469" s="251"/>
      <c r="J469" s="247"/>
      <c r="K469" s="247"/>
      <c r="L469" s="252"/>
      <c r="M469" s="253"/>
      <c r="N469" s="254"/>
      <c r="O469" s="254"/>
      <c r="P469" s="254"/>
      <c r="Q469" s="254"/>
      <c r="R469" s="254"/>
      <c r="S469" s="254"/>
      <c r="T469" s="25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6" t="s">
        <v>147</v>
      </c>
      <c r="AU469" s="256" t="s">
        <v>85</v>
      </c>
      <c r="AV469" s="15" t="s">
        <v>143</v>
      </c>
      <c r="AW469" s="15" t="s">
        <v>36</v>
      </c>
      <c r="AX469" s="15" t="s">
        <v>83</v>
      </c>
      <c r="AY469" s="256" t="s">
        <v>136</v>
      </c>
    </row>
    <row r="470" s="14" customFormat="1">
      <c r="A470" s="14"/>
      <c r="B470" s="235"/>
      <c r="C470" s="236"/>
      <c r="D470" s="226" t="s">
        <v>147</v>
      </c>
      <c r="E470" s="236"/>
      <c r="F470" s="238" t="s">
        <v>422</v>
      </c>
      <c r="G470" s="236"/>
      <c r="H470" s="239">
        <v>16.895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5" t="s">
        <v>147</v>
      </c>
      <c r="AU470" s="245" t="s">
        <v>85</v>
      </c>
      <c r="AV470" s="14" t="s">
        <v>85</v>
      </c>
      <c r="AW470" s="14" t="s">
        <v>4</v>
      </c>
      <c r="AX470" s="14" t="s">
        <v>83</v>
      </c>
      <c r="AY470" s="245" t="s">
        <v>136</v>
      </c>
    </row>
    <row r="471" s="12" customFormat="1" ht="22.8" customHeight="1">
      <c r="A471" s="12"/>
      <c r="B471" s="190"/>
      <c r="C471" s="191"/>
      <c r="D471" s="192" t="s">
        <v>75</v>
      </c>
      <c r="E471" s="204" t="s">
        <v>197</v>
      </c>
      <c r="F471" s="204" t="s">
        <v>423</v>
      </c>
      <c r="G471" s="191"/>
      <c r="H471" s="191"/>
      <c r="I471" s="194"/>
      <c r="J471" s="205">
        <f>BK471</f>
        <v>0</v>
      </c>
      <c r="K471" s="191"/>
      <c r="L471" s="196"/>
      <c r="M471" s="197"/>
      <c r="N471" s="198"/>
      <c r="O471" s="198"/>
      <c r="P471" s="199">
        <f>SUM(P472:P503)</f>
        <v>0</v>
      </c>
      <c r="Q471" s="198"/>
      <c r="R471" s="199">
        <f>SUM(R472:R503)</f>
        <v>6.4870230000000006</v>
      </c>
      <c r="S471" s="198"/>
      <c r="T471" s="200">
        <f>SUM(T472:T503)</f>
        <v>0</v>
      </c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R471" s="201" t="s">
        <v>83</v>
      </c>
      <c r="AT471" s="202" t="s">
        <v>75</v>
      </c>
      <c r="AU471" s="202" t="s">
        <v>83</v>
      </c>
      <c r="AY471" s="201" t="s">
        <v>136</v>
      </c>
      <c r="BK471" s="203">
        <f>SUM(BK472:BK503)</f>
        <v>0</v>
      </c>
    </row>
    <row r="472" s="2" customFormat="1" ht="24.15" customHeight="1">
      <c r="A472" s="40"/>
      <c r="B472" s="41"/>
      <c r="C472" s="206" t="s">
        <v>424</v>
      </c>
      <c r="D472" s="206" t="s">
        <v>138</v>
      </c>
      <c r="E472" s="207" t="s">
        <v>425</v>
      </c>
      <c r="F472" s="208" t="s">
        <v>426</v>
      </c>
      <c r="G472" s="209" t="s">
        <v>141</v>
      </c>
      <c r="H472" s="210">
        <v>55.100000000000001</v>
      </c>
      <c r="I472" s="211"/>
      <c r="J472" s="212">
        <f>ROUND(I472*H472,2)</f>
        <v>0</v>
      </c>
      <c r="K472" s="208" t="s">
        <v>142</v>
      </c>
      <c r="L472" s="46"/>
      <c r="M472" s="213" t="s">
        <v>19</v>
      </c>
      <c r="N472" s="214" t="s">
        <v>47</v>
      </c>
      <c r="O472" s="86"/>
      <c r="P472" s="215">
        <f>O472*H472</f>
        <v>0</v>
      </c>
      <c r="Q472" s="215">
        <v>0</v>
      </c>
      <c r="R472" s="215">
        <f>Q472*H472</f>
        <v>0</v>
      </c>
      <c r="S472" s="215">
        <v>0</v>
      </c>
      <c r="T472" s="216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17" t="s">
        <v>143</v>
      </c>
      <c r="AT472" s="217" t="s">
        <v>138</v>
      </c>
      <c r="AU472" s="217" t="s">
        <v>85</v>
      </c>
      <c r="AY472" s="19" t="s">
        <v>136</v>
      </c>
      <c r="BE472" s="218">
        <f>IF(N472="základní",J472,0)</f>
        <v>0</v>
      </c>
      <c r="BF472" s="218">
        <f>IF(N472="snížená",J472,0)</f>
        <v>0</v>
      </c>
      <c r="BG472" s="218">
        <f>IF(N472="zákl. přenesená",J472,0)</f>
        <v>0</v>
      </c>
      <c r="BH472" s="218">
        <f>IF(N472="sníž. přenesená",J472,0)</f>
        <v>0</v>
      </c>
      <c r="BI472" s="218">
        <f>IF(N472="nulová",J472,0)</f>
        <v>0</v>
      </c>
      <c r="BJ472" s="19" t="s">
        <v>83</v>
      </c>
      <c r="BK472" s="218">
        <f>ROUND(I472*H472,2)</f>
        <v>0</v>
      </c>
      <c r="BL472" s="19" t="s">
        <v>143</v>
      </c>
      <c r="BM472" s="217" t="s">
        <v>427</v>
      </c>
    </row>
    <row r="473" s="2" customFormat="1">
      <c r="A473" s="40"/>
      <c r="B473" s="41"/>
      <c r="C473" s="42"/>
      <c r="D473" s="219" t="s">
        <v>145</v>
      </c>
      <c r="E473" s="42"/>
      <c r="F473" s="220" t="s">
        <v>428</v>
      </c>
      <c r="G473" s="42"/>
      <c r="H473" s="42"/>
      <c r="I473" s="221"/>
      <c r="J473" s="42"/>
      <c r="K473" s="42"/>
      <c r="L473" s="46"/>
      <c r="M473" s="222"/>
      <c r="N473" s="223"/>
      <c r="O473" s="86"/>
      <c r="P473" s="86"/>
      <c r="Q473" s="86"/>
      <c r="R473" s="86"/>
      <c r="S473" s="86"/>
      <c r="T473" s="87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T473" s="19" t="s">
        <v>145</v>
      </c>
      <c r="AU473" s="19" t="s">
        <v>85</v>
      </c>
    </row>
    <row r="474" s="13" customFormat="1">
      <c r="A474" s="13"/>
      <c r="B474" s="224"/>
      <c r="C474" s="225"/>
      <c r="D474" s="226" t="s">
        <v>147</v>
      </c>
      <c r="E474" s="227" t="s">
        <v>19</v>
      </c>
      <c r="F474" s="228" t="s">
        <v>148</v>
      </c>
      <c r="G474" s="225"/>
      <c r="H474" s="227" t="s">
        <v>19</v>
      </c>
      <c r="I474" s="229"/>
      <c r="J474" s="225"/>
      <c r="K474" s="225"/>
      <c r="L474" s="230"/>
      <c r="M474" s="231"/>
      <c r="N474" s="232"/>
      <c r="O474" s="232"/>
      <c r="P474" s="232"/>
      <c r="Q474" s="232"/>
      <c r="R474" s="232"/>
      <c r="S474" s="232"/>
      <c r="T474" s="23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4" t="s">
        <v>147</v>
      </c>
      <c r="AU474" s="234" t="s">
        <v>85</v>
      </c>
      <c r="AV474" s="13" t="s">
        <v>83</v>
      </c>
      <c r="AW474" s="13" t="s">
        <v>36</v>
      </c>
      <c r="AX474" s="13" t="s">
        <v>76</v>
      </c>
      <c r="AY474" s="234" t="s">
        <v>136</v>
      </c>
    </row>
    <row r="475" s="14" customFormat="1">
      <c r="A475" s="14"/>
      <c r="B475" s="235"/>
      <c r="C475" s="236"/>
      <c r="D475" s="226" t="s">
        <v>147</v>
      </c>
      <c r="E475" s="237" t="s">
        <v>19</v>
      </c>
      <c r="F475" s="238" t="s">
        <v>149</v>
      </c>
      <c r="G475" s="236"/>
      <c r="H475" s="239">
        <v>33.200000000000003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5" t="s">
        <v>147</v>
      </c>
      <c r="AU475" s="245" t="s">
        <v>85</v>
      </c>
      <c r="AV475" s="14" t="s">
        <v>85</v>
      </c>
      <c r="AW475" s="14" t="s">
        <v>36</v>
      </c>
      <c r="AX475" s="14" t="s">
        <v>76</v>
      </c>
      <c r="AY475" s="245" t="s">
        <v>136</v>
      </c>
    </row>
    <row r="476" s="13" customFormat="1">
      <c r="A476" s="13"/>
      <c r="B476" s="224"/>
      <c r="C476" s="225"/>
      <c r="D476" s="226" t="s">
        <v>147</v>
      </c>
      <c r="E476" s="227" t="s">
        <v>19</v>
      </c>
      <c r="F476" s="228" t="s">
        <v>150</v>
      </c>
      <c r="G476" s="225"/>
      <c r="H476" s="227" t="s">
        <v>19</v>
      </c>
      <c r="I476" s="229"/>
      <c r="J476" s="225"/>
      <c r="K476" s="225"/>
      <c r="L476" s="230"/>
      <c r="M476" s="231"/>
      <c r="N476" s="232"/>
      <c r="O476" s="232"/>
      <c r="P476" s="232"/>
      <c r="Q476" s="232"/>
      <c r="R476" s="232"/>
      <c r="S476" s="232"/>
      <c r="T476" s="23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4" t="s">
        <v>147</v>
      </c>
      <c r="AU476" s="234" t="s">
        <v>85</v>
      </c>
      <c r="AV476" s="13" t="s">
        <v>83</v>
      </c>
      <c r="AW476" s="13" t="s">
        <v>36</v>
      </c>
      <c r="AX476" s="13" t="s">
        <v>76</v>
      </c>
      <c r="AY476" s="234" t="s">
        <v>136</v>
      </c>
    </row>
    <row r="477" s="14" customFormat="1">
      <c r="A477" s="14"/>
      <c r="B477" s="235"/>
      <c r="C477" s="236"/>
      <c r="D477" s="226" t="s">
        <v>147</v>
      </c>
      <c r="E477" s="237" t="s">
        <v>19</v>
      </c>
      <c r="F477" s="238" t="s">
        <v>151</v>
      </c>
      <c r="G477" s="236"/>
      <c r="H477" s="239">
        <v>21.899999999999999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5" t="s">
        <v>147</v>
      </c>
      <c r="AU477" s="245" t="s">
        <v>85</v>
      </c>
      <c r="AV477" s="14" t="s">
        <v>85</v>
      </c>
      <c r="AW477" s="14" t="s">
        <v>36</v>
      </c>
      <c r="AX477" s="14" t="s">
        <v>76</v>
      </c>
      <c r="AY477" s="245" t="s">
        <v>136</v>
      </c>
    </row>
    <row r="478" s="15" customFormat="1">
      <c r="A478" s="15"/>
      <c r="B478" s="246"/>
      <c r="C478" s="247"/>
      <c r="D478" s="226" t="s">
        <v>147</v>
      </c>
      <c r="E478" s="248" t="s">
        <v>19</v>
      </c>
      <c r="F478" s="249" t="s">
        <v>152</v>
      </c>
      <c r="G478" s="247"/>
      <c r="H478" s="250">
        <v>55.100000000000001</v>
      </c>
      <c r="I478" s="251"/>
      <c r="J478" s="247"/>
      <c r="K478" s="247"/>
      <c r="L478" s="252"/>
      <c r="M478" s="253"/>
      <c r="N478" s="254"/>
      <c r="O478" s="254"/>
      <c r="P478" s="254"/>
      <c r="Q478" s="254"/>
      <c r="R478" s="254"/>
      <c r="S478" s="254"/>
      <c r="T478" s="25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56" t="s">
        <v>147</v>
      </c>
      <c r="AU478" s="256" t="s">
        <v>85</v>
      </c>
      <c r="AV478" s="15" t="s">
        <v>143</v>
      </c>
      <c r="AW478" s="15" t="s">
        <v>36</v>
      </c>
      <c r="AX478" s="15" t="s">
        <v>83</v>
      </c>
      <c r="AY478" s="256" t="s">
        <v>136</v>
      </c>
    </row>
    <row r="479" s="2" customFormat="1" ht="24.15" customHeight="1">
      <c r="A479" s="40"/>
      <c r="B479" s="41"/>
      <c r="C479" s="206" t="s">
        <v>393</v>
      </c>
      <c r="D479" s="206" t="s">
        <v>138</v>
      </c>
      <c r="E479" s="207" t="s">
        <v>429</v>
      </c>
      <c r="F479" s="208" t="s">
        <v>430</v>
      </c>
      <c r="G479" s="209" t="s">
        <v>141</v>
      </c>
      <c r="H479" s="210">
        <v>55.100000000000001</v>
      </c>
      <c r="I479" s="211"/>
      <c r="J479" s="212">
        <f>ROUND(I479*H479,2)</f>
        <v>0</v>
      </c>
      <c r="K479" s="208" t="s">
        <v>19</v>
      </c>
      <c r="L479" s="46"/>
      <c r="M479" s="213" t="s">
        <v>19</v>
      </c>
      <c r="N479" s="214" t="s">
        <v>47</v>
      </c>
      <c r="O479" s="86"/>
      <c r="P479" s="215">
        <f>O479*H479</f>
        <v>0</v>
      </c>
      <c r="Q479" s="215">
        <v>0</v>
      </c>
      <c r="R479" s="215">
        <f>Q479*H479</f>
        <v>0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143</v>
      </c>
      <c r="AT479" s="217" t="s">
        <v>138</v>
      </c>
      <c r="AU479" s="217" t="s">
        <v>85</v>
      </c>
      <c r="AY479" s="19" t="s">
        <v>136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83</v>
      </c>
      <c r="BK479" s="218">
        <f>ROUND(I479*H479,2)</f>
        <v>0</v>
      </c>
      <c r="BL479" s="19" t="s">
        <v>143</v>
      </c>
      <c r="BM479" s="217" t="s">
        <v>431</v>
      </c>
    </row>
    <row r="480" s="13" customFormat="1">
      <c r="A480" s="13"/>
      <c r="B480" s="224"/>
      <c r="C480" s="225"/>
      <c r="D480" s="226" t="s">
        <v>147</v>
      </c>
      <c r="E480" s="227" t="s">
        <v>19</v>
      </c>
      <c r="F480" s="228" t="s">
        <v>148</v>
      </c>
      <c r="G480" s="225"/>
      <c r="H480" s="227" t="s">
        <v>19</v>
      </c>
      <c r="I480" s="229"/>
      <c r="J480" s="225"/>
      <c r="K480" s="225"/>
      <c r="L480" s="230"/>
      <c r="M480" s="231"/>
      <c r="N480" s="232"/>
      <c r="O480" s="232"/>
      <c r="P480" s="232"/>
      <c r="Q480" s="232"/>
      <c r="R480" s="232"/>
      <c r="S480" s="232"/>
      <c r="T480" s="23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4" t="s">
        <v>147</v>
      </c>
      <c r="AU480" s="234" t="s">
        <v>85</v>
      </c>
      <c r="AV480" s="13" t="s">
        <v>83</v>
      </c>
      <c r="AW480" s="13" t="s">
        <v>36</v>
      </c>
      <c r="AX480" s="13" t="s">
        <v>76</v>
      </c>
      <c r="AY480" s="234" t="s">
        <v>136</v>
      </c>
    </row>
    <row r="481" s="14" customFormat="1">
      <c r="A481" s="14"/>
      <c r="B481" s="235"/>
      <c r="C481" s="236"/>
      <c r="D481" s="226" t="s">
        <v>147</v>
      </c>
      <c r="E481" s="237" t="s">
        <v>19</v>
      </c>
      <c r="F481" s="238" t="s">
        <v>149</v>
      </c>
      <c r="G481" s="236"/>
      <c r="H481" s="239">
        <v>33.200000000000003</v>
      </c>
      <c r="I481" s="240"/>
      <c r="J481" s="236"/>
      <c r="K481" s="236"/>
      <c r="L481" s="241"/>
      <c r="M481" s="242"/>
      <c r="N481" s="243"/>
      <c r="O481" s="243"/>
      <c r="P481" s="243"/>
      <c r="Q481" s="243"/>
      <c r="R481" s="243"/>
      <c r="S481" s="243"/>
      <c r="T481" s="24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45" t="s">
        <v>147</v>
      </c>
      <c r="AU481" s="245" t="s">
        <v>85</v>
      </c>
      <c r="AV481" s="14" t="s">
        <v>85</v>
      </c>
      <c r="AW481" s="14" t="s">
        <v>36</v>
      </c>
      <c r="AX481" s="14" t="s">
        <v>76</v>
      </c>
      <c r="AY481" s="245" t="s">
        <v>136</v>
      </c>
    </row>
    <row r="482" s="13" customFormat="1">
      <c r="A482" s="13"/>
      <c r="B482" s="224"/>
      <c r="C482" s="225"/>
      <c r="D482" s="226" t="s">
        <v>147</v>
      </c>
      <c r="E482" s="227" t="s">
        <v>19</v>
      </c>
      <c r="F482" s="228" t="s">
        <v>150</v>
      </c>
      <c r="G482" s="225"/>
      <c r="H482" s="227" t="s">
        <v>19</v>
      </c>
      <c r="I482" s="229"/>
      <c r="J482" s="225"/>
      <c r="K482" s="225"/>
      <c r="L482" s="230"/>
      <c r="M482" s="231"/>
      <c r="N482" s="232"/>
      <c r="O482" s="232"/>
      <c r="P482" s="232"/>
      <c r="Q482" s="232"/>
      <c r="R482" s="232"/>
      <c r="S482" s="232"/>
      <c r="T482" s="23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4" t="s">
        <v>147</v>
      </c>
      <c r="AU482" s="234" t="s">
        <v>85</v>
      </c>
      <c r="AV482" s="13" t="s">
        <v>83</v>
      </c>
      <c r="AW482" s="13" t="s">
        <v>36</v>
      </c>
      <c r="AX482" s="13" t="s">
        <v>76</v>
      </c>
      <c r="AY482" s="234" t="s">
        <v>136</v>
      </c>
    </row>
    <row r="483" s="14" customFormat="1">
      <c r="A483" s="14"/>
      <c r="B483" s="235"/>
      <c r="C483" s="236"/>
      <c r="D483" s="226" t="s">
        <v>147</v>
      </c>
      <c r="E483" s="237" t="s">
        <v>19</v>
      </c>
      <c r="F483" s="238" t="s">
        <v>151</v>
      </c>
      <c r="G483" s="236"/>
      <c r="H483" s="239">
        <v>21.899999999999999</v>
      </c>
      <c r="I483" s="240"/>
      <c r="J483" s="236"/>
      <c r="K483" s="236"/>
      <c r="L483" s="241"/>
      <c r="M483" s="242"/>
      <c r="N483" s="243"/>
      <c r="O483" s="243"/>
      <c r="P483" s="243"/>
      <c r="Q483" s="243"/>
      <c r="R483" s="243"/>
      <c r="S483" s="243"/>
      <c r="T483" s="24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5" t="s">
        <v>147</v>
      </c>
      <c r="AU483" s="245" t="s">
        <v>85</v>
      </c>
      <c r="AV483" s="14" t="s">
        <v>85</v>
      </c>
      <c r="AW483" s="14" t="s">
        <v>36</v>
      </c>
      <c r="AX483" s="14" t="s">
        <v>76</v>
      </c>
      <c r="AY483" s="245" t="s">
        <v>136</v>
      </c>
    </row>
    <row r="484" s="15" customFormat="1">
      <c r="A484" s="15"/>
      <c r="B484" s="246"/>
      <c r="C484" s="247"/>
      <c r="D484" s="226" t="s">
        <v>147</v>
      </c>
      <c r="E484" s="248" t="s">
        <v>19</v>
      </c>
      <c r="F484" s="249" t="s">
        <v>152</v>
      </c>
      <c r="G484" s="247"/>
      <c r="H484" s="250">
        <v>55.100000000000001</v>
      </c>
      <c r="I484" s="251"/>
      <c r="J484" s="247"/>
      <c r="K484" s="247"/>
      <c r="L484" s="252"/>
      <c r="M484" s="253"/>
      <c r="N484" s="254"/>
      <c r="O484" s="254"/>
      <c r="P484" s="254"/>
      <c r="Q484" s="254"/>
      <c r="R484" s="254"/>
      <c r="S484" s="254"/>
      <c r="T484" s="25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56" t="s">
        <v>147</v>
      </c>
      <c r="AU484" s="256" t="s">
        <v>85</v>
      </c>
      <c r="AV484" s="15" t="s">
        <v>143</v>
      </c>
      <c r="AW484" s="15" t="s">
        <v>36</v>
      </c>
      <c r="AX484" s="15" t="s">
        <v>83</v>
      </c>
      <c r="AY484" s="256" t="s">
        <v>136</v>
      </c>
    </row>
    <row r="485" s="2" customFormat="1" ht="37.8" customHeight="1">
      <c r="A485" s="40"/>
      <c r="B485" s="41"/>
      <c r="C485" s="206" t="s">
        <v>432</v>
      </c>
      <c r="D485" s="206" t="s">
        <v>138</v>
      </c>
      <c r="E485" s="207" t="s">
        <v>433</v>
      </c>
      <c r="F485" s="208" t="s">
        <v>434</v>
      </c>
      <c r="G485" s="209" t="s">
        <v>141</v>
      </c>
      <c r="H485" s="210">
        <v>21.899999999999999</v>
      </c>
      <c r="I485" s="211"/>
      <c r="J485" s="212">
        <f>ROUND(I485*H485,2)</f>
        <v>0</v>
      </c>
      <c r="K485" s="208" t="s">
        <v>142</v>
      </c>
      <c r="L485" s="46"/>
      <c r="M485" s="213" t="s">
        <v>19</v>
      </c>
      <c r="N485" s="214" t="s">
        <v>47</v>
      </c>
      <c r="O485" s="86"/>
      <c r="P485" s="215">
        <f>O485*H485</f>
        <v>0</v>
      </c>
      <c r="Q485" s="215">
        <v>0.089219999999999994</v>
      </c>
      <c r="R485" s="215">
        <f>Q485*H485</f>
        <v>1.9539179999999998</v>
      </c>
      <c r="S485" s="215">
        <v>0</v>
      </c>
      <c r="T485" s="216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17" t="s">
        <v>143</v>
      </c>
      <c r="AT485" s="217" t="s">
        <v>138</v>
      </c>
      <c r="AU485" s="217" t="s">
        <v>85</v>
      </c>
      <c r="AY485" s="19" t="s">
        <v>136</v>
      </c>
      <c r="BE485" s="218">
        <f>IF(N485="základní",J485,0)</f>
        <v>0</v>
      </c>
      <c r="BF485" s="218">
        <f>IF(N485="snížená",J485,0)</f>
        <v>0</v>
      </c>
      <c r="BG485" s="218">
        <f>IF(N485="zákl. přenesená",J485,0)</f>
        <v>0</v>
      </c>
      <c r="BH485" s="218">
        <f>IF(N485="sníž. přenesená",J485,0)</f>
        <v>0</v>
      </c>
      <c r="BI485" s="218">
        <f>IF(N485="nulová",J485,0)</f>
        <v>0</v>
      </c>
      <c r="BJ485" s="19" t="s">
        <v>83</v>
      </c>
      <c r="BK485" s="218">
        <f>ROUND(I485*H485,2)</f>
        <v>0</v>
      </c>
      <c r="BL485" s="19" t="s">
        <v>143</v>
      </c>
      <c r="BM485" s="217" t="s">
        <v>435</v>
      </c>
    </row>
    <row r="486" s="2" customFormat="1">
      <c r="A486" s="40"/>
      <c r="B486" s="41"/>
      <c r="C486" s="42"/>
      <c r="D486" s="219" t="s">
        <v>145</v>
      </c>
      <c r="E486" s="42"/>
      <c r="F486" s="220" t="s">
        <v>436</v>
      </c>
      <c r="G486" s="42"/>
      <c r="H486" s="42"/>
      <c r="I486" s="221"/>
      <c r="J486" s="42"/>
      <c r="K486" s="42"/>
      <c r="L486" s="46"/>
      <c r="M486" s="222"/>
      <c r="N486" s="223"/>
      <c r="O486" s="86"/>
      <c r="P486" s="86"/>
      <c r="Q486" s="86"/>
      <c r="R486" s="86"/>
      <c r="S486" s="86"/>
      <c r="T486" s="87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T486" s="19" t="s">
        <v>145</v>
      </c>
      <c r="AU486" s="19" t="s">
        <v>85</v>
      </c>
    </row>
    <row r="487" s="13" customFormat="1">
      <c r="A487" s="13"/>
      <c r="B487" s="224"/>
      <c r="C487" s="225"/>
      <c r="D487" s="226" t="s">
        <v>147</v>
      </c>
      <c r="E487" s="227" t="s">
        <v>19</v>
      </c>
      <c r="F487" s="228" t="s">
        <v>150</v>
      </c>
      <c r="G487" s="225"/>
      <c r="H487" s="227" t="s">
        <v>19</v>
      </c>
      <c r="I487" s="229"/>
      <c r="J487" s="225"/>
      <c r="K487" s="225"/>
      <c r="L487" s="230"/>
      <c r="M487" s="231"/>
      <c r="N487" s="232"/>
      <c r="O487" s="232"/>
      <c r="P487" s="232"/>
      <c r="Q487" s="232"/>
      <c r="R487" s="232"/>
      <c r="S487" s="232"/>
      <c r="T487" s="23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4" t="s">
        <v>147</v>
      </c>
      <c r="AU487" s="234" t="s">
        <v>85</v>
      </c>
      <c r="AV487" s="13" t="s">
        <v>83</v>
      </c>
      <c r="AW487" s="13" t="s">
        <v>36</v>
      </c>
      <c r="AX487" s="13" t="s">
        <v>76</v>
      </c>
      <c r="AY487" s="234" t="s">
        <v>136</v>
      </c>
    </row>
    <row r="488" s="14" customFormat="1">
      <c r="A488" s="14"/>
      <c r="B488" s="235"/>
      <c r="C488" s="236"/>
      <c r="D488" s="226" t="s">
        <v>147</v>
      </c>
      <c r="E488" s="237" t="s">
        <v>19</v>
      </c>
      <c r="F488" s="238" t="s">
        <v>151</v>
      </c>
      <c r="G488" s="236"/>
      <c r="H488" s="239">
        <v>21.899999999999999</v>
      </c>
      <c r="I488" s="240"/>
      <c r="J488" s="236"/>
      <c r="K488" s="236"/>
      <c r="L488" s="241"/>
      <c r="M488" s="242"/>
      <c r="N488" s="243"/>
      <c r="O488" s="243"/>
      <c r="P488" s="243"/>
      <c r="Q488" s="243"/>
      <c r="R488" s="243"/>
      <c r="S488" s="243"/>
      <c r="T488" s="24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5" t="s">
        <v>147</v>
      </c>
      <c r="AU488" s="245" t="s">
        <v>85</v>
      </c>
      <c r="AV488" s="14" t="s">
        <v>85</v>
      </c>
      <c r="AW488" s="14" t="s">
        <v>36</v>
      </c>
      <c r="AX488" s="14" t="s">
        <v>83</v>
      </c>
      <c r="AY488" s="245" t="s">
        <v>136</v>
      </c>
    </row>
    <row r="489" s="2" customFormat="1" ht="16.5" customHeight="1">
      <c r="A489" s="40"/>
      <c r="B489" s="41"/>
      <c r="C489" s="268" t="s">
        <v>437</v>
      </c>
      <c r="D489" s="268" t="s">
        <v>292</v>
      </c>
      <c r="E489" s="269" t="s">
        <v>438</v>
      </c>
      <c r="F489" s="270" t="s">
        <v>439</v>
      </c>
      <c r="G489" s="271" t="s">
        <v>141</v>
      </c>
      <c r="H489" s="272">
        <v>2.4089999999999998</v>
      </c>
      <c r="I489" s="273"/>
      <c r="J489" s="274">
        <f>ROUND(I489*H489,2)</f>
        <v>0</v>
      </c>
      <c r="K489" s="270" t="s">
        <v>142</v>
      </c>
      <c r="L489" s="275"/>
      <c r="M489" s="276" t="s">
        <v>19</v>
      </c>
      <c r="N489" s="277" t="s">
        <v>47</v>
      </c>
      <c r="O489" s="86"/>
      <c r="P489" s="215">
        <f>O489*H489</f>
        <v>0</v>
      </c>
      <c r="Q489" s="215">
        <v>0.113</v>
      </c>
      <c r="R489" s="215">
        <f>Q489*H489</f>
        <v>0.27221699999999999</v>
      </c>
      <c r="S489" s="215">
        <v>0</v>
      </c>
      <c r="T489" s="216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17" t="s">
        <v>253</v>
      </c>
      <c r="AT489" s="217" t="s">
        <v>292</v>
      </c>
      <c r="AU489" s="217" t="s">
        <v>85</v>
      </c>
      <c r="AY489" s="19" t="s">
        <v>136</v>
      </c>
      <c r="BE489" s="218">
        <f>IF(N489="základní",J489,0)</f>
        <v>0</v>
      </c>
      <c r="BF489" s="218">
        <f>IF(N489="snížená",J489,0)</f>
        <v>0</v>
      </c>
      <c r="BG489" s="218">
        <f>IF(N489="zákl. přenesená",J489,0)</f>
        <v>0</v>
      </c>
      <c r="BH489" s="218">
        <f>IF(N489="sníž. přenesená",J489,0)</f>
        <v>0</v>
      </c>
      <c r="BI489" s="218">
        <f>IF(N489="nulová",J489,0)</f>
        <v>0</v>
      </c>
      <c r="BJ489" s="19" t="s">
        <v>83</v>
      </c>
      <c r="BK489" s="218">
        <f>ROUND(I489*H489,2)</f>
        <v>0</v>
      </c>
      <c r="BL489" s="19" t="s">
        <v>143</v>
      </c>
      <c r="BM489" s="217" t="s">
        <v>440</v>
      </c>
    </row>
    <row r="490" s="13" customFormat="1">
      <c r="A490" s="13"/>
      <c r="B490" s="224"/>
      <c r="C490" s="225"/>
      <c r="D490" s="226" t="s">
        <v>147</v>
      </c>
      <c r="E490" s="227" t="s">
        <v>19</v>
      </c>
      <c r="F490" s="228" t="s">
        <v>441</v>
      </c>
      <c r="G490" s="225"/>
      <c r="H490" s="227" t="s">
        <v>19</v>
      </c>
      <c r="I490" s="229"/>
      <c r="J490" s="225"/>
      <c r="K490" s="225"/>
      <c r="L490" s="230"/>
      <c r="M490" s="231"/>
      <c r="N490" s="232"/>
      <c r="O490" s="232"/>
      <c r="P490" s="232"/>
      <c r="Q490" s="232"/>
      <c r="R490" s="232"/>
      <c r="S490" s="232"/>
      <c r="T490" s="23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4" t="s">
        <v>147</v>
      </c>
      <c r="AU490" s="234" t="s">
        <v>85</v>
      </c>
      <c r="AV490" s="13" t="s">
        <v>83</v>
      </c>
      <c r="AW490" s="13" t="s">
        <v>36</v>
      </c>
      <c r="AX490" s="13" t="s">
        <v>76</v>
      </c>
      <c r="AY490" s="234" t="s">
        <v>136</v>
      </c>
    </row>
    <row r="491" s="14" customFormat="1">
      <c r="A491" s="14"/>
      <c r="B491" s="235"/>
      <c r="C491" s="236"/>
      <c r="D491" s="226" t="s">
        <v>147</v>
      </c>
      <c r="E491" s="237" t="s">
        <v>19</v>
      </c>
      <c r="F491" s="238" t="s">
        <v>442</v>
      </c>
      <c r="G491" s="236"/>
      <c r="H491" s="239">
        <v>2.1899999999999999</v>
      </c>
      <c r="I491" s="240"/>
      <c r="J491" s="236"/>
      <c r="K491" s="236"/>
      <c r="L491" s="241"/>
      <c r="M491" s="242"/>
      <c r="N491" s="243"/>
      <c r="O491" s="243"/>
      <c r="P491" s="243"/>
      <c r="Q491" s="243"/>
      <c r="R491" s="243"/>
      <c r="S491" s="243"/>
      <c r="T491" s="24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5" t="s">
        <v>147</v>
      </c>
      <c r="AU491" s="245" t="s">
        <v>85</v>
      </c>
      <c r="AV491" s="14" t="s">
        <v>85</v>
      </c>
      <c r="AW491" s="14" t="s">
        <v>36</v>
      </c>
      <c r="AX491" s="14" t="s">
        <v>76</v>
      </c>
      <c r="AY491" s="245" t="s">
        <v>136</v>
      </c>
    </row>
    <row r="492" s="15" customFormat="1">
      <c r="A492" s="15"/>
      <c r="B492" s="246"/>
      <c r="C492" s="247"/>
      <c r="D492" s="226" t="s">
        <v>147</v>
      </c>
      <c r="E492" s="248" t="s">
        <v>19</v>
      </c>
      <c r="F492" s="249" t="s">
        <v>152</v>
      </c>
      <c r="G492" s="247"/>
      <c r="H492" s="250">
        <v>2.1899999999999999</v>
      </c>
      <c r="I492" s="251"/>
      <c r="J492" s="247"/>
      <c r="K492" s="247"/>
      <c r="L492" s="252"/>
      <c r="M492" s="253"/>
      <c r="N492" s="254"/>
      <c r="O492" s="254"/>
      <c r="P492" s="254"/>
      <c r="Q492" s="254"/>
      <c r="R492" s="254"/>
      <c r="S492" s="254"/>
      <c r="T492" s="25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56" t="s">
        <v>147</v>
      </c>
      <c r="AU492" s="256" t="s">
        <v>85</v>
      </c>
      <c r="AV492" s="15" t="s">
        <v>143</v>
      </c>
      <c r="AW492" s="15" t="s">
        <v>36</v>
      </c>
      <c r="AX492" s="15" t="s">
        <v>83</v>
      </c>
      <c r="AY492" s="256" t="s">
        <v>136</v>
      </c>
    </row>
    <row r="493" s="14" customFormat="1">
      <c r="A493" s="14"/>
      <c r="B493" s="235"/>
      <c r="C493" s="236"/>
      <c r="D493" s="226" t="s">
        <v>147</v>
      </c>
      <c r="E493" s="236"/>
      <c r="F493" s="238" t="s">
        <v>443</v>
      </c>
      <c r="G493" s="236"/>
      <c r="H493" s="239">
        <v>2.4089999999999998</v>
      </c>
      <c r="I493" s="240"/>
      <c r="J493" s="236"/>
      <c r="K493" s="236"/>
      <c r="L493" s="241"/>
      <c r="M493" s="242"/>
      <c r="N493" s="243"/>
      <c r="O493" s="243"/>
      <c r="P493" s="243"/>
      <c r="Q493" s="243"/>
      <c r="R493" s="243"/>
      <c r="S493" s="243"/>
      <c r="T493" s="24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5" t="s">
        <v>147</v>
      </c>
      <c r="AU493" s="245" t="s">
        <v>85</v>
      </c>
      <c r="AV493" s="14" t="s">
        <v>85</v>
      </c>
      <c r="AW493" s="14" t="s">
        <v>4</v>
      </c>
      <c r="AX493" s="14" t="s">
        <v>83</v>
      </c>
      <c r="AY493" s="245" t="s">
        <v>136</v>
      </c>
    </row>
    <row r="494" s="2" customFormat="1" ht="37.8" customHeight="1">
      <c r="A494" s="40"/>
      <c r="B494" s="41"/>
      <c r="C494" s="206" t="s">
        <v>444</v>
      </c>
      <c r="D494" s="206" t="s">
        <v>138</v>
      </c>
      <c r="E494" s="207" t="s">
        <v>445</v>
      </c>
      <c r="F494" s="208" t="s">
        <v>446</v>
      </c>
      <c r="G494" s="209" t="s">
        <v>141</v>
      </c>
      <c r="H494" s="210">
        <v>33.200000000000003</v>
      </c>
      <c r="I494" s="211"/>
      <c r="J494" s="212">
        <f>ROUND(I494*H494,2)</f>
        <v>0</v>
      </c>
      <c r="K494" s="208" t="s">
        <v>142</v>
      </c>
      <c r="L494" s="46"/>
      <c r="M494" s="213" t="s">
        <v>19</v>
      </c>
      <c r="N494" s="214" t="s">
        <v>47</v>
      </c>
      <c r="O494" s="86"/>
      <c r="P494" s="215">
        <f>O494*H494</f>
        <v>0</v>
      </c>
      <c r="Q494" s="215">
        <v>0.11162</v>
      </c>
      <c r="R494" s="215">
        <f>Q494*H494</f>
        <v>3.7057840000000004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143</v>
      </c>
      <c r="AT494" s="217" t="s">
        <v>138</v>
      </c>
      <c r="AU494" s="217" t="s">
        <v>85</v>
      </c>
      <c r="AY494" s="19" t="s">
        <v>136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83</v>
      </c>
      <c r="BK494" s="218">
        <f>ROUND(I494*H494,2)</f>
        <v>0</v>
      </c>
      <c r="BL494" s="19" t="s">
        <v>143</v>
      </c>
      <c r="BM494" s="217" t="s">
        <v>447</v>
      </c>
    </row>
    <row r="495" s="2" customFormat="1">
      <c r="A495" s="40"/>
      <c r="B495" s="41"/>
      <c r="C495" s="42"/>
      <c r="D495" s="219" t="s">
        <v>145</v>
      </c>
      <c r="E495" s="42"/>
      <c r="F495" s="220" t="s">
        <v>448</v>
      </c>
      <c r="G495" s="42"/>
      <c r="H495" s="42"/>
      <c r="I495" s="221"/>
      <c r="J495" s="42"/>
      <c r="K495" s="42"/>
      <c r="L495" s="46"/>
      <c r="M495" s="222"/>
      <c r="N495" s="223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145</v>
      </c>
      <c r="AU495" s="19" t="s">
        <v>85</v>
      </c>
    </row>
    <row r="496" s="13" customFormat="1">
      <c r="A496" s="13"/>
      <c r="B496" s="224"/>
      <c r="C496" s="225"/>
      <c r="D496" s="226" t="s">
        <v>147</v>
      </c>
      <c r="E496" s="227" t="s">
        <v>19</v>
      </c>
      <c r="F496" s="228" t="s">
        <v>148</v>
      </c>
      <c r="G496" s="225"/>
      <c r="H496" s="227" t="s">
        <v>19</v>
      </c>
      <c r="I496" s="229"/>
      <c r="J496" s="225"/>
      <c r="K496" s="225"/>
      <c r="L496" s="230"/>
      <c r="M496" s="231"/>
      <c r="N496" s="232"/>
      <c r="O496" s="232"/>
      <c r="P496" s="232"/>
      <c r="Q496" s="232"/>
      <c r="R496" s="232"/>
      <c r="S496" s="232"/>
      <c r="T496" s="23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4" t="s">
        <v>147</v>
      </c>
      <c r="AU496" s="234" t="s">
        <v>85</v>
      </c>
      <c r="AV496" s="13" t="s">
        <v>83</v>
      </c>
      <c r="AW496" s="13" t="s">
        <v>36</v>
      </c>
      <c r="AX496" s="13" t="s">
        <v>76</v>
      </c>
      <c r="AY496" s="234" t="s">
        <v>136</v>
      </c>
    </row>
    <row r="497" s="14" customFormat="1">
      <c r="A497" s="14"/>
      <c r="B497" s="235"/>
      <c r="C497" s="236"/>
      <c r="D497" s="226" t="s">
        <v>147</v>
      </c>
      <c r="E497" s="237" t="s">
        <v>19</v>
      </c>
      <c r="F497" s="238" t="s">
        <v>149</v>
      </c>
      <c r="G497" s="236"/>
      <c r="H497" s="239">
        <v>33.200000000000003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147</v>
      </c>
      <c r="AU497" s="245" t="s">
        <v>85</v>
      </c>
      <c r="AV497" s="14" t="s">
        <v>85</v>
      </c>
      <c r="AW497" s="14" t="s">
        <v>36</v>
      </c>
      <c r="AX497" s="14" t="s">
        <v>76</v>
      </c>
      <c r="AY497" s="245" t="s">
        <v>136</v>
      </c>
    </row>
    <row r="498" s="15" customFormat="1">
      <c r="A498" s="15"/>
      <c r="B498" s="246"/>
      <c r="C498" s="247"/>
      <c r="D498" s="226" t="s">
        <v>147</v>
      </c>
      <c r="E498" s="248" t="s">
        <v>19</v>
      </c>
      <c r="F498" s="249" t="s">
        <v>152</v>
      </c>
      <c r="G498" s="247"/>
      <c r="H498" s="250">
        <v>33.200000000000003</v>
      </c>
      <c r="I498" s="251"/>
      <c r="J498" s="247"/>
      <c r="K498" s="247"/>
      <c r="L498" s="252"/>
      <c r="M498" s="253"/>
      <c r="N498" s="254"/>
      <c r="O498" s="254"/>
      <c r="P498" s="254"/>
      <c r="Q498" s="254"/>
      <c r="R498" s="254"/>
      <c r="S498" s="254"/>
      <c r="T498" s="25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56" t="s">
        <v>147</v>
      </c>
      <c r="AU498" s="256" t="s">
        <v>85</v>
      </c>
      <c r="AV498" s="15" t="s">
        <v>143</v>
      </c>
      <c r="AW498" s="15" t="s">
        <v>36</v>
      </c>
      <c r="AX498" s="15" t="s">
        <v>83</v>
      </c>
      <c r="AY498" s="256" t="s">
        <v>136</v>
      </c>
    </row>
    <row r="499" s="2" customFormat="1" ht="16.5" customHeight="1">
      <c r="A499" s="40"/>
      <c r="B499" s="41"/>
      <c r="C499" s="268" t="s">
        <v>449</v>
      </c>
      <c r="D499" s="268" t="s">
        <v>292</v>
      </c>
      <c r="E499" s="269" t="s">
        <v>450</v>
      </c>
      <c r="F499" s="270" t="s">
        <v>451</v>
      </c>
      <c r="G499" s="271" t="s">
        <v>141</v>
      </c>
      <c r="H499" s="272">
        <v>3.6520000000000001</v>
      </c>
      <c r="I499" s="273"/>
      <c r="J499" s="274">
        <f>ROUND(I499*H499,2)</f>
        <v>0</v>
      </c>
      <c r="K499" s="270" t="s">
        <v>142</v>
      </c>
      <c r="L499" s="275"/>
      <c r="M499" s="276" t="s">
        <v>19</v>
      </c>
      <c r="N499" s="277" t="s">
        <v>47</v>
      </c>
      <c r="O499" s="86"/>
      <c r="P499" s="215">
        <f>O499*H499</f>
        <v>0</v>
      </c>
      <c r="Q499" s="215">
        <v>0.152</v>
      </c>
      <c r="R499" s="215">
        <f>Q499*H499</f>
        <v>0.55510400000000004</v>
      </c>
      <c r="S499" s="215">
        <v>0</v>
      </c>
      <c r="T499" s="216">
        <f>S499*H499</f>
        <v>0</v>
      </c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R499" s="217" t="s">
        <v>253</v>
      </c>
      <c r="AT499" s="217" t="s">
        <v>292</v>
      </c>
      <c r="AU499" s="217" t="s">
        <v>85</v>
      </c>
      <c r="AY499" s="19" t="s">
        <v>136</v>
      </c>
      <c r="BE499" s="218">
        <f>IF(N499="základní",J499,0)</f>
        <v>0</v>
      </c>
      <c r="BF499" s="218">
        <f>IF(N499="snížená",J499,0)</f>
        <v>0</v>
      </c>
      <c r="BG499" s="218">
        <f>IF(N499="zákl. přenesená",J499,0)</f>
        <v>0</v>
      </c>
      <c r="BH499" s="218">
        <f>IF(N499="sníž. přenesená",J499,0)</f>
        <v>0</v>
      </c>
      <c r="BI499" s="218">
        <f>IF(N499="nulová",J499,0)</f>
        <v>0</v>
      </c>
      <c r="BJ499" s="19" t="s">
        <v>83</v>
      </c>
      <c r="BK499" s="218">
        <f>ROUND(I499*H499,2)</f>
        <v>0</v>
      </c>
      <c r="BL499" s="19" t="s">
        <v>143</v>
      </c>
      <c r="BM499" s="217" t="s">
        <v>452</v>
      </c>
    </row>
    <row r="500" s="13" customFormat="1">
      <c r="A500" s="13"/>
      <c r="B500" s="224"/>
      <c r="C500" s="225"/>
      <c r="D500" s="226" t="s">
        <v>147</v>
      </c>
      <c r="E500" s="227" t="s">
        <v>19</v>
      </c>
      <c r="F500" s="228" t="s">
        <v>453</v>
      </c>
      <c r="G500" s="225"/>
      <c r="H500" s="227" t="s">
        <v>19</v>
      </c>
      <c r="I500" s="229"/>
      <c r="J500" s="225"/>
      <c r="K500" s="225"/>
      <c r="L500" s="230"/>
      <c r="M500" s="231"/>
      <c r="N500" s="232"/>
      <c r="O500" s="232"/>
      <c r="P500" s="232"/>
      <c r="Q500" s="232"/>
      <c r="R500" s="232"/>
      <c r="S500" s="232"/>
      <c r="T500" s="23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4" t="s">
        <v>147</v>
      </c>
      <c r="AU500" s="234" t="s">
        <v>85</v>
      </c>
      <c r="AV500" s="13" t="s">
        <v>83</v>
      </c>
      <c r="AW500" s="13" t="s">
        <v>36</v>
      </c>
      <c r="AX500" s="13" t="s">
        <v>76</v>
      </c>
      <c r="AY500" s="234" t="s">
        <v>136</v>
      </c>
    </row>
    <row r="501" s="14" customFormat="1">
      <c r="A501" s="14"/>
      <c r="B501" s="235"/>
      <c r="C501" s="236"/>
      <c r="D501" s="226" t="s">
        <v>147</v>
      </c>
      <c r="E501" s="237" t="s">
        <v>19</v>
      </c>
      <c r="F501" s="238" t="s">
        <v>454</v>
      </c>
      <c r="G501" s="236"/>
      <c r="H501" s="239">
        <v>3.3199999999999998</v>
      </c>
      <c r="I501" s="240"/>
      <c r="J501" s="236"/>
      <c r="K501" s="236"/>
      <c r="L501" s="241"/>
      <c r="M501" s="242"/>
      <c r="N501" s="243"/>
      <c r="O501" s="243"/>
      <c r="P501" s="243"/>
      <c r="Q501" s="243"/>
      <c r="R501" s="243"/>
      <c r="S501" s="243"/>
      <c r="T501" s="24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5" t="s">
        <v>147</v>
      </c>
      <c r="AU501" s="245" t="s">
        <v>85</v>
      </c>
      <c r="AV501" s="14" t="s">
        <v>85</v>
      </c>
      <c r="AW501" s="14" t="s">
        <v>36</v>
      </c>
      <c r="AX501" s="14" t="s">
        <v>76</v>
      </c>
      <c r="AY501" s="245" t="s">
        <v>136</v>
      </c>
    </row>
    <row r="502" s="15" customFormat="1">
      <c r="A502" s="15"/>
      <c r="B502" s="246"/>
      <c r="C502" s="247"/>
      <c r="D502" s="226" t="s">
        <v>147</v>
      </c>
      <c r="E502" s="248" t="s">
        <v>19</v>
      </c>
      <c r="F502" s="249" t="s">
        <v>152</v>
      </c>
      <c r="G502" s="247"/>
      <c r="H502" s="250">
        <v>3.3199999999999998</v>
      </c>
      <c r="I502" s="251"/>
      <c r="J502" s="247"/>
      <c r="K502" s="247"/>
      <c r="L502" s="252"/>
      <c r="M502" s="253"/>
      <c r="N502" s="254"/>
      <c r="O502" s="254"/>
      <c r="P502" s="254"/>
      <c r="Q502" s="254"/>
      <c r="R502" s="254"/>
      <c r="S502" s="254"/>
      <c r="T502" s="25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6" t="s">
        <v>147</v>
      </c>
      <c r="AU502" s="256" t="s">
        <v>85</v>
      </c>
      <c r="AV502" s="15" t="s">
        <v>143</v>
      </c>
      <c r="AW502" s="15" t="s">
        <v>36</v>
      </c>
      <c r="AX502" s="15" t="s">
        <v>83</v>
      </c>
      <c r="AY502" s="256" t="s">
        <v>136</v>
      </c>
    </row>
    <row r="503" s="14" customFormat="1">
      <c r="A503" s="14"/>
      <c r="B503" s="235"/>
      <c r="C503" s="236"/>
      <c r="D503" s="226" t="s">
        <v>147</v>
      </c>
      <c r="E503" s="236"/>
      <c r="F503" s="238" t="s">
        <v>455</v>
      </c>
      <c r="G503" s="236"/>
      <c r="H503" s="239">
        <v>3.6520000000000001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147</v>
      </c>
      <c r="AU503" s="245" t="s">
        <v>85</v>
      </c>
      <c r="AV503" s="14" t="s">
        <v>85</v>
      </c>
      <c r="AW503" s="14" t="s">
        <v>4</v>
      </c>
      <c r="AX503" s="14" t="s">
        <v>83</v>
      </c>
      <c r="AY503" s="245" t="s">
        <v>136</v>
      </c>
    </row>
    <row r="504" s="12" customFormat="1" ht="22.8" customHeight="1">
      <c r="A504" s="12"/>
      <c r="B504" s="190"/>
      <c r="C504" s="191"/>
      <c r="D504" s="192" t="s">
        <v>75</v>
      </c>
      <c r="E504" s="204" t="s">
        <v>207</v>
      </c>
      <c r="F504" s="204" t="s">
        <v>456</v>
      </c>
      <c r="G504" s="191"/>
      <c r="H504" s="191"/>
      <c r="I504" s="194"/>
      <c r="J504" s="205">
        <f>BK504</f>
        <v>0</v>
      </c>
      <c r="K504" s="191"/>
      <c r="L504" s="196"/>
      <c r="M504" s="197"/>
      <c r="N504" s="198"/>
      <c r="O504" s="198"/>
      <c r="P504" s="199">
        <f>SUM(P505:P562)</f>
        <v>0</v>
      </c>
      <c r="Q504" s="198"/>
      <c r="R504" s="199">
        <f>SUM(R505:R562)</f>
        <v>11.04487812</v>
      </c>
      <c r="S504" s="198"/>
      <c r="T504" s="200">
        <f>SUM(T505:T562)</f>
        <v>0</v>
      </c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R504" s="201" t="s">
        <v>83</v>
      </c>
      <c r="AT504" s="202" t="s">
        <v>75</v>
      </c>
      <c r="AU504" s="202" t="s">
        <v>83</v>
      </c>
      <c r="AY504" s="201" t="s">
        <v>136</v>
      </c>
      <c r="BK504" s="203">
        <f>SUM(BK505:BK562)</f>
        <v>0</v>
      </c>
    </row>
    <row r="505" s="2" customFormat="1" ht="16.5" customHeight="1">
      <c r="A505" s="40"/>
      <c r="B505" s="41"/>
      <c r="C505" s="206" t="s">
        <v>457</v>
      </c>
      <c r="D505" s="206" t="s">
        <v>138</v>
      </c>
      <c r="E505" s="207" t="s">
        <v>458</v>
      </c>
      <c r="F505" s="208" t="s">
        <v>459</v>
      </c>
      <c r="G505" s="209" t="s">
        <v>141</v>
      </c>
      <c r="H505" s="210">
        <v>88.703999999999994</v>
      </c>
      <c r="I505" s="211"/>
      <c r="J505" s="212">
        <f>ROUND(I505*H505,2)</f>
        <v>0</v>
      </c>
      <c r="K505" s="208" t="s">
        <v>19</v>
      </c>
      <c r="L505" s="46"/>
      <c r="M505" s="213" t="s">
        <v>19</v>
      </c>
      <c r="N505" s="214" t="s">
        <v>47</v>
      </c>
      <c r="O505" s="86"/>
      <c r="P505" s="215">
        <f>O505*H505</f>
        <v>0</v>
      </c>
      <c r="Q505" s="215">
        <v>0.0064999999999999997</v>
      </c>
      <c r="R505" s="215">
        <f>Q505*H505</f>
        <v>0.57657599999999998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143</v>
      </c>
      <c r="AT505" s="217" t="s">
        <v>138</v>
      </c>
      <c r="AU505" s="217" t="s">
        <v>85</v>
      </c>
      <c r="AY505" s="19" t="s">
        <v>136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83</v>
      </c>
      <c r="BK505" s="218">
        <f>ROUND(I505*H505,2)</f>
        <v>0</v>
      </c>
      <c r="BL505" s="19" t="s">
        <v>143</v>
      </c>
      <c r="BM505" s="217" t="s">
        <v>460</v>
      </c>
    </row>
    <row r="506" s="13" customFormat="1">
      <c r="A506" s="13"/>
      <c r="B506" s="224"/>
      <c r="C506" s="225"/>
      <c r="D506" s="226" t="s">
        <v>147</v>
      </c>
      <c r="E506" s="227" t="s">
        <v>19</v>
      </c>
      <c r="F506" s="228" t="s">
        <v>461</v>
      </c>
      <c r="G506" s="225"/>
      <c r="H506" s="227" t="s">
        <v>19</v>
      </c>
      <c r="I506" s="229"/>
      <c r="J506" s="225"/>
      <c r="K506" s="225"/>
      <c r="L506" s="230"/>
      <c r="M506" s="231"/>
      <c r="N506" s="232"/>
      <c r="O506" s="232"/>
      <c r="P506" s="232"/>
      <c r="Q506" s="232"/>
      <c r="R506" s="232"/>
      <c r="S506" s="232"/>
      <c r="T506" s="23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4" t="s">
        <v>147</v>
      </c>
      <c r="AU506" s="234" t="s">
        <v>85</v>
      </c>
      <c r="AV506" s="13" t="s">
        <v>83</v>
      </c>
      <c r="AW506" s="13" t="s">
        <v>36</v>
      </c>
      <c r="AX506" s="13" t="s">
        <v>76</v>
      </c>
      <c r="AY506" s="234" t="s">
        <v>136</v>
      </c>
    </row>
    <row r="507" s="14" customFormat="1">
      <c r="A507" s="14"/>
      <c r="B507" s="235"/>
      <c r="C507" s="236"/>
      <c r="D507" s="226" t="s">
        <v>147</v>
      </c>
      <c r="E507" s="237" t="s">
        <v>19</v>
      </c>
      <c r="F507" s="238" t="s">
        <v>462</v>
      </c>
      <c r="G507" s="236"/>
      <c r="H507" s="239">
        <v>32.130000000000003</v>
      </c>
      <c r="I507" s="240"/>
      <c r="J507" s="236"/>
      <c r="K507" s="236"/>
      <c r="L507" s="241"/>
      <c r="M507" s="242"/>
      <c r="N507" s="243"/>
      <c r="O507" s="243"/>
      <c r="P507" s="243"/>
      <c r="Q507" s="243"/>
      <c r="R507" s="243"/>
      <c r="S507" s="243"/>
      <c r="T507" s="24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5" t="s">
        <v>147</v>
      </c>
      <c r="AU507" s="245" t="s">
        <v>85</v>
      </c>
      <c r="AV507" s="14" t="s">
        <v>85</v>
      </c>
      <c r="AW507" s="14" t="s">
        <v>36</v>
      </c>
      <c r="AX507" s="14" t="s">
        <v>76</v>
      </c>
      <c r="AY507" s="245" t="s">
        <v>136</v>
      </c>
    </row>
    <row r="508" s="14" customFormat="1">
      <c r="A508" s="14"/>
      <c r="B508" s="235"/>
      <c r="C508" s="236"/>
      <c r="D508" s="226" t="s">
        <v>147</v>
      </c>
      <c r="E508" s="237" t="s">
        <v>19</v>
      </c>
      <c r="F508" s="238" t="s">
        <v>463</v>
      </c>
      <c r="G508" s="236"/>
      <c r="H508" s="239">
        <v>30.600000000000001</v>
      </c>
      <c r="I508" s="240"/>
      <c r="J508" s="236"/>
      <c r="K508" s="236"/>
      <c r="L508" s="241"/>
      <c r="M508" s="242"/>
      <c r="N508" s="243"/>
      <c r="O508" s="243"/>
      <c r="P508" s="243"/>
      <c r="Q508" s="243"/>
      <c r="R508" s="243"/>
      <c r="S508" s="243"/>
      <c r="T508" s="24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5" t="s">
        <v>147</v>
      </c>
      <c r="AU508" s="245" t="s">
        <v>85</v>
      </c>
      <c r="AV508" s="14" t="s">
        <v>85</v>
      </c>
      <c r="AW508" s="14" t="s">
        <v>36</v>
      </c>
      <c r="AX508" s="14" t="s">
        <v>76</v>
      </c>
      <c r="AY508" s="245" t="s">
        <v>136</v>
      </c>
    </row>
    <row r="509" s="13" customFormat="1">
      <c r="A509" s="13"/>
      <c r="B509" s="224"/>
      <c r="C509" s="225"/>
      <c r="D509" s="226" t="s">
        <v>147</v>
      </c>
      <c r="E509" s="227" t="s">
        <v>19</v>
      </c>
      <c r="F509" s="228" t="s">
        <v>464</v>
      </c>
      <c r="G509" s="225"/>
      <c r="H509" s="227" t="s">
        <v>19</v>
      </c>
      <c r="I509" s="229"/>
      <c r="J509" s="225"/>
      <c r="K509" s="225"/>
      <c r="L509" s="230"/>
      <c r="M509" s="231"/>
      <c r="N509" s="232"/>
      <c r="O509" s="232"/>
      <c r="P509" s="232"/>
      <c r="Q509" s="232"/>
      <c r="R509" s="232"/>
      <c r="S509" s="232"/>
      <c r="T509" s="23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4" t="s">
        <v>147</v>
      </c>
      <c r="AU509" s="234" t="s">
        <v>85</v>
      </c>
      <c r="AV509" s="13" t="s">
        <v>83</v>
      </c>
      <c r="AW509" s="13" t="s">
        <v>36</v>
      </c>
      <c r="AX509" s="13" t="s">
        <v>76</v>
      </c>
      <c r="AY509" s="234" t="s">
        <v>136</v>
      </c>
    </row>
    <row r="510" s="14" customFormat="1">
      <c r="A510" s="14"/>
      <c r="B510" s="235"/>
      <c r="C510" s="236"/>
      <c r="D510" s="226" t="s">
        <v>147</v>
      </c>
      <c r="E510" s="237" t="s">
        <v>19</v>
      </c>
      <c r="F510" s="238" t="s">
        <v>465</v>
      </c>
      <c r="G510" s="236"/>
      <c r="H510" s="239">
        <v>-3.6659999999999999</v>
      </c>
      <c r="I510" s="240"/>
      <c r="J510" s="236"/>
      <c r="K510" s="236"/>
      <c r="L510" s="241"/>
      <c r="M510" s="242"/>
      <c r="N510" s="243"/>
      <c r="O510" s="243"/>
      <c r="P510" s="243"/>
      <c r="Q510" s="243"/>
      <c r="R510" s="243"/>
      <c r="S510" s="243"/>
      <c r="T510" s="24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5" t="s">
        <v>147</v>
      </c>
      <c r="AU510" s="245" t="s">
        <v>85</v>
      </c>
      <c r="AV510" s="14" t="s">
        <v>85</v>
      </c>
      <c r="AW510" s="14" t="s">
        <v>36</v>
      </c>
      <c r="AX510" s="14" t="s">
        <v>76</v>
      </c>
      <c r="AY510" s="245" t="s">
        <v>136</v>
      </c>
    </row>
    <row r="511" s="13" customFormat="1">
      <c r="A511" s="13"/>
      <c r="B511" s="224"/>
      <c r="C511" s="225"/>
      <c r="D511" s="226" t="s">
        <v>147</v>
      </c>
      <c r="E511" s="227" t="s">
        <v>19</v>
      </c>
      <c r="F511" s="228" t="s">
        <v>363</v>
      </c>
      <c r="G511" s="225"/>
      <c r="H511" s="227" t="s">
        <v>19</v>
      </c>
      <c r="I511" s="229"/>
      <c r="J511" s="225"/>
      <c r="K511" s="225"/>
      <c r="L511" s="230"/>
      <c r="M511" s="231"/>
      <c r="N511" s="232"/>
      <c r="O511" s="232"/>
      <c r="P511" s="232"/>
      <c r="Q511" s="232"/>
      <c r="R511" s="232"/>
      <c r="S511" s="232"/>
      <c r="T511" s="23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4" t="s">
        <v>147</v>
      </c>
      <c r="AU511" s="234" t="s">
        <v>85</v>
      </c>
      <c r="AV511" s="13" t="s">
        <v>83</v>
      </c>
      <c r="AW511" s="13" t="s">
        <v>36</v>
      </c>
      <c r="AX511" s="13" t="s">
        <v>76</v>
      </c>
      <c r="AY511" s="234" t="s">
        <v>136</v>
      </c>
    </row>
    <row r="512" s="14" customFormat="1">
      <c r="A512" s="14"/>
      <c r="B512" s="235"/>
      <c r="C512" s="236"/>
      <c r="D512" s="226" t="s">
        <v>147</v>
      </c>
      <c r="E512" s="237" t="s">
        <v>19</v>
      </c>
      <c r="F512" s="238" t="s">
        <v>466</v>
      </c>
      <c r="G512" s="236"/>
      <c r="H512" s="239">
        <v>11.34</v>
      </c>
      <c r="I512" s="240"/>
      <c r="J512" s="236"/>
      <c r="K512" s="236"/>
      <c r="L512" s="241"/>
      <c r="M512" s="242"/>
      <c r="N512" s="243"/>
      <c r="O512" s="243"/>
      <c r="P512" s="243"/>
      <c r="Q512" s="243"/>
      <c r="R512" s="243"/>
      <c r="S512" s="243"/>
      <c r="T512" s="24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45" t="s">
        <v>147</v>
      </c>
      <c r="AU512" s="245" t="s">
        <v>85</v>
      </c>
      <c r="AV512" s="14" t="s">
        <v>85</v>
      </c>
      <c r="AW512" s="14" t="s">
        <v>36</v>
      </c>
      <c r="AX512" s="14" t="s">
        <v>76</v>
      </c>
      <c r="AY512" s="245" t="s">
        <v>136</v>
      </c>
    </row>
    <row r="513" s="13" customFormat="1">
      <c r="A513" s="13"/>
      <c r="B513" s="224"/>
      <c r="C513" s="225"/>
      <c r="D513" s="226" t="s">
        <v>147</v>
      </c>
      <c r="E513" s="227" t="s">
        <v>19</v>
      </c>
      <c r="F513" s="228" t="s">
        <v>365</v>
      </c>
      <c r="G513" s="225"/>
      <c r="H513" s="227" t="s">
        <v>19</v>
      </c>
      <c r="I513" s="229"/>
      <c r="J513" s="225"/>
      <c r="K513" s="225"/>
      <c r="L513" s="230"/>
      <c r="M513" s="231"/>
      <c r="N513" s="232"/>
      <c r="O513" s="232"/>
      <c r="P513" s="232"/>
      <c r="Q513" s="232"/>
      <c r="R513" s="232"/>
      <c r="S513" s="232"/>
      <c r="T513" s="23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4" t="s">
        <v>147</v>
      </c>
      <c r="AU513" s="234" t="s">
        <v>85</v>
      </c>
      <c r="AV513" s="13" t="s">
        <v>83</v>
      </c>
      <c r="AW513" s="13" t="s">
        <v>36</v>
      </c>
      <c r="AX513" s="13" t="s">
        <v>76</v>
      </c>
      <c r="AY513" s="234" t="s">
        <v>136</v>
      </c>
    </row>
    <row r="514" s="14" customFormat="1">
      <c r="A514" s="14"/>
      <c r="B514" s="235"/>
      <c r="C514" s="236"/>
      <c r="D514" s="226" t="s">
        <v>147</v>
      </c>
      <c r="E514" s="237" t="s">
        <v>19</v>
      </c>
      <c r="F514" s="238" t="s">
        <v>467</v>
      </c>
      <c r="G514" s="236"/>
      <c r="H514" s="239">
        <v>18.300000000000001</v>
      </c>
      <c r="I514" s="240"/>
      <c r="J514" s="236"/>
      <c r="K514" s="236"/>
      <c r="L514" s="241"/>
      <c r="M514" s="242"/>
      <c r="N514" s="243"/>
      <c r="O514" s="243"/>
      <c r="P514" s="243"/>
      <c r="Q514" s="243"/>
      <c r="R514" s="243"/>
      <c r="S514" s="243"/>
      <c r="T514" s="24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5" t="s">
        <v>147</v>
      </c>
      <c r="AU514" s="245" t="s">
        <v>85</v>
      </c>
      <c r="AV514" s="14" t="s">
        <v>85</v>
      </c>
      <c r="AW514" s="14" t="s">
        <v>36</v>
      </c>
      <c r="AX514" s="14" t="s">
        <v>76</v>
      </c>
      <c r="AY514" s="245" t="s">
        <v>136</v>
      </c>
    </row>
    <row r="515" s="15" customFormat="1">
      <c r="A515" s="15"/>
      <c r="B515" s="246"/>
      <c r="C515" s="247"/>
      <c r="D515" s="226" t="s">
        <v>147</v>
      </c>
      <c r="E515" s="248" t="s">
        <v>19</v>
      </c>
      <c r="F515" s="249" t="s">
        <v>152</v>
      </c>
      <c r="G515" s="247"/>
      <c r="H515" s="250">
        <v>88.703999999999994</v>
      </c>
      <c r="I515" s="251"/>
      <c r="J515" s="247"/>
      <c r="K515" s="247"/>
      <c r="L515" s="252"/>
      <c r="M515" s="253"/>
      <c r="N515" s="254"/>
      <c r="O515" s="254"/>
      <c r="P515" s="254"/>
      <c r="Q515" s="254"/>
      <c r="R515" s="254"/>
      <c r="S515" s="254"/>
      <c r="T515" s="25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56" t="s">
        <v>147</v>
      </c>
      <c r="AU515" s="256" t="s">
        <v>85</v>
      </c>
      <c r="AV515" s="15" t="s">
        <v>143</v>
      </c>
      <c r="AW515" s="15" t="s">
        <v>36</v>
      </c>
      <c r="AX515" s="15" t="s">
        <v>83</v>
      </c>
      <c r="AY515" s="256" t="s">
        <v>136</v>
      </c>
    </row>
    <row r="516" s="2" customFormat="1" ht="24.15" customHeight="1">
      <c r="A516" s="40"/>
      <c r="B516" s="41"/>
      <c r="C516" s="206" t="s">
        <v>468</v>
      </c>
      <c r="D516" s="206" t="s">
        <v>138</v>
      </c>
      <c r="E516" s="207" t="s">
        <v>469</v>
      </c>
      <c r="F516" s="208" t="s">
        <v>470</v>
      </c>
      <c r="G516" s="209" t="s">
        <v>141</v>
      </c>
      <c r="H516" s="210">
        <v>88.703999999999994</v>
      </c>
      <c r="I516" s="211"/>
      <c r="J516" s="212">
        <f>ROUND(I516*H516,2)</f>
        <v>0</v>
      </c>
      <c r="K516" s="208" t="s">
        <v>19</v>
      </c>
      <c r="L516" s="46"/>
      <c r="M516" s="213" t="s">
        <v>19</v>
      </c>
      <c r="N516" s="214" t="s">
        <v>47</v>
      </c>
      <c r="O516" s="86"/>
      <c r="P516" s="215">
        <f>O516*H516</f>
        <v>0</v>
      </c>
      <c r="Q516" s="215">
        <v>0.018380000000000001</v>
      </c>
      <c r="R516" s="215">
        <f>Q516*H516</f>
        <v>1.63037952</v>
      </c>
      <c r="S516" s="215">
        <v>0</v>
      </c>
      <c r="T516" s="216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17" t="s">
        <v>143</v>
      </c>
      <c r="AT516" s="217" t="s">
        <v>138</v>
      </c>
      <c r="AU516" s="217" t="s">
        <v>85</v>
      </c>
      <c r="AY516" s="19" t="s">
        <v>136</v>
      </c>
      <c r="BE516" s="218">
        <f>IF(N516="základní",J516,0)</f>
        <v>0</v>
      </c>
      <c r="BF516" s="218">
        <f>IF(N516="snížená",J516,0)</f>
        <v>0</v>
      </c>
      <c r="BG516" s="218">
        <f>IF(N516="zákl. přenesená",J516,0)</f>
        <v>0</v>
      </c>
      <c r="BH516" s="218">
        <f>IF(N516="sníž. přenesená",J516,0)</f>
        <v>0</v>
      </c>
      <c r="BI516" s="218">
        <f>IF(N516="nulová",J516,0)</f>
        <v>0</v>
      </c>
      <c r="BJ516" s="19" t="s">
        <v>83</v>
      </c>
      <c r="BK516" s="218">
        <f>ROUND(I516*H516,2)</f>
        <v>0</v>
      </c>
      <c r="BL516" s="19" t="s">
        <v>143</v>
      </c>
      <c r="BM516" s="217" t="s">
        <v>471</v>
      </c>
    </row>
    <row r="517" s="13" customFormat="1">
      <c r="A517" s="13"/>
      <c r="B517" s="224"/>
      <c r="C517" s="225"/>
      <c r="D517" s="226" t="s">
        <v>147</v>
      </c>
      <c r="E517" s="227" t="s">
        <v>19</v>
      </c>
      <c r="F517" s="228" t="s">
        <v>461</v>
      </c>
      <c r="G517" s="225"/>
      <c r="H517" s="227" t="s">
        <v>19</v>
      </c>
      <c r="I517" s="229"/>
      <c r="J517" s="225"/>
      <c r="K517" s="225"/>
      <c r="L517" s="230"/>
      <c r="M517" s="231"/>
      <c r="N517" s="232"/>
      <c r="O517" s="232"/>
      <c r="P517" s="232"/>
      <c r="Q517" s="232"/>
      <c r="R517" s="232"/>
      <c r="S517" s="232"/>
      <c r="T517" s="23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4" t="s">
        <v>147</v>
      </c>
      <c r="AU517" s="234" t="s">
        <v>85</v>
      </c>
      <c r="AV517" s="13" t="s">
        <v>83</v>
      </c>
      <c r="AW517" s="13" t="s">
        <v>36</v>
      </c>
      <c r="AX517" s="13" t="s">
        <v>76</v>
      </c>
      <c r="AY517" s="234" t="s">
        <v>136</v>
      </c>
    </row>
    <row r="518" s="14" customFormat="1">
      <c r="A518" s="14"/>
      <c r="B518" s="235"/>
      <c r="C518" s="236"/>
      <c r="D518" s="226" t="s">
        <v>147</v>
      </c>
      <c r="E518" s="237" t="s">
        <v>19</v>
      </c>
      <c r="F518" s="238" t="s">
        <v>462</v>
      </c>
      <c r="G518" s="236"/>
      <c r="H518" s="239">
        <v>32.130000000000003</v>
      </c>
      <c r="I518" s="240"/>
      <c r="J518" s="236"/>
      <c r="K518" s="236"/>
      <c r="L518" s="241"/>
      <c r="M518" s="242"/>
      <c r="N518" s="243"/>
      <c r="O518" s="243"/>
      <c r="P518" s="243"/>
      <c r="Q518" s="243"/>
      <c r="R518" s="243"/>
      <c r="S518" s="243"/>
      <c r="T518" s="24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5" t="s">
        <v>147</v>
      </c>
      <c r="AU518" s="245" t="s">
        <v>85</v>
      </c>
      <c r="AV518" s="14" t="s">
        <v>85</v>
      </c>
      <c r="AW518" s="14" t="s">
        <v>36</v>
      </c>
      <c r="AX518" s="14" t="s">
        <v>76</v>
      </c>
      <c r="AY518" s="245" t="s">
        <v>136</v>
      </c>
    </row>
    <row r="519" s="14" customFormat="1">
      <c r="A519" s="14"/>
      <c r="B519" s="235"/>
      <c r="C519" s="236"/>
      <c r="D519" s="226" t="s">
        <v>147</v>
      </c>
      <c r="E519" s="237" t="s">
        <v>19</v>
      </c>
      <c r="F519" s="238" t="s">
        <v>463</v>
      </c>
      <c r="G519" s="236"/>
      <c r="H519" s="239">
        <v>30.600000000000001</v>
      </c>
      <c r="I519" s="240"/>
      <c r="J519" s="236"/>
      <c r="K519" s="236"/>
      <c r="L519" s="241"/>
      <c r="M519" s="242"/>
      <c r="N519" s="243"/>
      <c r="O519" s="243"/>
      <c r="P519" s="243"/>
      <c r="Q519" s="243"/>
      <c r="R519" s="243"/>
      <c r="S519" s="243"/>
      <c r="T519" s="24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5" t="s">
        <v>147</v>
      </c>
      <c r="AU519" s="245" t="s">
        <v>85</v>
      </c>
      <c r="AV519" s="14" t="s">
        <v>85</v>
      </c>
      <c r="AW519" s="14" t="s">
        <v>36</v>
      </c>
      <c r="AX519" s="14" t="s">
        <v>76</v>
      </c>
      <c r="AY519" s="245" t="s">
        <v>136</v>
      </c>
    </row>
    <row r="520" s="13" customFormat="1">
      <c r="A520" s="13"/>
      <c r="B520" s="224"/>
      <c r="C520" s="225"/>
      <c r="D520" s="226" t="s">
        <v>147</v>
      </c>
      <c r="E520" s="227" t="s">
        <v>19</v>
      </c>
      <c r="F520" s="228" t="s">
        <v>464</v>
      </c>
      <c r="G520" s="225"/>
      <c r="H520" s="227" t="s">
        <v>19</v>
      </c>
      <c r="I520" s="229"/>
      <c r="J520" s="225"/>
      <c r="K520" s="225"/>
      <c r="L520" s="230"/>
      <c r="M520" s="231"/>
      <c r="N520" s="232"/>
      <c r="O520" s="232"/>
      <c r="P520" s="232"/>
      <c r="Q520" s="232"/>
      <c r="R520" s="232"/>
      <c r="S520" s="232"/>
      <c r="T520" s="23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4" t="s">
        <v>147</v>
      </c>
      <c r="AU520" s="234" t="s">
        <v>85</v>
      </c>
      <c r="AV520" s="13" t="s">
        <v>83</v>
      </c>
      <c r="AW520" s="13" t="s">
        <v>36</v>
      </c>
      <c r="AX520" s="13" t="s">
        <v>76</v>
      </c>
      <c r="AY520" s="234" t="s">
        <v>136</v>
      </c>
    </row>
    <row r="521" s="14" customFormat="1">
      <c r="A521" s="14"/>
      <c r="B521" s="235"/>
      <c r="C521" s="236"/>
      <c r="D521" s="226" t="s">
        <v>147</v>
      </c>
      <c r="E521" s="237" t="s">
        <v>19</v>
      </c>
      <c r="F521" s="238" t="s">
        <v>465</v>
      </c>
      <c r="G521" s="236"/>
      <c r="H521" s="239">
        <v>-3.6659999999999999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147</v>
      </c>
      <c r="AU521" s="245" t="s">
        <v>85</v>
      </c>
      <c r="AV521" s="14" t="s">
        <v>85</v>
      </c>
      <c r="AW521" s="14" t="s">
        <v>36</v>
      </c>
      <c r="AX521" s="14" t="s">
        <v>76</v>
      </c>
      <c r="AY521" s="245" t="s">
        <v>136</v>
      </c>
    </row>
    <row r="522" s="13" customFormat="1">
      <c r="A522" s="13"/>
      <c r="B522" s="224"/>
      <c r="C522" s="225"/>
      <c r="D522" s="226" t="s">
        <v>147</v>
      </c>
      <c r="E522" s="227" t="s">
        <v>19</v>
      </c>
      <c r="F522" s="228" t="s">
        <v>363</v>
      </c>
      <c r="G522" s="225"/>
      <c r="H522" s="227" t="s">
        <v>19</v>
      </c>
      <c r="I522" s="229"/>
      <c r="J522" s="225"/>
      <c r="K522" s="225"/>
      <c r="L522" s="230"/>
      <c r="M522" s="231"/>
      <c r="N522" s="232"/>
      <c r="O522" s="232"/>
      <c r="P522" s="232"/>
      <c r="Q522" s="232"/>
      <c r="R522" s="232"/>
      <c r="S522" s="232"/>
      <c r="T522" s="23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4" t="s">
        <v>147</v>
      </c>
      <c r="AU522" s="234" t="s">
        <v>85</v>
      </c>
      <c r="AV522" s="13" t="s">
        <v>83</v>
      </c>
      <c r="AW522" s="13" t="s">
        <v>36</v>
      </c>
      <c r="AX522" s="13" t="s">
        <v>76</v>
      </c>
      <c r="AY522" s="234" t="s">
        <v>136</v>
      </c>
    </row>
    <row r="523" s="14" customFormat="1">
      <c r="A523" s="14"/>
      <c r="B523" s="235"/>
      <c r="C523" s="236"/>
      <c r="D523" s="226" t="s">
        <v>147</v>
      </c>
      <c r="E523" s="237" t="s">
        <v>19</v>
      </c>
      <c r="F523" s="238" t="s">
        <v>466</v>
      </c>
      <c r="G523" s="236"/>
      <c r="H523" s="239">
        <v>11.34</v>
      </c>
      <c r="I523" s="240"/>
      <c r="J523" s="236"/>
      <c r="K523" s="236"/>
      <c r="L523" s="241"/>
      <c r="M523" s="242"/>
      <c r="N523" s="243"/>
      <c r="O523" s="243"/>
      <c r="P523" s="243"/>
      <c r="Q523" s="243"/>
      <c r="R523" s="243"/>
      <c r="S523" s="243"/>
      <c r="T523" s="24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5" t="s">
        <v>147</v>
      </c>
      <c r="AU523" s="245" t="s">
        <v>85</v>
      </c>
      <c r="AV523" s="14" t="s">
        <v>85</v>
      </c>
      <c r="AW523" s="14" t="s">
        <v>36</v>
      </c>
      <c r="AX523" s="14" t="s">
        <v>76</v>
      </c>
      <c r="AY523" s="245" t="s">
        <v>136</v>
      </c>
    </row>
    <row r="524" s="13" customFormat="1">
      <c r="A524" s="13"/>
      <c r="B524" s="224"/>
      <c r="C524" s="225"/>
      <c r="D524" s="226" t="s">
        <v>147</v>
      </c>
      <c r="E524" s="227" t="s">
        <v>19</v>
      </c>
      <c r="F524" s="228" t="s">
        <v>365</v>
      </c>
      <c r="G524" s="225"/>
      <c r="H524" s="227" t="s">
        <v>19</v>
      </c>
      <c r="I524" s="229"/>
      <c r="J524" s="225"/>
      <c r="K524" s="225"/>
      <c r="L524" s="230"/>
      <c r="M524" s="231"/>
      <c r="N524" s="232"/>
      <c r="O524" s="232"/>
      <c r="P524" s="232"/>
      <c r="Q524" s="232"/>
      <c r="R524" s="232"/>
      <c r="S524" s="232"/>
      <c r="T524" s="23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4" t="s">
        <v>147</v>
      </c>
      <c r="AU524" s="234" t="s">
        <v>85</v>
      </c>
      <c r="AV524" s="13" t="s">
        <v>83</v>
      </c>
      <c r="AW524" s="13" t="s">
        <v>36</v>
      </c>
      <c r="AX524" s="13" t="s">
        <v>76</v>
      </c>
      <c r="AY524" s="234" t="s">
        <v>136</v>
      </c>
    </row>
    <row r="525" s="14" customFormat="1">
      <c r="A525" s="14"/>
      <c r="B525" s="235"/>
      <c r="C525" s="236"/>
      <c r="D525" s="226" t="s">
        <v>147</v>
      </c>
      <c r="E525" s="237" t="s">
        <v>19</v>
      </c>
      <c r="F525" s="238" t="s">
        <v>467</v>
      </c>
      <c r="G525" s="236"/>
      <c r="H525" s="239">
        <v>18.300000000000001</v>
      </c>
      <c r="I525" s="240"/>
      <c r="J525" s="236"/>
      <c r="K525" s="236"/>
      <c r="L525" s="241"/>
      <c r="M525" s="242"/>
      <c r="N525" s="243"/>
      <c r="O525" s="243"/>
      <c r="P525" s="243"/>
      <c r="Q525" s="243"/>
      <c r="R525" s="243"/>
      <c r="S525" s="243"/>
      <c r="T525" s="24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5" t="s">
        <v>147</v>
      </c>
      <c r="AU525" s="245" t="s">
        <v>85</v>
      </c>
      <c r="AV525" s="14" t="s">
        <v>85</v>
      </c>
      <c r="AW525" s="14" t="s">
        <v>36</v>
      </c>
      <c r="AX525" s="14" t="s">
        <v>76</v>
      </c>
      <c r="AY525" s="245" t="s">
        <v>136</v>
      </c>
    </row>
    <row r="526" s="15" customFormat="1">
      <c r="A526" s="15"/>
      <c r="B526" s="246"/>
      <c r="C526" s="247"/>
      <c r="D526" s="226" t="s">
        <v>147</v>
      </c>
      <c r="E526" s="248" t="s">
        <v>19</v>
      </c>
      <c r="F526" s="249" t="s">
        <v>152</v>
      </c>
      <c r="G526" s="247"/>
      <c r="H526" s="250">
        <v>88.703999999999994</v>
      </c>
      <c r="I526" s="251"/>
      <c r="J526" s="247"/>
      <c r="K526" s="247"/>
      <c r="L526" s="252"/>
      <c r="M526" s="253"/>
      <c r="N526" s="254"/>
      <c r="O526" s="254"/>
      <c r="P526" s="254"/>
      <c r="Q526" s="254"/>
      <c r="R526" s="254"/>
      <c r="S526" s="254"/>
      <c r="T526" s="25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6" t="s">
        <v>147</v>
      </c>
      <c r="AU526" s="256" t="s">
        <v>85</v>
      </c>
      <c r="AV526" s="15" t="s">
        <v>143</v>
      </c>
      <c r="AW526" s="15" t="s">
        <v>36</v>
      </c>
      <c r="AX526" s="15" t="s">
        <v>83</v>
      </c>
      <c r="AY526" s="256" t="s">
        <v>136</v>
      </c>
    </row>
    <row r="527" s="2" customFormat="1" ht="24.15" customHeight="1">
      <c r="A527" s="40"/>
      <c r="B527" s="41"/>
      <c r="C527" s="206" t="s">
        <v>472</v>
      </c>
      <c r="D527" s="206" t="s">
        <v>138</v>
      </c>
      <c r="E527" s="207" t="s">
        <v>473</v>
      </c>
      <c r="F527" s="208" t="s">
        <v>474</v>
      </c>
      <c r="G527" s="209" t="s">
        <v>141</v>
      </c>
      <c r="H527" s="210">
        <v>88.703999999999994</v>
      </c>
      <c r="I527" s="211"/>
      <c r="J527" s="212">
        <f>ROUND(I527*H527,2)</f>
        <v>0</v>
      </c>
      <c r="K527" s="208" t="s">
        <v>19</v>
      </c>
      <c r="L527" s="46"/>
      <c r="M527" s="213" t="s">
        <v>19</v>
      </c>
      <c r="N527" s="214" t="s">
        <v>47</v>
      </c>
      <c r="O527" s="86"/>
      <c r="P527" s="215">
        <f>O527*H527</f>
        <v>0</v>
      </c>
      <c r="Q527" s="215">
        <v>0.034500000000000003</v>
      </c>
      <c r="R527" s="215">
        <f>Q527*H527</f>
        <v>3.0602879999999999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143</v>
      </c>
      <c r="AT527" s="217" t="s">
        <v>138</v>
      </c>
      <c r="AU527" s="217" t="s">
        <v>85</v>
      </c>
      <c r="AY527" s="19" t="s">
        <v>136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83</v>
      </c>
      <c r="BK527" s="218">
        <f>ROUND(I527*H527,2)</f>
        <v>0</v>
      </c>
      <c r="BL527" s="19" t="s">
        <v>143</v>
      </c>
      <c r="BM527" s="217" t="s">
        <v>475</v>
      </c>
    </row>
    <row r="528" s="13" customFormat="1">
      <c r="A528" s="13"/>
      <c r="B528" s="224"/>
      <c r="C528" s="225"/>
      <c r="D528" s="226" t="s">
        <v>147</v>
      </c>
      <c r="E528" s="227" t="s">
        <v>19</v>
      </c>
      <c r="F528" s="228" t="s">
        <v>461</v>
      </c>
      <c r="G528" s="225"/>
      <c r="H528" s="227" t="s">
        <v>19</v>
      </c>
      <c r="I528" s="229"/>
      <c r="J528" s="225"/>
      <c r="K528" s="225"/>
      <c r="L528" s="230"/>
      <c r="M528" s="231"/>
      <c r="N528" s="232"/>
      <c r="O528" s="232"/>
      <c r="P528" s="232"/>
      <c r="Q528" s="232"/>
      <c r="R528" s="232"/>
      <c r="S528" s="232"/>
      <c r="T528" s="23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4" t="s">
        <v>147</v>
      </c>
      <c r="AU528" s="234" t="s">
        <v>85</v>
      </c>
      <c r="AV528" s="13" t="s">
        <v>83</v>
      </c>
      <c r="AW528" s="13" t="s">
        <v>36</v>
      </c>
      <c r="AX528" s="13" t="s">
        <v>76</v>
      </c>
      <c r="AY528" s="234" t="s">
        <v>136</v>
      </c>
    </row>
    <row r="529" s="14" customFormat="1">
      <c r="A529" s="14"/>
      <c r="B529" s="235"/>
      <c r="C529" s="236"/>
      <c r="D529" s="226" t="s">
        <v>147</v>
      </c>
      <c r="E529" s="237" t="s">
        <v>19</v>
      </c>
      <c r="F529" s="238" t="s">
        <v>462</v>
      </c>
      <c r="G529" s="236"/>
      <c r="H529" s="239">
        <v>32.130000000000003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5" t="s">
        <v>147</v>
      </c>
      <c r="AU529" s="245" t="s">
        <v>85</v>
      </c>
      <c r="AV529" s="14" t="s">
        <v>85</v>
      </c>
      <c r="AW529" s="14" t="s">
        <v>36</v>
      </c>
      <c r="AX529" s="14" t="s">
        <v>76</v>
      </c>
      <c r="AY529" s="245" t="s">
        <v>136</v>
      </c>
    </row>
    <row r="530" s="14" customFormat="1">
      <c r="A530" s="14"/>
      <c r="B530" s="235"/>
      <c r="C530" s="236"/>
      <c r="D530" s="226" t="s">
        <v>147</v>
      </c>
      <c r="E530" s="237" t="s">
        <v>19</v>
      </c>
      <c r="F530" s="238" t="s">
        <v>463</v>
      </c>
      <c r="G530" s="236"/>
      <c r="H530" s="239">
        <v>30.600000000000001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5" t="s">
        <v>147</v>
      </c>
      <c r="AU530" s="245" t="s">
        <v>85</v>
      </c>
      <c r="AV530" s="14" t="s">
        <v>85</v>
      </c>
      <c r="AW530" s="14" t="s">
        <v>36</v>
      </c>
      <c r="AX530" s="14" t="s">
        <v>76</v>
      </c>
      <c r="AY530" s="245" t="s">
        <v>136</v>
      </c>
    </row>
    <row r="531" s="13" customFormat="1">
      <c r="A531" s="13"/>
      <c r="B531" s="224"/>
      <c r="C531" s="225"/>
      <c r="D531" s="226" t="s">
        <v>147</v>
      </c>
      <c r="E531" s="227" t="s">
        <v>19</v>
      </c>
      <c r="F531" s="228" t="s">
        <v>464</v>
      </c>
      <c r="G531" s="225"/>
      <c r="H531" s="227" t="s">
        <v>19</v>
      </c>
      <c r="I531" s="229"/>
      <c r="J531" s="225"/>
      <c r="K531" s="225"/>
      <c r="L531" s="230"/>
      <c r="M531" s="231"/>
      <c r="N531" s="232"/>
      <c r="O531" s="232"/>
      <c r="P531" s="232"/>
      <c r="Q531" s="232"/>
      <c r="R531" s="232"/>
      <c r="S531" s="232"/>
      <c r="T531" s="23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4" t="s">
        <v>147</v>
      </c>
      <c r="AU531" s="234" t="s">
        <v>85</v>
      </c>
      <c r="AV531" s="13" t="s">
        <v>83</v>
      </c>
      <c r="AW531" s="13" t="s">
        <v>36</v>
      </c>
      <c r="AX531" s="13" t="s">
        <v>76</v>
      </c>
      <c r="AY531" s="234" t="s">
        <v>136</v>
      </c>
    </row>
    <row r="532" s="14" customFormat="1">
      <c r="A532" s="14"/>
      <c r="B532" s="235"/>
      <c r="C532" s="236"/>
      <c r="D532" s="226" t="s">
        <v>147</v>
      </c>
      <c r="E532" s="237" t="s">
        <v>19</v>
      </c>
      <c r="F532" s="238" t="s">
        <v>465</v>
      </c>
      <c r="G532" s="236"/>
      <c r="H532" s="239">
        <v>-3.6659999999999999</v>
      </c>
      <c r="I532" s="240"/>
      <c r="J532" s="236"/>
      <c r="K532" s="236"/>
      <c r="L532" s="241"/>
      <c r="M532" s="242"/>
      <c r="N532" s="243"/>
      <c r="O532" s="243"/>
      <c r="P532" s="243"/>
      <c r="Q532" s="243"/>
      <c r="R532" s="243"/>
      <c r="S532" s="243"/>
      <c r="T532" s="24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5" t="s">
        <v>147</v>
      </c>
      <c r="AU532" s="245" t="s">
        <v>85</v>
      </c>
      <c r="AV532" s="14" t="s">
        <v>85</v>
      </c>
      <c r="AW532" s="14" t="s">
        <v>36</v>
      </c>
      <c r="AX532" s="14" t="s">
        <v>76</v>
      </c>
      <c r="AY532" s="245" t="s">
        <v>136</v>
      </c>
    </row>
    <row r="533" s="13" customFormat="1">
      <c r="A533" s="13"/>
      <c r="B533" s="224"/>
      <c r="C533" s="225"/>
      <c r="D533" s="226" t="s">
        <v>147</v>
      </c>
      <c r="E533" s="227" t="s">
        <v>19</v>
      </c>
      <c r="F533" s="228" t="s">
        <v>363</v>
      </c>
      <c r="G533" s="225"/>
      <c r="H533" s="227" t="s">
        <v>19</v>
      </c>
      <c r="I533" s="229"/>
      <c r="J533" s="225"/>
      <c r="K533" s="225"/>
      <c r="L533" s="230"/>
      <c r="M533" s="231"/>
      <c r="N533" s="232"/>
      <c r="O533" s="232"/>
      <c r="P533" s="232"/>
      <c r="Q533" s="232"/>
      <c r="R533" s="232"/>
      <c r="S533" s="232"/>
      <c r="T533" s="23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4" t="s">
        <v>147</v>
      </c>
      <c r="AU533" s="234" t="s">
        <v>85</v>
      </c>
      <c r="AV533" s="13" t="s">
        <v>83</v>
      </c>
      <c r="AW533" s="13" t="s">
        <v>36</v>
      </c>
      <c r="AX533" s="13" t="s">
        <v>76</v>
      </c>
      <c r="AY533" s="234" t="s">
        <v>136</v>
      </c>
    </row>
    <row r="534" s="14" customFormat="1">
      <c r="A534" s="14"/>
      <c r="B534" s="235"/>
      <c r="C534" s="236"/>
      <c r="D534" s="226" t="s">
        <v>147</v>
      </c>
      <c r="E534" s="237" t="s">
        <v>19</v>
      </c>
      <c r="F534" s="238" t="s">
        <v>466</v>
      </c>
      <c r="G534" s="236"/>
      <c r="H534" s="239">
        <v>11.34</v>
      </c>
      <c r="I534" s="240"/>
      <c r="J534" s="236"/>
      <c r="K534" s="236"/>
      <c r="L534" s="241"/>
      <c r="M534" s="242"/>
      <c r="N534" s="243"/>
      <c r="O534" s="243"/>
      <c r="P534" s="243"/>
      <c r="Q534" s="243"/>
      <c r="R534" s="243"/>
      <c r="S534" s="243"/>
      <c r="T534" s="24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45" t="s">
        <v>147</v>
      </c>
      <c r="AU534" s="245" t="s">
        <v>85</v>
      </c>
      <c r="AV534" s="14" t="s">
        <v>85</v>
      </c>
      <c r="AW534" s="14" t="s">
        <v>36</v>
      </c>
      <c r="AX534" s="14" t="s">
        <v>76</v>
      </c>
      <c r="AY534" s="245" t="s">
        <v>136</v>
      </c>
    </row>
    <row r="535" s="13" customFormat="1">
      <c r="A535" s="13"/>
      <c r="B535" s="224"/>
      <c r="C535" s="225"/>
      <c r="D535" s="226" t="s">
        <v>147</v>
      </c>
      <c r="E535" s="227" t="s">
        <v>19</v>
      </c>
      <c r="F535" s="228" t="s">
        <v>365</v>
      </c>
      <c r="G535" s="225"/>
      <c r="H535" s="227" t="s">
        <v>19</v>
      </c>
      <c r="I535" s="229"/>
      <c r="J535" s="225"/>
      <c r="K535" s="225"/>
      <c r="L535" s="230"/>
      <c r="M535" s="231"/>
      <c r="N535" s="232"/>
      <c r="O535" s="232"/>
      <c r="P535" s="232"/>
      <c r="Q535" s="232"/>
      <c r="R535" s="232"/>
      <c r="S535" s="232"/>
      <c r="T535" s="23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4" t="s">
        <v>147</v>
      </c>
      <c r="AU535" s="234" t="s">
        <v>85</v>
      </c>
      <c r="AV535" s="13" t="s">
        <v>83</v>
      </c>
      <c r="AW535" s="13" t="s">
        <v>36</v>
      </c>
      <c r="AX535" s="13" t="s">
        <v>76</v>
      </c>
      <c r="AY535" s="234" t="s">
        <v>136</v>
      </c>
    </row>
    <row r="536" s="14" customFormat="1">
      <c r="A536" s="14"/>
      <c r="B536" s="235"/>
      <c r="C536" s="236"/>
      <c r="D536" s="226" t="s">
        <v>147</v>
      </c>
      <c r="E536" s="237" t="s">
        <v>19</v>
      </c>
      <c r="F536" s="238" t="s">
        <v>467</v>
      </c>
      <c r="G536" s="236"/>
      <c r="H536" s="239">
        <v>18.300000000000001</v>
      </c>
      <c r="I536" s="240"/>
      <c r="J536" s="236"/>
      <c r="K536" s="236"/>
      <c r="L536" s="241"/>
      <c r="M536" s="242"/>
      <c r="N536" s="243"/>
      <c r="O536" s="243"/>
      <c r="P536" s="243"/>
      <c r="Q536" s="243"/>
      <c r="R536" s="243"/>
      <c r="S536" s="243"/>
      <c r="T536" s="24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5" t="s">
        <v>147</v>
      </c>
      <c r="AU536" s="245" t="s">
        <v>85</v>
      </c>
      <c r="AV536" s="14" t="s">
        <v>85</v>
      </c>
      <c r="AW536" s="14" t="s">
        <v>36</v>
      </c>
      <c r="AX536" s="14" t="s">
        <v>76</v>
      </c>
      <c r="AY536" s="245" t="s">
        <v>136</v>
      </c>
    </row>
    <row r="537" s="15" customFormat="1">
      <c r="A537" s="15"/>
      <c r="B537" s="246"/>
      <c r="C537" s="247"/>
      <c r="D537" s="226" t="s">
        <v>147</v>
      </c>
      <c r="E537" s="248" t="s">
        <v>19</v>
      </c>
      <c r="F537" s="249" t="s">
        <v>152</v>
      </c>
      <c r="G537" s="247"/>
      <c r="H537" s="250">
        <v>88.703999999999994</v>
      </c>
      <c r="I537" s="251"/>
      <c r="J537" s="247"/>
      <c r="K537" s="247"/>
      <c r="L537" s="252"/>
      <c r="M537" s="253"/>
      <c r="N537" s="254"/>
      <c r="O537" s="254"/>
      <c r="P537" s="254"/>
      <c r="Q537" s="254"/>
      <c r="R537" s="254"/>
      <c r="S537" s="254"/>
      <c r="T537" s="25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56" t="s">
        <v>147</v>
      </c>
      <c r="AU537" s="256" t="s">
        <v>85</v>
      </c>
      <c r="AV537" s="15" t="s">
        <v>143</v>
      </c>
      <c r="AW537" s="15" t="s">
        <v>36</v>
      </c>
      <c r="AX537" s="15" t="s">
        <v>83</v>
      </c>
      <c r="AY537" s="256" t="s">
        <v>136</v>
      </c>
    </row>
    <row r="538" s="2" customFormat="1" ht="21.75" customHeight="1">
      <c r="A538" s="40"/>
      <c r="B538" s="41"/>
      <c r="C538" s="206" t="s">
        <v>476</v>
      </c>
      <c r="D538" s="206" t="s">
        <v>138</v>
      </c>
      <c r="E538" s="207" t="s">
        <v>477</v>
      </c>
      <c r="F538" s="208" t="s">
        <v>478</v>
      </c>
      <c r="G538" s="209" t="s">
        <v>141</v>
      </c>
      <c r="H538" s="210">
        <v>88.703999999999994</v>
      </c>
      <c r="I538" s="211"/>
      <c r="J538" s="212">
        <f>ROUND(I538*H538,2)</f>
        <v>0</v>
      </c>
      <c r="K538" s="208" t="s">
        <v>19</v>
      </c>
      <c r="L538" s="46"/>
      <c r="M538" s="213" t="s">
        <v>19</v>
      </c>
      <c r="N538" s="214" t="s">
        <v>47</v>
      </c>
      <c r="O538" s="86"/>
      <c r="P538" s="215">
        <f>O538*H538</f>
        <v>0</v>
      </c>
      <c r="Q538" s="215">
        <v>0.0080000000000000002</v>
      </c>
      <c r="R538" s="215">
        <f>Q538*H538</f>
        <v>0.70963199999999993</v>
      </c>
      <c r="S538" s="215">
        <v>0</v>
      </c>
      <c r="T538" s="216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17" t="s">
        <v>143</v>
      </c>
      <c r="AT538" s="217" t="s">
        <v>138</v>
      </c>
      <c r="AU538" s="217" t="s">
        <v>85</v>
      </c>
      <c r="AY538" s="19" t="s">
        <v>136</v>
      </c>
      <c r="BE538" s="218">
        <f>IF(N538="základní",J538,0)</f>
        <v>0</v>
      </c>
      <c r="BF538" s="218">
        <f>IF(N538="snížená",J538,0)</f>
        <v>0</v>
      </c>
      <c r="BG538" s="218">
        <f>IF(N538="zákl. přenesená",J538,0)</f>
        <v>0</v>
      </c>
      <c r="BH538" s="218">
        <f>IF(N538="sníž. přenesená",J538,0)</f>
        <v>0</v>
      </c>
      <c r="BI538" s="218">
        <f>IF(N538="nulová",J538,0)</f>
        <v>0</v>
      </c>
      <c r="BJ538" s="19" t="s">
        <v>83</v>
      </c>
      <c r="BK538" s="218">
        <f>ROUND(I538*H538,2)</f>
        <v>0</v>
      </c>
      <c r="BL538" s="19" t="s">
        <v>143</v>
      </c>
      <c r="BM538" s="217" t="s">
        <v>479</v>
      </c>
    </row>
    <row r="539" s="13" customFormat="1">
      <c r="A539" s="13"/>
      <c r="B539" s="224"/>
      <c r="C539" s="225"/>
      <c r="D539" s="226" t="s">
        <v>147</v>
      </c>
      <c r="E539" s="227" t="s">
        <v>19</v>
      </c>
      <c r="F539" s="228" t="s">
        <v>461</v>
      </c>
      <c r="G539" s="225"/>
      <c r="H539" s="227" t="s">
        <v>19</v>
      </c>
      <c r="I539" s="229"/>
      <c r="J539" s="225"/>
      <c r="K539" s="225"/>
      <c r="L539" s="230"/>
      <c r="M539" s="231"/>
      <c r="N539" s="232"/>
      <c r="O539" s="232"/>
      <c r="P539" s="232"/>
      <c r="Q539" s="232"/>
      <c r="R539" s="232"/>
      <c r="S539" s="232"/>
      <c r="T539" s="23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4" t="s">
        <v>147</v>
      </c>
      <c r="AU539" s="234" t="s">
        <v>85</v>
      </c>
      <c r="AV539" s="13" t="s">
        <v>83</v>
      </c>
      <c r="AW539" s="13" t="s">
        <v>36</v>
      </c>
      <c r="AX539" s="13" t="s">
        <v>76</v>
      </c>
      <c r="AY539" s="234" t="s">
        <v>136</v>
      </c>
    </row>
    <row r="540" s="14" customFormat="1">
      <c r="A540" s="14"/>
      <c r="B540" s="235"/>
      <c r="C540" s="236"/>
      <c r="D540" s="226" t="s">
        <v>147</v>
      </c>
      <c r="E540" s="237" t="s">
        <v>19</v>
      </c>
      <c r="F540" s="238" t="s">
        <v>462</v>
      </c>
      <c r="G540" s="236"/>
      <c r="H540" s="239">
        <v>32.130000000000003</v>
      </c>
      <c r="I540" s="240"/>
      <c r="J540" s="236"/>
      <c r="K540" s="236"/>
      <c r="L540" s="241"/>
      <c r="M540" s="242"/>
      <c r="N540" s="243"/>
      <c r="O540" s="243"/>
      <c r="P540" s="243"/>
      <c r="Q540" s="243"/>
      <c r="R540" s="243"/>
      <c r="S540" s="243"/>
      <c r="T540" s="24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5" t="s">
        <v>147</v>
      </c>
      <c r="AU540" s="245" t="s">
        <v>85</v>
      </c>
      <c r="AV540" s="14" t="s">
        <v>85</v>
      </c>
      <c r="AW540" s="14" t="s">
        <v>36</v>
      </c>
      <c r="AX540" s="14" t="s">
        <v>76</v>
      </c>
      <c r="AY540" s="245" t="s">
        <v>136</v>
      </c>
    </row>
    <row r="541" s="14" customFormat="1">
      <c r="A541" s="14"/>
      <c r="B541" s="235"/>
      <c r="C541" s="236"/>
      <c r="D541" s="226" t="s">
        <v>147</v>
      </c>
      <c r="E541" s="237" t="s">
        <v>19</v>
      </c>
      <c r="F541" s="238" t="s">
        <v>463</v>
      </c>
      <c r="G541" s="236"/>
      <c r="H541" s="239">
        <v>30.600000000000001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147</v>
      </c>
      <c r="AU541" s="245" t="s">
        <v>85</v>
      </c>
      <c r="AV541" s="14" t="s">
        <v>85</v>
      </c>
      <c r="AW541" s="14" t="s">
        <v>36</v>
      </c>
      <c r="AX541" s="14" t="s">
        <v>76</v>
      </c>
      <c r="AY541" s="245" t="s">
        <v>136</v>
      </c>
    </row>
    <row r="542" s="13" customFormat="1">
      <c r="A542" s="13"/>
      <c r="B542" s="224"/>
      <c r="C542" s="225"/>
      <c r="D542" s="226" t="s">
        <v>147</v>
      </c>
      <c r="E542" s="227" t="s">
        <v>19</v>
      </c>
      <c r="F542" s="228" t="s">
        <v>464</v>
      </c>
      <c r="G542" s="225"/>
      <c r="H542" s="227" t="s">
        <v>19</v>
      </c>
      <c r="I542" s="229"/>
      <c r="J542" s="225"/>
      <c r="K542" s="225"/>
      <c r="L542" s="230"/>
      <c r="M542" s="231"/>
      <c r="N542" s="232"/>
      <c r="O542" s="232"/>
      <c r="P542" s="232"/>
      <c r="Q542" s="232"/>
      <c r="R542" s="232"/>
      <c r="S542" s="232"/>
      <c r="T542" s="23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4" t="s">
        <v>147</v>
      </c>
      <c r="AU542" s="234" t="s">
        <v>85</v>
      </c>
      <c r="AV542" s="13" t="s">
        <v>83</v>
      </c>
      <c r="AW542" s="13" t="s">
        <v>36</v>
      </c>
      <c r="AX542" s="13" t="s">
        <v>76</v>
      </c>
      <c r="AY542" s="234" t="s">
        <v>136</v>
      </c>
    </row>
    <row r="543" s="14" customFormat="1">
      <c r="A543" s="14"/>
      <c r="B543" s="235"/>
      <c r="C543" s="236"/>
      <c r="D543" s="226" t="s">
        <v>147</v>
      </c>
      <c r="E543" s="237" t="s">
        <v>19</v>
      </c>
      <c r="F543" s="238" t="s">
        <v>465</v>
      </c>
      <c r="G543" s="236"/>
      <c r="H543" s="239">
        <v>-3.6659999999999999</v>
      </c>
      <c r="I543" s="240"/>
      <c r="J543" s="236"/>
      <c r="K543" s="236"/>
      <c r="L543" s="241"/>
      <c r="M543" s="242"/>
      <c r="N543" s="243"/>
      <c r="O543" s="243"/>
      <c r="P543" s="243"/>
      <c r="Q543" s="243"/>
      <c r="R543" s="243"/>
      <c r="S543" s="243"/>
      <c r="T543" s="24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5" t="s">
        <v>147</v>
      </c>
      <c r="AU543" s="245" t="s">
        <v>85</v>
      </c>
      <c r="AV543" s="14" t="s">
        <v>85</v>
      </c>
      <c r="AW543" s="14" t="s">
        <v>36</v>
      </c>
      <c r="AX543" s="14" t="s">
        <v>76</v>
      </c>
      <c r="AY543" s="245" t="s">
        <v>136</v>
      </c>
    </row>
    <row r="544" s="13" customFormat="1">
      <c r="A544" s="13"/>
      <c r="B544" s="224"/>
      <c r="C544" s="225"/>
      <c r="D544" s="226" t="s">
        <v>147</v>
      </c>
      <c r="E544" s="227" t="s">
        <v>19</v>
      </c>
      <c r="F544" s="228" t="s">
        <v>363</v>
      </c>
      <c r="G544" s="225"/>
      <c r="H544" s="227" t="s">
        <v>19</v>
      </c>
      <c r="I544" s="229"/>
      <c r="J544" s="225"/>
      <c r="K544" s="225"/>
      <c r="L544" s="230"/>
      <c r="M544" s="231"/>
      <c r="N544" s="232"/>
      <c r="O544" s="232"/>
      <c r="P544" s="232"/>
      <c r="Q544" s="232"/>
      <c r="R544" s="232"/>
      <c r="S544" s="232"/>
      <c r="T544" s="23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4" t="s">
        <v>147</v>
      </c>
      <c r="AU544" s="234" t="s">
        <v>85</v>
      </c>
      <c r="AV544" s="13" t="s">
        <v>83</v>
      </c>
      <c r="AW544" s="13" t="s">
        <v>36</v>
      </c>
      <c r="AX544" s="13" t="s">
        <v>76</v>
      </c>
      <c r="AY544" s="234" t="s">
        <v>136</v>
      </c>
    </row>
    <row r="545" s="14" customFormat="1">
      <c r="A545" s="14"/>
      <c r="B545" s="235"/>
      <c r="C545" s="236"/>
      <c r="D545" s="226" t="s">
        <v>147</v>
      </c>
      <c r="E545" s="237" t="s">
        <v>19</v>
      </c>
      <c r="F545" s="238" t="s">
        <v>466</v>
      </c>
      <c r="G545" s="236"/>
      <c r="H545" s="239">
        <v>11.34</v>
      </c>
      <c r="I545" s="240"/>
      <c r="J545" s="236"/>
      <c r="K545" s="236"/>
      <c r="L545" s="241"/>
      <c r="M545" s="242"/>
      <c r="N545" s="243"/>
      <c r="O545" s="243"/>
      <c r="P545" s="243"/>
      <c r="Q545" s="243"/>
      <c r="R545" s="243"/>
      <c r="S545" s="243"/>
      <c r="T545" s="24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5" t="s">
        <v>147</v>
      </c>
      <c r="AU545" s="245" t="s">
        <v>85</v>
      </c>
      <c r="AV545" s="14" t="s">
        <v>85</v>
      </c>
      <c r="AW545" s="14" t="s">
        <v>36</v>
      </c>
      <c r="AX545" s="14" t="s">
        <v>76</v>
      </c>
      <c r="AY545" s="245" t="s">
        <v>136</v>
      </c>
    </row>
    <row r="546" s="13" customFormat="1">
      <c r="A546" s="13"/>
      <c r="B546" s="224"/>
      <c r="C546" s="225"/>
      <c r="D546" s="226" t="s">
        <v>147</v>
      </c>
      <c r="E546" s="227" t="s">
        <v>19</v>
      </c>
      <c r="F546" s="228" t="s">
        <v>365</v>
      </c>
      <c r="G546" s="225"/>
      <c r="H546" s="227" t="s">
        <v>19</v>
      </c>
      <c r="I546" s="229"/>
      <c r="J546" s="225"/>
      <c r="K546" s="225"/>
      <c r="L546" s="230"/>
      <c r="M546" s="231"/>
      <c r="N546" s="232"/>
      <c r="O546" s="232"/>
      <c r="P546" s="232"/>
      <c r="Q546" s="232"/>
      <c r="R546" s="232"/>
      <c r="S546" s="232"/>
      <c r="T546" s="23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4" t="s">
        <v>147</v>
      </c>
      <c r="AU546" s="234" t="s">
        <v>85</v>
      </c>
      <c r="AV546" s="13" t="s">
        <v>83</v>
      </c>
      <c r="AW546" s="13" t="s">
        <v>36</v>
      </c>
      <c r="AX546" s="13" t="s">
        <v>76</v>
      </c>
      <c r="AY546" s="234" t="s">
        <v>136</v>
      </c>
    </row>
    <row r="547" s="14" customFormat="1">
      <c r="A547" s="14"/>
      <c r="B547" s="235"/>
      <c r="C547" s="236"/>
      <c r="D547" s="226" t="s">
        <v>147</v>
      </c>
      <c r="E547" s="237" t="s">
        <v>19</v>
      </c>
      <c r="F547" s="238" t="s">
        <v>467</v>
      </c>
      <c r="G547" s="236"/>
      <c r="H547" s="239">
        <v>18.300000000000001</v>
      </c>
      <c r="I547" s="240"/>
      <c r="J547" s="236"/>
      <c r="K547" s="236"/>
      <c r="L547" s="241"/>
      <c r="M547" s="242"/>
      <c r="N547" s="243"/>
      <c r="O547" s="243"/>
      <c r="P547" s="243"/>
      <c r="Q547" s="243"/>
      <c r="R547" s="243"/>
      <c r="S547" s="243"/>
      <c r="T547" s="24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5" t="s">
        <v>147</v>
      </c>
      <c r="AU547" s="245" t="s">
        <v>85</v>
      </c>
      <c r="AV547" s="14" t="s">
        <v>85</v>
      </c>
      <c r="AW547" s="14" t="s">
        <v>36</v>
      </c>
      <c r="AX547" s="14" t="s">
        <v>76</v>
      </c>
      <c r="AY547" s="245" t="s">
        <v>136</v>
      </c>
    </row>
    <row r="548" s="15" customFormat="1">
      <c r="A548" s="15"/>
      <c r="B548" s="246"/>
      <c r="C548" s="247"/>
      <c r="D548" s="226" t="s">
        <v>147</v>
      </c>
      <c r="E548" s="248" t="s">
        <v>19</v>
      </c>
      <c r="F548" s="249" t="s">
        <v>152</v>
      </c>
      <c r="G548" s="247"/>
      <c r="H548" s="250">
        <v>88.703999999999994</v>
      </c>
      <c r="I548" s="251"/>
      <c r="J548" s="247"/>
      <c r="K548" s="247"/>
      <c r="L548" s="252"/>
      <c r="M548" s="253"/>
      <c r="N548" s="254"/>
      <c r="O548" s="254"/>
      <c r="P548" s="254"/>
      <c r="Q548" s="254"/>
      <c r="R548" s="254"/>
      <c r="S548" s="254"/>
      <c r="T548" s="25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6" t="s">
        <v>147</v>
      </c>
      <c r="AU548" s="256" t="s">
        <v>85</v>
      </c>
      <c r="AV548" s="15" t="s">
        <v>143</v>
      </c>
      <c r="AW548" s="15" t="s">
        <v>36</v>
      </c>
      <c r="AX548" s="15" t="s">
        <v>83</v>
      </c>
      <c r="AY548" s="256" t="s">
        <v>136</v>
      </c>
    </row>
    <row r="549" s="2" customFormat="1" ht="16.5" customHeight="1">
      <c r="A549" s="40"/>
      <c r="B549" s="41"/>
      <c r="C549" s="206" t="s">
        <v>480</v>
      </c>
      <c r="D549" s="206" t="s">
        <v>138</v>
      </c>
      <c r="E549" s="207" t="s">
        <v>481</v>
      </c>
      <c r="F549" s="208" t="s">
        <v>482</v>
      </c>
      <c r="G549" s="209" t="s">
        <v>141</v>
      </c>
      <c r="H549" s="210">
        <v>157.64099999999999</v>
      </c>
      <c r="I549" s="211"/>
      <c r="J549" s="212">
        <f>ROUND(I549*H549,2)</f>
        <v>0</v>
      </c>
      <c r="K549" s="208" t="s">
        <v>19</v>
      </c>
      <c r="L549" s="46"/>
      <c r="M549" s="213" t="s">
        <v>19</v>
      </c>
      <c r="N549" s="214" t="s">
        <v>47</v>
      </c>
      <c r="O549" s="86"/>
      <c r="P549" s="215">
        <f>O549*H549</f>
        <v>0</v>
      </c>
      <c r="Q549" s="215">
        <v>0.031</v>
      </c>
      <c r="R549" s="215">
        <f>Q549*H549</f>
        <v>4.8868709999999993</v>
      </c>
      <c r="S549" s="215">
        <v>0</v>
      </c>
      <c r="T549" s="216">
        <f>S549*H549</f>
        <v>0</v>
      </c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R549" s="217" t="s">
        <v>143</v>
      </c>
      <c r="AT549" s="217" t="s">
        <v>138</v>
      </c>
      <c r="AU549" s="217" t="s">
        <v>85</v>
      </c>
      <c r="AY549" s="19" t="s">
        <v>136</v>
      </c>
      <c r="BE549" s="218">
        <f>IF(N549="základní",J549,0)</f>
        <v>0</v>
      </c>
      <c r="BF549" s="218">
        <f>IF(N549="snížená",J549,0)</f>
        <v>0</v>
      </c>
      <c r="BG549" s="218">
        <f>IF(N549="zákl. přenesená",J549,0)</f>
        <v>0</v>
      </c>
      <c r="BH549" s="218">
        <f>IF(N549="sníž. přenesená",J549,0)</f>
        <v>0</v>
      </c>
      <c r="BI549" s="218">
        <f>IF(N549="nulová",J549,0)</f>
        <v>0</v>
      </c>
      <c r="BJ549" s="19" t="s">
        <v>83</v>
      </c>
      <c r="BK549" s="218">
        <f>ROUND(I549*H549,2)</f>
        <v>0</v>
      </c>
      <c r="BL549" s="19" t="s">
        <v>143</v>
      </c>
      <c r="BM549" s="217" t="s">
        <v>483</v>
      </c>
    </row>
    <row r="550" s="13" customFormat="1">
      <c r="A550" s="13"/>
      <c r="B550" s="224"/>
      <c r="C550" s="225"/>
      <c r="D550" s="226" t="s">
        <v>147</v>
      </c>
      <c r="E550" s="227" t="s">
        <v>19</v>
      </c>
      <c r="F550" s="228" t="s">
        <v>484</v>
      </c>
      <c r="G550" s="225"/>
      <c r="H550" s="227" t="s">
        <v>19</v>
      </c>
      <c r="I550" s="229"/>
      <c r="J550" s="225"/>
      <c r="K550" s="225"/>
      <c r="L550" s="230"/>
      <c r="M550" s="231"/>
      <c r="N550" s="232"/>
      <c r="O550" s="232"/>
      <c r="P550" s="232"/>
      <c r="Q550" s="232"/>
      <c r="R550" s="232"/>
      <c r="S550" s="232"/>
      <c r="T550" s="23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4" t="s">
        <v>147</v>
      </c>
      <c r="AU550" s="234" t="s">
        <v>85</v>
      </c>
      <c r="AV550" s="13" t="s">
        <v>83</v>
      </c>
      <c r="AW550" s="13" t="s">
        <v>36</v>
      </c>
      <c r="AX550" s="13" t="s">
        <v>76</v>
      </c>
      <c r="AY550" s="234" t="s">
        <v>136</v>
      </c>
    </row>
    <row r="551" s="14" customFormat="1">
      <c r="A551" s="14"/>
      <c r="B551" s="235"/>
      <c r="C551" s="236"/>
      <c r="D551" s="226" t="s">
        <v>147</v>
      </c>
      <c r="E551" s="237" t="s">
        <v>19</v>
      </c>
      <c r="F551" s="238" t="s">
        <v>336</v>
      </c>
      <c r="G551" s="236"/>
      <c r="H551" s="239">
        <v>137.04599999999999</v>
      </c>
      <c r="I551" s="240"/>
      <c r="J551" s="236"/>
      <c r="K551" s="236"/>
      <c r="L551" s="241"/>
      <c r="M551" s="242"/>
      <c r="N551" s="243"/>
      <c r="O551" s="243"/>
      <c r="P551" s="243"/>
      <c r="Q551" s="243"/>
      <c r="R551" s="243"/>
      <c r="S551" s="243"/>
      <c r="T551" s="24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5" t="s">
        <v>147</v>
      </c>
      <c r="AU551" s="245" t="s">
        <v>85</v>
      </c>
      <c r="AV551" s="14" t="s">
        <v>85</v>
      </c>
      <c r="AW551" s="14" t="s">
        <v>36</v>
      </c>
      <c r="AX551" s="14" t="s">
        <v>76</v>
      </c>
      <c r="AY551" s="245" t="s">
        <v>136</v>
      </c>
    </row>
    <row r="552" s="14" customFormat="1">
      <c r="A552" s="14"/>
      <c r="B552" s="235"/>
      <c r="C552" s="236"/>
      <c r="D552" s="226" t="s">
        <v>147</v>
      </c>
      <c r="E552" s="237" t="s">
        <v>19</v>
      </c>
      <c r="F552" s="238" t="s">
        <v>337</v>
      </c>
      <c r="G552" s="236"/>
      <c r="H552" s="239">
        <v>14.68</v>
      </c>
      <c r="I552" s="240"/>
      <c r="J552" s="236"/>
      <c r="K552" s="236"/>
      <c r="L552" s="241"/>
      <c r="M552" s="242"/>
      <c r="N552" s="243"/>
      <c r="O552" s="243"/>
      <c r="P552" s="243"/>
      <c r="Q552" s="243"/>
      <c r="R552" s="243"/>
      <c r="S552" s="243"/>
      <c r="T552" s="24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5" t="s">
        <v>147</v>
      </c>
      <c r="AU552" s="245" t="s">
        <v>85</v>
      </c>
      <c r="AV552" s="14" t="s">
        <v>85</v>
      </c>
      <c r="AW552" s="14" t="s">
        <v>36</v>
      </c>
      <c r="AX552" s="14" t="s">
        <v>76</v>
      </c>
      <c r="AY552" s="245" t="s">
        <v>136</v>
      </c>
    </row>
    <row r="553" s="13" customFormat="1">
      <c r="A553" s="13"/>
      <c r="B553" s="224"/>
      <c r="C553" s="225"/>
      <c r="D553" s="226" t="s">
        <v>147</v>
      </c>
      <c r="E553" s="227" t="s">
        <v>19</v>
      </c>
      <c r="F553" s="228" t="s">
        <v>485</v>
      </c>
      <c r="G553" s="225"/>
      <c r="H553" s="227" t="s">
        <v>19</v>
      </c>
      <c r="I553" s="229"/>
      <c r="J553" s="225"/>
      <c r="K553" s="225"/>
      <c r="L553" s="230"/>
      <c r="M553" s="231"/>
      <c r="N553" s="232"/>
      <c r="O553" s="232"/>
      <c r="P553" s="232"/>
      <c r="Q553" s="232"/>
      <c r="R553" s="232"/>
      <c r="S553" s="232"/>
      <c r="T553" s="23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4" t="s">
        <v>147</v>
      </c>
      <c r="AU553" s="234" t="s">
        <v>85</v>
      </c>
      <c r="AV553" s="13" t="s">
        <v>83</v>
      </c>
      <c r="AW553" s="13" t="s">
        <v>36</v>
      </c>
      <c r="AX553" s="13" t="s">
        <v>76</v>
      </c>
      <c r="AY553" s="234" t="s">
        <v>136</v>
      </c>
    </row>
    <row r="554" s="14" customFormat="1">
      <c r="A554" s="14"/>
      <c r="B554" s="235"/>
      <c r="C554" s="236"/>
      <c r="D554" s="226" t="s">
        <v>147</v>
      </c>
      <c r="E554" s="237" t="s">
        <v>19</v>
      </c>
      <c r="F554" s="238" t="s">
        <v>486</v>
      </c>
      <c r="G554" s="236"/>
      <c r="H554" s="239">
        <v>5.915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147</v>
      </c>
      <c r="AU554" s="245" t="s">
        <v>85</v>
      </c>
      <c r="AV554" s="14" t="s">
        <v>85</v>
      </c>
      <c r="AW554" s="14" t="s">
        <v>36</v>
      </c>
      <c r="AX554" s="14" t="s">
        <v>76</v>
      </c>
      <c r="AY554" s="245" t="s">
        <v>136</v>
      </c>
    </row>
    <row r="555" s="15" customFormat="1">
      <c r="A555" s="15"/>
      <c r="B555" s="246"/>
      <c r="C555" s="247"/>
      <c r="D555" s="226" t="s">
        <v>147</v>
      </c>
      <c r="E555" s="248" t="s">
        <v>19</v>
      </c>
      <c r="F555" s="249" t="s">
        <v>152</v>
      </c>
      <c r="G555" s="247"/>
      <c r="H555" s="250">
        <v>157.64099999999999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147</v>
      </c>
      <c r="AU555" s="256" t="s">
        <v>85</v>
      </c>
      <c r="AV555" s="15" t="s">
        <v>143</v>
      </c>
      <c r="AW555" s="15" t="s">
        <v>36</v>
      </c>
      <c r="AX555" s="15" t="s">
        <v>83</v>
      </c>
      <c r="AY555" s="256" t="s">
        <v>136</v>
      </c>
    </row>
    <row r="556" s="2" customFormat="1" ht="16.5" customHeight="1">
      <c r="A556" s="40"/>
      <c r="B556" s="41"/>
      <c r="C556" s="206" t="s">
        <v>487</v>
      </c>
      <c r="D556" s="206" t="s">
        <v>138</v>
      </c>
      <c r="E556" s="207" t="s">
        <v>488</v>
      </c>
      <c r="F556" s="208" t="s">
        <v>489</v>
      </c>
      <c r="G556" s="209" t="s">
        <v>141</v>
      </c>
      <c r="H556" s="210">
        <v>17.757999999999999</v>
      </c>
      <c r="I556" s="211"/>
      <c r="J556" s="212">
        <f>ROUND(I556*H556,2)</f>
        <v>0</v>
      </c>
      <c r="K556" s="208" t="s">
        <v>142</v>
      </c>
      <c r="L556" s="46"/>
      <c r="M556" s="213" t="s">
        <v>19</v>
      </c>
      <c r="N556" s="214" t="s">
        <v>47</v>
      </c>
      <c r="O556" s="86"/>
      <c r="P556" s="215">
        <f>O556*H556</f>
        <v>0</v>
      </c>
      <c r="Q556" s="215">
        <v>0.010200000000000001</v>
      </c>
      <c r="R556" s="215">
        <f>Q556*H556</f>
        <v>0.1811316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143</v>
      </c>
      <c r="AT556" s="217" t="s">
        <v>138</v>
      </c>
      <c r="AU556" s="217" t="s">
        <v>85</v>
      </c>
      <c r="AY556" s="19" t="s">
        <v>136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83</v>
      </c>
      <c r="BK556" s="218">
        <f>ROUND(I556*H556,2)</f>
        <v>0</v>
      </c>
      <c r="BL556" s="19" t="s">
        <v>143</v>
      </c>
      <c r="BM556" s="217" t="s">
        <v>490</v>
      </c>
    </row>
    <row r="557" s="2" customFormat="1">
      <c r="A557" s="40"/>
      <c r="B557" s="41"/>
      <c r="C557" s="42"/>
      <c r="D557" s="219" t="s">
        <v>145</v>
      </c>
      <c r="E557" s="42"/>
      <c r="F557" s="220" t="s">
        <v>491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145</v>
      </c>
      <c r="AU557" s="19" t="s">
        <v>85</v>
      </c>
    </row>
    <row r="558" s="13" customFormat="1">
      <c r="A558" s="13"/>
      <c r="B558" s="224"/>
      <c r="C558" s="225"/>
      <c r="D558" s="226" t="s">
        <v>147</v>
      </c>
      <c r="E558" s="227" t="s">
        <v>19</v>
      </c>
      <c r="F558" s="228" t="s">
        <v>492</v>
      </c>
      <c r="G558" s="225"/>
      <c r="H558" s="227" t="s">
        <v>19</v>
      </c>
      <c r="I558" s="229"/>
      <c r="J558" s="225"/>
      <c r="K558" s="225"/>
      <c r="L558" s="230"/>
      <c r="M558" s="231"/>
      <c r="N558" s="232"/>
      <c r="O558" s="232"/>
      <c r="P558" s="232"/>
      <c r="Q558" s="232"/>
      <c r="R558" s="232"/>
      <c r="S558" s="232"/>
      <c r="T558" s="23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4" t="s">
        <v>147</v>
      </c>
      <c r="AU558" s="234" t="s">
        <v>85</v>
      </c>
      <c r="AV558" s="13" t="s">
        <v>83</v>
      </c>
      <c r="AW558" s="13" t="s">
        <v>36</v>
      </c>
      <c r="AX558" s="13" t="s">
        <v>76</v>
      </c>
      <c r="AY558" s="234" t="s">
        <v>136</v>
      </c>
    </row>
    <row r="559" s="14" customFormat="1">
      <c r="A559" s="14"/>
      <c r="B559" s="235"/>
      <c r="C559" s="236"/>
      <c r="D559" s="226" t="s">
        <v>147</v>
      </c>
      <c r="E559" s="237" t="s">
        <v>19</v>
      </c>
      <c r="F559" s="238" t="s">
        <v>493</v>
      </c>
      <c r="G559" s="236"/>
      <c r="H559" s="239">
        <v>9.3599999999999994</v>
      </c>
      <c r="I559" s="240"/>
      <c r="J559" s="236"/>
      <c r="K559" s="236"/>
      <c r="L559" s="241"/>
      <c r="M559" s="242"/>
      <c r="N559" s="243"/>
      <c r="O559" s="243"/>
      <c r="P559" s="243"/>
      <c r="Q559" s="243"/>
      <c r="R559" s="243"/>
      <c r="S559" s="243"/>
      <c r="T559" s="24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5" t="s">
        <v>147</v>
      </c>
      <c r="AU559" s="245" t="s">
        <v>85</v>
      </c>
      <c r="AV559" s="14" t="s">
        <v>85</v>
      </c>
      <c r="AW559" s="14" t="s">
        <v>36</v>
      </c>
      <c r="AX559" s="14" t="s">
        <v>76</v>
      </c>
      <c r="AY559" s="245" t="s">
        <v>136</v>
      </c>
    </row>
    <row r="560" s="14" customFormat="1">
      <c r="A560" s="14"/>
      <c r="B560" s="235"/>
      <c r="C560" s="236"/>
      <c r="D560" s="226" t="s">
        <v>147</v>
      </c>
      <c r="E560" s="237" t="s">
        <v>19</v>
      </c>
      <c r="F560" s="238" t="s">
        <v>494</v>
      </c>
      <c r="G560" s="236"/>
      <c r="H560" s="239">
        <v>8</v>
      </c>
      <c r="I560" s="240"/>
      <c r="J560" s="236"/>
      <c r="K560" s="236"/>
      <c r="L560" s="241"/>
      <c r="M560" s="242"/>
      <c r="N560" s="243"/>
      <c r="O560" s="243"/>
      <c r="P560" s="243"/>
      <c r="Q560" s="243"/>
      <c r="R560" s="243"/>
      <c r="S560" s="243"/>
      <c r="T560" s="24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5" t="s">
        <v>147</v>
      </c>
      <c r="AU560" s="245" t="s">
        <v>85</v>
      </c>
      <c r="AV560" s="14" t="s">
        <v>85</v>
      </c>
      <c r="AW560" s="14" t="s">
        <v>36</v>
      </c>
      <c r="AX560" s="14" t="s">
        <v>76</v>
      </c>
      <c r="AY560" s="245" t="s">
        <v>136</v>
      </c>
    </row>
    <row r="561" s="14" customFormat="1">
      <c r="A561" s="14"/>
      <c r="B561" s="235"/>
      <c r="C561" s="236"/>
      <c r="D561" s="226" t="s">
        <v>147</v>
      </c>
      <c r="E561" s="237" t="s">
        <v>19</v>
      </c>
      <c r="F561" s="238" t="s">
        <v>495</v>
      </c>
      <c r="G561" s="236"/>
      <c r="H561" s="239">
        <v>0.39800000000000002</v>
      </c>
      <c r="I561" s="240"/>
      <c r="J561" s="236"/>
      <c r="K561" s="236"/>
      <c r="L561" s="241"/>
      <c r="M561" s="242"/>
      <c r="N561" s="243"/>
      <c r="O561" s="243"/>
      <c r="P561" s="243"/>
      <c r="Q561" s="243"/>
      <c r="R561" s="243"/>
      <c r="S561" s="243"/>
      <c r="T561" s="24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45" t="s">
        <v>147</v>
      </c>
      <c r="AU561" s="245" t="s">
        <v>85</v>
      </c>
      <c r="AV561" s="14" t="s">
        <v>85</v>
      </c>
      <c r="AW561" s="14" t="s">
        <v>36</v>
      </c>
      <c r="AX561" s="14" t="s">
        <v>76</v>
      </c>
      <c r="AY561" s="245" t="s">
        <v>136</v>
      </c>
    </row>
    <row r="562" s="15" customFormat="1">
      <c r="A562" s="15"/>
      <c r="B562" s="246"/>
      <c r="C562" s="247"/>
      <c r="D562" s="226" t="s">
        <v>147</v>
      </c>
      <c r="E562" s="248" t="s">
        <v>19</v>
      </c>
      <c r="F562" s="249" t="s">
        <v>152</v>
      </c>
      <c r="G562" s="247"/>
      <c r="H562" s="250">
        <v>17.757999999999999</v>
      </c>
      <c r="I562" s="251"/>
      <c r="J562" s="247"/>
      <c r="K562" s="247"/>
      <c r="L562" s="252"/>
      <c r="M562" s="253"/>
      <c r="N562" s="254"/>
      <c r="O562" s="254"/>
      <c r="P562" s="254"/>
      <c r="Q562" s="254"/>
      <c r="R562" s="254"/>
      <c r="S562" s="254"/>
      <c r="T562" s="25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6" t="s">
        <v>147</v>
      </c>
      <c r="AU562" s="256" t="s">
        <v>85</v>
      </c>
      <c r="AV562" s="15" t="s">
        <v>143</v>
      </c>
      <c r="AW562" s="15" t="s">
        <v>36</v>
      </c>
      <c r="AX562" s="15" t="s">
        <v>83</v>
      </c>
      <c r="AY562" s="256" t="s">
        <v>136</v>
      </c>
    </row>
    <row r="563" s="12" customFormat="1" ht="22.8" customHeight="1">
      <c r="A563" s="12"/>
      <c r="B563" s="190"/>
      <c r="C563" s="191"/>
      <c r="D563" s="192" t="s">
        <v>75</v>
      </c>
      <c r="E563" s="204" t="s">
        <v>253</v>
      </c>
      <c r="F563" s="204" t="s">
        <v>496</v>
      </c>
      <c r="G563" s="191"/>
      <c r="H563" s="191"/>
      <c r="I563" s="194"/>
      <c r="J563" s="205">
        <f>BK563</f>
        <v>0</v>
      </c>
      <c r="K563" s="191"/>
      <c r="L563" s="196"/>
      <c r="M563" s="197"/>
      <c r="N563" s="198"/>
      <c r="O563" s="198"/>
      <c r="P563" s="199">
        <f>SUM(P564:P601)</f>
        <v>0</v>
      </c>
      <c r="Q563" s="198"/>
      <c r="R563" s="199">
        <f>SUM(R564:R601)</f>
        <v>143.60346623000001</v>
      </c>
      <c r="S563" s="198"/>
      <c r="T563" s="200">
        <f>SUM(T564:T601)</f>
        <v>0</v>
      </c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R563" s="201" t="s">
        <v>83</v>
      </c>
      <c r="AT563" s="202" t="s">
        <v>75</v>
      </c>
      <c r="AU563" s="202" t="s">
        <v>83</v>
      </c>
      <c r="AY563" s="201" t="s">
        <v>136</v>
      </c>
      <c r="BK563" s="203">
        <f>SUM(BK564:BK601)</f>
        <v>0</v>
      </c>
    </row>
    <row r="564" s="2" customFormat="1" ht="37.8" customHeight="1">
      <c r="A564" s="40"/>
      <c r="B564" s="41"/>
      <c r="C564" s="206" t="s">
        <v>497</v>
      </c>
      <c r="D564" s="206" t="s">
        <v>138</v>
      </c>
      <c r="E564" s="207" t="s">
        <v>498</v>
      </c>
      <c r="F564" s="208" t="s">
        <v>499</v>
      </c>
      <c r="G564" s="209" t="s">
        <v>200</v>
      </c>
      <c r="H564" s="210">
        <v>68.859999999999999</v>
      </c>
      <c r="I564" s="211"/>
      <c r="J564" s="212">
        <f>ROUND(I564*H564,2)</f>
        <v>0</v>
      </c>
      <c r="K564" s="208" t="s">
        <v>142</v>
      </c>
      <c r="L564" s="46"/>
      <c r="M564" s="213" t="s">
        <v>19</v>
      </c>
      <c r="N564" s="214" t="s">
        <v>47</v>
      </c>
      <c r="O564" s="86"/>
      <c r="P564" s="215">
        <f>O564*H564</f>
        <v>0</v>
      </c>
      <c r="Q564" s="215">
        <v>0</v>
      </c>
      <c r="R564" s="215">
        <f>Q564*H564</f>
        <v>0</v>
      </c>
      <c r="S564" s="215">
        <v>0</v>
      </c>
      <c r="T564" s="216">
        <f>S564*H564</f>
        <v>0</v>
      </c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R564" s="217" t="s">
        <v>143</v>
      </c>
      <c r="AT564" s="217" t="s">
        <v>138</v>
      </c>
      <c r="AU564" s="217" t="s">
        <v>85</v>
      </c>
      <c r="AY564" s="19" t="s">
        <v>136</v>
      </c>
      <c r="BE564" s="218">
        <f>IF(N564="základní",J564,0)</f>
        <v>0</v>
      </c>
      <c r="BF564" s="218">
        <f>IF(N564="snížená",J564,0)</f>
        <v>0</v>
      </c>
      <c r="BG564" s="218">
        <f>IF(N564="zákl. přenesená",J564,0)</f>
        <v>0</v>
      </c>
      <c r="BH564" s="218">
        <f>IF(N564="sníž. přenesená",J564,0)</f>
        <v>0</v>
      </c>
      <c r="BI564" s="218">
        <f>IF(N564="nulová",J564,0)</f>
        <v>0</v>
      </c>
      <c r="BJ564" s="19" t="s">
        <v>83</v>
      </c>
      <c r="BK564" s="218">
        <f>ROUND(I564*H564,2)</f>
        <v>0</v>
      </c>
      <c r="BL564" s="19" t="s">
        <v>143</v>
      </c>
      <c r="BM564" s="217" t="s">
        <v>500</v>
      </c>
    </row>
    <row r="565" s="2" customFormat="1">
      <c r="A565" s="40"/>
      <c r="B565" s="41"/>
      <c r="C565" s="42"/>
      <c r="D565" s="219" t="s">
        <v>145</v>
      </c>
      <c r="E565" s="42"/>
      <c r="F565" s="220" t="s">
        <v>501</v>
      </c>
      <c r="G565" s="42"/>
      <c r="H565" s="42"/>
      <c r="I565" s="221"/>
      <c r="J565" s="42"/>
      <c r="K565" s="42"/>
      <c r="L565" s="46"/>
      <c r="M565" s="222"/>
      <c r="N565" s="223"/>
      <c r="O565" s="86"/>
      <c r="P565" s="86"/>
      <c r="Q565" s="86"/>
      <c r="R565" s="86"/>
      <c r="S565" s="86"/>
      <c r="T565" s="87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T565" s="19" t="s">
        <v>145</v>
      </c>
      <c r="AU565" s="19" t="s">
        <v>85</v>
      </c>
    </row>
    <row r="566" s="13" customFormat="1">
      <c r="A566" s="13"/>
      <c r="B566" s="224"/>
      <c r="C566" s="225"/>
      <c r="D566" s="226" t="s">
        <v>147</v>
      </c>
      <c r="E566" s="227" t="s">
        <v>19</v>
      </c>
      <c r="F566" s="228" t="s">
        <v>502</v>
      </c>
      <c r="G566" s="225"/>
      <c r="H566" s="227" t="s">
        <v>19</v>
      </c>
      <c r="I566" s="229"/>
      <c r="J566" s="225"/>
      <c r="K566" s="225"/>
      <c r="L566" s="230"/>
      <c r="M566" s="231"/>
      <c r="N566" s="232"/>
      <c r="O566" s="232"/>
      <c r="P566" s="232"/>
      <c r="Q566" s="232"/>
      <c r="R566" s="232"/>
      <c r="S566" s="232"/>
      <c r="T566" s="23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4" t="s">
        <v>147</v>
      </c>
      <c r="AU566" s="234" t="s">
        <v>85</v>
      </c>
      <c r="AV566" s="13" t="s">
        <v>83</v>
      </c>
      <c r="AW566" s="13" t="s">
        <v>36</v>
      </c>
      <c r="AX566" s="13" t="s">
        <v>76</v>
      </c>
      <c r="AY566" s="234" t="s">
        <v>136</v>
      </c>
    </row>
    <row r="567" s="14" customFormat="1">
      <c r="A567" s="14"/>
      <c r="B567" s="235"/>
      <c r="C567" s="236"/>
      <c r="D567" s="226" t="s">
        <v>147</v>
      </c>
      <c r="E567" s="237" t="s">
        <v>19</v>
      </c>
      <c r="F567" s="238" t="s">
        <v>503</v>
      </c>
      <c r="G567" s="236"/>
      <c r="H567" s="239">
        <v>49.829999999999998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5" t="s">
        <v>147</v>
      </c>
      <c r="AU567" s="245" t="s">
        <v>85</v>
      </c>
      <c r="AV567" s="14" t="s">
        <v>85</v>
      </c>
      <c r="AW567" s="14" t="s">
        <v>36</v>
      </c>
      <c r="AX567" s="14" t="s">
        <v>76</v>
      </c>
      <c r="AY567" s="245" t="s">
        <v>136</v>
      </c>
    </row>
    <row r="568" s="14" customFormat="1">
      <c r="A568" s="14"/>
      <c r="B568" s="235"/>
      <c r="C568" s="236"/>
      <c r="D568" s="226" t="s">
        <v>147</v>
      </c>
      <c r="E568" s="237" t="s">
        <v>19</v>
      </c>
      <c r="F568" s="238" t="s">
        <v>504</v>
      </c>
      <c r="G568" s="236"/>
      <c r="H568" s="239">
        <v>10.048</v>
      </c>
      <c r="I568" s="240"/>
      <c r="J568" s="236"/>
      <c r="K568" s="236"/>
      <c r="L568" s="241"/>
      <c r="M568" s="242"/>
      <c r="N568" s="243"/>
      <c r="O568" s="243"/>
      <c r="P568" s="243"/>
      <c r="Q568" s="243"/>
      <c r="R568" s="243"/>
      <c r="S568" s="243"/>
      <c r="T568" s="24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5" t="s">
        <v>147</v>
      </c>
      <c r="AU568" s="245" t="s">
        <v>85</v>
      </c>
      <c r="AV568" s="14" t="s">
        <v>85</v>
      </c>
      <c r="AW568" s="14" t="s">
        <v>36</v>
      </c>
      <c r="AX568" s="14" t="s">
        <v>76</v>
      </c>
      <c r="AY568" s="245" t="s">
        <v>136</v>
      </c>
    </row>
    <row r="569" s="15" customFormat="1">
      <c r="A569" s="15"/>
      <c r="B569" s="246"/>
      <c r="C569" s="247"/>
      <c r="D569" s="226" t="s">
        <v>147</v>
      </c>
      <c r="E569" s="248" t="s">
        <v>19</v>
      </c>
      <c r="F569" s="249" t="s">
        <v>152</v>
      </c>
      <c r="G569" s="247"/>
      <c r="H569" s="250">
        <v>59.878</v>
      </c>
      <c r="I569" s="251"/>
      <c r="J569" s="247"/>
      <c r="K569" s="247"/>
      <c r="L569" s="252"/>
      <c r="M569" s="253"/>
      <c r="N569" s="254"/>
      <c r="O569" s="254"/>
      <c r="P569" s="254"/>
      <c r="Q569" s="254"/>
      <c r="R569" s="254"/>
      <c r="S569" s="254"/>
      <c r="T569" s="25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T569" s="256" t="s">
        <v>147</v>
      </c>
      <c r="AU569" s="256" t="s">
        <v>85</v>
      </c>
      <c r="AV569" s="15" t="s">
        <v>143</v>
      </c>
      <c r="AW569" s="15" t="s">
        <v>36</v>
      </c>
      <c r="AX569" s="15" t="s">
        <v>83</v>
      </c>
      <c r="AY569" s="256" t="s">
        <v>136</v>
      </c>
    </row>
    <row r="570" s="14" customFormat="1">
      <c r="A570" s="14"/>
      <c r="B570" s="235"/>
      <c r="C570" s="236"/>
      <c r="D570" s="226" t="s">
        <v>147</v>
      </c>
      <c r="E570" s="236"/>
      <c r="F570" s="238" t="s">
        <v>505</v>
      </c>
      <c r="G570" s="236"/>
      <c r="H570" s="239">
        <v>68.859999999999999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5" t="s">
        <v>147</v>
      </c>
      <c r="AU570" s="245" t="s">
        <v>85</v>
      </c>
      <c r="AV570" s="14" t="s">
        <v>85</v>
      </c>
      <c r="AW570" s="14" t="s">
        <v>4</v>
      </c>
      <c r="AX570" s="14" t="s">
        <v>83</v>
      </c>
      <c r="AY570" s="245" t="s">
        <v>136</v>
      </c>
    </row>
    <row r="571" s="2" customFormat="1" ht="16.5" customHeight="1">
      <c r="A571" s="40"/>
      <c r="B571" s="41"/>
      <c r="C571" s="268" t="s">
        <v>506</v>
      </c>
      <c r="D571" s="268" t="s">
        <v>292</v>
      </c>
      <c r="E571" s="269" t="s">
        <v>507</v>
      </c>
      <c r="F571" s="270" t="s">
        <v>508</v>
      </c>
      <c r="G571" s="271" t="s">
        <v>271</v>
      </c>
      <c r="H571" s="272">
        <v>131.732</v>
      </c>
      <c r="I571" s="273"/>
      <c r="J571" s="274">
        <f>ROUND(I571*H571,2)</f>
        <v>0</v>
      </c>
      <c r="K571" s="270" t="s">
        <v>142</v>
      </c>
      <c r="L571" s="275"/>
      <c r="M571" s="276" t="s">
        <v>19</v>
      </c>
      <c r="N571" s="277" t="s">
        <v>47</v>
      </c>
      <c r="O571" s="86"/>
      <c r="P571" s="215">
        <f>O571*H571</f>
        <v>0</v>
      </c>
      <c r="Q571" s="215">
        <v>1</v>
      </c>
      <c r="R571" s="215">
        <f>Q571*H571</f>
        <v>131.732</v>
      </c>
      <c r="S571" s="215">
        <v>0</v>
      </c>
      <c r="T571" s="216">
        <f>S571*H571</f>
        <v>0</v>
      </c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R571" s="217" t="s">
        <v>253</v>
      </c>
      <c r="AT571" s="217" t="s">
        <v>292</v>
      </c>
      <c r="AU571" s="217" t="s">
        <v>85</v>
      </c>
      <c r="AY571" s="19" t="s">
        <v>136</v>
      </c>
      <c r="BE571" s="218">
        <f>IF(N571="základní",J571,0)</f>
        <v>0</v>
      </c>
      <c r="BF571" s="218">
        <f>IF(N571="snížená",J571,0)</f>
        <v>0</v>
      </c>
      <c r="BG571" s="218">
        <f>IF(N571="zákl. přenesená",J571,0)</f>
        <v>0</v>
      </c>
      <c r="BH571" s="218">
        <f>IF(N571="sníž. přenesená",J571,0)</f>
        <v>0</v>
      </c>
      <c r="BI571" s="218">
        <f>IF(N571="nulová",J571,0)</f>
        <v>0</v>
      </c>
      <c r="BJ571" s="19" t="s">
        <v>83</v>
      </c>
      <c r="BK571" s="218">
        <f>ROUND(I571*H571,2)</f>
        <v>0</v>
      </c>
      <c r="BL571" s="19" t="s">
        <v>143</v>
      </c>
      <c r="BM571" s="217" t="s">
        <v>509</v>
      </c>
    </row>
    <row r="572" s="13" customFormat="1">
      <c r="A572" s="13"/>
      <c r="B572" s="224"/>
      <c r="C572" s="225"/>
      <c r="D572" s="226" t="s">
        <v>147</v>
      </c>
      <c r="E572" s="227" t="s">
        <v>19</v>
      </c>
      <c r="F572" s="228" t="s">
        <v>502</v>
      </c>
      <c r="G572" s="225"/>
      <c r="H572" s="227" t="s">
        <v>19</v>
      </c>
      <c r="I572" s="229"/>
      <c r="J572" s="225"/>
      <c r="K572" s="225"/>
      <c r="L572" s="230"/>
      <c r="M572" s="231"/>
      <c r="N572" s="232"/>
      <c r="O572" s="232"/>
      <c r="P572" s="232"/>
      <c r="Q572" s="232"/>
      <c r="R572" s="232"/>
      <c r="S572" s="232"/>
      <c r="T572" s="23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34" t="s">
        <v>147</v>
      </c>
      <c r="AU572" s="234" t="s">
        <v>85</v>
      </c>
      <c r="AV572" s="13" t="s">
        <v>83</v>
      </c>
      <c r="AW572" s="13" t="s">
        <v>36</v>
      </c>
      <c r="AX572" s="13" t="s">
        <v>76</v>
      </c>
      <c r="AY572" s="234" t="s">
        <v>136</v>
      </c>
    </row>
    <row r="573" s="14" customFormat="1">
      <c r="A573" s="14"/>
      <c r="B573" s="235"/>
      <c r="C573" s="236"/>
      <c r="D573" s="226" t="s">
        <v>147</v>
      </c>
      <c r="E573" s="237" t="s">
        <v>19</v>
      </c>
      <c r="F573" s="238" t="s">
        <v>503</v>
      </c>
      <c r="G573" s="236"/>
      <c r="H573" s="239">
        <v>49.829999999999998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5" t="s">
        <v>147</v>
      </c>
      <c r="AU573" s="245" t="s">
        <v>85</v>
      </c>
      <c r="AV573" s="14" t="s">
        <v>85</v>
      </c>
      <c r="AW573" s="14" t="s">
        <v>36</v>
      </c>
      <c r="AX573" s="14" t="s">
        <v>76</v>
      </c>
      <c r="AY573" s="245" t="s">
        <v>136</v>
      </c>
    </row>
    <row r="574" s="14" customFormat="1">
      <c r="A574" s="14"/>
      <c r="B574" s="235"/>
      <c r="C574" s="236"/>
      <c r="D574" s="226" t="s">
        <v>147</v>
      </c>
      <c r="E574" s="237" t="s">
        <v>19</v>
      </c>
      <c r="F574" s="238" t="s">
        <v>504</v>
      </c>
      <c r="G574" s="236"/>
      <c r="H574" s="239">
        <v>10.048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5" t="s">
        <v>147</v>
      </c>
      <c r="AU574" s="245" t="s">
        <v>85</v>
      </c>
      <c r="AV574" s="14" t="s">
        <v>85</v>
      </c>
      <c r="AW574" s="14" t="s">
        <v>36</v>
      </c>
      <c r="AX574" s="14" t="s">
        <v>76</v>
      </c>
      <c r="AY574" s="245" t="s">
        <v>136</v>
      </c>
    </row>
    <row r="575" s="15" customFormat="1">
      <c r="A575" s="15"/>
      <c r="B575" s="246"/>
      <c r="C575" s="247"/>
      <c r="D575" s="226" t="s">
        <v>147</v>
      </c>
      <c r="E575" s="248" t="s">
        <v>19</v>
      </c>
      <c r="F575" s="249" t="s">
        <v>152</v>
      </c>
      <c r="G575" s="247"/>
      <c r="H575" s="250">
        <v>59.878</v>
      </c>
      <c r="I575" s="251"/>
      <c r="J575" s="247"/>
      <c r="K575" s="247"/>
      <c r="L575" s="252"/>
      <c r="M575" s="253"/>
      <c r="N575" s="254"/>
      <c r="O575" s="254"/>
      <c r="P575" s="254"/>
      <c r="Q575" s="254"/>
      <c r="R575" s="254"/>
      <c r="S575" s="254"/>
      <c r="T575" s="25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T575" s="256" t="s">
        <v>147</v>
      </c>
      <c r="AU575" s="256" t="s">
        <v>85</v>
      </c>
      <c r="AV575" s="15" t="s">
        <v>143</v>
      </c>
      <c r="AW575" s="15" t="s">
        <v>36</v>
      </c>
      <c r="AX575" s="15" t="s">
        <v>83</v>
      </c>
      <c r="AY575" s="256" t="s">
        <v>136</v>
      </c>
    </row>
    <row r="576" s="14" customFormat="1">
      <c r="A576" s="14"/>
      <c r="B576" s="235"/>
      <c r="C576" s="236"/>
      <c r="D576" s="226" t="s">
        <v>147</v>
      </c>
      <c r="E576" s="236"/>
      <c r="F576" s="238" t="s">
        <v>510</v>
      </c>
      <c r="G576" s="236"/>
      <c r="H576" s="239">
        <v>131.732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5" t="s">
        <v>147</v>
      </c>
      <c r="AU576" s="245" t="s">
        <v>85</v>
      </c>
      <c r="AV576" s="14" t="s">
        <v>85</v>
      </c>
      <c r="AW576" s="14" t="s">
        <v>4</v>
      </c>
      <c r="AX576" s="14" t="s">
        <v>83</v>
      </c>
      <c r="AY576" s="245" t="s">
        <v>136</v>
      </c>
    </row>
    <row r="577" s="2" customFormat="1" ht="24.15" customHeight="1">
      <c r="A577" s="40"/>
      <c r="B577" s="41"/>
      <c r="C577" s="206" t="s">
        <v>511</v>
      </c>
      <c r="D577" s="206" t="s">
        <v>138</v>
      </c>
      <c r="E577" s="207" t="s">
        <v>512</v>
      </c>
      <c r="F577" s="208" t="s">
        <v>513</v>
      </c>
      <c r="G577" s="209" t="s">
        <v>160</v>
      </c>
      <c r="H577" s="210">
        <v>134.86000000000001</v>
      </c>
      <c r="I577" s="211"/>
      <c r="J577" s="212">
        <f>ROUND(I577*H577,2)</f>
        <v>0</v>
      </c>
      <c r="K577" s="208" t="s">
        <v>142</v>
      </c>
      <c r="L577" s="46"/>
      <c r="M577" s="213" t="s">
        <v>19</v>
      </c>
      <c r="N577" s="214" t="s">
        <v>47</v>
      </c>
      <c r="O577" s="86"/>
      <c r="P577" s="215">
        <f>O577*H577</f>
        <v>0</v>
      </c>
      <c r="Q577" s="215">
        <v>1.0000000000000001E-05</v>
      </c>
      <c r="R577" s="215">
        <f>Q577*H577</f>
        <v>0.0013486000000000002</v>
      </c>
      <c r="S577" s="215">
        <v>0</v>
      </c>
      <c r="T577" s="216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17" t="s">
        <v>143</v>
      </c>
      <c r="AT577" s="217" t="s">
        <v>138</v>
      </c>
      <c r="AU577" s="217" t="s">
        <v>85</v>
      </c>
      <c r="AY577" s="19" t="s">
        <v>136</v>
      </c>
      <c r="BE577" s="218">
        <f>IF(N577="základní",J577,0)</f>
        <v>0</v>
      </c>
      <c r="BF577" s="218">
        <f>IF(N577="snížená",J577,0)</f>
        <v>0</v>
      </c>
      <c r="BG577" s="218">
        <f>IF(N577="zákl. přenesená",J577,0)</f>
        <v>0</v>
      </c>
      <c r="BH577" s="218">
        <f>IF(N577="sníž. přenesená",J577,0)</f>
        <v>0</v>
      </c>
      <c r="BI577" s="218">
        <f>IF(N577="nulová",J577,0)</f>
        <v>0</v>
      </c>
      <c r="BJ577" s="19" t="s">
        <v>83</v>
      </c>
      <c r="BK577" s="218">
        <f>ROUND(I577*H577,2)</f>
        <v>0</v>
      </c>
      <c r="BL577" s="19" t="s">
        <v>143</v>
      </c>
      <c r="BM577" s="217" t="s">
        <v>514</v>
      </c>
    </row>
    <row r="578" s="2" customFormat="1">
      <c r="A578" s="40"/>
      <c r="B578" s="41"/>
      <c r="C578" s="42"/>
      <c r="D578" s="219" t="s">
        <v>145</v>
      </c>
      <c r="E578" s="42"/>
      <c r="F578" s="220" t="s">
        <v>515</v>
      </c>
      <c r="G578" s="42"/>
      <c r="H578" s="42"/>
      <c r="I578" s="221"/>
      <c r="J578" s="42"/>
      <c r="K578" s="42"/>
      <c r="L578" s="46"/>
      <c r="M578" s="222"/>
      <c r="N578" s="223"/>
      <c r="O578" s="86"/>
      <c r="P578" s="86"/>
      <c r="Q578" s="86"/>
      <c r="R578" s="86"/>
      <c r="S578" s="86"/>
      <c r="T578" s="87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T578" s="19" t="s">
        <v>145</v>
      </c>
      <c r="AU578" s="19" t="s">
        <v>85</v>
      </c>
    </row>
    <row r="579" s="13" customFormat="1">
      <c r="A579" s="13"/>
      <c r="B579" s="224"/>
      <c r="C579" s="225"/>
      <c r="D579" s="226" t="s">
        <v>147</v>
      </c>
      <c r="E579" s="227" t="s">
        <v>19</v>
      </c>
      <c r="F579" s="228" t="s">
        <v>502</v>
      </c>
      <c r="G579" s="225"/>
      <c r="H579" s="227" t="s">
        <v>19</v>
      </c>
      <c r="I579" s="229"/>
      <c r="J579" s="225"/>
      <c r="K579" s="225"/>
      <c r="L579" s="230"/>
      <c r="M579" s="231"/>
      <c r="N579" s="232"/>
      <c r="O579" s="232"/>
      <c r="P579" s="232"/>
      <c r="Q579" s="232"/>
      <c r="R579" s="232"/>
      <c r="S579" s="232"/>
      <c r="T579" s="23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4" t="s">
        <v>147</v>
      </c>
      <c r="AU579" s="234" t="s">
        <v>85</v>
      </c>
      <c r="AV579" s="13" t="s">
        <v>83</v>
      </c>
      <c r="AW579" s="13" t="s">
        <v>36</v>
      </c>
      <c r="AX579" s="13" t="s">
        <v>76</v>
      </c>
      <c r="AY579" s="234" t="s">
        <v>136</v>
      </c>
    </row>
    <row r="580" s="14" customFormat="1">
      <c r="A580" s="14"/>
      <c r="B580" s="235"/>
      <c r="C580" s="236"/>
      <c r="D580" s="226" t="s">
        <v>147</v>
      </c>
      <c r="E580" s="237" t="s">
        <v>19</v>
      </c>
      <c r="F580" s="238" t="s">
        <v>516</v>
      </c>
      <c r="G580" s="236"/>
      <c r="H580" s="239">
        <v>112.23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5" t="s">
        <v>147</v>
      </c>
      <c r="AU580" s="245" t="s">
        <v>85</v>
      </c>
      <c r="AV580" s="14" t="s">
        <v>85</v>
      </c>
      <c r="AW580" s="14" t="s">
        <v>36</v>
      </c>
      <c r="AX580" s="14" t="s">
        <v>76</v>
      </c>
      <c r="AY580" s="245" t="s">
        <v>136</v>
      </c>
    </row>
    <row r="581" s="14" customFormat="1">
      <c r="A581" s="14"/>
      <c r="B581" s="235"/>
      <c r="C581" s="236"/>
      <c r="D581" s="226" t="s">
        <v>147</v>
      </c>
      <c r="E581" s="237" t="s">
        <v>19</v>
      </c>
      <c r="F581" s="238" t="s">
        <v>517</v>
      </c>
      <c r="G581" s="236"/>
      <c r="H581" s="239">
        <v>22.629999999999999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5" t="s">
        <v>147</v>
      </c>
      <c r="AU581" s="245" t="s">
        <v>85</v>
      </c>
      <c r="AV581" s="14" t="s">
        <v>85</v>
      </c>
      <c r="AW581" s="14" t="s">
        <v>36</v>
      </c>
      <c r="AX581" s="14" t="s">
        <v>76</v>
      </c>
      <c r="AY581" s="245" t="s">
        <v>136</v>
      </c>
    </row>
    <row r="582" s="15" customFormat="1">
      <c r="A582" s="15"/>
      <c r="B582" s="246"/>
      <c r="C582" s="247"/>
      <c r="D582" s="226" t="s">
        <v>147</v>
      </c>
      <c r="E582" s="248" t="s">
        <v>19</v>
      </c>
      <c r="F582" s="249" t="s">
        <v>152</v>
      </c>
      <c r="G582" s="247"/>
      <c r="H582" s="250">
        <v>134.86000000000001</v>
      </c>
      <c r="I582" s="251"/>
      <c r="J582" s="247"/>
      <c r="K582" s="247"/>
      <c r="L582" s="252"/>
      <c r="M582" s="253"/>
      <c r="N582" s="254"/>
      <c r="O582" s="254"/>
      <c r="P582" s="254"/>
      <c r="Q582" s="254"/>
      <c r="R582" s="254"/>
      <c r="S582" s="254"/>
      <c r="T582" s="25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56" t="s">
        <v>147</v>
      </c>
      <c r="AU582" s="256" t="s">
        <v>85</v>
      </c>
      <c r="AV582" s="15" t="s">
        <v>143</v>
      </c>
      <c r="AW582" s="15" t="s">
        <v>36</v>
      </c>
      <c r="AX582" s="15" t="s">
        <v>83</v>
      </c>
      <c r="AY582" s="256" t="s">
        <v>136</v>
      </c>
    </row>
    <row r="583" s="2" customFormat="1" ht="16.5" customHeight="1">
      <c r="A583" s="40"/>
      <c r="B583" s="41"/>
      <c r="C583" s="268" t="s">
        <v>518</v>
      </c>
      <c r="D583" s="268" t="s">
        <v>292</v>
      </c>
      <c r="E583" s="269" t="s">
        <v>519</v>
      </c>
      <c r="F583" s="270" t="s">
        <v>520</v>
      </c>
      <c r="G583" s="271" t="s">
        <v>160</v>
      </c>
      <c r="H583" s="272">
        <v>155.089</v>
      </c>
      <c r="I583" s="273"/>
      <c r="J583" s="274">
        <f>ROUND(I583*H583,2)</f>
        <v>0</v>
      </c>
      <c r="K583" s="270" t="s">
        <v>142</v>
      </c>
      <c r="L583" s="275"/>
      <c r="M583" s="276" t="s">
        <v>19</v>
      </c>
      <c r="N583" s="277" t="s">
        <v>47</v>
      </c>
      <c r="O583" s="86"/>
      <c r="P583" s="215">
        <f>O583*H583</f>
        <v>0</v>
      </c>
      <c r="Q583" s="215">
        <v>0.0026700000000000001</v>
      </c>
      <c r="R583" s="215">
        <f>Q583*H583</f>
        <v>0.41408762999999998</v>
      </c>
      <c r="S583" s="215">
        <v>0</v>
      </c>
      <c r="T583" s="216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17" t="s">
        <v>253</v>
      </c>
      <c r="AT583" s="217" t="s">
        <v>292</v>
      </c>
      <c r="AU583" s="217" t="s">
        <v>85</v>
      </c>
      <c r="AY583" s="19" t="s">
        <v>136</v>
      </c>
      <c r="BE583" s="218">
        <f>IF(N583="základní",J583,0)</f>
        <v>0</v>
      </c>
      <c r="BF583" s="218">
        <f>IF(N583="snížená",J583,0)</f>
        <v>0</v>
      </c>
      <c r="BG583" s="218">
        <f>IF(N583="zákl. přenesená",J583,0)</f>
        <v>0</v>
      </c>
      <c r="BH583" s="218">
        <f>IF(N583="sníž. přenesená",J583,0)</f>
        <v>0</v>
      </c>
      <c r="BI583" s="218">
        <f>IF(N583="nulová",J583,0)</f>
        <v>0</v>
      </c>
      <c r="BJ583" s="19" t="s">
        <v>83</v>
      </c>
      <c r="BK583" s="218">
        <f>ROUND(I583*H583,2)</f>
        <v>0</v>
      </c>
      <c r="BL583" s="19" t="s">
        <v>143</v>
      </c>
      <c r="BM583" s="217" t="s">
        <v>521</v>
      </c>
    </row>
    <row r="584" s="13" customFormat="1">
      <c r="A584" s="13"/>
      <c r="B584" s="224"/>
      <c r="C584" s="225"/>
      <c r="D584" s="226" t="s">
        <v>147</v>
      </c>
      <c r="E584" s="227" t="s">
        <v>19</v>
      </c>
      <c r="F584" s="228" t="s">
        <v>502</v>
      </c>
      <c r="G584" s="225"/>
      <c r="H584" s="227" t="s">
        <v>19</v>
      </c>
      <c r="I584" s="229"/>
      <c r="J584" s="225"/>
      <c r="K584" s="225"/>
      <c r="L584" s="230"/>
      <c r="M584" s="231"/>
      <c r="N584" s="232"/>
      <c r="O584" s="232"/>
      <c r="P584" s="232"/>
      <c r="Q584" s="232"/>
      <c r="R584" s="232"/>
      <c r="S584" s="232"/>
      <c r="T584" s="23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4" t="s">
        <v>147</v>
      </c>
      <c r="AU584" s="234" t="s">
        <v>85</v>
      </c>
      <c r="AV584" s="13" t="s">
        <v>83</v>
      </c>
      <c r="AW584" s="13" t="s">
        <v>36</v>
      </c>
      <c r="AX584" s="13" t="s">
        <v>76</v>
      </c>
      <c r="AY584" s="234" t="s">
        <v>136</v>
      </c>
    </row>
    <row r="585" s="14" customFormat="1">
      <c r="A585" s="14"/>
      <c r="B585" s="235"/>
      <c r="C585" s="236"/>
      <c r="D585" s="226" t="s">
        <v>147</v>
      </c>
      <c r="E585" s="237" t="s">
        <v>19</v>
      </c>
      <c r="F585" s="238" t="s">
        <v>516</v>
      </c>
      <c r="G585" s="236"/>
      <c r="H585" s="239">
        <v>112.23</v>
      </c>
      <c r="I585" s="240"/>
      <c r="J585" s="236"/>
      <c r="K585" s="236"/>
      <c r="L585" s="241"/>
      <c r="M585" s="242"/>
      <c r="N585" s="243"/>
      <c r="O585" s="243"/>
      <c r="P585" s="243"/>
      <c r="Q585" s="243"/>
      <c r="R585" s="243"/>
      <c r="S585" s="243"/>
      <c r="T585" s="24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5" t="s">
        <v>147</v>
      </c>
      <c r="AU585" s="245" t="s">
        <v>85</v>
      </c>
      <c r="AV585" s="14" t="s">
        <v>85</v>
      </c>
      <c r="AW585" s="14" t="s">
        <v>36</v>
      </c>
      <c r="AX585" s="14" t="s">
        <v>76</v>
      </c>
      <c r="AY585" s="245" t="s">
        <v>136</v>
      </c>
    </row>
    <row r="586" s="14" customFormat="1">
      <c r="A586" s="14"/>
      <c r="B586" s="235"/>
      <c r="C586" s="236"/>
      <c r="D586" s="226" t="s">
        <v>147</v>
      </c>
      <c r="E586" s="237" t="s">
        <v>19</v>
      </c>
      <c r="F586" s="238" t="s">
        <v>517</v>
      </c>
      <c r="G586" s="236"/>
      <c r="H586" s="239">
        <v>22.629999999999999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45" t="s">
        <v>147</v>
      </c>
      <c r="AU586" s="245" t="s">
        <v>85</v>
      </c>
      <c r="AV586" s="14" t="s">
        <v>85</v>
      </c>
      <c r="AW586" s="14" t="s">
        <v>36</v>
      </c>
      <c r="AX586" s="14" t="s">
        <v>76</v>
      </c>
      <c r="AY586" s="245" t="s">
        <v>136</v>
      </c>
    </row>
    <row r="587" s="15" customFormat="1">
      <c r="A587" s="15"/>
      <c r="B587" s="246"/>
      <c r="C587" s="247"/>
      <c r="D587" s="226" t="s">
        <v>147</v>
      </c>
      <c r="E587" s="248" t="s">
        <v>19</v>
      </c>
      <c r="F587" s="249" t="s">
        <v>152</v>
      </c>
      <c r="G587" s="247"/>
      <c r="H587" s="250">
        <v>134.86000000000001</v>
      </c>
      <c r="I587" s="251"/>
      <c r="J587" s="247"/>
      <c r="K587" s="247"/>
      <c r="L587" s="252"/>
      <c r="M587" s="253"/>
      <c r="N587" s="254"/>
      <c r="O587" s="254"/>
      <c r="P587" s="254"/>
      <c r="Q587" s="254"/>
      <c r="R587" s="254"/>
      <c r="S587" s="254"/>
      <c r="T587" s="25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56" t="s">
        <v>147</v>
      </c>
      <c r="AU587" s="256" t="s">
        <v>85</v>
      </c>
      <c r="AV587" s="15" t="s">
        <v>143</v>
      </c>
      <c r="AW587" s="15" t="s">
        <v>36</v>
      </c>
      <c r="AX587" s="15" t="s">
        <v>83</v>
      </c>
      <c r="AY587" s="256" t="s">
        <v>136</v>
      </c>
    </row>
    <row r="588" s="14" customFormat="1">
      <c r="A588" s="14"/>
      <c r="B588" s="235"/>
      <c r="C588" s="236"/>
      <c r="D588" s="226" t="s">
        <v>147</v>
      </c>
      <c r="E588" s="236"/>
      <c r="F588" s="238" t="s">
        <v>522</v>
      </c>
      <c r="G588" s="236"/>
      <c r="H588" s="239">
        <v>155.089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45" t="s">
        <v>147</v>
      </c>
      <c r="AU588" s="245" t="s">
        <v>85</v>
      </c>
      <c r="AV588" s="14" t="s">
        <v>85</v>
      </c>
      <c r="AW588" s="14" t="s">
        <v>4</v>
      </c>
      <c r="AX588" s="14" t="s">
        <v>83</v>
      </c>
      <c r="AY588" s="245" t="s">
        <v>136</v>
      </c>
    </row>
    <row r="589" s="2" customFormat="1" ht="21.75" customHeight="1">
      <c r="A589" s="40"/>
      <c r="B589" s="41"/>
      <c r="C589" s="206" t="s">
        <v>523</v>
      </c>
      <c r="D589" s="206" t="s">
        <v>138</v>
      </c>
      <c r="E589" s="207" t="s">
        <v>524</v>
      </c>
      <c r="F589" s="208" t="s">
        <v>525</v>
      </c>
      <c r="G589" s="209" t="s">
        <v>160</v>
      </c>
      <c r="H589" s="210">
        <v>2.1800000000000002</v>
      </c>
      <c r="I589" s="211"/>
      <c r="J589" s="212">
        <f>ROUND(I589*H589,2)</f>
        <v>0</v>
      </c>
      <c r="K589" s="208" t="s">
        <v>142</v>
      </c>
      <c r="L589" s="46"/>
      <c r="M589" s="213" t="s">
        <v>19</v>
      </c>
      <c r="N589" s="214" t="s">
        <v>47</v>
      </c>
      <c r="O589" s="86"/>
      <c r="P589" s="215">
        <f>O589*H589</f>
        <v>0</v>
      </c>
      <c r="Q589" s="215">
        <v>0</v>
      </c>
      <c r="R589" s="215">
        <f>Q589*H589</f>
        <v>0</v>
      </c>
      <c r="S589" s="215">
        <v>0</v>
      </c>
      <c r="T589" s="216">
        <f>S589*H589</f>
        <v>0</v>
      </c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R589" s="217" t="s">
        <v>143</v>
      </c>
      <c r="AT589" s="217" t="s">
        <v>138</v>
      </c>
      <c r="AU589" s="217" t="s">
        <v>85</v>
      </c>
      <c r="AY589" s="19" t="s">
        <v>136</v>
      </c>
      <c r="BE589" s="218">
        <f>IF(N589="základní",J589,0)</f>
        <v>0</v>
      </c>
      <c r="BF589" s="218">
        <f>IF(N589="snížená",J589,0)</f>
        <v>0</v>
      </c>
      <c r="BG589" s="218">
        <f>IF(N589="zákl. přenesená",J589,0)</f>
        <v>0</v>
      </c>
      <c r="BH589" s="218">
        <f>IF(N589="sníž. přenesená",J589,0)</f>
        <v>0</v>
      </c>
      <c r="BI589" s="218">
        <f>IF(N589="nulová",J589,0)</f>
        <v>0</v>
      </c>
      <c r="BJ589" s="19" t="s">
        <v>83</v>
      </c>
      <c r="BK589" s="218">
        <f>ROUND(I589*H589,2)</f>
        <v>0</v>
      </c>
      <c r="BL589" s="19" t="s">
        <v>143</v>
      </c>
      <c r="BM589" s="217" t="s">
        <v>526</v>
      </c>
    </row>
    <row r="590" s="2" customFormat="1">
      <c r="A590" s="40"/>
      <c r="B590" s="41"/>
      <c r="C590" s="42"/>
      <c r="D590" s="219" t="s">
        <v>145</v>
      </c>
      <c r="E590" s="42"/>
      <c r="F590" s="220" t="s">
        <v>527</v>
      </c>
      <c r="G590" s="42"/>
      <c r="H590" s="42"/>
      <c r="I590" s="221"/>
      <c r="J590" s="42"/>
      <c r="K590" s="42"/>
      <c r="L590" s="46"/>
      <c r="M590" s="222"/>
      <c r="N590" s="223"/>
      <c r="O590" s="86"/>
      <c r="P590" s="86"/>
      <c r="Q590" s="86"/>
      <c r="R590" s="86"/>
      <c r="S590" s="86"/>
      <c r="T590" s="87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T590" s="19" t="s">
        <v>145</v>
      </c>
      <c r="AU590" s="19" t="s">
        <v>85</v>
      </c>
    </row>
    <row r="591" s="14" customFormat="1">
      <c r="A591" s="14"/>
      <c r="B591" s="235"/>
      <c r="C591" s="236"/>
      <c r="D591" s="226" t="s">
        <v>147</v>
      </c>
      <c r="E591" s="237" t="s">
        <v>19</v>
      </c>
      <c r="F591" s="238" t="s">
        <v>528</v>
      </c>
      <c r="G591" s="236"/>
      <c r="H591" s="239">
        <v>2.1800000000000002</v>
      </c>
      <c r="I591" s="240"/>
      <c r="J591" s="236"/>
      <c r="K591" s="236"/>
      <c r="L591" s="241"/>
      <c r="M591" s="242"/>
      <c r="N591" s="243"/>
      <c r="O591" s="243"/>
      <c r="P591" s="243"/>
      <c r="Q591" s="243"/>
      <c r="R591" s="243"/>
      <c r="S591" s="243"/>
      <c r="T591" s="24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5" t="s">
        <v>147</v>
      </c>
      <c r="AU591" s="245" t="s">
        <v>85</v>
      </c>
      <c r="AV591" s="14" t="s">
        <v>85</v>
      </c>
      <c r="AW591" s="14" t="s">
        <v>36</v>
      </c>
      <c r="AX591" s="14" t="s">
        <v>83</v>
      </c>
      <c r="AY591" s="245" t="s">
        <v>136</v>
      </c>
    </row>
    <row r="592" s="2" customFormat="1" ht="24.15" customHeight="1">
      <c r="A592" s="40"/>
      <c r="B592" s="41"/>
      <c r="C592" s="206" t="s">
        <v>529</v>
      </c>
      <c r="D592" s="206" t="s">
        <v>138</v>
      </c>
      <c r="E592" s="207" t="s">
        <v>530</v>
      </c>
      <c r="F592" s="208" t="s">
        <v>531</v>
      </c>
      <c r="G592" s="209" t="s">
        <v>372</v>
      </c>
      <c r="H592" s="210">
        <v>3</v>
      </c>
      <c r="I592" s="211"/>
      <c r="J592" s="212">
        <f>ROUND(I592*H592,2)</f>
        <v>0</v>
      </c>
      <c r="K592" s="208" t="s">
        <v>142</v>
      </c>
      <c r="L592" s="46"/>
      <c r="M592" s="213" t="s">
        <v>19</v>
      </c>
      <c r="N592" s="214" t="s">
        <v>47</v>
      </c>
      <c r="O592" s="86"/>
      <c r="P592" s="215">
        <f>O592*H592</f>
        <v>0</v>
      </c>
      <c r="Q592" s="215">
        <v>0.040730000000000002</v>
      </c>
      <c r="R592" s="215">
        <f>Q592*H592</f>
        <v>0.12219000000000001</v>
      </c>
      <c r="S592" s="215">
        <v>0</v>
      </c>
      <c r="T592" s="216">
        <f>S592*H592</f>
        <v>0</v>
      </c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R592" s="217" t="s">
        <v>143</v>
      </c>
      <c r="AT592" s="217" t="s">
        <v>138</v>
      </c>
      <c r="AU592" s="217" t="s">
        <v>85</v>
      </c>
      <c r="AY592" s="19" t="s">
        <v>136</v>
      </c>
      <c r="BE592" s="218">
        <f>IF(N592="základní",J592,0)</f>
        <v>0</v>
      </c>
      <c r="BF592" s="218">
        <f>IF(N592="snížená",J592,0)</f>
        <v>0</v>
      </c>
      <c r="BG592" s="218">
        <f>IF(N592="zákl. přenesená",J592,0)</f>
        <v>0</v>
      </c>
      <c r="BH592" s="218">
        <f>IF(N592="sníž. přenesená",J592,0)</f>
        <v>0</v>
      </c>
      <c r="BI592" s="218">
        <f>IF(N592="nulová",J592,0)</f>
        <v>0</v>
      </c>
      <c r="BJ592" s="19" t="s">
        <v>83</v>
      </c>
      <c r="BK592" s="218">
        <f>ROUND(I592*H592,2)</f>
        <v>0</v>
      </c>
      <c r="BL592" s="19" t="s">
        <v>143</v>
      </c>
      <c r="BM592" s="217" t="s">
        <v>532</v>
      </c>
    </row>
    <row r="593" s="2" customFormat="1">
      <c r="A593" s="40"/>
      <c r="B593" s="41"/>
      <c r="C593" s="42"/>
      <c r="D593" s="219" t="s">
        <v>145</v>
      </c>
      <c r="E593" s="42"/>
      <c r="F593" s="220" t="s">
        <v>533</v>
      </c>
      <c r="G593" s="42"/>
      <c r="H593" s="42"/>
      <c r="I593" s="221"/>
      <c r="J593" s="42"/>
      <c r="K593" s="42"/>
      <c r="L593" s="46"/>
      <c r="M593" s="222"/>
      <c r="N593" s="223"/>
      <c r="O593" s="86"/>
      <c r="P593" s="86"/>
      <c r="Q593" s="86"/>
      <c r="R593" s="86"/>
      <c r="S593" s="86"/>
      <c r="T593" s="87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T593" s="19" t="s">
        <v>145</v>
      </c>
      <c r="AU593" s="19" t="s">
        <v>85</v>
      </c>
    </row>
    <row r="594" s="13" customFormat="1">
      <c r="A594" s="13"/>
      <c r="B594" s="224"/>
      <c r="C594" s="225"/>
      <c r="D594" s="226" t="s">
        <v>147</v>
      </c>
      <c r="E594" s="227" t="s">
        <v>19</v>
      </c>
      <c r="F594" s="228" t="s">
        <v>502</v>
      </c>
      <c r="G594" s="225"/>
      <c r="H594" s="227" t="s">
        <v>19</v>
      </c>
      <c r="I594" s="229"/>
      <c r="J594" s="225"/>
      <c r="K594" s="225"/>
      <c r="L594" s="230"/>
      <c r="M594" s="231"/>
      <c r="N594" s="232"/>
      <c r="O594" s="232"/>
      <c r="P594" s="232"/>
      <c r="Q594" s="232"/>
      <c r="R594" s="232"/>
      <c r="S594" s="232"/>
      <c r="T594" s="23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4" t="s">
        <v>147</v>
      </c>
      <c r="AU594" s="234" t="s">
        <v>85</v>
      </c>
      <c r="AV594" s="13" t="s">
        <v>83</v>
      </c>
      <c r="AW594" s="13" t="s">
        <v>36</v>
      </c>
      <c r="AX594" s="13" t="s">
        <v>76</v>
      </c>
      <c r="AY594" s="234" t="s">
        <v>136</v>
      </c>
    </row>
    <row r="595" s="14" customFormat="1">
      <c r="A595" s="14"/>
      <c r="B595" s="235"/>
      <c r="C595" s="236"/>
      <c r="D595" s="226" t="s">
        <v>147</v>
      </c>
      <c r="E595" s="237" t="s">
        <v>19</v>
      </c>
      <c r="F595" s="238" t="s">
        <v>157</v>
      </c>
      <c r="G595" s="236"/>
      <c r="H595" s="239">
        <v>3</v>
      </c>
      <c r="I595" s="240"/>
      <c r="J595" s="236"/>
      <c r="K595" s="236"/>
      <c r="L595" s="241"/>
      <c r="M595" s="242"/>
      <c r="N595" s="243"/>
      <c r="O595" s="243"/>
      <c r="P595" s="243"/>
      <c r="Q595" s="243"/>
      <c r="R595" s="243"/>
      <c r="S595" s="243"/>
      <c r="T595" s="24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5" t="s">
        <v>147</v>
      </c>
      <c r="AU595" s="245" t="s">
        <v>85</v>
      </c>
      <c r="AV595" s="14" t="s">
        <v>85</v>
      </c>
      <c r="AW595" s="14" t="s">
        <v>36</v>
      </c>
      <c r="AX595" s="14" t="s">
        <v>83</v>
      </c>
      <c r="AY595" s="245" t="s">
        <v>136</v>
      </c>
    </row>
    <row r="596" s="2" customFormat="1" ht="33" customHeight="1">
      <c r="A596" s="40"/>
      <c r="B596" s="41"/>
      <c r="C596" s="206" t="s">
        <v>534</v>
      </c>
      <c r="D596" s="206" t="s">
        <v>138</v>
      </c>
      <c r="E596" s="207" t="s">
        <v>535</v>
      </c>
      <c r="F596" s="208" t="s">
        <v>536</v>
      </c>
      <c r="G596" s="209" t="s">
        <v>537</v>
      </c>
      <c r="H596" s="210">
        <v>1</v>
      </c>
      <c r="I596" s="211"/>
      <c r="J596" s="212">
        <f>ROUND(I596*H596,2)</f>
        <v>0</v>
      </c>
      <c r="K596" s="208" t="s">
        <v>19</v>
      </c>
      <c r="L596" s="46"/>
      <c r="M596" s="213" t="s">
        <v>19</v>
      </c>
      <c r="N596" s="214" t="s">
        <v>47</v>
      </c>
      <c r="O596" s="86"/>
      <c r="P596" s="215">
        <f>O596*H596</f>
        <v>0</v>
      </c>
      <c r="Q596" s="215">
        <v>3.9738000000000002</v>
      </c>
      <c r="R596" s="215">
        <f>Q596*H596</f>
        <v>3.9738000000000002</v>
      </c>
      <c r="S596" s="215">
        <v>0</v>
      </c>
      <c r="T596" s="216">
        <f>S596*H596</f>
        <v>0</v>
      </c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R596" s="217" t="s">
        <v>143</v>
      </c>
      <c r="AT596" s="217" t="s">
        <v>138</v>
      </c>
      <c r="AU596" s="217" t="s">
        <v>85</v>
      </c>
      <c r="AY596" s="19" t="s">
        <v>136</v>
      </c>
      <c r="BE596" s="218">
        <f>IF(N596="základní",J596,0)</f>
        <v>0</v>
      </c>
      <c r="BF596" s="218">
        <f>IF(N596="snížená",J596,0)</f>
        <v>0</v>
      </c>
      <c r="BG596" s="218">
        <f>IF(N596="zákl. přenesená",J596,0)</f>
        <v>0</v>
      </c>
      <c r="BH596" s="218">
        <f>IF(N596="sníž. přenesená",J596,0)</f>
        <v>0</v>
      </c>
      <c r="BI596" s="218">
        <f>IF(N596="nulová",J596,0)</f>
        <v>0</v>
      </c>
      <c r="BJ596" s="19" t="s">
        <v>83</v>
      </c>
      <c r="BK596" s="218">
        <f>ROUND(I596*H596,2)</f>
        <v>0</v>
      </c>
      <c r="BL596" s="19" t="s">
        <v>143</v>
      </c>
      <c r="BM596" s="217" t="s">
        <v>538</v>
      </c>
    </row>
    <row r="597" s="13" customFormat="1">
      <c r="A597" s="13"/>
      <c r="B597" s="224"/>
      <c r="C597" s="225"/>
      <c r="D597" s="226" t="s">
        <v>147</v>
      </c>
      <c r="E597" s="227" t="s">
        <v>19</v>
      </c>
      <c r="F597" s="228" t="s">
        <v>539</v>
      </c>
      <c r="G597" s="225"/>
      <c r="H597" s="227" t="s">
        <v>19</v>
      </c>
      <c r="I597" s="229"/>
      <c r="J597" s="225"/>
      <c r="K597" s="225"/>
      <c r="L597" s="230"/>
      <c r="M597" s="231"/>
      <c r="N597" s="232"/>
      <c r="O597" s="232"/>
      <c r="P597" s="232"/>
      <c r="Q597" s="232"/>
      <c r="R597" s="232"/>
      <c r="S597" s="232"/>
      <c r="T597" s="23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34" t="s">
        <v>147</v>
      </c>
      <c r="AU597" s="234" t="s">
        <v>85</v>
      </c>
      <c r="AV597" s="13" t="s">
        <v>83</v>
      </c>
      <c r="AW597" s="13" t="s">
        <v>36</v>
      </c>
      <c r="AX597" s="13" t="s">
        <v>76</v>
      </c>
      <c r="AY597" s="234" t="s">
        <v>136</v>
      </c>
    </row>
    <row r="598" s="14" customFormat="1">
      <c r="A598" s="14"/>
      <c r="B598" s="235"/>
      <c r="C598" s="236"/>
      <c r="D598" s="226" t="s">
        <v>147</v>
      </c>
      <c r="E598" s="237" t="s">
        <v>19</v>
      </c>
      <c r="F598" s="238" t="s">
        <v>83</v>
      </c>
      <c r="G598" s="236"/>
      <c r="H598" s="239">
        <v>1</v>
      </c>
      <c r="I598" s="240"/>
      <c r="J598" s="236"/>
      <c r="K598" s="236"/>
      <c r="L598" s="241"/>
      <c r="M598" s="242"/>
      <c r="N598" s="243"/>
      <c r="O598" s="243"/>
      <c r="P598" s="243"/>
      <c r="Q598" s="243"/>
      <c r="R598" s="243"/>
      <c r="S598" s="243"/>
      <c r="T598" s="24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5" t="s">
        <v>147</v>
      </c>
      <c r="AU598" s="245" t="s">
        <v>85</v>
      </c>
      <c r="AV598" s="14" t="s">
        <v>85</v>
      </c>
      <c r="AW598" s="14" t="s">
        <v>36</v>
      </c>
      <c r="AX598" s="14" t="s">
        <v>83</v>
      </c>
      <c r="AY598" s="245" t="s">
        <v>136</v>
      </c>
    </row>
    <row r="599" s="2" customFormat="1" ht="33" customHeight="1">
      <c r="A599" s="40"/>
      <c r="B599" s="41"/>
      <c r="C599" s="206" t="s">
        <v>540</v>
      </c>
      <c r="D599" s="206" t="s">
        <v>138</v>
      </c>
      <c r="E599" s="207" t="s">
        <v>541</v>
      </c>
      <c r="F599" s="208" t="s">
        <v>542</v>
      </c>
      <c r="G599" s="209" t="s">
        <v>537</v>
      </c>
      <c r="H599" s="210">
        <v>2</v>
      </c>
      <c r="I599" s="211"/>
      <c r="J599" s="212">
        <f>ROUND(I599*H599,2)</f>
        <v>0</v>
      </c>
      <c r="K599" s="208" t="s">
        <v>19</v>
      </c>
      <c r="L599" s="46"/>
      <c r="M599" s="213" t="s">
        <v>19</v>
      </c>
      <c r="N599" s="214" t="s">
        <v>47</v>
      </c>
      <c r="O599" s="86"/>
      <c r="P599" s="215">
        <f>O599*H599</f>
        <v>0</v>
      </c>
      <c r="Q599" s="215">
        <v>3.6800199999999998</v>
      </c>
      <c r="R599" s="215">
        <f>Q599*H599</f>
        <v>7.3600399999999997</v>
      </c>
      <c r="S599" s="215">
        <v>0</v>
      </c>
      <c r="T599" s="216">
        <f>S599*H599</f>
        <v>0</v>
      </c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R599" s="217" t="s">
        <v>143</v>
      </c>
      <c r="AT599" s="217" t="s">
        <v>138</v>
      </c>
      <c r="AU599" s="217" t="s">
        <v>85</v>
      </c>
      <c r="AY599" s="19" t="s">
        <v>136</v>
      </c>
      <c r="BE599" s="218">
        <f>IF(N599="základní",J599,0)</f>
        <v>0</v>
      </c>
      <c r="BF599" s="218">
        <f>IF(N599="snížená",J599,0)</f>
        <v>0</v>
      </c>
      <c r="BG599" s="218">
        <f>IF(N599="zákl. přenesená",J599,0)</f>
        <v>0</v>
      </c>
      <c r="BH599" s="218">
        <f>IF(N599="sníž. přenesená",J599,0)</f>
        <v>0</v>
      </c>
      <c r="BI599" s="218">
        <f>IF(N599="nulová",J599,0)</f>
        <v>0</v>
      </c>
      <c r="BJ599" s="19" t="s">
        <v>83</v>
      </c>
      <c r="BK599" s="218">
        <f>ROUND(I599*H599,2)</f>
        <v>0</v>
      </c>
      <c r="BL599" s="19" t="s">
        <v>143</v>
      </c>
      <c r="BM599" s="217" t="s">
        <v>543</v>
      </c>
    </row>
    <row r="600" s="13" customFormat="1">
      <c r="A600" s="13"/>
      <c r="B600" s="224"/>
      <c r="C600" s="225"/>
      <c r="D600" s="226" t="s">
        <v>147</v>
      </c>
      <c r="E600" s="227" t="s">
        <v>19</v>
      </c>
      <c r="F600" s="228" t="s">
        <v>544</v>
      </c>
      <c r="G600" s="225"/>
      <c r="H600" s="227" t="s">
        <v>19</v>
      </c>
      <c r="I600" s="229"/>
      <c r="J600" s="225"/>
      <c r="K600" s="225"/>
      <c r="L600" s="230"/>
      <c r="M600" s="231"/>
      <c r="N600" s="232"/>
      <c r="O600" s="232"/>
      <c r="P600" s="232"/>
      <c r="Q600" s="232"/>
      <c r="R600" s="232"/>
      <c r="S600" s="232"/>
      <c r="T600" s="23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4" t="s">
        <v>147</v>
      </c>
      <c r="AU600" s="234" t="s">
        <v>85</v>
      </c>
      <c r="AV600" s="13" t="s">
        <v>83</v>
      </c>
      <c r="AW600" s="13" t="s">
        <v>36</v>
      </c>
      <c r="AX600" s="13" t="s">
        <v>76</v>
      </c>
      <c r="AY600" s="234" t="s">
        <v>136</v>
      </c>
    </row>
    <row r="601" s="14" customFormat="1">
      <c r="A601" s="14"/>
      <c r="B601" s="235"/>
      <c r="C601" s="236"/>
      <c r="D601" s="226" t="s">
        <v>147</v>
      </c>
      <c r="E601" s="237" t="s">
        <v>19</v>
      </c>
      <c r="F601" s="238" t="s">
        <v>85</v>
      </c>
      <c r="G601" s="236"/>
      <c r="H601" s="239">
        <v>2</v>
      </c>
      <c r="I601" s="240"/>
      <c r="J601" s="236"/>
      <c r="K601" s="236"/>
      <c r="L601" s="241"/>
      <c r="M601" s="242"/>
      <c r="N601" s="243"/>
      <c r="O601" s="243"/>
      <c r="P601" s="243"/>
      <c r="Q601" s="243"/>
      <c r="R601" s="243"/>
      <c r="S601" s="243"/>
      <c r="T601" s="24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45" t="s">
        <v>147</v>
      </c>
      <c r="AU601" s="245" t="s">
        <v>85</v>
      </c>
      <c r="AV601" s="14" t="s">
        <v>85</v>
      </c>
      <c r="AW601" s="14" t="s">
        <v>36</v>
      </c>
      <c r="AX601" s="14" t="s">
        <v>83</v>
      </c>
      <c r="AY601" s="245" t="s">
        <v>136</v>
      </c>
    </row>
    <row r="602" s="12" customFormat="1" ht="22.8" customHeight="1">
      <c r="A602" s="12"/>
      <c r="B602" s="190"/>
      <c r="C602" s="191"/>
      <c r="D602" s="192" t="s">
        <v>75</v>
      </c>
      <c r="E602" s="204" t="s">
        <v>259</v>
      </c>
      <c r="F602" s="204" t="s">
        <v>545</v>
      </c>
      <c r="G602" s="191"/>
      <c r="H602" s="191"/>
      <c r="I602" s="194"/>
      <c r="J602" s="205">
        <f>BK602</f>
        <v>0</v>
      </c>
      <c r="K602" s="191"/>
      <c r="L602" s="196"/>
      <c r="M602" s="197"/>
      <c r="N602" s="198"/>
      <c r="O602" s="198"/>
      <c r="P602" s="199">
        <f>SUM(P603:P697)</f>
        <v>0</v>
      </c>
      <c r="Q602" s="198"/>
      <c r="R602" s="199">
        <f>SUM(R603:R697)</f>
        <v>4.4936008000000003</v>
      </c>
      <c r="S602" s="198"/>
      <c r="T602" s="200">
        <f>SUM(T603:T697)</f>
        <v>14.313683999999999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01" t="s">
        <v>83</v>
      </c>
      <c r="AT602" s="202" t="s">
        <v>75</v>
      </c>
      <c r="AU602" s="202" t="s">
        <v>83</v>
      </c>
      <c r="AY602" s="201" t="s">
        <v>136</v>
      </c>
      <c r="BK602" s="203">
        <f>SUM(BK603:BK697)</f>
        <v>0</v>
      </c>
    </row>
    <row r="603" s="2" customFormat="1" ht="24.15" customHeight="1">
      <c r="A603" s="40"/>
      <c r="B603" s="41"/>
      <c r="C603" s="206" t="s">
        <v>546</v>
      </c>
      <c r="D603" s="206" t="s">
        <v>138</v>
      </c>
      <c r="E603" s="207" t="s">
        <v>547</v>
      </c>
      <c r="F603" s="208" t="s">
        <v>548</v>
      </c>
      <c r="G603" s="209" t="s">
        <v>160</v>
      </c>
      <c r="H603" s="210">
        <v>15</v>
      </c>
      <c r="I603" s="211"/>
      <c r="J603" s="212">
        <f>ROUND(I603*H603,2)</f>
        <v>0</v>
      </c>
      <c r="K603" s="208" t="s">
        <v>142</v>
      </c>
      <c r="L603" s="46"/>
      <c r="M603" s="213" t="s">
        <v>19</v>
      </c>
      <c r="N603" s="214" t="s">
        <v>47</v>
      </c>
      <c r="O603" s="86"/>
      <c r="P603" s="215">
        <f>O603*H603</f>
        <v>0</v>
      </c>
      <c r="Q603" s="215">
        <v>0.10095</v>
      </c>
      <c r="R603" s="215">
        <f>Q603*H603</f>
        <v>1.5142499999999999</v>
      </c>
      <c r="S603" s="215">
        <v>0</v>
      </c>
      <c r="T603" s="216">
        <f>S603*H603</f>
        <v>0</v>
      </c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R603" s="217" t="s">
        <v>143</v>
      </c>
      <c r="AT603" s="217" t="s">
        <v>138</v>
      </c>
      <c r="AU603" s="217" t="s">
        <v>85</v>
      </c>
      <c r="AY603" s="19" t="s">
        <v>136</v>
      </c>
      <c r="BE603" s="218">
        <f>IF(N603="základní",J603,0)</f>
        <v>0</v>
      </c>
      <c r="BF603" s="218">
        <f>IF(N603="snížená",J603,0)</f>
        <v>0</v>
      </c>
      <c r="BG603" s="218">
        <f>IF(N603="zákl. přenesená",J603,0)</f>
        <v>0</v>
      </c>
      <c r="BH603" s="218">
        <f>IF(N603="sníž. přenesená",J603,0)</f>
        <v>0</v>
      </c>
      <c r="BI603" s="218">
        <f>IF(N603="nulová",J603,0)</f>
        <v>0</v>
      </c>
      <c r="BJ603" s="19" t="s">
        <v>83</v>
      </c>
      <c r="BK603" s="218">
        <f>ROUND(I603*H603,2)</f>
        <v>0</v>
      </c>
      <c r="BL603" s="19" t="s">
        <v>143</v>
      </c>
      <c r="BM603" s="217" t="s">
        <v>549</v>
      </c>
    </row>
    <row r="604" s="2" customFormat="1">
      <c r="A604" s="40"/>
      <c r="B604" s="41"/>
      <c r="C604" s="42"/>
      <c r="D604" s="219" t="s">
        <v>145</v>
      </c>
      <c r="E604" s="42"/>
      <c r="F604" s="220" t="s">
        <v>550</v>
      </c>
      <c r="G604" s="42"/>
      <c r="H604" s="42"/>
      <c r="I604" s="221"/>
      <c r="J604" s="42"/>
      <c r="K604" s="42"/>
      <c r="L604" s="46"/>
      <c r="M604" s="222"/>
      <c r="N604" s="223"/>
      <c r="O604" s="86"/>
      <c r="P604" s="86"/>
      <c r="Q604" s="86"/>
      <c r="R604" s="86"/>
      <c r="S604" s="86"/>
      <c r="T604" s="87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T604" s="19" t="s">
        <v>145</v>
      </c>
      <c r="AU604" s="19" t="s">
        <v>85</v>
      </c>
    </row>
    <row r="605" s="13" customFormat="1">
      <c r="A605" s="13"/>
      <c r="B605" s="224"/>
      <c r="C605" s="225"/>
      <c r="D605" s="226" t="s">
        <v>147</v>
      </c>
      <c r="E605" s="227" t="s">
        <v>19</v>
      </c>
      <c r="F605" s="228" t="s">
        <v>551</v>
      </c>
      <c r="G605" s="225"/>
      <c r="H605" s="227" t="s">
        <v>19</v>
      </c>
      <c r="I605" s="229"/>
      <c r="J605" s="225"/>
      <c r="K605" s="225"/>
      <c r="L605" s="230"/>
      <c r="M605" s="231"/>
      <c r="N605" s="232"/>
      <c r="O605" s="232"/>
      <c r="P605" s="232"/>
      <c r="Q605" s="232"/>
      <c r="R605" s="232"/>
      <c r="S605" s="232"/>
      <c r="T605" s="23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4" t="s">
        <v>147</v>
      </c>
      <c r="AU605" s="234" t="s">
        <v>85</v>
      </c>
      <c r="AV605" s="13" t="s">
        <v>83</v>
      </c>
      <c r="AW605" s="13" t="s">
        <v>36</v>
      </c>
      <c r="AX605" s="13" t="s">
        <v>76</v>
      </c>
      <c r="AY605" s="234" t="s">
        <v>136</v>
      </c>
    </row>
    <row r="606" s="14" customFormat="1">
      <c r="A606" s="14"/>
      <c r="B606" s="235"/>
      <c r="C606" s="236"/>
      <c r="D606" s="226" t="s">
        <v>147</v>
      </c>
      <c r="E606" s="237" t="s">
        <v>19</v>
      </c>
      <c r="F606" s="238" t="s">
        <v>552</v>
      </c>
      <c r="G606" s="236"/>
      <c r="H606" s="239">
        <v>9</v>
      </c>
      <c r="I606" s="240"/>
      <c r="J606" s="236"/>
      <c r="K606" s="236"/>
      <c r="L606" s="241"/>
      <c r="M606" s="242"/>
      <c r="N606" s="243"/>
      <c r="O606" s="243"/>
      <c r="P606" s="243"/>
      <c r="Q606" s="243"/>
      <c r="R606" s="243"/>
      <c r="S606" s="243"/>
      <c r="T606" s="24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5" t="s">
        <v>147</v>
      </c>
      <c r="AU606" s="245" t="s">
        <v>85</v>
      </c>
      <c r="AV606" s="14" t="s">
        <v>85</v>
      </c>
      <c r="AW606" s="14" t="s">
        <v>36</v>
      </c>
      <c r="AX606" s="14" t="s">
        <v>76</v>
      </c>
      <c r="AY606" s="245" t="s">
        <v>136</v>
      </c>
    </row>
    <row r="607" s="13" customFormat="1">
      <c r="A607" s="13"/>
      <c r="B607" s="224"/>
      <c r="C607" s="225"/>
      <c r="D607" s="226" t="s">
        <v>147</v>
      </c>
      <c r="E607" s="227" t="s">
        <v>19</v>
      </c>
      <c r="F607" s="228" t="s">
        <v>553</v>
      </c>
      <c r="G607" s="225"/>
      <c r="H607" s="227" t="s">
        <v>19</v>
      </c>
      <c r="I607" s="229"/>
      <c r="J607" s="225"/>
      <c r="K607" s="225"/>
      <c r="L607" s="230"/>
      <c r="M607" s="231"/>
      <c r="N607" s="232"/>
      <c r="O607" s="232"/>
      <c r="P607" s="232"/>
      <c r="Q607" s="232"/>
      <c r="R607" s="232"/>
      <c r="S607" s="232"/>
      <c r="T607" s="23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4" t="s">
        <v>147</v>
      </c>
      <c r="AU607" s="234" t="s">
        <v>85</v>
      </c>
      <c r="AV607" s="13" t="s">
        <v>83</v>
      </c>
      <c r="AW607" s="13" t="s">
        <v>36</v>
      </c>
      <c r="AX607" s="13" t="s">
        <v>76</v>
      </c>
      <c r="AY607" s="234" t="s">
        <v>136</v>
      </c>
    </row>
    <row r="608" s="14" customFormat="1">
      <c r="A608" s="14"/>
      <c r="B608" s="235"/>
      <c r="C608" s="236"/>
      <c r="D608" s="226" t="s">
        <v>147</v>
      </c>
      <c r="E608" s="237" t="s">
        <v>19</v>
      </c>
      <c r="F608" s="238" t="s">
        <v>207</v>
      </c>
      <c r="G608" s="236"/>
      <c r="H608" s="239">
        <v>6</v>
      </c>
      <c r="I608" s="240"/>
      <c r="J608" s="236"/>
      <c r="K608" s="236"/>
      <c r="L608" s="241"/>
      <c r="M608" s="242"/>
      <c r="N608" s="243"/>
      <c r="O608" s="243"/>
      <c r="P608" s="243"/>
      <c r="Q608" s="243"/>
      <c r="R608" s="243"/>
      <c r="S608" s="243"/>
      <c r="T608" s="24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5" t="s">
        <v>147</v>
      </c>
      <c r="AU608" s="245" t="s">
        <v>85</v>
      </c>
      <c r="AV608" s="14" t="s">
        <v>85</v>
      </c>
      <c r="AW608" s="14" t="s">
        <v>36</v>
      </c>
      <c r="AX608" s="14" t="s">
        <v>76</v>
      </c>
      <c r="AY608" s="245" t="s">
        <v>136</v>
      </c>
    </row>
    <row r="609" s="15" customFormat="1">
      <c r="A609" s="15"/>
      <c r="B609" s="246"/>
      <c r="C609" s="247"/>
      <c r="D609" s="226" t="s">
        <v>147</v>
      </c>
      <c r="E609" s="248" t="s">
        <v>19</v>
      </c>
      <c r="F609" s="249" t="s">
        <v>152</v>
      </c>
      <c r="G609" s="247"/>
      <c r="H609" s="250">
        <v>15</v>
      </c>
      <c r="I609" s="251"/>
      <c r="J609" s="247"/>
      <c r="K609" s="247"/>
      <c r="L609" s="252"/>
      <c r="M609" s="253"/>
      <c r="N609" s="254"/>
      <c r="O609" s="254"/>
      <c r="P609" s="254"/>
      <c r="Q609" s="254"/>
      <c r="R609" s="254"/>
      <c r="S609" s="254"/>
      <c r="T609" s="25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T609" s="256" t="s">
        <v>147</v>
      </c>
      <c r="AU609" s="256" t="s">
        <v>85</v>
      </c>
      <c r="AV609" s="15" t="s">
        <v>143</v>
      </c>
      <c r="AW609" s="15" t="s">
        <v>36</v>
      </c>
      <c r="AX609" s="15" t="s">
        <v>83</v>
      </c>
      <c r="AY609" s="256" t="s">
        <v>136</v>
      </c>
    </row>
    <row r="610" s="2" customFormat="1" ht="16.5" customHeight="1">
      <c r="A610" s="40"/>
      <c r="B610" s="41"/>
      <c r="C610" s="268" t="s">
        <v>554</v>
      </c>
      <c r="D610" s="268" t="s">
        <v>292</v>
      </c>
      <c r="E610" s="269" t="s">
        <v>555</v>
      </c>
      <c r="F610" s="270" t="s">
        <v>556</v>
      </c>
      <c r="G610" s="271" t="s">
        <v>160</v>
      </c>
      <c r="H610" s="272">
        <v>6</v>
      </c>
      <c r="I610" s="273"/>
      <c r="J610" s="274">
        <f>ROUND(I610*H610,2)</f>
        <v>0</v>
      </c>
      <c r="K610" s="270" t="s">
        <v>142</v>
      </c>
      <c r="L610" s="275"/>
      <c r="M610" s="276" t="s">
        <v>19</v>
      </c>
      <c r="N610" s="277" t="s">
        <v>47</v>
      </c>
      <c r="O610" s="86"/>
      <c r="P610" s="215">
        <f>O610*H610</f>
        <v>0</v>
      </c>
      <c r="Q610" s="215">
        <v>0.028000000000000001</v>
      </c>
      <c r="R610" s="215">
        <f>Q610*H610</f>
        <v>0.16800000000000001</v>
      </c>
      <c r="S610" s="215">
        <v>0</v>
      </c>
      <c r="T610" s="216">
        <f>S610*H610</f>
        <v>0</v>
      </c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R610" s="217" t="s">
        <v>253</v>
      </c>
      <c r="AT610" s="217" t="s">
        <v>292</v>
      </c>
      <c r="AU610" s="217" t="s">
        <v>85</v>
      </c>
      <c r="AY610" s="19" t="s">
        <v>136</v>
      </c>
      <c r="BE610" s="218">
        <f>IF(N610="základní",J610,0)</f>
        <v>0</v>
      </c>
      <c r="BF610" s="218">
        <f>IF(N610="snížená",J610,0)</f>
        <v>0</v>
      </c>
      <c r="BG610" s="218">
        <f>IF(N610="zákl. přenesená",J610,0)</f>
        <v>0</v>
      </c>
      <c r="BH610" s="218">
        <f>IF(N610="sníž. přenesená",J610,0)</f>
        <v>0</v>
      </c>
      <c r="BI610" s="218">
        <f>IF(N610="nulová",J610,0)</f>
        <v>0</v>
      </c>
      <c r="BJ610" s="19" t="s">
        <v>83</v>
      </c>
      <c r="BK610" s="218">
        <f>ROUND(I610*H610,2)</f>
        <v>0</v>
      </c>
      <c r="BL610" s="19" t="s">
        <v>143</v>
      </c>
      <c r="BM610" s="217" t="s">
        <v>557</v>
      </c>
    </row>
    <row r="611" s="13" customFormat="1">
      <c r="A611" s="13"/>
      <c r="B611" s="224"/>
      <c r="C611" s="225"/>
      <c r="D611" s="226" t="s">
        <v>147</v>
      </c>
      <c r="E611" s="227" t="s">
        <v>19</v>
      </c>
      <c r="F611" s="228" t="s">
        <v>553</v>
      </c>
      <c r="G611" s="225"/>
      <c r="H611" s="227" t="s">
        <v>19</v>
      </c>
      <c r="I611" s="229"/>
      <c r="J611" s="225"/>
      <c r="K611" s="225"/>
      <c r="L611" s="230"/>
      <c r="M611" s="231"/>
      <c r="N611" s="232"/>
      <c r="O611" s="232"/>
      <c r="P611" s="232"/>
      <c r="Q611" s="232"/>
      <c r="R611" s="232"/>
      <c r="S611" s="232"/>
      <c r="T611" s="23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4" t="s">
        <v>147</v>
      </c>
      <c r="AU611" s="234" t="s">
        <v>85</v>
      </c>
      <c r="AV611" s="13" t="s">
        <v>83</v>
      </c>
      <c r="AW611" s="13" t="s">
        <v>36</v>
      </c>
      <c r="AX611" s="13" t="s">
        <v>76</v>
      </c>
      <c r="AY611" s="234" t="s">
        <v>136</v>
      </c>
    </row>
    <row r="612" s="14" customFormat="1">
      <c r="A612" s="14"/>
      <c r="B612" s="235"/>
      <c r="C612" s="236"/>
      <c r="D612" s="226" t="s">
        <v>147</v>
      </c>
      <c r="E612" s="237" t="s">
        <v>19</v>
      </c>
      <c r="F612" s="238" t="s">
        <v>207</v>
      </c>
      <c r="G612" s="236"/>
      <c r="H612" s="239">
        <v>6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45" t="s">
        <v>147</v>
      </c>
      <c r="AU612" s="245" t="s">
        <v>85</v>
      </c>
      <c r="AV612" s="14" t="s">
        <v>85</v>
      </c>
      <c r="AW612" s="14" t="s">
        <v>36</v>
      </c>
      <c r="AX612" s="14" t="s">
        <v>76</v>
      </c>
      <c r="AY612" s="245" t="s">
        <v>136</v>
      </c>
    </row>
    <row r="613" s="15" customFormat="1">
      <c r="A613" s="15"/>
      <c r="B613" s="246"/>
      <c r="C613" s="247"/>
      <c r="D613" s="226" t="s">
        <v>147</v>
      </c>
      <c r="E613" s="248" t="s">
        <v>19</v>
      </c>
      <c r="F613" s="249" t="s">
        <v>152</v>
      </c>
      <c r="G613" s="247"/>
      <c r="H613" s="250">
        <v>6</v>
      </c>
      <c r="I613" s="251"/>
      <c r="J613" s="247"/>
      <c r="K613" s="247"/>
      <c r="L613" s="252"/>
      <c r="M613" s="253"/>
      <c r="N613" s="254"/>
      <c r="O613" s="254"/>
      <c r="P613" s="254"/>
      <c r="Q613" s="254"/>
      <c r="R613" s="254"/>
      <c r="S613" s="254"/>
      <c r="T613" s="25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T613" s="256" t="s">
        <v>147</v>
      </c>
      <c r="AU613" s="256" t="s">
        <v>85</v>
      </c>
      <c r="AV613" s="15" t="s">
        <v>143</v>
      </c>
      <c r="AW613" s="15" t="s">
        <v>36</v>
      </c>
      <c r="AX613" s="15" t="s">
        <v>83</v>
      </c>
      <c r="AY613" s="256" t="s">
        <v>136</v>
      </c>
    </row>
    <row r="614" s="2" customFormat="1" ht="33" customHeight="1">
      <c r="A614" s="40"/>
      <c r="B614" s="41"/>
      <c r="C614" s="206" t="s">
        <v>558</v>
      </c>
      <c r="D614" s="206" t="s">
        <v>138</v>
      </c>
      <c r="E614" s="207" t="s">
        <v>559</v>
      </c>
      <c r="F614" s="208" t="s">
        <v>560</v>
      </c>
      <c r="G614" s="209" t="s">
        <v>160</v>
      </c>
      <c r="H614" s="210">
        <v>8.3000000000000007</v>
      </c>
      <c r="I614" s="211"/>
      <c r="J614" s="212">
        <f>ROUND(I614*H614,2)</f>
        <v>0</v>
      </c>
      <c r="K614" s="208" t="s">
        <v>142</v>
      </c>
      <c r="L614" s="46"/>
      <c r="M614" s="213" t="s">
        <v>19</v>
      </c>
      <c r="N614" s="214" t="s">
        <v>47</v>
      </c>
      <c r="O614" s="86"/>
      <c r="P614" s="215">
        <f>O614*H614</f>
        <v>0</v>
      </c>
      <c r="Q614" s="215">
        <v>0.11808</v>
      </c>
      <c r="R614" s="215">
        <f>Q614*H614</f>
        <v>0.98006400000000016</v>
      </c>
      <c r="S614" s="215">
        <v>0</v>
      </c>
      <c r="T614" s="216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17" t="s">
        <v>143</v>
      </c>
      <c r="AT614" s="217" t="s">
        <v>138</v>
      </c>
      <c r="AU614" s="217" t="s">
        <v>85</v>
      </c>
      <c r="AY614" s="19" t="s">
        <v>136</v>
      </c>
      <c r="BE614" s="218">
        <f>IF(N614="základní",J614,0)</f>
        <v>0</v>
      </c>
      <c r="BF614" s="218">
        <f>IF(N614="snížená",J614,0)</f>
        <v>0</v>
      </c>
      <c r="BG614" s="218">
        <f>IF(N614="zákl. přenesená",J614,0)</f>
        <v>0</v>
      </c>
      <c r="BH614" s="218">
        <f>IF(N614="sníž. přenesená",J614,0)</f>
        <v>0</v>
      </c>
      <c r="BI614" s="218">
        <f>IF(N614="nulová",J614,0)</f>
        <v>0</v>
      </c>
      <c r="BJ614" s="19" t="s">
        <v>83</v>
      </c>
      <c r="BK614" s="218">
        <f>ROUND(I614*H614,2)</f>
        <v>0</v>
      </c>
      <c r="BL614" s="19" t="s">
        <v>143</v>
      </c>
      <c r="BM614" s="217" t="s">
        <v>561</v>
      </c>
    </row>
    <row r="615" s="2" customFormat="1">
      <c r="A615" s="40"/>
      <c r="B615" s="41"/>
      <c r="C615" s="42"/>
      <c r="D615" s="219" t="s">
        <v>145</v>
      </c>
      <c r="E615" s="42"/>
      <c r="F615" s="220" t="s">
        <v>562</v>
      </c>
      <c r="G615" s="42"/>
      <c r="H615" s="42"/>
      <c r="I615" s="221"/>
      <c r="J615" s="42"/>
      <c r="K615" s="42"/>
      <c r="L615" s="46"/>
      <c r="M615" s="222"/>
      <c r="N615" s="223"/>
      <c r="O615" s="86"/>
      <c r="P615" s="86"/>
      <c r="Q615" s="86"/>
      <c r="R615" s="86"/>
      <c r="S615" s="86"/>
      <c r="T615" s="87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T615" s="19" t="s">
        <v>145</v>
      </c>
      <c r="AU615" s="19" t="s">
        <v>85</v>
      </c>
    </row>
    <row r="616" s="13" customFormat="1">
      <c r="A616" s="13"/>
      <c r="B616" s="224"/>
      <c r="C616" s="225"/>
      <c r="D616" s="226" t="s">
        <v>147</v>
      </c>
      <c r="E616" s="227" t="s">
        <v>19</v>
      </c>
      <c r="F616" s="228" t="s">
        <v>563</v>
      </c>
      <c r="G616" s="225"/>
      <c r="H616" s="227" t="s">
        <v>19</v>
      </c>
      <c r="I616" s="229"/>
      <c r="J616" s="225"/>
      <c r="K616" s="225"/>
      <c r="L616" s="230"/>
      <c r="M616" s="231"/>
      <c r="N616" s="232"/>
      <c r="O616" s="232"/>
      <c r="P616" s="232"/>
      <c r="Q616" s="232"/>
      <c r="R616" s="232"/>
      <c r="S616" s="232"/>
      <c r="T616" s="23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4" t="s">
        <v>147</v>
      </c>
      <c r="AU616" s="234" t="s">
        <v>85</v>
      </c>
      <c r="AV616" s="13" t="s">
        <v>83</v>
      </c>
      <c r="AW616" s="13" t="s">
        <v>36</v>
      </c>
      <c r="AX616" s="13" t="s">
        <v>76</v>
      </c>
      <c r="AY616" s="234" t="s">
        <v>136</v>
      </c>
    </row>
    <row r="617" s="14" customFormat="1">
      <c r="A617" s="14"/>
      <c r="B617" s="235"/>
      <c r="C617" s="236"/>
      <c r="D617" s="226" t="s">
        <v>147</v>
      </c>
      <c r="E617" s="237" t="s">
        <v>19</v>
      </c>
      <c r="F617" s="238" t="s">
        <v>564</v>
      </c>
      <c r="G617" s="236"/>
      <c r="H617" s="239">
        <v>8.3000000000000007</v>
      </c>
      <c r="I617" s="240"/>
      <c r="J617" s="236"/>
      <c r="K617" s="236"/>
      <c r="L617" s="241"/>
      <c r="M617" s="242"/>
      <c r="N617" s="243"/>
      <c r="O617" s="243"/>
      <c r="P617" s="243"/>
      <c r="Q617" s="243"/>
      <c r="R617" s="243"/>
      <c r="S617" s="243"/>
      <c r="T617" s="24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45" t="s">
        <v>147</v>
      </c>
      <c r="AU617" s="245" t="s">
        <v>85</v>
      </c>
      <c r="AV617" s="14" t="s">
        <v>85</v>
      </c>
      <c r="AW617" s="14" t="s">
        <v>36</v>
      </c>
      <c r="AX617" s="14" t="s">
        <v>83</v>
      </c>
      <c r="AY617" s="245" t="s">
        <v>136</v>
      </c>
    </row>
    <row r="618" s="2" customFormat="1" ht="16.5" customHeight="1">
      <c r="A618" s="40"/>
      <c r="B618" s="41"/>
      <c r="C618" s="268" t="s">
        <v>565</v>
      </c>
      <c r="D618" s="268" t="s">
        <v>292</v>
      </c>
      <c r="E618" s="269" t="s">
        <v>566</v>
      </c>
      <c r="F618" s="270" t="s">
        <v>567</v>
      </c>
      <c r="G618" s="271" t="s">
        <v>372</v>
      </c>
      <c r="H618" s="272">
        <v>9</v>
      </c>
      <c r="I618" s="273"/>
      <c r="J618" s="274">
        <f>ROUND(I618*H618,2)</f>
        <v>0</v>
      </c>
      <c r="K618" s="270" t="s">
        <v>142</v>
      </c>
      <c r="L618" s="275"/>
      <c r="M618" s="276" t="s">
        <v>19</v>
      </c>
      <c r="N618" s="277" t="s">
        <v>47</v>
      </c>
      <c r="O618" s="86"/>
      <c r="P618" s="215">
        <f>O618*H618</f>
        <v>0</v>
      </c>
      <c r="Q618" s="215">
        <v>0.0094999999999999998</v>
      </c>
      <c r="R618" s="215">
        <f>Q618*H618</f>
        <v>0.085499999999999993</v>
      </c>
      <c r="S618" s="215">
        <v>0</v>
      </c>
      <c r="T618" s="216">
        <f>S618*H618</f>
        <v>0</v>
      </c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R618" s="217" t="s">
        <v>253</v>
      </c>
      <c r="AT618" s="217" t="s">
        <v>292</v>
      </c>
      <c r="AU618" s="217" t="s">
        <v>85</v>
      </c>
      <c r="AY618" s="19" t="s">
        <v>136</v>
      </c>
      <c r="BE618" s="218">
        <f>IF(N618="základní",J618,0)</f>
        <v>0</v>
      </c>
      <c r="BF618" s="218">
        <f>IF(N618="snížená",J618,0)</f>
        <v>0</v>
      </c>
      <c r="BG618" s="218">
        <f>IF(N618="zákl. přenesená",J618,0)</f>
        <v>0</v>
      </c>
      <c r="BH618" s="218">
        <f>IF(N618="sníž. přenesená",J618,0)</f>
        <v>0</v>
      </c>
      <c r="BI618" s="218">
        <f>IF(N618="nulová",J618,0)</f>
        <v>0</v>
      </c>
      <c r="BJ618" s="19" t="s">
        <v>83</v>
      </c>
      <c r="BK618" s="218">
        <f>ROUND(I618*H618,2)</f>
        <v>0</v>
      </c>
      <c r="BL618" s="19" t="s">
        <v>143</v>
      </c>
      <c r="BM618" s="217" t="s">
        <v>568</v>
      </c>
    </row>
    <row r="619" s="14" customFormat="1">
      <c r="A619" s="14"/>
      <c r="B619" s="235"/>
      <c r="C619" s="236"/>
      <c r="D619" s="226" t="s">
        <v>147</v>
      </c>
      <c r="E619" s="237" t="s">
        <v>19</v>
      </c>
      <c r="F619" s="238" t="s">
        <v>259</v>
      </c>
      <c r="G619" s="236"/>
      <c r="H619" s="239">
        <v>9</v>
      </c>
      <c r="I619" s="240"/>
      <c r="J619" s="236"/>
      <c r="K619" s="236"/>
      <c r="L619" s="241"/>
      <c r="M619" s="242"/>
      <c r="N619" s="243"/>
      <c r="O619" s="243"/>
      <c r="P619" s="243"/>
      <c r="Q619" s="243"/>
      <c r="R619" s="243"/>
      <c r="S619" s="243"/>
      <c r="T619" s="24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5" t="s">
        <v>147</v>
      </c>
      <c r="AU619" s="245" t="s">
        <v>85</v>
      </c>
      <c r="AV619" s="14" t="s">
        <v>85</v>
      </c>
      <c r="AW619" s="14" t="s">
        <v>36</v>
      </c>
      <c r="AX619" s="14" t="s">
        <v>83</v>
      </c>
      <c r="AY619" s="245" t="s">
        <v>136</v>
      </c>
    </row>
    <row r="620" s="2" customFormat="1" ht="16.5" customHeight="1">
      <c r="A620" s="40"/>
      <c r="B620" s="41"/>
      <c r="C620" s="206" t="s">
        <v>569</v>
      </c>
      <c r="D620" s="206" t="s">
        <v>138</v>
      </c>
      <c r="E620" s="207" t="s">
        <v>570</v>
      </c>
      <c r="F620" s="208" t="s">
        <v>571</v>
      </c>
      <c r="G620" s="209" t="s">
        <v>372</v>
      </c>
      <c r="H620" s="210">
        <v>1</v>
      </c>
      <c r="I620" s="211"/>
      <c r="J620" s="212">
        <f>ROUND(I620*H620,2)</f>
        <v>0</v>
      </c>
      <c r="K620" s="208" t="s">
        <v>19</v>
      </c>
      <c r="L620" s="46"/>
      <c r="M620" s="213" t="s">
        <v>19</v>
      </c>
      <c r="N620" s="214" t="s">
        <v>47</v>
      </c>
      <c r="O620" s="86"/>
      <c r="P620" s="215">
        <f>O620*H620</f>
        <v>0</v>
      </c>
      <c r="Q620" s="215">
        <v>1.3404</v>
      </c>
      <c r="R620" s="215">
        <f>Q620*H620</f>
        <v>1.3404</v>
      </c>
      <c r="S620" s="215">
        <v>0</v>
      </c>
      <c r="T620" s="216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17" t="s">
        <v>143</v>
      </c>
      <c r="AT620" s="217" t="s">
        <v>138</v>
      </c>
      <c r="AU620" s="217" t="s">
        <v>85</v>
      </c>
      <c r="AY620" s="19" t="s">
        <v>136</v>
      </c>
      <c r="BE620" s="218">
        <f>IF(N620="základní",J620,0)</f>
        <v>0</v>
      </c>
      <c r="BF620" s="218">
        <f>IF(N620="snížená",J620,0)</f>
        <v>0</v>
      </c>
      <c r="BG620" s="218">
        <f>IF(N620="zákl. přenesená",J620,0)</f>
        <v>0</v>
      </c>
      <c r="BH620" s="218">
        <f>IF(N620="sníž. přenesená",J620,0)</f>
        <v>0</v>
      </c>
      <c r="BI620" s="218">
        <f>IF(N620="nulová",J620,0)</f>
        <v>0</v>
      </c>
      <c r="BJ620" s="19" t="s">
        <v>83</v>
      </c>
      <c r="BK620" s="218">
        <f>ROUND(I620*H620,2)</f>
        <v>0</v>
      </c>
      <c r="BL620" s="19" t="s">
        <v>143</v>
      </c>
      <c r="BM620" s="217" t="s">
        <v>572</v>
      </c>
    </row>
    <row r="621" s="14" customFormat="1">
      <c r="A621" s="14"/>
      <c r="B621" s="235"/>
      <c r="C621" s="236"/>
      <c r="D621" s="226" t="s">
        <v>147</v>
      </c>
      <c r="E621" s="237" t="s">
        <v>19</v>
      </c>
      <c r="F621" s="238" t="s">
        <v>83</v>
      </c>
      <c r="G621" s="236"/>
      <c r="H621" s="239">
        <v>1</v>
      </c>
      <c r="I621" s="240"/>
      <c r="J621" s="236"/>
      <c r="K621" s="236"/>
      <c r="L621" s="241"/>
      <c r="M621" s="242"/>
      <c r="N621" s="243"/>
      <c r="O621" s="243"/>
      <c r="P621" s="243"/>
      <c r="Q621" s="243"/>
      <c r="R621" s="243"/>
      <c r="S621" s="243"/>
      <c r="T621" s="24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45" t="s">
        <v>147</v>
      </c>
      <c r="AU621" s="245" t="s">
        <v>85</v>
      </c>
      <c r="AV621" s="14" t="s">
        <v>85</v>
      </c>
      <c r="AW621" s="14" t="s">
        <v>36</v>
      </c>
      <c r="AX621" s="14" t="s">
        <v>83</v>
      </c>
      <c r="AY621" s="245" t="s">
        <v>136</v>
      </c>
    </row>
    <row r="622" s="2" customFormat="1" ht="16.5" customHeight="1">
      <c r="A622" s="40"/>
      <c r="B622" s="41"/>
      <c r="C622" s="206" t="s">
        <v>573</v>
      </c>
      <c r="D622" s="206" t="s">
        <v>138</v>
      </c>
      <c r="E622" s="207" t="s">
        <v>574</v>
      </c>
      <c r="F622" s="208" t="s">
        <v>575</v>
      </c>
      <c r="G622" s="209" t="s">
        <v>372</v>
      </c>
      <c r="H622" s="210">
        <v>1</v>
      </c>
      <c r="I622" s="211"/>
      <c r="J622" s="212">
        <f>ROUND(I622*H622,2)</f>
        <v>0</v>
      </c>
      <c r="K622" s="208" t="s">
        <v>19</v>
      </c>
      <c r="L622" s="46"/>
      <c r="M622" s="213" t="s">
        <v>19</v>
      </c>
      <c r="N622" s="214" t="s">
        <v>47</v>
      </c>
      <c r="O622" s="86"/>
      <c r="P622" s="215">
        <f>O622*H622</f>
        <v>0</v>
      </c>
      <c r="Q622" s="215">
        <v>0.39095000000000002</v>
      </c>
      <c r="R622" s="215">
        <f>Q622*H622</f>
        <v>0.39095000000000002</v>
      </c>
      <c r="S622" s="215">
        <v>0</v>
      </c>
      <c r="T622" s="216">
        <f>S622*H622</f>
        <v>0</v>
      </c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R622" s="217" t="s">
        <v>143</v>
      </c>
      <c r="AT622" s="217" t="s">
        <v>138</v>
      </c>
      <c r="AU622" s="217" t="s">
        <v>85</v>
      </c>
      <c r="AY622" s="19" t="s">
        <v>136</v>
      </c>
      <c r="BE622" s="218">
        <f>IF(N622="základní",J622,0)</f>
        <v>0</v>
      </c>
      <c r="BF622" s="218">
        <f>IF(N622="snížená",J622,0)</f>
        <v>0</v>
      </c>
      <c r="BG622" s="218">
        <f>IF(N622="zákl. přenesená",J622,0)</f>
        <v>0</v>
      </c>
      <c r="BH622" s="218">
        <f>IF(N622="sníž. přenesená",J622,0)</f>
        <v>0</v>
      </c>
      <c r="BI622" s="218">
        <f>IF(N622="nulová",J622,0)</f>
        <v>0</v>
      </c>
      <c r="BJ622" s="19" t="s">
        <v>83</v>
      </c>
      <c r="BK622" s="218">
        <f>ROUND(I622*H622,2)</f>
        <v>0</v>
      </c>
      <c r="BL622" s="19" t="s">
        <v>143</v>
      </c>
      <c r="BM622" s="217" t="s">
        <v>576</v>
      </c>
    </row>
    <row r="623" s="14" customFormat="1">
      <c r="A623" s="14"/>
      <c r="B623" s="235"/>
      <c r="C623" s="236"/>
      <c r="D623" s="226" t="s">
        <v>147</v>
      </c>
      <c r="E623" s="237" t="s">
        <v>19</v>
      </c>
      <c r="F623" s="238" t="s">
        <v>83</v>
      </c>
      <c r="G623" s="236"/>
      <c r="H623" s="239">
        <v>1</v>
      </c>
      <c r="I623" s="240"/>
      <c r="J623" s="236"/>
      <c r="K623" s="236"/>
      <c r="L623" s="241"/>
      <c r="M623" s="242"/>
      <c r="N623" s="243"/>
      <c r="O623" s="243"/>
      <c r="P623" s="243"/>
      <c r="Q623" s="243"/>
      <c r="R623" s="243"/>
      <c r="S623" s="243"/>
      <c r="T623" s="24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5" t="s">
        <v>147</v>
      </c>
      <c r="AU623" s="245" t="s">
        <v>85</v>
      </c>
      <c r="AV623" s="14" t="s">
        <v>85</v>
      </c>
      <c r="AW623" s="14" t="s">
        <v>36</v>
      </c>
      <c r="AX623" s="14" t="s">
        <v>83</v>
      </c>
      <c r="AY623" s="245" t="s">
        <v>136</v>
      </c>
    </row>
    <row r="624" s="2" customFormat="1" ht="24.15" customHeight="1">
      <c r="A624" s="40"/>
      <c r="B624" s="41"/>
      <c r="C624" s="206" t="s">
        <v>577</v>
      </c>
      <c r="D624" s="206" t="s">
        <v>138</v>
      </c>
      <c r="E624" s="207" t="s">
        <v>578</v>
      </c>
      <c r="F624" s="208" t="s">
        <v>579</v>
      </c>
      <c r="G624" s="209" t="s">
        <v>141</v>
      </c>
      <c r="H624" s="210">
        <v>41.049999999999997</v>
      </c>
      <c r="I624" s="211"/>
      <c r="J624" s="212">
        <f>ROUND(I624*H624,2)</f>
        <v>0</v>
      </c>
      <c r="K624" s="208" t="s">
        <v>142</v>
      </c>
      <c r="L624" s="46"/>
      <c r="M624" s="213" t="s">
        <v>19</v>
      </c>
      <c r="N624" s="214" t="s">
        <v>47</v>
      </c>
      <c r="O624" s="86"/>
      <c r="P624" s="215">
        <f>O624*H624</f>
        <v>0</v>
      </c>
      <c r="Q624" s="215">
        <v>4.0000000000000003E-05</v>
      </c>
      <c r="R624" s="215">
        <f>Q624*H624</f>
        <v>0.001642</v>
      </c>
      <c r="S624" s="215">
        <v>0</v>
      </c>
      <c r="T624" s="216">
        <f>S624*H624</f>
        <v>0</v>
      </c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R624" s="217" t="s">
        <v>143</v>
      </c>
      <c r="AT624" s="217" t="s">
        <v>138</v>
      </c>
      <c r="AU624" s="217" t="s">
        <v>85</v>
      </c>
      <c r="AY624" s="19" t="s">
        <v>136</v>
      </c>
      <c r="BE624" s="218">
        <f>IF(N624="základní",J624,0)</f>
        <v>0</v>
      </c>
      <c r="BF624" s="218">
        <f>IF(N624="snížená",J624,0)</f>
        <v>0</v>
      </c>
      <c r="BG624" s="218">
        <f>IF(N624="zákl. přenesená",J624,0)</f>
        <v>0</v>
      </c>
      <c r="BH624" s="218">
        <f>IF(N624="sníž. přenesená",J624,0)</f>
        <v>0</v>
      </c>
      <c r="BI624" s="218">
        <f>IF(N624="nulová",J624,0)</f>
        <v>0</v>
      </c>
      <c r="BJ624" s="19" t="s">
        <v>83</v>
      </c>
      <c r="BK624" s="218">
        <f>ROUND(I624*H624,2)</f>
        <v>0</v>
      </c>
      <c r="BL624" s="19" t="s">
        <v>143</v>
      </c>
      <c r="BM624" s="217" t="s">
        <v>580</v>
      </c>
    </row>
    <row r="625" s="2" customFormat="1">
      <c r="A625" s="40"/>
      <c r="B625" s="41"/>
      <c r="C625" s="42"/>
      <c r="D625" s="219" t="s">
        <v>145</v>
      </c>
      <c r="E625" s="42"/>
      <c r="F625" s="220" t="s">
        <v>581</v>
      </c>
      <c r="G625" s="42"/>
      <c r="H625" s="42"/>
      <c r="I625" s="221"/>
      <c r="J625" s="42"/>
      <c r="K625" s="42"/>
      <c r="L625" s="46"/>
      <c r="M625" s="222"/>
      <c r="N625" s="223"/>
      <c r="O625" s="86"/>
      <c r="P625" s="86"/>
      <c r="Q625" s="86"/>
      <c r="R625" s="86"/>
      <c r="S625" s="86"/>
      <c r="T625" s="87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T625" s="19" t="s">
        <v>145</v>
      </c>
      <c r="AU625" s="19" t="s">
        <v>85</v>
      </c>
    </row>
    <row r="626" s="13" customFormat="1">
      <c r="A626" s="13"/>
      <c r="B626" s="224"/>
      <c r="C626" s="225"/>
      <c r="D626" s="226" t="s">
        <v>147</v>
      </c>
      <c r="E626" s="227" t="s">
        <v>19</v>
      </c>
      <c r="F626" s="228" t="s">
        <v>461</v>
      </c>
      <c r="G626" s="225"/>
      <c r="H626" s="227" t="s">
        <v>19</v>
      </c>
      <c r="I626" s="229"/>
      <c r="J626" s="225"/>
      <c r="K626" s="225"/>
      <c r="L626" s="230"/>
      <c r="M626" s="231"/>
      <c r="N626" s="232"/>
      <c r="O626" s="232"/>
      <c r="P626" s="232"/>
      <c r="Q626" s="232"/>
      <c r="R626" s="232"/>
      <c r="S626" s="232"/>
      <c r="T626" s="23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4" t="s">
        <v>147</v>
      </c>
      <c r="AU626" s="234" t="s">
        <v>85</v>
      </c>
      <c r="AV626" s="13" t="s">
        <v>83</v>
      </c>
      <c r="AW626" s="13" t="s">
        <v>36</v>
      </c>
      <c r="AX626" s="13" t="s">
        <v>76</v>
      </c>
      <c r="AY626" s="234" t="s">
        <v>136</v>
      </c>
    </row>
    <row r="627" s="14" customFormat="1">
      <c r="A627" s="14"/>
      <c r="B627" s="235"/>
      <c r="C627" s="236"/>
      <c r="D627" s="226" t="s">
        <v>147</v>
      </c>
      <c r="E627" s="237" t="s">
        <v>19</v>
      </c>
      <c r="F627" s="238" t="s">
        <v>582</v>
      </c>
      <c r="G627" s="236"/>
      <c r="H627" s="239">
        <v>18.050000000000001</v>
      </c>
      <c r="I627" s="240"/>
      <c r="J627" s="236"/>
      <c r="K627" s="236"/>
      <c r="L627" s="241"/>
      <c r="M627" s="242"/>
      <c r="N627" s="243"/>
      <c r="O627" s="243"/>
      <c r="P627" s="243"/>
      <c r="Q627" s="243"/>
      <c r="R627" s="243"/>
      <c r="S627" s="243"/>
      <c r="T627" s="24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5" t="s">
        <v>147</v>
      </c>
      <c r="AU627" s="245" t="s">
        <v>85</v>
      </c>
      <c r="AV627" s="14" t="s">
        <v>85</v>
      </c>
      <c r="AW627" s="14" t="s">
        <v>36</v>
      </c>
      <c r="AX627" s="14" t="s">
        <v>76</v>
      </c>
      <c r="AY627" s="245" t="s">
        <v>136</v>
      </c>
    </row>
    <row r="628" s="13" customFormat="1">
      <c r="A628" s="13"/>
      <c r="B628" s="224"/>
      <c r="C628" s="225"/>
      <c r="D628" s="226" t="s">
        <v>147</v>
      </c>
      <c r="E628" s="227" t="s">
        <v>19</v>
      </c>
      <c r="F628" s="228" t="s">
        <v>583</v>
      </c>
      <c r="G628" s="225"/>
      <c r="H628" s="227" t="s">
        <v>19</v>
      </c>
      <c r="I628" s="229"/>
      <c r="J628" s="225"/>
      <c r="K628" s="225"/>
      <c r="L628" s="230"/>
      <c r="M628" s="231"/>
      <c r="N628" s="232"/>
      <c r="O628" s="232"/>
      <c r="P628" s="232"/>
      <c r="Q628" s="232"/>
      <c r="R628" s="232"/>
      <c r="S628" s="232"/>
      <c r="T628" s="23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4" t="s">
        <v>147</v>
      </c>
      <c r="AU628" s="234" t="s">
        <v>85</v>
      </c>
      <c r="AV628" s="13" t="s">
        <v>83</v>
      </c>
      <c r="AW628" s="13" t="s">
        <v>36</v>
      </c>
      <c r="AX628" s="13" t="s">
        <v>76</v>
      </c>
      <c r="AY628" s="234" t="s">
        <v>136</v>
      </c>
    </row>
    <row r="629" s="14" customFormat="1">
      <c r="A629" s="14"/>
      <c r="B629" s="235"/>
      <c r="C629" s="236"/>
      <c r="D629" s="226" t="s">
        <v>147</v>
      </c>
      <c r="E629" s="237" t="s">
        <v>19</v>
      </c>
      <c r="F629" s="238" t="s">
        <v>584</v>
      </c>
      <c r="G629" s="236"/>
      <c r="H629" s="239">
        <v>12.25</v>
      </c>
      <c r="I629" s="240"/>
      <c r="J629" s="236"/>
      <c r="K629" s="236"/>
      <c r="L629" s="241"/>
      <c r="M629" s="242"/>
      <c r="N629" s="243"/>
      <c r="O629" s="243"/>
      <c r="P629" s="243"/>
      <c r="Q629" s="243"/>
      <c r="R629" s="243"/>
      <c r="S629" s="243"/>
      <c r="T629" s="24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45" t="s">
        <v>147</v>
      </c>
      <c r="AU629" s="245" t="s">
        <v>85</v>
      </c>
      <c r="AV629" s="14" t="s">
        <v>85</v>
      </c>
      <c r="AW629" s="14" t="s">
        <v>36</v>
      </c>
      <c r="AX629" s="14" t="s">
        <v>76</v>
      </c>
      <c r="AY629" s="245" t="s">
        <v>136</v>
      </c>
    </row>
    <row r="630" s="14" customFormat="1">
      <c r="A630" s="14"/>
      <c r="B630" s="235"/>
      <c r="C630" s="236"/>
      <c r="D630" s="226" t="s">
        <v>147</v>
      </c>
      <c r="E630" s="237" t="s">
        <v>19</v>
      </c>
      <c r="F630" s="238" t="s">
        <v>585</v>
      </c>
      <c r="G630" s="236"/>
      <c r="H630" s="239">
        <v>6.25</v>
      </c>
      <c r="I630" s="240"/>
      <c r="J630" s="236"/>
      <c r="K630" s="236"/>
      <c r="L630" s="241"/>
      <c r="M630" s="242"/>
      <c r="N630" s="243"/>
      <c r="O630" s="243"/>
      <c r="P630" s="243"/>
      <c r="Q630" s="243"/>
      <c r="R630" s="243"/>
      <c r="S630" s="243"/>
      <c r="T630" s="24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5" t="s">
        <v>147</v>
      </c>
      <c r="AU630" s="245" t="s">
        <v>85</v>
      </c>
      <c r="AV630" s="14" t="s">
        <v>85</v>
      </c>
      <c r="AW630" s="14" t="s">
        <v>36</v>
      </c>
      <c r="AX630" s="14" t="s">
        <v>76</v>
      </c>
      <c r="AY630" s="245" t="s">
        <v>136</v>
      </c>
    </row>
    <row r="631" s="14" customFormat="1">
      <c r="A631" s="14"/>
      <c r="B631" s="235"/>
      <c r="C631" s="236"/>
      <c r="D631" s="226" t="s">
        <v>147</v>
      </c>
      <c r="E631" s="237" t="s">
        <v>19</v>
      </c>
      <c r="F631" s="238" t="s">
        <v>586</v>
      </c>
      <c r="G631" s="236"/>
      <c r="H631" s="239">
        <v>4.5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5" t="s">
        <v>147</v>
      </c>
      <c r="AU631" s="245" t="s">
        <v>85</v>
      </c>
      <c r="AV631" s="14" t="s">
        <v>85</v>
      </c>
      <c r="AW631" s="14" t="s">
        <v>36</v>
      </c>
      <c r="AX631" s="14" t="s">
        <v>76</v>
      </c>
      <c r="AY631" s="245" t="s">
        <v>136</v>
      </c>
    </row>
    <row r="632" s="15" customFormat="1">
      <c r="A632" s="15"/>
      <c r="B632" s="246"/>
      <c r="C632" s="247"/>
      <c r="D632" s="226" t="s">
        <v>147</v>
      </c>
      <c r="E632" s="248" t="s">
        <v>19</v>
      </c>
      <c r="F632" s="249" t="s">
        <v>152</v>
      </c>
      <c r="G632" s="247"/>
      <c r="H632" s="250">
        <v>41.049999999999997</v>
      </c>
      <c r="I632" s="251"/>
      <c r="J632" s="247"/>
      <c r="K632" s="247"/>
      <c r="L632" s="252"/>
      <c r="M632" s="253"/>
      <c r="N632" s="254"/>
      <c r="O632" s="254"/>
      <c r="P632" s="254"/>
      <c r="Q632" s="254"/>
      <c r="R632" s="254"/>
      <c r="S632" s="254"/>
      <c r="T632" s="25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6" t="s">
        <v>147</v>
      </c>
      <c r="AU632" s="256" t="s">
        <v>85</v>
      </c>
      <c r="AV632" s="15" t="s">
        <v>143</v>
      </c>
      <c r="AW632" s="15" t="s">
        <v>36</v>
      </c>
      <c r="AX632" s="15" t="s">
        <v>83</v>
      </c>
      <c r="AY632" s="256" t="s">
        <v>136</v>
      </c>
    </row>
    <row r="633" s="2" customFormat="1" ht="24.15" customHeight="1">
      <c r="A633" s="40"/>
      <c r="B633" s="41"/>
      <c r="C633" s="206" t="s">
        <v>587</v>
      </c>
      <c r="D633" s="206" t="s">
        <v>138</v>
      </c>
      <c r="E633" s="207" t="s">
        <v>588</v>
      </c>
      <c r="F633" s="208" t="s">
        <v>589</v>
      </c>
      <c r="G633" s="209" t="s">
        <v>160</v>
      </c>
      <c r="H633" s="210">
        <v>1.48</v>
      </c>
      <c r="I633" s="211"/>
      <c r="J633" s="212">
        <f>ROUND(I633*H633,2)</f>
        <v>0</v>
      </c>
      <c r="K633" s="208" t="s">
        <v>142</v>
      </c>
      <c r="L633" s="46"/>
      <c r="M633" s="213" t="s">
        <v>19</v>
      </c>
      <c r="N633" s="214" t="s">
        <v>47</v>
      </c>
      <c r="O633" s="86"/>
      <c r="P633" s="215">
        <f>O633*H633</f>
        <v>0</v>
      </c>
      <c r="Q633" s="215">
        <v>0.0085100000000000002</v>
      </c>
      <c r="R633" s="215">
        <f>Q633*H633</f>
        <v>0.0125948</v>
      </c>
      <c r="S633" s="215">
        <v>0</v>
      </c>
      <c r="T633" s="216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17" t="s">
        <v>143</v>
      </c>
      <c r="AT633" s="217" t="s">
        <v>138</v>
      </c>
      <c r="AU633" s="217" t="s">
        <v>85</v>
      </c>
      <c r="AY633" s="19" t="s">
        <v>136</v>
      </c>
      <c r="BE633" s="218">
        <f>IF(N633="základní",J633,0)</f>
        <v>0</v>
      </c>
      <c r="BF633" s="218">
        <f>IF(N633="snížená",J633,0)</f>
        <v>0</v>
      </c>
      <c r="BG633" s="218">
        <f>IF(N633="zákl. přenesená",J633,0)</f>
        <v>0</v>
      </c>
      <c r="BH633" s="218">
        <f>IF(N633="sníž. přenesená",J633,0)</f>
        <v>0</v>
      </c>
      <c r="BI633" s="218">
        <f>IF(N633="nulová",J633,0)</f>
        <v>0</v>
      </c>
      <c r="BJ633" s="19" t="s">
        <v>83</v>
      </c>
      <c r="BK633" s="218">
        <f>ROUND(I633*H633,2)</f>
        <v>0</v>
      </c>
      <c r="BL633" s="19" t="s">
        <v>143</v>
      </c>
      <c r="BM633" s="217" t="s">
        <v>590</v>
      </c>
    </row>
    <row r="634" s="2" customFormat="1">
      <c r="A634" s="40"/>
      <c r="B634" s="41"/>
      <c r="C634" s="42"/>
      <c r="D634" s="219" t="s">
        <v>145</v>
      </c>
      <c r="E634" s="42"/>
      <c r="F634" s="220" t="s">
        <v>591</v>
      </c>
      <c r="G634" s="42"/>
      <c r="H634" s="42"/>
      <c r="I634" s="221"/>
      <c r="J634" s="42"/>
      <c r="K634" s="42"/>
      <c r="L634" s="46"/>
      <c r="M634" s="222"/>
      <c r="N634" s="223"/>
      <c r="O634" s="86"/>
      <c r="P634" s="86"/>
      <c r="Q634" s="86"/>
      <c r="R634" s="86"/>
      <c r="S634" s="86"/>
      <c r="T634" s="87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T634" s="19" t="s">
        <v>145</v>
      </c>
      <c r="AU634" s="19" t="s">
        <v>85</v>
      </c>
    </row>
    <row r="635" s="14" customFormat="1">
      <c r="A635" s="14"/>
      <c r="B635" s="235"/>
      <c r="C635" s="236"/>
      <c r="D635" s="226" t="s">
        <v>147</v>
      </c>
      <c r="E635" s="237" t="s">
        <v>19</v>
      </c>
      <c r="F635" s="238" t="s">
        <v>592</v>
      </c>
      <c r="G635" s="236"/>
      <c r="H635" s="239">
        <v>1.48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5" t="s">
        <v>147</v>
      </c>
      <c r="AU635" s="245" t="s">
        <v>85</v>
      </c>
      <c r="AV635" s="14" t="s">
        <v>85</v>
      </c>
      <c r="AW635" s="14" t="s">
        <v>36</v>
      </c>
      <c r="AX635" s="14" t="s">
        <v>83</v>
      </c>
      <c r="AY635" s="245" t="s">
        <v>136</v>
      </c>
    </row>
    <row r="636" s="2" customFormat="1" ht="16.5" customHeight="1">
      <c r="A636" s="40"/>
      <c r="B636" s="41"/>
      <c r="C636" s="206" t="s">
        <v>593</v>
      </c>
      <c r="D636" s="206" t="s">
        <v>138</v>
      </c>
      <c r="E636" s="207" t="s">
        <v>594</v>
      </c>
      <c r="F636" s="208" t="s">
        <v>595</v>
      </c>
      <c r="G636" s="209" t="s">
        <v>160</v>
      </c>
      <c r="H636" s="210">
        <v>4.5</v>
      </c>
      <c r="I636" s="211"/>
      <c r="J636" s="212">
        <f>ROUND(I636*H636,2)</f>
        <v>0</v>
      </c>
      <c r="K636" s="208" t="s">
        <v>142</v>
      </c>
      <c r="L636" s="46"/>
      <c r="M636" s="213" t="s">
        <v>19</v>
      </c>
      <c r="N636" s="214" t="s">
        <v>47</v>
      </c>
      <c r="O636" s="86"/>
      <c r="P636" s="215">
        <f>O636*H636</f>
        <v>0</v>
      </c>
      <c r="Q636" s="215">
        <v>0</v>
      </c>
      <c r="R636" s="215">
        <f>Q636*H636</f>
        <v>0</v>
      </c>
      <c r="S636" s="215">
        <v>0.112</v>
      </c>
      <c r="T636" s="216">
        <f>S636*H636</f>
        <v>0.504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17" t="s">
        <v>143</v>
      </c>
      <c r="AT636" s="217" t="s">
        <v>138</v>
      </c>
      <c r="AU636" s="217" t="s">
        <v>85</v>
      </c>
      <c r="AY636" s="19" t="s">
        <v>136</v>
      </c>
      <c r="BE636" s="218">
        <f>IF(N636="základní",J636,0)</f>
        <v>0</v>
      </c>
      <c r="BF636" s="218">
        <f>IF(N636="snížená",J636,0)</f>
        <v>0</v>
      </c>
      <c r="BG636" s="218">
        <f>IF(N636="zákl. přenesená",J636,0)</f>
        <v>0</v>
      </c>
      <c r="BH636" s="218">
        <f>IF(N636="sníž. přenesená",J636,0)</f>
        <v>0</v>
      </c>
      <c r="BI636" s="218">
        <f>IF(N636="nulová",J636,0)</f>
        <v>0</v>
      </c>
      <c r="BJ636" s="19" t="s">
        <v>83</v>
      </c>
      <c r="BK636" s="218">
        <f>ROUND(I636*H636,2)</f>
        <v>0</v>
      </c>
      <c r="BL636" s="19" t="s">
        <v>143</v>
      </c>
      <c r="BM636" s="217" t="s">
        <v>596</v>
      </c>
    </row>
    <row r="637" s="2" customFormat="1">
      <c r="A637" s="40"/>
      <c r="B637" s="41"/>
      <c r="C637" s="42"/>
      <c r="D637" s="219" t="s">
        <v>145</v>
      </c>
      <c r="E637" s="42"/>
      <c r="F637" s="220" t="s">
        <v>597</v>
      </c>
      <c r="G637" s="42"/>
      <c r="H637" s="42"/>
      <c r="I637" s="221"/>
      <c r="J637" s="42"/>
      <c r="K637" s="42"/>
      <c r="L637" s="46"/>
      <c r="M637" s="222"/>
      <c r="N637" s="223"/>
      <c r="O637" s="86"/>
      <c r="P637" s="86"/>
      <c r="Q637" s="86"/>
      <c r="R637" s="86"/>
      <c r="S637" s="86"/>
      <c r="T637" s="87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T637" s="19" t="s">
        <v>145</v>
      </c>
      <c r="AU637" s="19" t="s">
        <v>85</v>
      </c>
    </row>
    <row r="638" s="13" customFormat="1">
      <c r="A638" s="13"/>
      <c r="B638" s="224"/>
      <c r="C638" s="225"/>
      <c r="D638" s="226" t="s">
        <v>147</v>
      </c>
      <c r="E638" s="227" t="s">
        <v>19</v>
      </c>
      <c r="F638" s="228" t="s">
        <v>598</v>
      </c>
      <c r="G638" s="225"/>
      <c r="H638" s="227" t="s">
        <v>19</v>
      </c>
      <c r="I638" s="229"/>
      <c r="J638" s="225"/>
      <c r="K638" s="225"/>
      <c r="L638" s="230"/>
      <c r="M638" s="231"/>
      <c r="N638" s="232"/>
      <c r="O638" s="232"/>
      <c r="P638" s="232"/>
      <c r="Q638" s="232"/>
      <c r="R638" s="232"/>
      <c r="S638" s="232"/>
      <c r="T638" s="23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4" t="s">
        <v>147</v>
      </c>
      <c r="AU638" s="234" t="s">
        <v>85</v>
      </c>
      <c r="AV638" s="13" t="s">
        <v>83</v>
      </c>
      <c r="AW638" s="13" t="s">
        <v>36</v>
      </c>
      <c r="AX638" s="13" t="s">
        <v>76</v>
      </c>
      <c r="AY638" s="234" t="s">
        <v>136</v>
      </c>
    </row>
    <row r="639" s="14" customFormat="1">
      <c r="A639" s="14"/>
      <c r="B639" s="235"/>
      <c r="C639" s="236"/>
      <c r="D639" s="226" t="s">
        <v>147</v>
      </c>
      <c r="E639" s="237" t="s">
        <v>19</v>
      </c>
      <c r="F639" s="238" t="s">
        <v>409</v>
      </c>
      <c r="G639" s="236"/>
      <c r="H639" s="239">
        <v>4.5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45" t="s">
        <v>147</v>
      </c>
      <c r="AU639" s="245" t="s">
        <v>85</v>
      </c>
      <c r="AV639" s="14" t="s">
        <v>85</v>
      </c>
      <c r="AW639" s="14" t="s">
        <v>36</v>
      </c>
      <c r="AX639" s="14" t="s">
        <v>83</v>
      </c>
      <c r="AY639" s="245" t="s">
        <v>136</v>
      </c>
    </row>
    <row r="640" s="2" customFormat="1" ht="21.75" customHeight="1">
      <c r="A640" s="40"/>
      <c r="B640" s="41"/>
      <c r="C640" s="206" t="s">
        <v>599</v>
      </c>
      <c r="D640" s="206" t="s">
        <v>138</v>
      </c>
      <c r="E640" s="207" t="s">
        <v>600</v>
      </c>
      <c r="F640" s="208" t="s">
        <v>601</v>
      </c>
      <c r="G640" s="209" t="s">
        <v>372</v>
      </c>
      <c r="H640" s="210">
        <v>16</v>
      </c>
      <c r="I640" s="211"/>
      <c r="J640" s="212">
        <f>ROUND(I640*H640,2)</f>
        <v>0</v>
      </c>
      <c r="K640" s="208" t="s">
        <v>142</v>
      </c>
      <c r="L640" s="46"/>
      <c r="M640" s="213" t="s">
        <v>19</v>
      </c>
      <c r="N640" s="214" t="s">
        <v>47</v>
      </c>
      <c r="O640" s="86"/>
      <c r="P640" s="215">
        <f>O640*H640</f>
        <v>0</v>
      </c>
      <c r="Q640" s="215">
        <v>0</v>
      </c>
      <c r="R640" s="215">
        <f>Q640*H640</f>
        <v>0</v>
      </c>
      <c r="S640" s="215">
        <v>0.16500000000000001</v>
      </c>
      <c r="T640" s="216">
        <f>S640*H640</f>
        <v>2.6400000000000001</v>
      </c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R640" s="217" t="s">
        <v>143</v>
      </c>
      <c r="AT640" s="217" t="s">
        <v>138</v>
      </c>
      <c r="AU640" s="217" t="s">
        <v>85</v>
      </c>
      <c r="AY640" s="19" t="s">
        <v>136</v>
      </c>
      <c r="BE640" s="218">
        <f>IF(N640="základní",J640,0)</f>
        <v>0</v>
      </c>
      <c r="BF640" s="218">
        <f>IF(N640="snížená",J640,0)</f>
        <v>0</v>
      </c>
      <c r="BG640" s="218">
        <f>IF(N640="zákl. přenesená",J640,0)</f>
        <v>0</v>
      </c>
      <c r="BH640" s="218">
        <f>IF(N640="sníž. přenesená",J640,0)</f>
        <v>0</v>
      </c>
      <c r="BI640" s="218">
        <f>IF(N640="nulová",J640,0)</f>
        <v>0</v>
      </c>
      <c r="BJ640" s="19" t="s">
        <v>83</v>
      </c>
      <c r="BK640" s="218">
        <f>ROUND(I640*H640,2)</f>
        <v>0</v>
      </c>
      <c r="BL640" s="19" t="s">
        <v>143</v>
      </c>
      <c r="BM640" s="217" t="s">
        <v>602</v>
      </c>
    </row>
    <row r="641" s="2" customFormat="1">
      <c r="A641" s="40"/>
      <c r="B641" s="41"/>
      <c r="C641" s="42"/>
      <c r="D641" s="219" t="s">
        <v>145</v>
      </c>
      <c r="E641" s="42"/>
      <c r="F641" s="220" t="s">
        <v>603</v>
      </c>
      <c r="G641" s="42"/>
      <c r="H641" s="42"/>
      <c r="I641" s="221"/>
      <c r="J641" s="42"/>
      <c r="K641" s="42"/>
      <c r="L641" s="46"/>
      <c r="M641" s="222"/>
      <c r="N641" s="223"/>
      <c r="O641" s="86"/>
      <c r="P641" s="86"/>
      <c r="Q641" s="86"/>
      <c r="R641" s="86"/>
      <c r="S641" s="86"/>
      <c r="T641" s="87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T641" s="19" t="s">
        <v>145</v>
      </c>
      <c r="AU641" s="19" t="s">
        <v>85</v>
      </c>
    </row>
    <row r="642" s="14" customFormat="1">
      <c r="A642" s="14"/>
      <c r="B642" s="235"/>
      <c r="C642" s="236"/>
      <c r="D642" s="226" t="s">
        <v>147</v>
      </c>
      <c r="E642" s="237" t="s">
        <v>19</v>
      </c>
      <c r="F642" s="238" t="s">
        <v>161</v>
      </c>
      <c r="G642" s="236"/>
      <c r="H642" s="239">
        <v>16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5" t="s">
        <v>147</v>
      </c>
      <c r="AU642" s="245" t="s">
        <v>85</v>
      </c>
      <c r="AV642" s="14" t="s">
        <v>85</v>
      </c>
      <c r="AW642" s="14" t="s">
        <v>36</v>
      </c>
      <c r="AX642" s="14" t="s">
        <v>83</v>
      </c>
      <c r="AY642" s="245" t="s">
        <v>136</v>
      </c>
    </row>
    <row r="643" s="2" customFormat="1" ht="16.5" customHeight="1">
      <c r="A643" s="40"/>
      <c r="B643" s="41"/>
      <c r="C643" s="206" t="s">
        <v>604</v>
      </c>
      <c r="D643" s="206" t="s">
        <v>138</v>
      </c>
      <c r="E643" s="207" t="s">
        <v>605</v>
      </c>
      <c r="F643" s="208" t="s">
        <v>606</v>
      </c>
      <c r="G643" s="209" t="s">
        <v>160</v>
      </c>
      <c r="H643" s="210">
        <v>35</v>
      </c>
      <c r="I643" s="211"/>
      <c r="J643" s="212">
        <f>ROUND(I643*H643,2)</f>
        <v>0</v>
      </c>
      <c r="K643" s="208" t="s">
        <v>142</v>
      </c>
      <c r="L643" s="46"/>
      <c r="M643" s="213" t="s">
        <v>19</v>
      </c>
      <c r="N643" s="214" t="s">
        <v>47</v>
      </c>
      <c r="O643" s="86"/>
      <c r="P643" s="215">
        <f>O643*H643</f>
        <v>0</v>
      </c>
      <c r="Q643" s="215">
        <v>0</v>
      </c>
      <c r="R643" s="215">
        <f>Q643*H643</f>
        <v>0</v>
      </c>
      <c r="S643" s="215">
        <v>0.00198</v>
      </c>
      <c r="T643" s="216">
        <f>S643*H643</f>
        <v>0.0693</v>
      </c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R643" s="217" t="s">
        <v>143</v>
      </c>
      <c r="AT643" s="217" t="s">
        <v>138</v>
      </c>
      <c r="AU643" s="217" t="s">
        <v>85</v>
      </c>
      <c r="AY643" s="19" t="s">
        <v>136</v>
      </c>
      <c r="BE643" s="218">
        <f>IF(N643="základní",J643,0)</f>
        <v>0</v>
      </c>
      <c r="BF643" s="218">
        <f>IF(N643="snížená",J643,0)</f>
        <v>0</v>
      </c>
      <c r="BG643" s="218">
        <f>IF(N643="zákl. přenesená",J643,0)</f>
        <v>0</v>
      </c>
      <c r="BH643" s="218">
        <f>IF(N643="sníž. přenesená",J643,0)</f>
        <v>0</v>
      </c>
      <c r="BI643" s="218">
        <f>IF(N643="nulová",J643,0)</f>
        <v>0</v>
      </c>
      <c r="BJ643" s="19" t="s">
        <v>83</v>
      </c>
      <c r="BK643" s="218">
        <f>ROUND(I643*H643,2)</f>
        <v>0</v>
      </c>
      <c r="BL643" s="19" t="s">
        <v>143</v>
      </c>
      <c r="BM643" s="217" t="s">
        <v>607</v>
      </c>
    </row>
    <row r="644" s="2" customFormat="1">
      <c r="A644" s="40"/>
      <c r="B644" s="41"/>
      <c r="C644" s="42"/>
      <c r="D644" s="219" t="s">
        <v>145</v>
      </c>
      <c r="E644" s="42"/>
      <c r="F644" s="220" t="s">
        <v>608</v>
      </c>
      <c r="G644" s="42"/>
      <c r="H644" s="42"/>
      <c r="I644" s="221"/>
      <c r="J644" s="42"/>
      <c r="K644" s="42"/>
      <c r="L644" s="46"/>
      <c r="M644" s="222"/>
      <c r="N644" s="223"/>
      <c r="O644" s="86"/>
      <c r="P644" s="86"/>
      <c r="Q644" s="86"/>
      <c r="R644" s="86"/>
      <c r="S644" s="86"/>
      <c r="T644" s="87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T644" s="19" t="s">
        <v>145</v>
      </c>
      <c r="AU644" s="19" t="s">
        <v>85</v>
      </c>
    </row>
    <row r="645" s="14" customFormat="1">
      <c r="A645" s="14"/>
      <c r="B645" s="235"/>
      <c r="C645" s="236"/>
      <c r="D645" s="226" t="s">
        <v>147</v>
      </c>
      <c r="E645" s="237" t="s">
        <v>19</v>
      </c>
      <c r="F645" s="238" t="s">
        <v>393</v>
      </c>
      <c r="G645" s="236"/>
      <c r="H645" s="239">
        <v>35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5" t="s">
        <v>147</v>
      </c>
      <c r="AU645" s="245" t="s">
        <v>85</v>
      </c>
      <c r="AV645" s="14" t="s">
        <v>85</v>
      </c>
      <c r="AW645" s="14" t="s">
        <v>36</v>
      </c>
      <c r="AX645" s="14" t="s">
        <v>83</v>
      </c>
      <c r="AY645" s="245" t="s">
        <v>136</v>
      </c>
    </row>
    <row r="646" s="2" customFormat="1" ht="37.8" customHeight="1">
      <c r="A646" s="40"/>
      <c r="B646" s="41"/>
      <c r="C646" s="206" t="s">
        <v>609</v>
      </c>
      <c r="D646" s="206" t="s">
        <v>138</v>
      </c>
      <c r="E646" s="207" t="s">
        <v>610</v>
      </c>
      <c r="F646" s="208" t="s">
        <v>611</v>
      </c>
      <c r="G646" s="209" t="s">
        <v>160</v>
      </c>
      <c r="H646" s="210">
        <v>10</v>
      </c>
      <c r="I646" s="211"/>
      <c r="J646" s="212">
        <f>ROUND(I646*H646,2)</f>
        <v>0</v>
      </c>
      <c r="K646" s="208" t="s">
        <v>142</v>
      </c>
      <c r="L646" s="46"/>
      <c r="M646" s="213" t="s">
        <v>19</v>
      </c>
      <c r="N646" s="214" t="s">
        <v>47</v>
      </c>
      <c r="O646" s="86"/>
      <c r="P646" s="215">
        <f>O646*H646</f>
        <v>0</v>
      </c>
      <c r="Q646" s="215">
        <v>0</v>
      </c>
      <c r="R646" s="215">
        <f>Q646*H646</f>
        <v>0</v>
      </c>
      <c r="S646" s="215">
        <v>0</v>
      </c>
      <c r="T646" s="216">
        <f>S646*H646</f>
        <v>0</v>
      </c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R646" s="217" t="s">
        <v>143</v>
      </c>
      <c r="AT646" s="217" t="s">
        <v>138</v>
      </c>
      <c r="AU646" s="217" t="s">
        <v>85</v>
      </c>
      <c r="AY646" s="19" t="s">
        <v>136</v>
      </c>
      <c r="BE646" s="218">
        <f>IF(N646="základní",J646,0)</f>
        <v>0</v>
      </c>
      <c r="BF646" s="218">
        <f>IF(N646="snížená",J646,0)</f>
        <v>0</v>
      </c>
      <c r="BG646" s="218">
        <f>IF(N646="zákl. přenesená",J646,0)</f>
        <v>0</v>
      </c>
      <c r="BH646" s="218">
        <f>IF(N646="sníž. přenesená",J646,0)</f>
        <v>0</v>
      </c>
      <c r="BI646" s="218">
        <f>IF(N646="nulová",J646,0)</f>
        <v>0</v>
      </c>
      <c r="BJ646" s="19" t="s">
        <v>83</v>
      </c>
      <c r="BK646" s="218">
        <f>ROUND(I646*H646,2)</f>
        <v>0</v>
      </c>
      <c r="BL646" s="19" t="s">
        <v>143</v>
      </c>
      <c r="BM646" s="217" t="s">
        <v>612</v>
      </c>
    </row>
    <row r="647" s="2" customFormat="1">
      <c r="A647" s="40"/>
      <c r="B647" s="41"/>
      <c r="C647" s="42"/>
      <c r="D647" s="219" t="s">
        <v>145</v>
      </c>
      <c r="E647" s="42"/>
      <c r="F647" s="220" t="s">
        <v>613</v>
      </c>
      <c r="G647" s="42"/>
      <c r="H647" s="42"/>
      <c r="I647" s="221"/>
      <c r="J647" s="42"/>
      <c r="K647" s="42"/>
      <c r="L647" s="46"/>
      <c r="M647" s="222"/>
      <c r="N647" s="223"/>
      <c r="O647" s="86"/>
      <c r="P647" s="86"/>
      <c r="Q647" s="86"/>
      <c r="R647" s="86"/>
      <c r="S647" s="86"/>
      <c r="T647" s="87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T647" s="19" t="s">
        <v>145</v>
      </c>
      <c r="AU647" s="19" t="s">
        <v>85</v>
      </c>
    </row>
    <row r="648" s="14" customFormat="1">
      <c r="A648" s="14"/>
      <c r="B648" s="235"/>
      <c r="C648" s="236"/>
      <c r="D648" s="226" t="s">
        <v>147</v>
      </c>
      <c r="E648" s="237" t="s">
        <v>19</v>
      </c>
      <c r="F648" s="238" t="s">
        <v>164</v>
      </c>
      <c r="G648" s="236"/>
      <c r="H648" s="239">
        <v>10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5" t="s">
        <v>147</v>
      </c>
      <c r="AU648" s="245" t="s">
        <v>85</v>
      </c>
      <c r="AV648" s="14" t="s">
        <v>85</v>
      </c>
      <c r="AW648" s="14" t="s">
        <v>36</v>
      </c>
      <c r="AX648" s="14" t="s">
        <v>76</v>
      </c>
      <c r="AY648" s="245" t="s">
        <v>136</v>
      </c>
    </row>
    <row r="649" s="15" customFormat="1">
      <c r="A649" s="15"/>
      <c r="B649" s="246"/>
      <c r="C649" s="247"/>
      <c r="D649" s="226" t="s">
        <v>147</v>
      </c>
      <c r="E649" s="248" t="s">
        <v>19</v>
      </c>
      <c r="F649" s="249" t="s">
        <v>152</v>
      </c>
      <c r="G649" s="247"/>
      <c r="H649" s="250">
        <v>10</v>
      </c>
      <c r="I649" s="251"/>
      <c r="J649" s="247"/>
      <c r="K649" s="247"/>
      <c r="L649" s="252"/>
      <c r="M649" s="253"/>
      <c r="N649" s="254"/>
      <c r="O649" s="254"/>
      <c r="P649" s="254"/>
      <c r="Q649" s="254"/>
      <c r="R649" s="254"/>
      <c r="S649" s="254"/>
      <c r="T649" s="25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T649" s="256" t="s">
        <v>147</v>
      </c>
      <c r="AU649" s="256" t="s">
        <v>85</v>
      </c>
      <c r="AV649" s="15" t="s">
        <v>143</v>
      </c>
      <c r="AW649" s="15" t="s">
        <v>36</v>
      </c>
      <c r="AX649" s="15" t="s">
        <v>83</v>
      </c>
      <c r="AY649" s="256" t="s">
        <v>136</v>
      </c>
    </row>
    <row r="650" s="2" customFormat="1" ht="33" customHeight="1">
      <c r="A650" s="40"/>
      <c r="B650" s="41"/>
      <c r="C650" s="206" t="s">
        <v>614</v>
      </c>
      <c r="D650" s="206" t="s">
        <v>138</v>
      </c>
      <c r="E650" s="207" t="s">
        <v>615</v>
      </c>
      <c r="F650" s="208" t="s">
        <v>616</v>
      </c>
      <c r="G650" s="209" t="s">
        <v>141</v>
      </c>
      <c r="H650" s="210">
        <v>55.100000000000001</v>
      </c>
      <c r="I650" s="211"/>
      <c r="J650" s="212">
        <f>ROUND(I650*H650,2)</f>
        <v>0</v>
      </c>
      <c r="K650" s="208" t="s">
        <v>142</v>
      </c>
      <c r="L650" s="46"/>
      <c r="M650" s="213" t="s">
        <v>19</v>
      </c>
      <c r="N650" s="214" t="s">
        <v>47</v>
      </c>
      <c r="O650" s="86"/>
      <c r="P650" s="215">
        <f>O650*H650</f>
        <v>0</v>
      </c>
      <c r="Q650" s="215">
        <v>0</v>
      </c>
      <c r="R650" s="215">
        <f>Q650*H650</f>
        <v>0</v>
      </c>
      <c r="S650" s="215">
        <v>0</v>
      </c>
      <c r="T650" s="216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17" t="s">
        <v>143</v>
      </c>
      <c r="AT650" s="217" t="s">
        <v>138</v>
      </c>
      <c r="AU650" s="217" t="s">
        <v>85</v>
      </c>
      <c r="AY650" s="19" t="s">
        <v>136</v>
      </c>
      <c r="BE650" s="218">
        <f>IF(N650="základní",J650,0)</f>
        <v>0</v>
      </c>
      <c r="BF650" s="218">
        <f>IF(N650="snížená",J650,0)</f>
        <v>0</v>
      </c>
      <c r="BG650" s="218">
        <f>IF(N650="zákl. přenesená",J650,0)</f>
        <v>0</v>
      </c>
      <c r="BH650" s="218">
        <f>IF(N650="sníž. přenesená",J650,0)</f>
        <v>0</v>
      </c>
      <c r="BI650" s="218">
        <f>IF(N650="nulová",J650,0)</f>
        <v>0</v>
      </c>
      <c r="BJ650" s="19" t="s">
        <v>83</v>
      </c>
      <c r="BK650" s="218">
        <f>ROUND(I650*H650,2)</f>
        <v>0</v>
      </c>
      <c r="BL650" s="19" t="s">
        <v>143</v>
      </c>
      <c r="BM650" s="217" t="s">
        <v>617</v>
      </c>
    </row>
    <row r="651" s="2" customFormat="1">
      <c r="A651" s="40"/>
      <c r="B651" s="41"/>
      <c r="C651" s="42"/>
      <c r="D651" s="219" t="s">
        <v>145</v>
      </c>
      <c r="E651" s="42"/>
      <c r="F651" s="220" t="s">
        <v>618</v>
      </c>
      <c r="G651" s="42"/>
      <c r="H651" s="42"/>
      <c r="I651" s="221"/>
      <c r="J651" s="42"/>
      <c r="K651" s="42"/>
      <c r="L651" s="46"/>
      <c r="M651" s="222"/>
      <c r="N651" s="223"/>
      <c r="O651" s="86"/>
      <c r="P651" s="86"/>
      <c r="Q651" s="86"/>
      <c r="R651" s="86"/>
      <c r="S651" s="86"/>
      <c r="T651" s="87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T651" s="19" t="s">
        <v>145</v>
      </c>
      <c r="AU651" s="19" t="s">
        <v>85</v>
      </c>
    </row>
    <row r="652" s="13" customFormat="1">
      <c r="A652" s="13"/>
      <c r="B652" s="224"/>
      <c r="C652" s="225"/>
      <c r="D652" s="226" t="s">
        <v>147</v>
      </c>
      <c r="E652" s="227" t="s">
        <v>19</v>
      </c>
      <c r="F652" s="228" t="s">
        <v>148</v>
      </c>
      <c r="G652" s="225"/>
      <c r="H652" s="227" t="s">
        <v>19</v>
      </c>
      <c r="I652" s="229"/>
      <c r="J652" s="225"/>
      <c r="K652" s="225"/>
      <c r="L652" s="230"/>
      <c r="M652" s="231"/>
      <c r="N652" s="232"/>
      <c r="O652" s="232"/>
      <c r="P652" s="232"/>
      <c r="Q652" s="232"/>
      <c r="R652" s="232"/>
      <c r="S652" s="232"/>
      <c r="T652" s="23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4" t="s">
        <v>147</v>
      </c>
      <c r="AU652" s="234" t="s">
        <v>85</v>
      </c>
      <c r="AV652" s="13" t="s">
        <v>83</v>
      </c>
      <c r="AW652" s="13" t="s">
        <v>36</v>
      </c>
      <c r="AX652" s="13" t="s">
        <v>76</v>
      </c>
      <c r="AY652" s="234" t="s">
        <v>136</v>
      </c>
    </row>
    <row r="653" s="14" customFormat="1">
      <c r="A653" s="14"/>
      <c r="B653" s="235"/>
      <c r="C653" s="236"/>
      <c r="D653" s="226" t="s">
        <v>147</v>
      </c>
      <c r="E653" s="237" t="s">
        <v>19</v>
      </c>
      <c r="F653" s="238" t="s">
        <v>149</v>
      </c>
      <c r="G653" s="236"/>
      <c r="H653" s="239">
        <v>33.200000000000003</v>
      </c>
      <c r="I653" s="240"/>
      <c r="J653" s="236"/>
      <c r="K653" s="236"/>
      <c r="L653" s="241"/>
      <c r="M653" s="242"/>
      <c r="N653" s="243"/>
      <c r="O653" s="243"/>
      <c r="P653" s="243"/>
      <c r="Q653" s="243"/>
      <c r="R653" s="243"/>
      <c r="S653" s="243"/>
      <c r="T653" s="24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45" t="s">
        <v>147</v>
      </c>
      <c r="AU653" s="245" t="s">
        <v>85</v>
      </c>
      <c r="AV653" s="14" t="s">
        <v>85</v>
      </c>
      <c r="AW653" s="14" t="s">
        <v>36</v>
      </c>
      <c r="AX653" s="14" t="s">
        <v>76</v>
      </c>
      <c r="AY653" s="245" t="s">
        <v>136</v>
      </c>
    </row>
    <row r="654" s="13" customFormat="1">
      <c r="A654" s="13"/>
      <c r="B654" s="224"/>
      <c r="C654" s="225"/>
      <c r="D654" s="226" t="s">
        <v>147</v>
      </c>
      <c r="E654" s="227" t="s">
        <v>19</v>
      </c>
      <c r="F654" s="228" t="s">
        <v>150</v>
      </c>
      <c r="G654" s="225"/>
      <c r="H654" s="227" t="s">
        <v>19</v>
      </c>
      <c r="I654" s="229"/>
      <c r="J654" s="225"/>
      <c r="K654" s="225"/>
      <c r="L654" s="230"/>
      <c r="M654" s="231"/>
      <c r="N654" s="232"/>
      <c r="O654" s="232"/>
      <c r="P654" s="232"/>
      <c r="Q654" s="232"/>
      <c r="R654" s="232"/>
      <c r="S654" s="232"/>
      <c r="T654" s="23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4" t="s">
        <v>147</v>
      </c>
      <c r="AU654" s="234" t="s">
        <v>85</v>
      </c>
      <c r="AV654" s="13" t="s">
        <v>83</v>
      </c>
      <c r="AW654" s="13" t="s">
        <v>36</v>
      </c>
      <c r="AX654" s="13" t="s">
        <v>76</v>
      </c>
      <c r="AY654" s="234" t="s">
        <v>136</v>
      </c>
    </row>
    <row r="655" s="14" customFormat="1">
      <c r="A655" s="14"/>
      <c r="B655" s="235"/>
      <c r="C655" s="236"/>
      <c r="D655" s="226" t="s">
        <v>147</v>
      </c>
      <c r="E655" s="237" t="s">
        <v>19</v>
      </c>
      <c r="F655" s="238" t="s">
        <v>151</v>
      </c>
      <c r="G655" s="236"/>
      <c r="H655" s="239">
        <v>21.899999999999999</v>
      </c>
      <c r="I655" s="240"/>
      <c r="J655" s="236"/>
      <c r="K655" s="236"/>
      <c r="L655" s="241"/>
      <c r="M655" s="242"/>
      <c r="N655" s="243"/>
      <c r="O655" s="243"/>
      <c r="P655" s="243"/>
      <c r="Q655" s="243"/>
      <c r="R655" s="243"/>
      <c r="S655" s="243"/>
      <c r="T655" s="24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45" t="s">
        <v>147</v>
      </c>
      <c r="AU655" s="245" t="s">
        <v>85</v>
      </c>
      <c r="AV655" s="14" t="s">
        <v>85</v>
      </c>
      <c r="AW655" s="14" t="s">
        <v>36</v>
      </c>
      <c r="AX655" s="14" t="s">
        <v>76</v>
      </c>
      <c r="AY655" s="245" t="s">
        <v>136</v>
      </c>
    </row>
    <row r="656" s="15" customFormat="1">
      <c r="A656" s="15"/>
      <c r="B656" s="246"/>
      <c r="C656" s="247"/>
      <c r="D656" s="226" t="s">
        <v>147</v>
      </c>
      <c r="E656" s="248" t="s">
        <v>19</v>
      </c>
      <c r="F656" s="249" t="s">
        <v>152</v>
      </c>
      <c r="G656" s="247"/>
      <c r="H656" s="250">
        <v>55.100000000000001</v>
      </c>
      <c r="I656" s="251"/>
      <c r="J656" s="247"/>
      <c r="K656" s="247"/>
      <c r="L656" s="252"/>
      <c r="M656" s="253"/>
      <c r="N656" s="254"/>
      <c r="O656" s="254"/>
      <c r="P656" s="254"/>
      <c r="Q656" s="254"/>
      <c r="R656" s="254"/>
      <c r="S656" s="254"/>
      <c r="T656" s="25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T656" s="256" t="s">
        <v>147</v>
      </c>
      <c r="AU656" s="256" t="s">
        <v>85</v>
      </c>
      <c r="AV656" s="15" t="s">
        <v>143</v>
      </c>
      <c r="AW656" s="15" t="s">
        <v>36</v>
      </c>
      <c r="AX656" s="15" t="s">
        <v>83</v>
      </c>
      <c r="AY656" s="256" t="s">
        <v>136</v>
      </c>
    </row>
    <row r="657" s="2" customFormat="1" ht="16.5" customHeight="1">
      <c r="A657" s="40"/>
      <c r="B657" s="41"/>
      <c r="C657" s="206" t="s">
        <v>619</v>
      </c>
      <c r="D657" s="206" t="s">
        <v>138</v>
      </c>
      <c r="E657" s="207" t="s">
        <v>620</v>
      </c>
      <c r="F657" s="208" t="s">
        <v>621</v>
      </c>
      <c r="G657" s="209" t="s">
        <v>200</v>
      </c>
      <c r="H657" s="210">
        <v>2</v>
      </c>
      <c r="I657" s="211"/>
      <c r="J657" s="212">
        <f>ROUND(I657*H657,2)</f>
        <v>0</v>
      </c>
      <c r="K657" s="208" t="s">
        <v>142</v>
      </c>
      <c r="L657" s="46"/>
      <c r="M657" s="213" t="s">
        <v>19</v>
      </c>
      <c r="N657" s="214" t="s">
        <v>47</v>
      </c>
      <c r="O657" s="86"/>
      <c r="P657" s="215">
        <f>O657*H657</f>
        <v>0</v>
      </c>
      <c r="Q657" s="215">
        <v>0.00010000000000000001</v>
      </c>
      <c r="R657" s="215">
        <f>Q657*H657</f>
        <v>0.00020000000000000001</v>
      </c>
      <c r="S657" s="215">
        <v>2.4100000000000001</v>
      </c>
      <c r="T657" s="216">
        <f>S657*H657</f>
        <v>4.8200000000000003</v>
      </c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R657" s="217" t="s">
        <v>143</v>
      </c>
      <c r="AT657" s="217" t="s">
        <v>138</v>
      </c>
      <c r="AU657" s="217" t="s">
        <v>85</v>
      </c>
      <c r="AY657" s="19" t="s">
        <v>136</v>
      </c>
      <c r="BE657" s="218">
        <f>IF(N657="základní",J657,0)</f>
        <v>0</v>
      </c>
      <c r="BF657" s="218">
        <f>IF(N657="snížená",J657,0)</f>
        <v>0</v>
      </c>
      <c r="BG657" s="218">
        <f>IF(N657="zákl. přenesená",J657,0)</f>
        <v>0</v>
      </c>
      <c r="BH657" s="218">
        <f>IF(N657="sníž. přenesená",J657,0)</f>
        <v>0</v>
      </c>
      <c r="BI657" s="218">
        <f>IF(N657="nulová",J657,0)</f>
        <v>0</v>
      </c>
      <c r="BJ657" s="19" t="s">
        <v>83</v>
      </c>
      <c r="BK657" s="218">
        <f>ROUND(I657*H657,2)</f>
        <v>0</v>
      </c>
      <c r="BL657" s="19" t="s">
        <v>143</v>
      </c>
      <c r="BM657" s="217" t="s">
        <v>622</v>
      </c>
    </row>
    <row r="658" s="2" customFormat="1">
      <c r="A658" s="40"/>
      <c r="B658" s="41"/>
      <c r="C658" s="42"/>
      <c r="D658" s="219" t="s">
        <v>145</v>
      </c>
      <c r="E658" s="42"/>
      <c r="F658" s="220" t="s">
        <v>623</v>
      </c>
      <c r="G658" s="42"/>
      <c r="H658" s="42"/>
      <c r="I658" s="221"/>
      <c r="J658" s="42"/>
      <c r="K658" s="42"/>
      <c r="L658" s="46"/>
      <c r="M658" s="222"/>
      <c r="N658" s="223"/>
      <c r="O658" s="86"/>
      <c r="P658" s="86"/>
      <c r="Q658" s="86"/>
      <c r="R658" s="86"/>
      <c r="S658" s="86"/>
      <c r="T658" s="87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T658" s="19" t="s">
        <v>145</v>
      </c>
      <c r="AU658" s="19" t="s">
        <v>85</v>
      </c>
    </row>
    <row r="659" s="13" customFormat="1">
      <c r="A659" s="13"/>
      <c r="B659" s="224"/>
      <c r="C659" s="225"/>
      <c r="D659" s="226" t="s">
        <v>147</v>
      </c>
      <c r="E659" s="227" t="s">
        <v>19</v>
      </c>
      <c r="F659" s="228" t="s">
        <v>624</v>
      </c>
      <c r="G659" s="225"/>
      <c r="H659" s="227" t="s">
        <v>19</v>
      </c>
      <c r="I659" s="229"/>
      <c r="J659" s="225"/>
      <c r="K659" s="225"/>
      <c r="L659" s="230"/>
      <c r="M659" s="231"/>
      <c r="N659" s="232"/>
      <c r="O659" s="232"/>
      <c r="P659" s="232"/>
      <c r="Q659" s="232"/>
      <c r="R659" s="232"/>
      <c r="S659" s="232"/>
      <c r="T659" s="23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4" t="s">
        <v>147</v>
      </c>
      <c r="AU659" s="234" t="s">
        <v>85</v>
      </c>
      <c r="AV659" s="13" t="s">
        <v>83</v>
      </c>
      <c r="AW659" s="13" t="s">
        <v>36</v>
      </c>
      <c r="AX659" s="13" t="s">
        <v>76</v>
      </c>
      <c r="AY659" s="234" t="s">
        <v>136</v>
      </c>
    </row>
    <row r="660" s="14" customFormat="1">
      <c r="A660" s="14"/>
      <c r="B660" s="235"/>
      <c r="C660" s="236"/>
      <c r="D660" s="226" t="s">
        <v>147</v>
      </c>
      <c r="E660" s="237" t="s">
        <v>19</v>
      </c>
      <c r="F660" s="238" t="s">
        <v>85</v>
      </c>
      <c r="G660" s="236"/>
      <c r="H660" s="239">
        <v>2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45" t="s">
        <v>147</v>
      </c>
      <c r="AU660" s="245" t="s">
        <v>85</v>
      </c>
      <c r="AV660" s="14" t="s">
        <v>85</v>
      </c>
      <c r="AW660" s="14" t="s">
        <v>36</v>
      </c>
      <c r="AX660" s="14" t="s">
        <v>83</v>
      </c>
      <c r="AY660" s="245" t="s">
        <v>136</v>
      </c>
    </row>
    <row r="661" s="2" customFormat="1" ht="16.5" customHeight="1">
      <c r="A661" s="40"/>
      <c r="B661" s="41"/>
      <c r="C661" s="206" t="s">
        <v>625</v>
      </c>
      <c r="D661" s="206" t="s">
        <v>138</v>
      </c>
      <c r="E661" s="207" t="s">
        <v>626</v>
      </c>
      <c r="F661" s="208" t="s">
        <v>627</v>
      </c>
      <c r="G661" s="209" t="s">
        <v>200</v>
      </c>
      <c r="H661" s="210">
        <v>1</v>
      </c>
      <c r="I661" s="211"/>
      <c r="J661" s="212">
        <f>ROUND(I661*H661,2)</f>
        <v>0</v>
      </c>
      <c r="K661" s="208" t="s">
        <v>142</v>
      </c>
      <c r="L661" s="46"/>
      <c r="M661" s="213" t="s">
        <v>19</v>
      </c>
      <c r="N661" s="214" t="s">
        <v>47</v>
      </c>
      <c r="O661" s="86"/>
      <c r="P661" s="215">
        <f>O661*H661</f>
        <v>0</v>
      </c>
      <c r="Q661" s="215">
        <v>0</v>
      </c>
      <c r="R661" s="215">
        <f>Q661*H661</f>
        <v>0</v>
      </c>
      <c r="S661" s="215">
        <v>2.2000000000000002</v>
      </c>
      <c r="T661" s="216">
        <f>S661*H661</f>
        <v>2.2000000000000002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17" t="s">
        <v>143</v>
      </c>
      <c r="AT661" s="217" t="s">
        <v>138</v>
      </c>
      <c r="AU661" s="217" t="s">
        <v>85</v>
      </c>
      <c r="AY661" s="19" t="s">
        <v>136</v>
      </c>
      <c r="BE661" s="218">
        <f>IF(N661="základní",J661,0)</f>
        <v>0</v>
      </c>
      <c r="BF661" s="218">
        <f>IF(N661="snížená",J661,0)</f>
        <v>0</v>
      </c>
      <c r="BG661" s="218">
        <f>IF(N661="zákl. přenesená",J661,0)</f>
        <v>0</v>
      </c>
      <c r="BH661" s="218">
        <f>IF(N661="sníž. přenesená",J661,0)</f>
        <v>0</v>
      </c>
      <c r="BI661" s="218">
        <f>IF(N661="nulová",J661,0)</f>
        <v>0</v>
      </c>
      <c r="BJ661" s="19" t="s">
        <v>83</v>
      </c>
      <c r="BK661" s="218">
        <f>ROUND(I661*H661,2)</f>
        <v>0</v>
      </c>
      <c r="BL661" s="19" t="s">
        <v>143</v>
      </c>
      <c r="BM661" s="217" t="s">
        <v>628</v>
      </c>
    </row>
    <row r="662" s="2" customFormat="1">
      <c r="A662" s="40"/>
      <c r="B662" s="41"/>
      <c r="C662" s="42"/>
      <c r="D662" s="219" t="s">
        <v>145</v>
      </c>
      <c r="E662" s="42"/>
      <c r="F662" s="220" t="s">
        <v>629</v>
      </c>
      <c r="G662" s="42"/>
      <c r="H662" s="42"/>
      <c r="I662" s="221"/>
      <c r="J662" s="42"/>
      <c r="K662" s="42"/>
      <c r="L662" s="46"/>
      <c r="M662" s="222"/>
      <c r="N662" s="223"/>
      <c r="O662" s="86"/>
      <c r="P662" s="86"/>
      <c r="Q662" s="86"/>
      <c r="R662" s="86"/>
      <c r="S662" s="86"/>
      <c r="T662" s="87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T662" s="19" t="s">
        <v>145</v>
      </c>
      <c r="AU662" s="19" t="s">
        <v>85</v>
      </c>
    </row>
    <row r="663" s="13" customFormat="1">
      <c r="A663" s="13"/>
      <c r="B663" s="224"/>
      <c r="C663" s="225"/>
      <c r="D663" s="226" t="s">
        <v>147</v>
      </c>
      <c r="E663" s="227" t="s">
        <v>19</v>
      </c>
      <c r="F663" s="228" t="s">
        <v>630</v>
      </c>
      <c r="G663" s="225"/>
      <c r="H663" s="227" t="s">
        <v>19</v>
      </c>
      <c r="I663" s="229"/>
      <c r="J663" s="225"/>
      <c r="K663" s="225"/>
      <c r="L663" s="230"/>
      <c r="M663" s="231"/>
      <c r="N663" s="232"/>
      <c r="O663" s="232"/>
      <c r="P663" s="232"/>
      <c r="Q663" s="232"/>
      <c r="R663" s="232"/>
      <c r="S663" s="232"/>
      <c r="T663" s="23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4" t="s">
        <v>147</v>
      </c>
      <c r="AU663" s="234" t="s">
        <v>85</v>
      </c>
      <c r="AV663" s="13" t="s">
        <v>83</v>
      </c>
      <c r="AW663" s="13" t="s">
        <v>36</v>
      </c>
      <c r="AX663" s="13" t="s">
        <v>76</v>
      </c>
      <c r="AY663" s="234" t="s">
        <v>136</v>
      </c>
    </row>
    <row r="664" s="14" customFormat="1">
      <c r="A664" s="14"/>
      <c r="B664" s="235"/>
      <c r="C664" s="236"/>
      <c r="D664" s="226" t="s">
        <v>147</v>
      </c>
      <c r="E664" s="237" t="s">
        <v>19</v>
      </c>
      <c r="F664" s="238" t="s">
        <v>83</v>
      </c>
      <c r="G664" s="236"/>
      <c r="H664" s="239">
        <v>1</v>
      </c>
      <c r="I664" s="240"/>
      <c r="J664" s="236"/>
      <c r="K664" s="236"/>
      <c r="L664" s="241"/>
      <c r="M664" s="242"/>
      <c r="N664" s="243"/>
      <c r="O664" s="243"/>
      <c r="P664" s="243"/>
      <c r="Q664" s="243"/>
      <c r="R664" s="243"/>
      <c r="S664" s="243"/>
      <c r="T664" s="24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5" t="s">
        <v>147</v>
      </c>
      <c r="AU664" s="245" t="s">
        <v>85</v>
      </c>
      <c r="AV664" s="14" t="s">
        <v>85</v>
      </c>
      <c r="AW664" s="14" t="s">
        <v>36</v>
      </c>
      <c r="AX664" s="14" t="s">
        <v>83</v>
      </c>
      <c r="AY664" s="245" t="s">
        <v>136</v>
      </c>
    </row>
    <row r="665" s="2" customFormat="1" ht="24.15" customHeight="1">
      <c r="A665" s="40"/>
      <c r="B665" s="41"/>
      <c r="C665" s="206" t="s">
        <v>631</v>
      </c>
      <c r="D665" s="206" t="s">
        <v>138</v>
      </c>
      <c r="E665" s="207" t="s">
        <v>632</v>
      </c>
      <c r="F665" s="208" t="s">
        <v>633</v>
      </c>
      <c r="G665" s="209" t="s">
        <v>141</v>
      </c>
      <c r="H665" s="210">
        <v>88.703999999999994</v>
      </c>
      <c r="I665" s="211"/>
      <c r="J665" s="212">
        <f>ROUND(I665*H665,2)</f>
        <v>0</v>
      </c>
      <c r="K665" s="208" t="s">
        <v>142</v>
      </c>
      <c r="L665" s="46"/>
      <c r="M665" s="213" t="s">
        <v>19</v>
      </c>
      <c r="N665" s="214" t="s">
        <v>47</v>
      </c>
      <c r="O665" s="86"/>
      <c r="P665" s="215">
        <f>O665*H665</f>
        <v>0</v>
      </c>
      <c r="Q665" s="215">
        <v>0</v>
      </c>
      <c r="R665" s="215">
        <f>Q665*H665</f>
        <v>0</v>
      </c>
      <c r="S665" s="215">
        <v>0.045999999999999999</v>
      </c>
      <c r="T665" s="216">
        <f>S665*H665</f>
        <v>4.0803839999999996</v>
      </c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R665" s="217" t="s">
        <v>143</v>
      </c>
      <c r="AT665" s="217" t="s">
        <v>138</v>
      </c>
      <c r="AU665" s="217" t="s">
        <v>85</v>
      </c>
      <c r="AY665" s="19" t="s">
        <v>136</v>
      </c>
      <c r="BE665" s="218">
        <f>IF(N665="základní",J665,0)</f>
        <v>0</v>
      </c>
      <c r="BF665" s="218">
        <f>IF(N665="snížená",J665,0)</f>
        <v>0</v>
      </c>
      <c r="BG665" s="218">
        <f>IF(N665="zákl. přenesená",J665,0)</f>
        <v>0</v>
      </c>
      <c r="BH665" s="218">
        <f>IF(N665="sníž. přenesená",J665,0)</f>
        <v>0</v>
      </c>
      <c r="BI665" s="218">
        <f>IF(N665="nulová",J665,0)</f>
        <v>0</v>
      </c>
      <c r="BJ665" s="19" t="s">
        <v>83</v>
      </c>
      <c r="BK665" s="218">
        <f>ROUND(I665*H665,2)</f>
        <v>0</v>
      </c>
      <c r="BL665" s="19" t="s">
        <v>143</v>
      </c>
      <c r="BM665" s="217" t="s">
        <v>634</v>
      </c>
    </row>
    <row r="666" s="2" customFormat="1">
      <c r="A666" s="40"/>
      <c r="B666" s="41"/>
      <c r="C666" s="42"/>
      <c r="D666" s="219" t="s">
        <v>145</v>
      </c>
      <c r="E666" s="42"/>
      <c r="F666" s="220" t="s">
        <v>635</v>
      </c>
      <c r="G666" s="42"/>
      <c r="H666" s="42"/>
      <c r="I666" s="221"/>
      <c r="J666" s="42"/>
      <c r="K666" s="42"/>
      <c r="L666" s="46"/>
      <c r="M666" s="222"/>
      <c r="N666" s="223"/>
      <c r="O666" s="86"/>
      <c r="P666" s="86"/>
      <c r="Q666" s="86"/>
      <c r="R666" s="86"/>
      <c r="S666" s="86"/>
      <c r="T666" s="87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T666" s="19" t="s">
        <v>145</v>
      </c>
      <c r="AU666" s="19" t="s">
        <v>85</v>
      </c>
    </row>
    <row r="667" s="13" customFormat="1">
      <c r="A667" s="13"/>
      <c r="B667" s="224"/>
      <c r="C667" s="225"/>
      <c r="D667" s="226" t="s">
        <v>147</v>
      </c>
      <c r="E667" s="227" t="s">
        <v>19</v>
      </c>
      <c r="F667" s="228" t="s">
        <v>461</v>
      </c>
      <c r="G667" s="225"/>
      <c r="H667" s="227" t="s">
        <v>19</v>
      </c>
      <c r="I667" s="229"/>
      <c r="J667" s="225"/>
      <c r="K667" s="225"/>
      <c r="L667" s="230"/>
      <c r="M667" s="231"/>
      <c r="N667" s="232"/>
      <c r="O667" s="232"/>
      <c r="P667" s="232"/>
      <c r="Q667" s="232"/>
      <c r="R667" s="232"/>
      <c r="S667" s="232"/>
      <c r="T667" s="23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4" t="s">
        <v>147</v>
      </c>
      <c r="AU667" s="234" t="s">
        <v>85</v>
      </c>
      <c r="AV667" s="13" t="s">
        <v>83</v>
      </c>
      <c r="AW667" s="13" t="s">
        <v>36</v>
      </c>
      <c r="AX667" s="13" t="s">
        <v>76</v>
      </c>
      <c r="AY667" s="234" t="s">
        <v>136</v>
      </c>
    </row>
    <row r="668" s="14" customFormat="1">
      <c r="A668" s="14"/>
      <c r="B668" s="235"/>
      <c r="C668" s="236"/>
      <c r="D668" s="226" t="s">
        <v>147</v>
      </c>
      <c r="E668" s="237" t="s">
        <v>19</v>
      </c>
      <c r="F668" s="238" t="s">
        <v>462</v>
      </c>
      <c r="G668" s="236"/>
      <c r="H668" s="239">
        <v>32.130000000000003</v>
      </c>
      <c r="I668" s="240"/>
      <c r="J668" s="236"/>
      <c r="K668" s="236"/>
      <c r="L668" s="241"/>
      <c r="M668" s="242"/>
      <c r="N668" s="243"/>
      <c r="O668" s="243"/>
      <c r="P668" s="243"/>
      <c r="Q668" s="243"/>
      <c r="R668" s="243"/>
      <c r="S668" s="243"/>
      <c r="T668" s="24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5" t="s">
        <v>147</v>
      </c>
      <c r="AU668" s="245" t="s">
        <v>85</v>
      </c>
      <c r="AV668" s="14" t="s">
        <v>85</v>
      </c>
      <c r="AW668" s="14" t="s">
        <v>36</v>
      </c>
      <c r="AX668" s="14" t="s">
        <v>76</v>
      </c>
      <c r="AY668" s="245" t="s">
        <v>136</v>
      </c>
    </row>
    <row r="669" s="14" customFormat="1">
      <c r="A669" s="14"/>
      <c r="B669" s="235"/>
      <c r="C669" s="236"/>
      <c r="D669" s="226" t="s">
        <v>147</v>
      </c>
      <c r="E669" s="237" t="s">
        <v>19</v>
      </c>
      <c r="F669" s="238" t="s">
        <v>463</v>
      </c>
      <c r="G669" s="236"/>
      <c r="H669" s="239">
        <v>30.600000000000001</v>
      </c>
      <c r="I669" s="240"/>
      <c r="J669" s="236"/>
      <c r="K669" s="236"/>
      <c r="L669" s="241"/>
      <c r="M669" s="242"/>
      <c r="N669" s="243"/>
      <c r="O669" s="243"/>
      <c r="P669" s="243"/>
      <c r="Q669" s="243"/>
      <c r="R669" s="243"/>
      <c r="S669" s="243"/>
      <c r="T669" s="24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5" t="s">
        <v>147</v>
      </c>
      <c r="AU669" s="245" t="s">
        <v>85</v>
      </c>
      <c r="AV669" s="14" t="s">
        <v>85</v>
      </c>
      <c r="AW669" s="14" t="s">
        <v>36</v>
      </c>
      <c r="AX669" s="14" t="s">
        <v>76</v>
      </c>
      <c r="AY669" s="245" t="s">
        <v>136</v>
      </c>
    </row>
    <row r="670" s="13" customFormat="1">
      <c r="A670" s="13"/>
      <c r="B670" s="224"/>
      <c r="C670" s="225"/>
      <c r="D670" s="226" t="s">
        <v>147</v>
      </c>
      <c r="E670" s="227" t="s">
        <v>19</v>
      </c>
      <c r="F670" s="228" t="s">
        <v>464</v>
      </c>
      <c r="G670" s="225"/>
      <c r="H670" s="227" t="s">
        <v>19</v>
      </c>
      <c r="I670" s="229"/>
      <c r="J670" s="225"/>
      <c r="K670" s="225"/>
      <c r="L670" s="230"/>
      <c r="M670" s="231"/>
      <c r="N670" s="232"/>
      <c r="O670" s="232"/>
      <c r="P670" s="232"/>
      <c r="Q670" s="232"/>
      <c r="R670" s="232"/>
      <c r="S670" s="232"/>
      <c r="T670" s="23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4" t="s">
        <v>147</v>
      </c>
      <c r="AU670" s="234" t="s">
        <v>85</v>
      </c>
      <c r="AV670" s="13" t="s">
        <v>83</v>
      </c>
      <c r="AW670" s="13" t="s">
        <v>36</v>
      </c>
      <c r="AX670" s="13" t="s">
        <v>76</v>
      </c>
      <c r="AY670" s="234" t="s">
        <v>136</v>
      </c>
    </row>
    <row r="671" s="14" customFormat="1">
      <c r="A671" s="14"/>
      <c r="B671" s="235"/>
      <c r="C671" s="236"/>
      <c r="D671" s="226" t="s">
        <v>147</v>
      </c>
      <c r="E671" s="237" t="s">
        <v>19</v>
      </c>
      <c r="F671" s="238" t="s">
        <v>465</v>
      </c>
      <c r="G671" s="236"/>
      <c r="H671" s="239">
        <v>-3.6659999999999999</v>
      </c>
      <c r="I671" s="240"/>
      <c r="J671" s="236"/>
      <c r="K671" s="236"/>
      <c r="L671" s="241"/>
      <c r="M671" s="242"/>
      <c r="N671" s="243"/>
      <c r="O671" s="243"/>
      <c r="P671" s="243"/>
      <c r="Q671" s="243"/>
      <c r="R671" s="243"/>
      <c r="S671" s="243"/>
      <c r="T671" s="24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5" t="s">
        <v>147</v>
      </c>
      <c r="AU671" s="245" t="s">
        <v>85</v>
      </c>
      <c r="AV671" s="14" t="s">
        <v>85</v>
      </c>
      <c r="AW671" s="14" t="s">
        <v>36</v>
      </c>
      <c r="AX671" s="14" t="s">
        <v>76</v>
      </c>
      <c r="AY671" s="245" t="s">
        <v>136</v>
      </c>
    </row>
    <row r="672" s="13" customFormat="1">
      <c r="A672" s="13"/>
      <c r="B672" s="224"/>
      <c r="C672" s="225"/>
      <c r="D672" s="226" t="s">
        <v>147</v>
      </c>
      <c r="E672" s="227" t="s">
        <v>19</v>
      </c>
      <c r="F672" s="228" t="s">
        <v>363</v>
      </c>
      <c r="G672" s="225"/>
      <c r="H672" s="227" t="s">
        <v>19</v>
      </c>
      <c r="I672" s="229"/>
      <c r="J672" s="225"/>
      <c r="K672" s="225"/>
      <c r="L672" s="230"/>
      <c r="M672" s="231"/>
      <c r="N672" s="232"/>
      <c r="O672" s="232"/>
      <c r="P672" s="232"/>
      <c r="Q672" s="232"/>
      <c r="R672" s="232"/>
      <c r="S672" s="232"/>
      <c r="T672" s="23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4" t="s">
        <v>147</v>
      </c>
      <c r="AU672" s="234" t="s">
        <v>85</v>
      </c>
      <c r="AV672" s="13" t="s">
        <v>83</v>
      </c>
      <c r="AW672" s="13" t="s">
        <v>36</v>
      </c>
      <c r="AX672" s="13" t="s">
        <v>76</v>
      </c>
      <c r="AY672" s="234" t="s">
        <v>136</v>
      </c>
    </row>
    <row r="673" s="14" customFormat="1">
      <c r="A673" s="14"/>
      <c r="B673" s="235"/>
      <c r="C673" s="236"/>
      <c r="D673" s="226" t="s">
        <v>147</v>
      </c>
      <c r="E673" s="237" t="s">
        <v>19</v>
      </c>
      <c r="F673" s="238" t="s">
        <v>466</v>
      </c>
      <c r="G673" s="236"/>
      <c r="H673" s="239">
        <v>11.34</v>
      </c>
      <c r="I673" s="240"/>
      <c r="J673" s="236"/>
      <c r="K673" s="236"/>
      <c r="L673" s="241"/>
      <c r="M673" s="242"/>
      <c r="N673" s="243"/>
      <c r="O673" s="243"/>
      <c r="P673" s="243"/>
      <c r="Q673" s="243"/>
      <c r="R673" s="243"/>
      <c r="S673" s="243"/>
      <c r="T673" s="24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45" t="s">
        <v>147</v>
      </c>
      <c r="AU673" s="245" t="s">
        <v>85</v>
      </c>
      <c r="AV673" s="14" t="s">
        <v>85</v>
      </c>
      <c r="AW673" s="14" t="s">
        <v>36</v>
      </c>
      <c r="AX673" s="14" t="s">
        <v>76</v>
      </c>
      <c r="AY673" s="245" t="s">
        <v>136</v>
      </c>
    </row>
    <row r="674" s="13" customFormat="1">
      <c r="A674" s="13"/>
      <c r="B674" s="224"/>
      <c r="C674" s="225"/>
      <c r="D674" s="226" t="s">
        <v>147</v>
      </c>
      <c r="E674" s="227" t="s">
        <v>19</v>
      </c>
      <c r="F674" s="228" t="s">
        <v>365</v>
      </c>
      <c r="G674" s="225"/>
      <c r="H674" s="227" t="s">
        <v>19</v>
      </c>
      <c r="I674" s="229"/>
      <c r="J674" s="225"/>
      <c r="K674" s="225"/>
      <c r="L674" s="230"/>
      <c r="M674" s="231"/>
      <c r="N674" s="232"/>
      <c r="O674" s="232"/>
      <c r="P674" s="232"/>
      <c r="Q674" s="232"/>
      <c r="R674" s="232"/>
      <c r="S674" s="232"/>
      <c r="T674" s="23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4" t="s">
        <v>147</v>
      </c>
      <c r="AU674" s="234" t="s">
        <v>85</v>
      </c>
      <c r="AV674" s="13" t="s">
        <v>83</v>
      </c>
      <c r="AW674" s="13" t="s">
        <v>36</v>
      </c>
      <c r="AX674" s="13" t="s">
        <v>76</v>
      </c>
      <c r="AY674" s="234" t="s">
        <v>136</v>
      </c>
    </row>
    <row r="675" s="14" customFormat="1">
      <c r="A675" s="14"/>
      <c r="B675" s="235"/>
      <c r="C675" s="236"/>
      <c r="D675" s="226" t="s">
        <v>147</v>
      </c>
      <c r="E675" s="237" t="s">
        <v>19</v>
      </c>
      <c r="F675" s="238" t="s">
        <v>467</v>
      </c>
      <c r="G675" s="236"/>
      <c r="H675" s="239">
        <v>18.300000000000001</v>
      </c>
      <c r="I675" s="240"/>
      <c r="J675" s="236"/>
      <c r="K675" s="236"/>
      <c r="L675" s="241"/>
      <c r="M675" s="242"/>
      <c r="N675" s="243"/>
      <c r="O675" s="243"/>
      <c r="P675" s="243"/>
      <c r="Q675" s="243"/>
      <c r="R675" s="243"/>
      <c r="S675" s="243"/>
      <c r="T675" s="24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45" t="s">
        <v>147</v>
      </c>
      <c r="AU675" s="245" t="s">
        <v>85</v>
      </c>
      <c r="AV675" s="14" t="s">
        <v>85</v>
      </c>
      <c r="AW675" s="14" t="s">
        <v>36</v>
      </c>
      <c r="AX675" s="14" t="s">
        <v>76</v>
      </c>
      <c r="AY675" s="245" t="s">
        <v>136</v>
      </c>
    </row>
    <row r="676" s="15" customFormat="1">
      <c r="A676" s="15"/>
      <c r="B676" s="246"/>
      <c r="C676" s="247"/>
      <c r="D676" s="226" t="s">
        <v>147</v>
      </c>
      <c r="E676" s="248" t="s">
        <v>19</v>
      </c>
      <c r="F676" s="249" t="s">
        <v>152</v>
      </c>
      <c r="G676" s="247"/>
      <c r="H676" s="250">
        <v>88.703999999999994</v>
      </c>
      <c r="I676" s="251"/>
      <c r="J676" s="247"/>
      <c r="K676" s="247"/>
      <c r="L676" s="252"/>
      <c r="M676" s="253"/>
      <c r="N676" s="254"/>
      <c r="O676" s="254"/>
      <c r="P676" s="254"/>
      <c r="Q676" s="254"/>
      <c r="R676" s="254"/>
      <c r="S676" s="254"/>
      <c r="T676" s="25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56" t="s">
        <v>147</v>
      </c>
      <c r="AU676" s="256" t="s">
        <v>85</v>
      </c>
      <c r="AV676" s="15" t="s">
        <v>143</v>
      </c>
      <c r="AW676" s="15" t="s">
        <v>36</v>
      </c>
      <c r="AX676" s="15" t="s">
        <v>83</v>
      </c>
      <c r="AY676" s="256" t="s">
        <v>136</v>
      </c>
    </row>
    <row r="677" s="2" customFormat="1" ht="16.5" customHeight="1">
      <c r="A677" s="40"/>
      <c r="B677" s="41"/>
      <c r="C677" s="206" t="s">
        <v>636</v>
      </c>
      <c r="D677" s="206" t="s">
        <v>138</v>
      </c>
      <c r="E677" s="207" t="s">
        <v>637</v>
      </c>
      <c r="F677" s="208" t="s">
        <v>638</v>
      </c>
      <c r="G677" s="209" t="s">
        <v>141</v>
      </c>
      <c r="H677" s="210">
        <v>264.10300000000001</v>
      </c>
      <c r="I677" s="211"/>
      <c r="J677" s="212">
        <f>ROUND(I677*H677,2)</f>
        <v>0</v>
      </c>
      <c r="K677" s="208" t="s">
        <v>142</v>
      </c>
      <c r="L677" s="46"/>
      <c r="M677" s="213" t="s">
        <v>19</v>
      </c>
      <c r="N677" s="214" t="s">
        <v>47</v>
      </c>
      <c r="O677" s="86"/>
      <c r="P677" s="215">
        <f>O677*H677</f>
        <v>0</v>
      </c>
      <c r="Q677" s="215">
        <v>0</v>
      </c>
      <c r="R677" s="215">
        <f>Q677*H677</f>
        <v>0</v>
      </c>
      <c r="S677" s="215">
        <v>0</v>
      </c>
      <c r="T677" s="216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17" t="s">
        <v>143</v>
      </c>
      <c r="AT677" s="217" t="s">
        <v>138</v>
      </c>
      <c r="AU677" s="217" t="s">
        <v>85</v>
      </c>
      <c r="AY677" s="19" t="s">
        <v>136</v>
      </c>
      <c r="BE677" s="218">
        <f>IF(N677="základní",J677,0)</f>
        <v>0</v>
      </c>
      <c r="BF677" s="218">
        <f>IF(N677="snížená",J677,0)</f>
        <v>0</v>
      </c>
      <c r="BG677" s="218">
        <f>IF(N677="zákl. přenesená",J677,0)</f>
        <v>0</v>
      </c>
      <c r="BH677" s="218">
        <f>IF(N677="sníž. přenesená",J677,0)</f>
        <v>0</v>
      </c>
      <c r="BI677" s="218">
        <f>IF(N677="nulová",J677,0)</f>
        <v>0</v>
      </c>
      <c r="BJ677" s="19" t="s">
        <v>83</v>
      </c>
      <c r="BK677" s="218">
        <f>ROUND(I677*H677,2)</f>
        <v>0</v>
      </c>
      <c r="BL677" s="19" t="s">
        <v>143</v>
      </c>
      <c r="BM677" s="217" t="s">
        <v>639</v>
      </c>
    </row>
    <row r="678" s="2" customFormat="1">
      <c r="A678" s="40"/>
      <c r="B678" s="41"/>
      <c r="C678" s="42"/>
      <c r="D678" s="219" t="s">
        <v>145</v>
      </c>
      <c r="E678" s="42"/>
      <c r="F678" s="220" t="s">
        <v>640</v>
      </c>
      <c r="G678" s="42"/>
      <c r="H678" s="42"/>
      <c r="I678" s="221"/>
      <c r="J678" s="42"/>
      <c r="K678" s="42"/>
      <c r="L678" s="46"/>
      <c r="M678" s="222"/>
      <c r="N678" s="223"/>
      <c r="O678" s="86"/>
      <c r="P678" s="86"/>
      <c r="Q678" s="86"/>
      <c r="R678" s="86"/>
      <c r="S678" s="86"/>
      <c r="T678" s="87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T678" s="19" t="s">
        <v>145</v>
      </c>
      <c r="AU678" s="19" t="s">
        <v>85</v>
      </c>
    </row>
    <row r="679" s="13" customFormat="1">
      <c r="A679" s="13"/>
      <c r="B679" s="224"/>
      <c r="C679" s="225"/>
      <c r="D679" s="226" t="s">
        <v>147</v>
      </c>
      <c r="E679" s="227" t="s">
        <v>19</v>
      </c>
      <c r="F679" s="228" t="s">
        <v>461</v>
      </c>
      <c r="G679" s="225"/>
      <c r="H679" s="227" t="s">
        <v>19</v>
      </c>
      <c r="I679" s="229"/>
      <c r="J679" s="225"/>
      <c r="K679" s="225"/>
      <c r="L679" s="230"/>
      <c r="M679" s="231"/>
      <c r="N679" s="232"/>
      <c r="O679" s="232"/>
      <c r="P679" s="232"/>
      <c r="Q679" s="232"/>
      <c r="R679" s="232"/>
      <c r="S679" s="232"/>
      <c r="T679" s="23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4" t="s">
        <v>147</v>
      </c>
      <c r="AU679" s="234" t="s">
        <v>85</v>
      </c>
      <c r="AV679" s="13" t="s">
        <v>83</v>
      </c>
      <c r="AW679" s="13" t="s">
        <v>36</v>
      </c>
      <c r="AX679" s="13" t="s">
        <v>76</v>
      </c>
      <c r="AY679" s="234" t="s">
        <v>136</v>
      </c>
    </row>
    <row r="680" s="14" customFormat="1">
      <c r="A680" s="14"/>
      <c r="B680" s="235"/>
      <c r="C680" s="236"/>
      <c r="D680" s="226" t="s">
        <v>147</v>
      </c>
      <c r="E680" s="237" t="s">
        <v>19</v>
      </c>
      <c r="F680" s="238" t="s">
        <v>462</v>
      </c>
      <c r="G680" s="236"/>
      <c r="H680" s="239">
        <v>32.130000000000003</v>
      </c>
      <c r="I680" s="240"/>
      <c r="J680" s="236"/>
      <c r="K680" s="236"/>
      <c r="L680" s="241"/>
      <c r="M680" s="242"/>
      <c r="N680" s="243"/>
      <c r="O680" s="243"/>
      <c r="P680" s="243"/>
      <c r="Q680" s="243"/>
      <c r="R680" s="243"/>
      <c r="S680" s="243"/>
      <c r="T680" s="24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5" t="s">
        <v>147</v>
      </c>
      <c r="AU680" s="245" t="s">
        <v>85</v>
      </c>
      <c r="AV680" s="14" t="s">
        <v>85</v>
      </c>
      <c r="AW680" s="14" t="s">
        <v>36</v>
      </c>
      <c r="AX680" s="14" t="s">
        <v>76</v>
      </c>
      <c r="AY680" s="245" t="s">
        <v>136</v>
      </c>
    </row>
    <row r="681" s="14" customFormat="1">
      <c r="A681" s="14"/>
      <c r="B681" s="235"/>
      <c r="C681" s="236"/>
      <c r="D681" s="226" t="s">
        <v>147</v>
      </c>
      <c r="E681" s="237" t="s">
        <v>19</v>
      </c>
      <c r="F681" s="238" t="s">
        <v>463</v>
      </c>
      <c r="G681" s="236"/>
      <c r="H681" s="239">
        <v>30.600000000000001</v>
      </c>
      <c r="I681" s="240"/>
      <c r="J681" s="236"/>
      <c r="K681" s="236"/>
      <c r="L681" s="241"/>
      <c r="M681" s="242"/>
      <c r="N681" s="243"/>
      <c r="O681" s="243"/>
      <c r="P681" s="243"/>
      <c r="Q681" s="243"/>
      <c r="R681" s="243"/>
      <c r="S681" s="243"/>
      <c r="T681" s="24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45" t="s">
        <v>147</v>
      </c>
      <c r="AU681" s="245" t="s">
        <v>85</v>
      </c>
      <c r="AV681" s="14" t="s">
        <v>85</v>
      </c>
      <c r="AW681" s="14" t="s">
        <v>36</v>
      </c>
      <c r="AX681" s="14" t="s">
        <v>76</v>
      </c>
      <c r="AY681" s="245" t="s">
        <v>136</v>
      </c>
    </row>
    <row r="682" s="13" customFormat="1">
      <c r="A682" s="13"/>
      <c r="B682" s="224"/>
      <c r="C682" s="225"/>
      <c r="D682" s="226" t="s">
        <v>147</v>
      </c>
      <c r="E682" s="227" t="s">
        <v>19</v>
      </c>
      <c r="F682" s="228" t="s">
        <v>464</v>
      </c>
      <c r="G682" s="225"/>
      <c r="H682" s="227" t="s">
        <v>19</v>
      </c>
      <c r="I682" s="229"/>
      <c r="J682" s="225"/>
      <c r="K682" s="225"/>
      <c r="L682" s="230"/>
      <c r="M682" s="231"/>
      <c r="N682" s="232"/>
      <c r="O682" s="232"/>
      <c r="P682" s="232"/>
      <c r="Q682" s="232"/>
      <c r="R682" s="232"/>
      <c r="S682" s="232"/>
      <c r="T682" s="23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4" t="s">
        <v>147</v>
      </c>
      <c r="AU682" s="234" t="s">
        <v>85</v>
      </c>
      <c r="AV682" s="13" t="s">
        <v>83</v>
      </c>
      <c r="AW682" s="13" t="s">
        <v>36</v>
      </c>
      <c r="AX682" s="13" t="s">
        <v>76</v>
      </c>
      <c r="AY682" s="234" t="s">
        <v>136</v>
      </c>
    </row>
    <row r="683" s="14" customFormat="1">
      <c r="A683" s="14"/>
      <c r="B683" s="235"/>
      <c r="C683" s="236"/>
      <c r="D683" s="226" t="s">
        <v>147</v>
      </c>
      <c r="E683" s="237" t="s">
        <v>19</v>
      </c>
      <c r="F683" s="238" t="s">
        <v>465</v>
      </c>
      <c r="G683" s="236"/>
      <c r="H683" s="239">
        <v>-3.6659999999999999</v>
      </c>
      <c r="I683" s="240"/>
      <c r="J683" s="236"/>
      <c r="K683" s="236"/>
      <c r="L683" s="241"/>
      <c r="M683" s="242"/>
      <c r="N683" s="243"/>
      <c r="O683" s="243"/>
      <c r="P683" s="243"/>
      <c r="Q683" s="243"/>
      <c r="R683" s="243"/>
      <c r="S683" s="243"/>
      <c r="T683" s="24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5" t="s">
        <v>147</v>
      </c>
      <c r="AU683" s="245" t="s">
        <v>85</v>
      </c>
      <c r="AV683" s="14" t="s">
        <v>85</v>
      </c>
      <c r="AW683" s="14" t="s">
        <v>36</v>
      </c>
      <c r="AX683" s="14" t="s">
        <v>76</v>
      </c>
      <c r="AY683" s="245" t="s">
        <v>136</v>
      </c>
    </row>
    <row r="684" s="13" customFormat="1">
      <c r="A684" s="13"/>
      <c r="B684" s="224"/>
      <c r="C684" s="225"/>
      <c r="D684" s="226" t="s">
        <v>147</v>
      </c>
      <c r="E684" s="227" t="s">
        <v>19</v>
      </c>
      <c r="F684" s="228" t="s">
        <v>641</v>
      </c>
      <c r="G684" s="225"/>
      <c r="H684" s="227" t="s">
        <v>19</v>
      </c>
      <c r="I684" s="229"/>
      <c r="J684" s="225"/>
      <c r="K684" s="225"/>
      <c r="L684" s="230"/>
      <c r="M684" s="231"/>
      <c r="N684" s="232"/>
      <c r="O684" s="232"/>
      <c r="P684" s="232"/>
      <c r="Q684" s="232"/>
      <c r="R684" s="232"/>
      <c r="S684" s="232"/>
      <c r="T684" s="23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34" t="s">
        <v>147</v>
      </c>
      <c r="AU684" s="234" t="s">
        <v>85</v>
      </c>
      <c r="AV684" s="13" t="s">
        <v>83</v>
      </c>
      <c r="AW684" s="13" t="s">
        <v>36</v>
      </c>
      <c r="AX684" s="13" t="s">
        <v>76</v>
      </c>
      <c r="AY684" s="234" t="s">
        <v>136</v>
      </c>
    </row>
    <row r="685" s="14" customFormat="1">
      <c r="A685" s="14"/>
      <c r="B685" s="235"/>
      <c r="C685" s="236"/>
      <c r="D685" s="226" t="s">
        <v>147</v>
      </c>
      <c r="E685" s="237" t="s">
        <v>19</v>
      </c>
      <c r="F685" s="238" t="s">
        <v>493</v>
      </c>
      <c r="G685" s="236"/>
      <c r="H685" s="239">
        <v>9.3599999999999994</v>
      </c>
      <c r="I685" s="240"/>
      <c r="J685" s="236"/>
      <c r="K685" s="236"/>
      <c r="L685" s="241"/>
      <c r="M685" s="242"/>
      <c r="N685" s="243"/>
      <c r="O685" s="243"/>
      <c r="P685" s="243"/>
      <c r="Q685" s="243"/>
      <c r="R685" s="243"/>
      <c r="S685" s="243"/>
      <c r="T685" s="24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45" t="s">
        <v>147</v>
      </c>
      <c r="AU685" s="245" t="s">
        <v>85</v>
      </c>
      <c r="AV685" s="14" t="s">
        <v>85</v>
      </c>
      <c r="AW685" s="14" t="s">
        <v>36</v>
      </c>
      <c r="AX685" s="14" t="s">
        <v>76</v>
      </c>
      <c r="AY685" s="245" t="s">
        <v>136</v>
      </c>
    </row>
    <row r="686" s="14" customFormat="1">
      <c r="A686" s="14"/>
      <c r="B686" s="235"/>
      <c r="C686" s="236"/>
      <c r="D686" s="226" t="s">
        <v>147</v>
      </c>
      <c r="E686" s="237" t="s">
        <v>19</v>
      </c>
      <c r="F686" s="238" t="s">
        <v>494</v>
      </c>
      <c r="G686" s="236"/>
      <c r="H686" s="239">
        <v>8</v>
      </c>
      <c r="I686" s="240"/>
      <c r="J686" s="236"/>
      <c r="K686" s="236"/>
      <c r="L686" s="241"/>
      <c r="M686" s="242"/>
      <c r="N686" s="243"/>
      <c r="O686" s="243"/>
      <c r="P686" s="243"/>
      <c r="Q686" s="243"/>
      <c r="R686" s="243"/>
      <c r="S686" s="243"/>
      <c r="T686" s="24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5" t="s">
        <v>147</v>
      </c>
      <c r="AU686" s="245" t="s">
        <v>85</v>
      </c>
      <c r="AV686" s="14" t="s">
        <v>85</v>
      </c>
      <c r="AW686" s="14" t="s">
        <v>36</v>
      </c>
      <c r="AX686" s="14" t="s">
        <v>76</v>
      </c>
      <c r="AY686" s="245" t="s">
        <v>136</v>
      </c>
    </row>
    <row r="687" s="14" customFormat="1">
      <c r="A687" s="14"/>
      <c r="B687" s="235"/>
      <c r="C687" s="236"/>
      <c r="D687" s="226" t="s">
        <v>147</v>
      </c>
      <c r="E687" s="237" t="s">
        <v>19</v>
      </c>
      <c r="F687" s="238" t="s">
        <v>495</v>
      </c>
      <c r="G687" s="236"/>
      <c r="H687" s="239">
        <v>0.39800000000000002</v>
      </c>
      <c r="I687" s="240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5" t="s">
        <v>147</v>
      </c>
      <c r="AU687" s="245" t="s">
        <v>85</v>
      </c>
      <c r="AV687" s="14" t="s">
        <v>85</v>
      </c>
      <c r="AW687" s="14" t="s">
        <v>36</v>
      </c>
      <c r="AX687" s="14" t="s">
        <v>76</v>
      </c>
      <c r="AY687" s="245" t="s">
        <v>136</v>
      </c>
    </row>
    <row r="688" s="13" customFormat="1">
      <c r="A688" s="13"/>
      <c r="B688" s="224"/>
      <c r="C688" s="225"/>
      <c r="D688" s="226" t="s">
        <v>147</v>
      </c>
      <c r="E688" s="227" t="s">
        <v>19</v>
      </c>
      <c r="F688" s="228" t="s">
        <v>363</v>
      </c>
      <c r="G688" s="225"/>
      <c r="H688" s="227" t="s">
        <v>19</v>
      </c>
      <c r="I688" s="229"/>
      <c r="J688" s="225"/>
      <c r="K688" s="225"/>
      <c r="L688" s="230"/>
      <c r="M688" s="231"/>
      <c r="N688" s="232"/>
      <c r="O688" s="232"/>
      <c r="P688" s="232"/>
      <c r="Q688" s="232"/>
      <c r="R688" s="232"/>
      <c r="S688" s="232"/>
      <c r="T688" s="23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4" t="s">
        <v>147</v>
      </c>
      <c r="AU688" s="234" t="s">
        <v>85</v>
      </c>
      <c r="AV688" s="13" t="s">
        <v>83</v>
      </c>
      <c r="AW688" s="13" t="s">
        <v>36</v>
      </c>
      <c r="AX688" s="13" t="s">
        <v>76</v>
      </c>
      <c r="AY688" s="234" t="s">
        <v>136</v>
      </c>
    </row>
    <row r="689" s="14" customFormat="1">
      <c r="A689" s="14"/>
      <c r="B689" s="235"/>
      <c r="C689" s="236"/>
      <c r="D689" s="226" t="s">
        <v>147</v>
      </c>
      <c r="E689" s="237" t="s">
        <v>19</v>
      </c>
      <c r="F689" s="238" t="s">
        <v>466</v>
      </c>
      <c r="G689" s="236"/>
      <c r="H689" s="239">
        <v>11.34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5" t="s">
        <v>147</v>
      </c>
      <c r="AU689" s="245" t="s">
        <v>85</v>
      </c>
      <c r="AV689" s="14" t="s">
        <v>85</v>
      </c>
      <c r="AW689" s="14" t="s">
        <v>36</v>
      </c>
      <c r="AX689" s="14" t="s">
        <v>76</v>
      </c>
      <c r="AY689" s="245" t="s">
        <v>136</v>
      </c>
    </row>
    <row r="690" s="13" customFormat="1">
      <c r="A690" s="13"/>
      <c r="B690" s="224"/>
      <c r="C690" s="225"/>
      <c r="D690" s="226" t="s">
        <v>147</v>
      </c>
      <c r="E690" s="227" t="s">
        <v>19</v>
      </c>
      <c r="F690" s="228" t="s">
        <v>365</v>
      </c>
      <c r="G690" s="225"/>
      <c r="H690" s="227" t="s">
        <v>19</v>
      </c>
      <c r="I690" s="229"/>
      <c r="J690" s="225"/>
      <c r="K690" s="225"/>
      <c r="L690" s="230"/>
      <c r="M690" s="231"/>
      <c r="N690" s="232"/>
      <c r="O690" s="232"/>
      <c r="P690" s="232"/>
      <c r="Q690" s="232"/>
      <c r="R690" s="232"/>
      <c r="S690" s="232"/>
      <c r="T690" s="23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4" t="s">
        <v>147</v>
      </c>
      <c r="AU690" s="234" t="s">
        <v>85</v>
      </c>
      <c r="AV690" s="13" t="s">
        <v>83</v>
      </c>
      <c r="AW690" s="13" t="s">
        <v>36</v>
      </c>
      <c r="AX690" s="13" t="s">
        <v>76</v>
      </c>
      <c r="AY690" s="234" t="s">
        <v>136</v>
      </c>
    </row>
    <row r="691" s="14" customFormat="1">
      <c r="A691" s="14"/>
      <c r="B691" s="235"/>
      <c r="C691" s="236"/>
      <c r="D691" s="226" t="s">
        <v>147</v>
      </c>
      <c r="E691" s="237" t="s">
        <v>19</v>
      </c>
      <c r="F691" s="238" t="s">
        <v>467</v>
      </c>
      <c r="G691" s="236"/>
      <c r="H691" s="239">
        <v>18.300000000000001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45" t="s">
        <v>147</v>
      </c>
      <c r="AU691" s="245" t="s">
        <v>85</v>
      </c>
      <c r="AV691" s="14" t="s">
        <v>85</v>
      </c>
      <c r="AW691" s="14" t="s">
        <v>36</v>
      </c>
      <c r="AX691" s="14" t="s">
        <v>76</v>
      </c>
      <c r="AY691" s="245" t="s">
        <v>136</v>
      </c>
    </row>
    <row r="692" s="13" customFormat="1">
      <c r="A692" s="13"/>
      <c r="B692" s="224"/>
      <c r="C692" s="225"/>
      <c r="D692" s="226" t="s">
        <v>147</v>
      </c>
      <c r="E692" s="227" t="s">
        <v>19</v>
      </c>
      <c r="F692" s="228" t="s">
        <v>642</v>
      </c>
      <c r="G692" s="225"/>
      <c r="H692" s="227" t="s">
        <v>19</v>
      </c>
      <c r="I692" s="229"/>
      <c r="J692" s="225"/>
      <c r="K692" s="225"/>
      <c r="L692" s="230"/>
      <c r="M692" s="231"/>
      <c r="N692" s="232"/>
      <c r="O692" s="232"/>
      <c r="P692" s="232"/>
      <c r="Q692" s="232"/>
      <c r="R692" s="232"/>
      <c r="S692" s="232"/>
      <c r="T692" s="23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4" t="s">
        <v>147</v>
      </c>
      <c r="AU692" s="234" t="s">
        <v>85</v>
      </c>
      <c r="AV692" s="13" t="s">
        <v>83</v>
      </c>
      <c r="AW692" s="13" t="s">
        <v>36</v>
      </c>
      <c r="AX692" s="13" t="s">
        <v>76</v>
      </c>
      <c r="AY692" s="234" t="s">
        <v>136</v>
      </c>
    </row>
    <row r="693" s="14" customFormat="1">
      <c r="A693" s="14"/>
      <c r="B693" s="235"/>
      <c r="C693" s="236"/>
      <c r="D693" s="226" t="s">
        <v>147</v>
      </c>
      <c r="E693" s="237" t="s">
        <v>19</v>
      </c>
      <c r="F693" s="238" t="s">
        <v>336</v>
      </c>
      <c r="G693" s="236"/>
      <c r="H693" s="239">
        <v>137.04599999999999</v>
      </c>
      <c r="I693" s="240"/>
      <c r="J693" s="236"/>
      <c r="K693" s="236"/>
      <c r="L693" s="241"/>
      <c r="M693" s="242"/>
      <c r="N693" s="243"/>
      <c r="O693" s="243"/>
      <c r="P693" s="243"/>
      <c r="Q693" s="243"/>
      <c r="R693" s="243"/>
      <c r="S693" s="243"/>
      <c r="T693" s="24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45" t="s">
        <v>147</v>
      </c>
      <c r="AU693" s="245" t="s">
        <v>85</v>
      </c>
      <c r="AV693" s="14" t="s">
        <v>85</v>
      </c>
      <c r="AW693" s="14" t="s">
        <v>36</v>
      </c>
      <c r="AX693" s="14" t="s">
        <v>76</v>
      </c>
      <c r="AY693" s="245" t="s">
        <v>136</v>
      </c>
    </row>
    <row r="694" s="14" customFormat="1">
      <c r="A694" s="14"/>
      <c r="B694" s="235"/>
      <c r="C694" s="236"/>
      <c r="D694" s="226" t="s">
        <v>147</v>
      </c>
      <c r="E694" s="237" t="s">
        <v>19</v>
      </c>
      <c r="F694" s="238" t="s">
        <v>337</v>
      </c>
      <c r="G694" s="236"/>
      <c r="H694" s="239">
        <v>14.68</v>
      </c>
      <c r="I694" s="240"/>
      <c r="J694" s="236"/>
      <c r="K694" s="236"/>
      <c r="L694" s="241"/>
      <c r="M694" s="242"/>
      <c r="N694" s="243"/>
      <c r="O694" s="243"/>
      <c r="P694" s="243"/>
      <c r="Q694" s="243"/>
      <c r="R694" s="243"/>
      <c r="S694" s="243"/>
      <c r="T694" s="24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5" t="s">
        <v>147</v>
      </c>
      <c r="AU694" s="245" t="s">
        <v>85</v>
      </c>
      <c r="AV694" s="14" t="s">
        <v>85</v>
      </c>
      <c r="AW694" s="14" t="s">
        <v>36</v>
      </c>
      <c r="AX694" s="14" t="s">
        <v>76</v>
      </c>
      <c r="AY694" s="245" t="s">
        <v>136</v>
      </c>
    </row>
    <row r="695" s="13" customFormat="1">
      <c r="A695" s="13"/>
      <c r="B695" s="224"/>
      <c r="C695" s="225"/>
      <c r="D695" s="226" t="s">
        <v>147</v>
      </c>
      <c r="E695" s="227" t="s">
        <v>19</v>
      </c>
      <c r="F695" s="228" t="s">
        <v>485</v>
      </c>
      <c r="G695" s="225"/>
      <c r="H695" s="227" t="s">
        <v>19</v>
      </c>
      <c r="I695" s="229"/>
      <c r="J695" s="225"/>
      <c r="K695" s="225"/>
      <c r="L695" s="230"/>
      <c r="M695" s="231"/>
      <c r="N695" s="232"/>
      <c r="O695" s="232"/>
      <c r="P695" s="232"/>
      <c r="Q695" s="232"/>
      <c r="R695" s="232"/>
      <c r="S695" s="232"/>
      <c r="T695" s="23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4" t="s">
        <v>147</v>
      </c>
      <c r="AU695" s="234" t="s">
        <v>85</v>
      </c>
      <c r="AV695" s="13" t="s">
        <v>83</v>
      </c>
      <c r="AW695" s="13" t="s">
        <v>36</v>
      </c>
      <c r="AX695" s="13" t="s">
        <v>76</v>
      </c>
      <c r="AY695" s="234" t="s">
        <v>136</v>
      </c>
    </row>
    <row r="696" s="14" customFormat="1">
      <c r="A696" s="14"/>
      <c r="B696" s="235"/>
      <c r="C696" s="236"/>
      <c r="D696" s="226" t="s">
        <v>147</v>
      </c>
      <c r="E696" s="237" t="s">
        <v>19</v>
      </c>
      <c r="F696" s="238" t="s">
        <v>486</v>
      </c>
      <c r="G696" s="236"/>
      <c r="H696" s="239">
        <v>5.915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45" t="s">
        <v>147</v>
      </c>
      <c r="AU696" s="245" t="s">
        <v>85</v>
      </c>
      <c r="AV696" s="14" t="s">
        <v>85</v>
      </c>
      <c r="AW696" s="14" t="s">
        <v>36</v>
      </c>
      <c r="AX696" s="14" t="s">
        <v>76</v>
      </c>
      <c r="AY696" s="245" t="s">
        <v>136</v>
      </c>
    </row>
    <row r="697" s="15" customFormat="1">
      <c r="A697" s="15"/>
      <c r="B697" s="246"/>
      <c r="C697" s="247"/>
      <c r="D697" s="226" t="s">
        <v>147</v>
      </c>
      <c r="E697" s="248" t="s">
        <v>19</v>
      </c>
      <c r="F697" s="249" t="s">
        <v>152</v>
      </c>
      <c r="G697" s="247"/>
      <c r="H697" s="250">
        <v>264.10300000000001</v>
      </c>
      <c r="I697" s="251"/>
      <c r="J697" s="247"/>
      <c r="K697" s="247"/>
      <c r="L697" s="252"/>
      <c r="M697" s="253"/>
      <c r="N697" s="254"/>
      <c r="O697" s="254"/>
      <c r="P697" s="254"/>
      <c r="Q697" s="254"/>
      <c r="R697" s="254"/>
      <c r="S697" s="254"/>
      <c r="T697" s="25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56" t="s">
        <v>147</v>
      </c>
      <c r="AU697" s="256" t="s">
        <v>85</v>
      </c>
      <c r="AV697" s="15" t="s">
        <v>143</v>
      </c>
      <c r="AW697" s="15" t="s">
        <v>36</v>
      </c>
      <c r="AX697" s="15" t="s">
        <v>83</v>
      </c>
      <c r="AY697" s="256" t="s">
        <v>136</v>
      </c>
    </row>
    <row r="698" s="12" customFormat="1" ht="22.8" customHeight="1">
      <c r="A698" s="12"/>
      <c r="B698" s="190"/>
      <c r="C698" s="191"/>
      <c r="D698" s="192" t="s">
        <v>75</v>
      </c>
      <c r="E698" s="204" t="s">
        <v>643</v>
      </c>
      <c r="F698" s="204" t="s">
        <v>644</v>
      </c>
      <c r="G698" s="191"/>
      <c r="H698" s="191"/>
      <c r="I698" s="194"/>
      <c r="J698" s="205">
        <f>BK698</f>
        <v>0</v>
      </c>
      <c r="K698" s="191"/>
      <c r="L698" s="196"/>
      <c r="M698" s="197"/>
      <c r="N698" s="198"/>
      <c r="O698" s="198"/>
      <c r="P698" s="199">
        <f>SUM(P699:P722)</f>
        <v>0</v>
      </c>
      <c r="Q698" s="198"/>
      <c r="R698" s="199">
        <f>SUM(R699:R722)</f>
        <v>0</v>
      </c>
      <c r="S698" s="198"/>
      <c r="T698" s="200">
        <f>SUM(T699:T722)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01" t="s">
        <v>83</v>
      </c>
      <c r="AT698" s="202" t="s">
        <v>75</v>
      </c>
      <c r="AU698" s="202" t="s">
        <v>83</v>
      </c>
      <c r="AY698" s="201" t="s">
        <v>136</v>
      </c>
      <c r="BK698" s="203">
        <f>SUM(BK699:BK722)</f>
        <v>0</v>
      </c>
    </row>
    <row r="699" s="2" customFormat="1" ht="24.15" customHeight="1">
      <c r="A699" s="40"/>
      <c r="B699" s="41"/>
      <c r="C699" s="206" t="s">
        <v>645</v>
      </c>
      <c r="D699" s="206" t="s">
        <v>138</v>
      </c>
      <c r="E699" s="207" t="s">
        <v>646</v>
      </c>
      <c r="F699" s="208" t="s">
        <v>647</v>
      </c>
      <c r="G699" s="209" t="s">
        <v>271</v>
      </c>
      <c r="H699" s="210">
        <v>73.981999999999999</v>
      </c>
      <c r="I699" s="211"/>
      <c r="J699" s="212">
        <f>ROUND(I699*H699,2)</f>
        <v>0</v>
      </c>
      <c r="K699" s="208" t="s">
        <v>142</v>
      </c>
      <c r="L699" s="46"/>
      <c r="M699" s="213" t="s">
        <v>19</v>
      </c>
      <c r="N699" s="214" t="s">
        <v>47</v>
      </c>
      <c r="O699" s="86"/>
      <c r="P699" s="215">
        <f>O699*H699</f>
        <v>0</v>
      </c>
      <c r="Q699" s="215">
        <v>0</v>
      </c>
      <c r="R699" s="215">
        <f>Q699*H699</f>
        <v>0</v>
      </c>
      <c r="S699" s="215">
        <v>0</v>
      </c>
      <c r="T699" s="216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17" t="s">
        <v>143</v>
      </c>
      <c r="AT699" s="217" t="s">
        <v>138</v>
      </c>
      <c r="AU699" s="217" t="s">
        <v>85</v>
      </c>
      <c r="AY699" s="19" t="s">
        <v>136</v>
      </c>
      <c r="BE699" s="218">
        <f>IF(N699="základní",J699,0)</f>
        <v>0</v>
      </c>
      <c r="BF699" s="218">
        <f>IF(N699="snížená",J699,0)</f>
        <v>0</v>
      </c>
      <c r="BG699" s="218">
        <f>IF(N699="zákl. přenesená",J699,0)</f>
        <v>0</v>
      </c>
      <c r="BH699" s="218">
        <f>IF(N699="sníž. přenesená",J699,0)</f>
        <v>0</v>
      </c>
      <c r="BI699" s="218">
        <f>IF(N699="nulová",J699,0)</f>
        <v>0</v>
      </c>
      <c r="BJ699" s="19" t="s">
        <v>83</v>
      </c>
      <c r="BK699" s="218">
        <f>ROUND(I699*H699,2)</f>
        <v>0</v>
      </c>
      <c r="BL699" s="19" t="s">
        <v>143</v>
      </c>
      <c r="BM699" s="217" t="s">
        <v>648</v>
      </c>
    </row>
    <row r="700" s="2" customFormat="1">
      <c r="A700" s="40"/>
      <c r="B700" s="41"/>
      <c r="C700" s="42"/>
      <c r="D700" s="219" t="s">
        <v>145</v>
      </c>
      <c r="E700" s="42"/>
      <c r="F700" s="220" t="s">
        <v>649</v>
      </c>
      <c r="G700" s="42"/>
      <c r="H700" s="42"/>
      <c r="I700" s="221"/>
      <c r="J700" s="42"/>
      <c r="K700" s="42"/>
      <c r="L700" s="46"/>
      <c r="M700" s="222"/>
      <c r="N700" s="223"/>
      <c r="O700" s="86"/>
      <c r="P700" s="86"/>
      <c r="Q700" s="86"/>
      <c r="R700" s="86"/>
      <c r="S700" s="86"/>
      <c r="T700" s="87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T700" s="19" t="s">
        <v>145</v>
      </c>
      <c r="AU700" s="19" t="s">
        <v>85</v>
      </c>
    </row>
    <row r="701" s="2" customFormat="1" ht="21.75" customHeight="1">
      <c r="A701" s="40"/>
      <c r="B701" s="41"/>
      <c r="C701" s="206" t="s">
        <v>650</v>
      </c>
      <c r="D701" s="206" t="s">
        <v>138</v>
      </c>
      <c r="E701" s="207" t="s">
        <v>651</v>
      </c>
      <c r="F701" s="208" t="s">
        <v>652</v>
      </c>
      <c r="G701" s="209" t="s">
        <v>271</v>
      </c>
      <c r="H701" s="210">
        <v>73.981999999999999</v>
      </c>
      <c r="I701" s="211"/>
      <c r="J701" s="212">
        <f>ROUND(I701*H701,2)</f>
        <v>0</v>
      </c>
      <c r="K701" s="208" t="s">
        <v>142</v>
      </c>
      <c r="L701" s="46"/>
      <c r="M701" s="213" t="s">
        <v>19</v>
      </c>
      <c r="N701" s="214" t="s">
        <v>47</v>
      </c>
      <c r="O701" s="86"/>
      <c r="P701" s="215">
        <f>O701*H701</f>
        <v>0</v>
      </c>
      <c r="Q701" s="215">
        <v>0</v>
      </c>
      <c r="R701" s="215">
        <f>Q701*H701</f>
        <v>0</v>
      </c>
      <c r="S701" s="215">
        <v>0</v>
      </c>
      <c r="T701" s="216">
        <f>S701*H701</f>
        <v>0</v>
      </c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R701" s="217" t="s">
        <v>143</v>
      </c>
      <c r="AT701" s="217" t="s">
        <v>138</v>
      </c>
      <c r="AU701" s="217" t="s">
        <v>85</v>
      </c>
      <c r="AY701" s="19" t="s">
        <v>136</v>
      </c>
      <c r="BE701" s="218">
        <f>IF(N701="základní",J701,0)</f>
        <v>0</v>
      </c>
      <c r="BF701" s="218">
        <f>IF(N701="snížená",J701,0)</f>
        <v>0</v>
      </c>
      <c r="BG701" s="218">
        <f>IF(N701="zákl. přenesená",J701,0)</f>
        <v>0</v>
      </c>
      <c r="BH701" s="218">
        <f>IF(N701="sníž. přenesená",J701,0)</f>
        <v>0</v>
      </c>
      <c r="BI701" s="218">
        <f>IF(N701="nulová",J701,0)</f>
        <v>0</v>
      </c>
      <c r="BJ701" s="19" t="s">
        <v>83</v>
      </c>
      <c r="BK701" s="218">
        <f>ROUND(I701*H701,2)</f>
        <v>0</v>
      </c>
      <c r="BL701" s="19" t="s">
        <v>143</v>
      </c>
      <c r="BM701" s="217" t="s">
        <v>653</v>
      </c>
    </row>
    <row r="702" s="2" customFormat="1">
      <c r="A702" s="40"/>
      <c r="B702" s="41"/>
      <c r="C702" s="42"/>
      <c r="D702" s="219" t="s">
        <v>145</v>
      </c>
      <c r="E702" s="42"/>
      <c r="F702" s="220" t="s">
        <v>654</v>
      </c>
      <c r="G702" s="42"/>
      <c r="H702" s="42"/>
      <c r="I702" s="221"/>
      <c r="J702" s="42"/>
      <c r="K702" s="42"/>
      <c r="L702" s="46"/>
      <c r="M702" s="222"/>
      <c r="N702" s="223"/>
      <c r="O702" s="86"/>
      <c r="P702" s="86"/>
      <c r="Q702" s="86"/>
      <c r="R702" s="86"/>
      <c r="S702" s="86"/>
      <c r="T702" s="87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T702" s="19" t="s">
        <v>145</v>
      </c>
      <c r="AU702" s="19" t="s">
        <v>85</v>
      </c>
    </row>
    <row r="703" s="2" customFormat="1" ht="24.15" customHeight="1">
      <c r="A703" s="40"/>
      <c r="B703" s="41"/>
      <c r="C703" s="206" t="s">
        <v>655</v>
      </c>
      <c r="D703" s="206" t="s">
        <v>138</v>
      </c>
      <c r="E703" s="207" t="s">
        <v>656</v>
      </c>
      <c r="F703" s="208" t="s">
        <v>657</v>
      </c>
      <c r="G703" s="209" t="s">
        <v>271</v>
      </c>
      <c r="H703" s="210">
        <v>739.82000000000005</v>
      </c>
      <c r="I703" s="211"/>
      <c r="J703" s="212">
        <f>ROUND(I703*H703,2)</f>
        <v>0</v>
      </c>
      <c r="K703" s="208" t="s">
        <v>142</v>
      </c>
      <c r="L703" s="46"/>
      <c r="M703" s="213" t="s">
        <v>19</v>
      </c>
      <c r="N703" s="214" t="s">
        <v>47</v>
      </c>
      <c r="O703" s="86"/>
      <c r="P703" s="215">
        <f>O703*H703</f>
        <v>0</v>
      </c>
      <c r="Q703" s="215">
        <v>0</v>
      </c>
      <c r="R703" s="215">
        <f>Q703*H703</f>
        <v>0</v>
      </c>
      <c r="S703" s="215">
        <v>0</v>
      </c>
      <c r="T703" s="216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17" t="s">
        <v>143</v>
      </c>
      <c r="AT703" s="217" t="s">
        <v>138</v>
      </c>
      <c r="AU703" s="217" t="s">
        <v>85</v>
      </c>
      <c r="AY703" s="19" t="s">
        <v>136</v>
      </c>
      <c r="BE703" s="218">
        <f>IF(N703="základní",J703,0)</f>
        <v>0</v>
      </c>
      <c r="BF703" s="218">
        <f>IF(N703="snížená",J703,0)</f>
        <v>0</v>
      </c>
      <c r="BG703" s="218">
        <f>IF(N703="zákl. přenesená",J703,0)</f>
        <v>0</v>
      </c>
      <c r="BH703" s="218">
        <f>IF(N703="sníž. přenesená",J703,0)</f>
        <v>0</v>
      </c>
      <c r="BI703" s="218">
        <f>IF(N703="nulová",J703,0)</f>
        <v>0</v>
      </c>
      <c r="BJ703" s="19" t="s">
        <v>83</v>
      </c>
      <c r="BK703" s="218">
        <f>ROUND(I703*H703,2)</f>
        <v>0</v>
      </c>
      <c r="BL703" s="19" t="s">
        <v>143</v>
      </c>
      <c r="BM703" s="217" t="s">
        <v>658</v>
      </c>
    </row>
    <row r="704" s="2" customFormat="1">
      <c r="A704" s="40"/>
      <c r="B704" s="41"/>
      <c r="C704" s="42"/>
      <c r="D704" s="219" t="s">
        <v>145</v>
      </c>
      <c r="E704" s="42"/>
      <c r="F704" s="220" t="s">
        <v>659</v>
      </c>
      <c r="G704" s="42"/>
      <c r="H704" s="42"/>
      <c r="I704" s="221"/>
      <c r="J704" s="42"/>
      <c r="K704" s="42"/>
      <c r="L704" s="46"/>
      <c r="M704" s="222"/>
      <c r="N704" s="223"/>
      <c r="O704" s="86"/>
      <c r="P704" s="86"/>
      <c r="Q704" s="86"/>
      <c r="R704" s="86"/>
      <c r="S704" s="86"/>
      <c r="T704" s="87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T704" s="19" t="s">
        <v>145</v>
      </c>
      <c r="AU704" s="19" t="s">
        <v>85</v>
      </c>
    </row>
    <row r="705" s="14" customFormat="1">
      <c r="A705" s="14"/>
      <c r="B705" s="235"/>
      <c r="C705" s="236"/>
      <c r="D705" s="226" t="s">
        <v>147</v>
      </c>
      <c r="E705" s="236"/>
      <c r="F705" s="238" t="s">
        <v>660</v>
      </c>
      <c r="G705" s="236"/>
      <c r="H705" s="239">
        <v>739.82000000000005</v>
      </c>
      <c r="I705" s="240"/>
      <c r="J705" s="236"/>
      <c r="K705" s="236"/>
      <c r="L705" s="241"/>
      <c r="M705" s="242"/>
      <c r="N705" s="243"/>
      <c r="O705" s="243"/>
      <c r="P705" s="243"/>
      <c r="Q705" s="243"/>
      <c r="R705" s="243"/>
      <c r="S705" s="243"/>
      <c r="T705" s="24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45" t="s">
        <v>147</v>
      </c>
      <c r="AU705" s="245" t="s">
        <v>85</v>
      </c>
      <c r="AV705" s="14" t="s">
        <v>85</v>
      </c>
      <c r="AW705" s="14" t="s">
        <v>4</v>
      </c>
      <c r="AX705" s="14" t="s">
        <v>83</v>
      </c>
      <c r="AY705" s="245" t="s">
        <v>136</v>
      </c>
    </row>
    <row r="706" s="2" customFormat="1" ht="24.15" customHeight="1">
      <c r="A706" s="40"/>
      <c r="B706" s="41"/>
      <c r="C706" s="206" t="s">
        <v>661</v>
      </c>
      <c r="D706" s="206" t="s">
        <v>138</v>
      </c>
      <c r="E706" s="207" t="s">
        <v>662</v>
      </c>
      <c r="F706" s="208" t="s">
        <v>663</v>
      </c>
      <c r="G706" s="209" t="s">
        <v>271</v>
      </c>
      <c r="H706" s="210">
        <v>2.2000000000000002</v>
      </c>
      <c r="I706" s="211"/>
      <c r="J706" s="212">
        <f>ROUND(I706*H706,2)</f>
        <v>0</v>
      </c>
      <c r="K706" s="208" t="s">
        <v>142</v>
      </c>
      <c r="L706" s="46"/>
      <c r="M706" s="213" t="s">
        <v>19</v>
      </c>
      <c r="N706" s="214" t="s">
        <v>47</v>
      </c>
      <c r="O706" s="86"/>
      <c r="P706" s="215">
        <f>O706*H706</f>
        <v>0</v>
      </c>
      <c r="Q706" s="215">
        <v>0</v>
      </c>
      <c r="R706" s="215">
        <f>Q706*H706</f>
        <v>0</v>
      </c>
      <c r="S706" s="215">
        <v>0</v>
      </c>
      <c r="T706" s="216">
        <f>S706*H706</f>
        <v>0</v>
      </c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R706" s="217" t="s">
        <v>143</v>
      </c>
      <c r="AT706" s="217" t="s">
        <v>138</v>
      </c>
      <c r="AU706" s="217" t="s">
        <v>85</v>
      </c>
      <c r="AY706" s="19" t="s">
        <v>136</v>
      </c>
      <c r="BE706" s="218">
        <f>IF(N706="základní",J706,0)</f>
        <v>0</v>
      </c>
      <c r="BF706" s="218">
        <f>IF(N706="snížená",J706,0)</f>
        <v>0</v>
      </c>
      <c r="BG706" s="218">
        <f>IF(N706="zákl. přenesená",J706,0)</f>
        <v>0</v>
      </c>
      <c r="BH706" s="218">
        <f>IF(N706="sníž. přenesená",J706,0)</f>
        <v>0</v>
      </c>
      <c r="BI706" s="218">
        <f>IF(N706="nulová",J706,0)</f>
        <v>0</v>
      </c>
      <c r="BJ706" s="19" t="s">
        <v>83</v>
      </c>
      <c r="BK706" s="218">
        <f>ROUND(I706*H706,2)</f>
        <v>0</v>
      </c>
      <c r="BL706" s="19" t="s">
        <v>143</v>
      </c>
      <c r="BM706" s="217" t="s">
        <v>664</v>
      </c>
    </row>
    <row r="707" s="2" customFormat="1">
      <c r="A707" s="40"/>
      <c r="B707" s="41"/>
      <c r="C707" s="42"/>
      <c r="D707" s="219" t="s">
        <v>145</v>
      </c>
      <c r="E707" s="42"/>
      <c r="F707" s="220" t="s">
        <v>665</v>
      </c>
      <c r="G707" s="42"/>
      <c r="H707" s="42"/>
      <c r="I707" s="221"/>
      <c r="J707" s="42"/>
      <c r="K707" s="42"/>
      <c r="L707" s="46"/>
      <c r="M707" s="222"/>
      <c r="N707" s="223"/>
      <c r="O707" s="86"/>
      <c r="P707" s="86"/>
      <c r="Q707" s="86"/>
      <c r="R707" s="86"/>
      <c r="S707" s="86"/>
      <c r="T707" s="87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T707" s="19" t="s">
        <v>145</v>
      </c>
      <c r="AU707" s="19" t="s">
        <v>85</v>
      </c>
    </row>
    <row r="708" s="14" customFormat="1">
      <c r="A708" s="14"/>
      <c r="B708" s="235"/>
      <c r="C708" s="236"/>
      <c r="D708" s="226" t="s">
        <v>147</v>
      </c>
      <c r="E708" s="237" t="s">
        <v>19</v>
      </c>
      <c r="F708" s="238" t="s">
        <v>666</v>
      </c>
      <c r="G708" s="236"/>
      <c r="H708" s="239">
        <v>2.2000000000000002</v>
      </c>
      <c r="I708" s="240"/>
      <c r="J708" s="236"/>
      <c r="K708" s="236"/>
      <c r="L708" s="241"/>
      <c r="M708" s="242"/>
      <c r="N708" s="243"/>
      <c r="O708" s="243"/>
      <c r="P708" s="243"/>
      <c r="Q708" s="243"/>
      <c r="R708" s="243"/>
      <c r="S708" s="243"/>
      <c r="T708" s="24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45" t="s">
        <v>147</v>
      </c>
      <c r="AU708" s="245" t="s">
        <v>85</v>
      </c>
      <c r="AV708" s="14" t="s">
        <v>85</v>
      </c>
      <c r="AW708" s="14" t="s">
        <v>36</v>
      </c>
      <c r="AX708" s="14" t="s">
        <v>76</v>
      </c>
      <c r="AY708" s="245" t="s">
        <v>136</v>
      </c>
    </row>
    <row r="709" s="15" customFormat="1">
      <c r="A709" s="15"/>
      <c r="B709" s="246"/>
      <c r="C709" s="247"/>
      <c r="D709" s="226" t="s">
        <v>147</v>
      </c>
      <c r="E709" s="248" t="s">
        <v>19</v>
      </c>
      <c r="F709" s="249" t="s">
        <v>152</v>
      </c>
      <c r="G709" s="247"/>
      <c r="H709" s="250">
        <v>2.2000000000000002</v>
      </c>
      <c r="I709" s="251"/>
      <c r="J709" s="247"/>
      <c r="K709" s="247"/>
      <c r="L709" s="252"/>
      <c r="M709" s="253"/>
      <c r="N709" s="254"/>
      <c r="O709" s="254"/>
      <c r="P709" s="254"/>
      <c r="Q709" s="254"/>
      <c r="R709" s="254"/>
      <c r="S709" s="254"/>
      <c r="T709" s="25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6" t="s">
        <v>147</v>
      </c>
      <c r="AU709" s="256" t="s">
        <v>85</v>
      </c>
      <c r="AV709" s="15" t="s">
        <v>143</v>
      </c>
      <c r="AW709" s="15" t="s">
        <v>36</v>
      </c>
      <c r="AX709" s="15" t="s">
        <v>83</v>
      </c>
      <c r="AY709" s="256" t="s">
        <v>136</v>
      </c>
    </row>
    <row r="710" s="2" customFormat="1" ht="24.15" customHeight="1">
      <c r="A710" s="40"/>
      <c r="B710" s="41"/>
      <c r="C710" s="206" t="s">
        <v>667</v>
      </c>
      <c r="D710" s="206" t="s">
        <v>138</v>
      </c>
      <c r="E710" s="207" t="s">
        <v>668</v>
      </c>
      <c r="F710" s="208" t="s">
        <v>669</v>
      </c>
      <c r="G710" s="209" t="s">
        <v>271</v>
      </c>
      <c r="H710" s="210">
        <v>4.8200000000000003</v>
      </c>
      <c r="I710" s="211"/>
      <c r="J710" s="212">
        <f>ROUND(I710*H710,2)</f>
        <v>0</v>
      </c>
      <c r="K710" s="208" t="s">
        <v>142</v>
      </c>
      <c r="L710" s="46"/>
      <c r="M710" s="213" t="s">
        <v>19</v>
      </c>
      <c r="N710" s="214" t="s">
        <v>47</v>
      </c>
      <c r="O710" s="86"/>
      <c r="P710" s="215">
        <f>O710*H710</f>
        <v>0</v>
      </c>
      <c r="Q710" s="215">
        <v>0</v>
      </c>
      <c r="R710" s="215">
        <f>Q710*H710</f>
        <v>0</v>
      </c>
      <c r="S710" s="215">
        <v>0</v>
      </c>
      <c r="T710" s="216">
        <f>S710*H710</f>
        <v>0</v>
      </c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R710" s="217" t="s">
        <v>143</v>
      </c>
      <c r="AT710" s="217" t="s">
        <v>138</v>
      </c>
      <c r="AU710" s="217" t="s">
        <v>85</v>
      </c>
      <c r="AY710" s="19" t="s">
        <v>136</v>
      </c>
      <c r="BE710" s="218">
        <f>IF(N710="základní",J710,0)</f>
        <v>0</v>
      </c>
      <c r="BF710" s="218">
        <f>IF(N710="snížená",J710,0)</f>
        <v>0</v>
      </c>
      <c r="BG710" s="218">
        <f>IF(N710="zákl. přenesená",J710,0)</f>
        <v>0</v>
      </c>
      <c r="BH710" s="218">
        <f>IF(N710="sníž. přenesená",J710,0)</f>
        <v>0</v>
      </c>
      <c r="BI710" s="218">
        <f>IF(N710="nulová",J710,0)</f>
        <v>0</v>
      </c>
      <c r="BJ710" s="19" t="s">
        <v>83</v>
      </c>
      <c r="BK710" s="218">
        <f>ROUND(I710*H710,2)</f>
        <v>0</v>
      </c>
      <c r="BL710" s="19" t="s">
        <v>143</v>
      </c>
      <c r="BM710" s="217" t="s">
        <v>670</v>
      </c>
    </row>
    <row r="711" s="2" customFormat="1">
      <c r="A711" s="40"/>
      <c r="B711" s="41"/>
      <c r="C711" s="42"/>
      <c r="D711" s="219" t="s">
        <v>145</v>
      </c>
      <c r="E711" s="42"/>
      <c r="F711" s="220" t="s">
        <v>671</v>
      </c>
      <c r="G711" s="42"/>
      <c r="H711" s="42"/>
      <c r="I711" s="221"/>
      <c r="J711" s="42"/>
      <c r="K711" s="42"/>
      <c r="L711" s="46"/>
      <c r="M711" s="222"/>
      <c r="N711" s="223"/>
      <c r="O711" s="86"/>
      <c r="P711" s="86"/>
      <c r="Q711" s="86"/>
      <c r="R711" s="86"/>
      <c r="S711" s="86"/>
      <c r="T711" s="87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T711" s="19" t="s">
        <v>145</v>
      </c>
      <c r="AU711" s="19" t="s">
        <v>85</v>
      </c>
    </row>
    <row r="712" s="14" customFormat="1">
      <c r="A712" s="14"/>
      <c r="B712" s="235"/>
      <c r="C712" s="236"/>
      <c r="D712" s="226" t="s">
        <v>147</v>
      </c>
      <c r="E712" s="237" t="s">
        <v>19</v>
      </c>
      <c r="F712" s="238" t="s">
        <v>672</v>
      </c>
      <c r="G712" s="236"/>
      <c r="H712" s="239">
        <v>4.8200000000000003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5" t="s">
        <v>147</v>
      </c>
      <c r="AU712" s="245" t="s">
        <v>85</v>
      </c>
      <c r="AV712" s="14" t="s">
        <v>85</v>
      </c>
      <c r="AW712" s="14" t="s">
        <v>36</v>
      </c>
      <c r="AX712" s="14" t="s">
        <v>76</v>
      </c>
      <c r="AY712" s="245" t="s">
        <v>136</v>
      </c>
    </row>
    <row r="713" s="15" customFormat="1">
      <c r="A713" s="15"/>
      <c r="B713" s="246"/>
      <c r="C713" s="247"/>
      <c r="D713" s="226" t="s">
        <v>147</v>
      </c>
      <c r="E713" s="248" t="s">
        <v>19</v>
      </c>
      <c r="F713" s="249" t="s">
        <v>152</v>
      </c>
      <c r="G713" s="247"/>
      <c r="H713" s="250">
        <v>4.8200000000000003</v>
      </c>
      <c r="I713" s="251"/>
      <c r="J713" s="247"/>
      <c r="K713" s="247"/>
      <c r="L713" s="252"/>
      <c r="M713" s="253"/>
      <c r="N713" s="254"/>
      <c r="O713" s="254"/>
      <c r="P713" s="254"/>
      <c r="Q713" s="254"/>
      <c r="R713" s="254"/>
      <c r="S713" s="254"/>
      <c r="T713" s="25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56" t="s">
        <v>147</v>
      </c>
      <c r="AU713" s="256" t="s">
        <v>85</v>
      </c>
      <c r="AV713" s="15" t="s">
        <v>143</v>
      </c>
      <c r="AW713" s="15" t="s">
        <v>36</v>
      </c>
      <c r="AX713" s="15" t="s">
        <v>83</v>
      </c>
      <c r="AY713" s="256" t="s">
        <v>136</v>
      </c>
    </row>
    <row r="714" s="2" customFormat="1" ht="24.15" customHeight="1">
      <c r="A714" s="40"/>
      <c r="B714" s="41"/>
      <c r="C714" s="206" t="s">
        <v>673</v>
      </c>
      <c r="D714" s="206" t="s">
        <v>138</v>
      </c>
      <c r="E714" s="207" t="s">
        <v>674</v>
      </c>
      <c r="F714" s="208" t="s">
        <v>675</v>
      </c>
      <c r="G714" s="209" t="s">
        <v>271</v>
      </c>
      <c r="H714" s="210">
        <v>25.637</v>
      </c>
      <c r="I714" s="211"/>
      <c r="J714" s="212">
        <f>ROUND(I714*H714,2)</f>
        <v>0</v>
      </c>
      <c r="K714" s="208" t="s">
        <v>142</v>
      </c>
      <c r="L714" s="46"/>
      <c r="M714" s="213" t="s">
        <v>19</v>
      </c>
      <c r="N714" s="214" t="s">
        <v>47</v>
      </c>
      <c r="O714" s="86"/>
      <c r="P714" s="215">
        <f>O714*H714</f>
        <v>0</v>
      </c>
      <c r="Q714" s="215">
        <v>0</v>
      </c>
      <c r="R714" s="215">
        <f>Q714*H714</f>
        <v>0</v>
      </c>
      <c r="S714" s="215">
        <v>0</v>
      </c>
      <c r="T714" s="216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17" t="s">
        <v>143</v>
      </c>
      <c r="AT714" s="217" t="s">
        <v>138</v>
      </c>
      <c r="AU714" s="217" t="s">
        <v>85</v>
      </c>
      <c r="AY714" s="19" t="s">
        <v>136</v>
      </c>
      <c r="BE714" s="218">
        <f>IF(N714="základní",J714,0)</f>
        <v>0</v>
      </c>
      <c r="BF714" s="218">
        <f>IF(N714="snížená",J714,0)</f>
        <v>0</v>
      </c>
      <c r="BG714" s="218">
        <f>IF(N714="zákl. přenesená",J714,0)</f>
        <v>0</v>
      </c>
      <c r="BH714" s="218">
        <f>IF(N714="sníž. přenesená",J714,0)</f>
        <v>0</v>
      </c>
      <c r="BI714" s="218">
        <f>IF(N714="nulová",J714,0)</f>
        <v>0</v>
      </c>
      <c r="BJ714" s="19" t="s">
        <v>83</v>
      </c>
      <c r="BK714" s="218">
        <f>ROUND(I714*H714,2)</f>
        <v>0</v>
      </c>
      <c r="BL714" s="19" t="s">
        <v>143</v>
      </c>
      <c r="BM714" s="217" t="s">
        <v>676</v>
      </c>
    </row>
    <row r="715" s="2" customFormat="1">
      <c r="A715" s="40"/>
      <c r="B715" s="41"/>
      <c r="C715" s="42"/>
      <c r="D715" s="219" t="s">
        <v>145</v>
      </c>
      <c r="E715" s="42"/>
      <c r="F715" s="220" t="s">
        <v>677</v>
      </c>
      <c r="G715" s="42"/>
      <c r="H715" s="42"/>
      <c r="I715" s="221"/>
      <c r="J715" s="42"/>
      <c r="K715" s="42"/>
      <c r="L715" s="46"/>
      <c r="M715" s="222"/>
      <c r="N715" s="223"/>
      <c r="O715" s="86"/>
      <c r="P715" s="86"/>
      <c r="Q715" s="86"/>
      <c r="R715" s="86"/>
      <c r="S715" s="86"/>
      <c r="T715" s="87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T715" s="19" t="s">
        <v>145</v>
      </c>
      <c r="AU715" s="19" t="s">
        <v>85</v>
      </c>
    </row>
    <row r="716" s="14" customFormat="1">
      <c r="A716" s="14"/>
      <c r="B716" s="235"/>
      <c r="C716" s="236"/>
      <c r="D716" s="226" t="s">
        <v>147</v>
      </c>
      <c r="E716" s="237" t="s">
        <v>19</v>
      </c>
      <c r="F716" s="238" t="s">
        <v>678</v>
      </c>
      <c r="G716" s="236"/>
      <c r="H716" s="239">
        <v>25.637</v>
      </c>
      <c r="I716" s="240"/>
      <c r="J716" s="236"/>
      <c r="K716" s="236"/>
      <c r="L716" s="241"/>
      <c r="M716" s="242"/>
      <c r="N716" s="243"/>
      <c r="O716" s="243"/>
      <c r="P716" s="243"/>
      <c r="Q716" s="243"/>
      <c r="R716" s="243"/>
      <c r="S716" s="243"/>
      <c r="T716" s="24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45" t="s">
        <v>147</v>
      </c>
      <c r="AU716" s="245" t="s">
        <v>85</v>
      </c>
      <c r="AV716" s="14" t="s">
        <v>85</v>
      </c>
      <c r="AW716" s="14" t="s">
        <v>36</v>
      </c>
      <c r="AX716" s="14" t="s">
        <v>76</v>
      </c>
      <c r="AY716" s="245" t="s">
        <v>136</v>
      </c>
    </row>
    <row r="717" s="15" customFormat="1">
      <c r="A717" s="15"/>
      <c r="B717" s="246"/>
      <c r="C717" s="247"/>
      <c r="D717" s="226" t="s">
        <v>147</v>
      </c>
      <c r="E717" s="248" t="s">
        <v>19</v>
      </c>
      <c r="F717" s="249" t="s">
        <v>152</v>
      </c>
      <c r="G717" s="247"/>
      <c r="H717" s="250">
        <v>25.637</v>
      </c>
      <c r="I717" s="251"/>
      <c r="J717" s="247"/>
      <c r="K717" s="247"/>
      <c r="L717" s="252"/>
      <c r="M717" s="253"/>
      <c r="N717" s="254"/>
      <c r="O717" s="254"/>
      <c r="P717" s="254"/>
      <c r="Q717" s="254"/>
      <c r="R717" s="254"/>
      <c r="S717" s="254"/>
      <c r="T717" s="25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T717" s="256" t="s">
        <v>147</v>
      </c>
      <c r="AU717" s="256" t="s">
        <v>85</v>
      </c>
      <c r="AV717" s="15" t="s">
        <v>143</v>
      </c>
      <c r="AW717" s="15" t="s">
        <v>36</v>
      </c>
      <c r="AX717" s="15" t="s">
        <v>83</v>
      </c>
      <c r="AY717" s="256" t="s">
        <v>136</v>
      </c>
    </row>
    <row r="718" s="2" customFormat="1" ht="24.15" customHeight="1">
      <c r="A718" s="40"/>
      <c r="B718" s="41"/>
      <c r="C718" s="206" t="s">
        <v>679</v>
      </c>
      <c r="D718" s="206" t="s">
        <v>138</v>
      </c>
      <c r="E718" s="207" t="s">
        <v>680</v>
      </c>
      <c r="F718" s="208" t="s">
        <v>681</v>
      </c>
      <c r="G718" s="209" t="s">
        <v>271</v>
      </c>
      <c r="H718" s="210">
        <v>41.325000000000003</v>
      </c>
      <c r="I718" s="211"/>
      <c r="J718" s="212">
        <f>ROUND(I718*H718,2)</f>
        <v>0</v>
      </c>
      <c r="K718" s="208" t="s">
        <v>142</v>
      </c>
      <c r="L718" s="46"/>
      <c r="M718" s="213" t="s">
        <v>19</v>
      </c>
      <c r="N718" s="214" t="s">
        <v>47</v>
      </c>
      <c r="O718" s="86"/>
      <c r="P718" s="215">
        <f>O718*H718</f>
        <v>0</v>
      </c>
      <c r="Q718" s="215">
        <v>0</v>
      </c>
      <c r="R718" s="215">
        <f>Q718*H718</f>
        <v>0</v>
      </c>
      <c r="S718" s="215">
        <v>0</v>
      </c>
      <c r="T718" s="216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17" t="s">
        <v>143</v>
      </c>
      <c r="AT718" s="217" t="s">
        <v>138</v>
      </c>
      <c r="AU718" s="217" t="s">
        <v>85</v>
      </c>
      <c r="AY718" s="19" t="s">
        <v>136</v>
      </c>
      <c r="BE718" s="218">
        <f>IF(N718="základní",J718,0)</f>
        <v>0</v>
      </c>
      <c r="BF718" s="218">
        <f>IF(N718="snížená",J718,0)</f>
        <v>0</v>
      </c>
      <c r="BG718" s="218">
        <f>IF(N718="zákl. přenesená",J718,0)</f>
        <v>0</v>
      </c>
      <c r="BH718" s="218">
        <f>IF(N718="sníž. přenesená",J718,0)</f>
        <v>0</v>
      </c>
      <c r="BI718" s="218">
        <f>IF(N718="nulová",J718,0)</f>
        <v>0</v>
      </c>
      <c r="BJ718" s="19" t="s">
        <v>83</v>
      </c>
      <c r="BK718" s="218">
        <f>ROUND(I718*H718,2)</f>
        <v>0</v>
      </c>
      <c r="BL718" s="19" t="s">
        <v>143</v>
      </c>
      <c r="BM718" s="217" t="s">
        <v>682</v>
      </c>
    </row>
    <row r="719" s="2" customFormat="1">
      <c r="A719" s="40"/>
      <c r="B719" s="41"/>
      <c r="C719" s="42"/>
      <c r="D719" s="219" t="s">
        <v>145</v>
      </c>
      <c r="E719" s="42"/>
      <c r="F719" s="220" t="s">
        <v>683</v>
      </c>
      <c r="G719" s="42"/>
      <c r="H719" s="42"/>
      <c r="I719" s="221"/>
      <c r="J719" s="42"/>
      <c r="K719" s="42"/>
      <c r="L719" s="46"/>
      <c r="M719" s="222"/>
      <c r="N719" s="223"/>
      <c r="O719" s="86"/>
      <c r="P719" s="86"/>
      <c r="Q719" s="86"/>
      <c r="R719" s="86"/>
      <c r="S719" s="86"/>
      <c r="T719" s="87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T719" s="19" t="s">
        <v>145</v>
      </c>
      <c r="AU719" s="19" t="s">
        <v>85</v>
      </c>
    </row>
    <row r="720" s="13" customFormat="1">
      <c r="A720" s="13"/>
      <c r="B720" s="224"/>
      <c r="C720" s="225"/>
      <c r="D720" s="226" t="s">
        <v>147</v>
      </c>
      <c r="E720" s="227" t="s">
        <v>19</v>
      </c>
      <c r="F720" s="228" t="s">
        <v>684</v>
      </c>
      <c r="G720" s="225"/>
      <c r="H720" s="227" t="s">
        <v>19</v>
      </c>
      <c r="I720" s="229"/>
      <c r="J720" s="225"/>
      <c r="K720" s="225"/>
      <c r="L720" s="230"/>
      <c r="M720" s="231"/>
      <c r="N720" s="232"/>
      <c r="O720" s="232"/>
      <c r="P720" s="232"/>
      <c r="Q720" s="232"/>
      <c r="R720" s="232"/>
      <c r="S720" s="232"/>
      <c r="T720" s="23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4" t="s">
        <v>147</v>
      </c>
      <c r="AU720" s="234" t="s">
        <v>85</v>
      </c>
      <c r="AV720" s="13" t="s">
        <v>83</v>
      </c>
      <c r="AW720" s="13" t="s">
        <v>36</v>
      </c>
      <c r="AX720" s="13" t="s">
        <v>76</v>
      </c>
      <c r="AY720" s="234" t="s">
        <v>136</v>
      </c>
    </row>
    <row r="721" s="14" customFormat="1">
      <c r="A721" s="14"/>
      <c r="B721" s="235"/>
      <c r="C721" s="236"/>
      <c r="D721" s="226" t="s">
        <v>147</v>
      </c>
      <c r="E721" s="237" t="s">
        <v>19</v>
      </c>
      <c r="F721" s="238" t="s">
        <v>685</v>
      </c>
      <c r="G721" s="236"/>
      <c r="H721" s="239">
        <v>41.325000000000003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5" t="s">
        <v>147</v>
      </c>
      <c r="AU721" s="245" t="s">
        <v>85</v>
      </c>
      <c r="AV721" s="14" t="s">
        <v>85</v>
      </c>
      <c r="AW721" s="14" t="s">
        <v>36</v>
      </c>
      <c r="AX721" s="14" t="s">
        <v>76</v>
      </c>
      <c r="AY721" s="245" t="s">
        <v>136</v>
      </c>
    </row>
    <row r="722" s="15" customFormat="1">
      <c r="A722" s="15"/>
      <c r="B722" s="246"/>
      <c r="C722" s="247"/>
      <c r="D722" s="226" t="s">
        <v>147</v>
      </c>
      <c r="E722" s="248" t="s">
        <v>19</v>
      </c>
      <c r="F722" s="249" t="s">
        <v>152</v>
      </c>
      <c r="G722" s="247"/>
      <c r="H722" s="250">
        <v>41.325000000000003</v>
      </c>
      <c r="I722" s="251"/>
      <c r="J722" s="247"/>
      <c r="K722" s="247"/>
      <c r="L722" s="252"/>
      <c r="M722" s="253"/>
      <c r="N722" s="254"/>
      <c r="O722" s="254"/>
      <c r="P722" s="254"/>
      <c r="Q722" s="254"/>
      <c r="R722" s="254"/>
      <c r="S722" s="254"/>
      <c r="T722" s="25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T722" s="256" t="s">
        <v>147</v>
      </c>
      <c r="AU722" s="256" t="s">
        <v>85</v>
      </c>
      <c r="AV722" s="15" t="s">
        <v>143</v>
      </c>
      <c r="AW722" s="15" t="s">
        <v>36</v>
      </c>
      <c r="AX722" s="15" t="s">
        <v>83</v>
      </c>
      <c r="AY722" s="256" t="s">
        <v>136</v>
      </c>
    </row>
    <row r="723" s="12" customFormat="1" ht="22.8" customHeight="1">
      <c r="A723" s="12"/>
      <c r="B723" s="190"/>
      <c r="C723" s="191"/>
      <c r="D723" s="192" t="s">
        <v>75</v>
      </c>
      <c r="E723" s="204" t="s">
        <v>686</v>
      </c>
      <c r="F723" s="204" t="s">
        <v>687</v>
      </c>
      <c r="G723" s="191"/>
      <c r="H723" s="191"/>
      <c r="I723" s="194"/>
      <c r="J723" s="205">
        <f>BK723</f>
        <v>0</v>
      </c>
      <c r="K723" s="191"/>
      <c r="L723" s="196"/>
      <c r="M723" s="197"/>
      <c r="N723" s="198"/>
      <c r="O723" s="198"/>
      <c r="P723" s="199">
        <f>SUM(P724:P725)</f>
        <v>0</v>
      </c>
      <c r="Q723" s="198"/>
      <c r="R723" s="199">
        <f>SUM(R724:R725)</f>
        <v>0</v>
      </c>
      <c r="S723" s="198"/>
      <c r="T723" s="200">
        <f>SUM(T724:T725)</f>
        <v>0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01" t="s">
        <v>83</v>
      </c>
      <c r="AT723" s="202" t="s">
        <v>75</v>
      </c>
      <c r="AU723" s="202" t="s">
        <v>83</v>
      </c>
      <c r="AY723" s="201" t="s">
        <v>136</v>
      </c>
      <c r="BK723" s="203">
        <f>SUM(BK724:BK725)</f>
        <v>0</v>
      </c>
    </row>
    <row r="724" s="2" customFormat="1" ht="33" customHeight="1">
      <c r="A724" s="40"/>
      <c r="B724" s="41"/>
      <c r="C724" s="206" t="s">
        <v>688</v>
      </c>
      <c r="D724" s="206" t="s">
        <v>138</v>
      </c>
      <c r="E724" s="207" t="s">
        <v>689</v>
      </c>
      <c r="F724" s="208" t="s">
        <v>690</v>
      </c>
      <c r="G724" s="209" t="s">
        <v>271</v>
      </c>
      <c r="H724" s="210">
        <v>280.15199999999999</v>
      </c>
      <c r="I724" s="211"/>
      <c r="J724" s="212">
        <f>ROUND(I724*H724,2)</f>
        <v>0</v>
      </c>
      <c r="K724" s="208" t="s">
        <v>142</v>
      </c>
      <c r="L724" s="46"/>
      <c r="M724" s="213" t="s">
        <v>19</v>
      </c>
      <c r="N724" s="214" t="s">
        <v>47</v>
      </c>
      <c r="O724" s="86"/>
      <c r="P724" s="215">
        <f>O724*H724</f>
        <v>0</v>
      </c>
      <c r="Q724" s="215">
        <v>0</v>
      </c>
      <c r="R724" s="215">
        <f>Q724*H724</f>
        <v>0</v>
      </c>
      <c r="S724" s="215">
        <v>0</v>
      </c>
      <c r="T724" s="216">
        <f>S724*H724</f>
        <v>0</v>
      </c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R724" s="217" t="s">
        <v>143</v>
      </c>
      <c r="AT724" s="217" t="s">
        <v>138</v>
      </c>
      <c r="AU724" s="217" t="s">
        <v>85</v>
      </c>
      <c r="AY724" s="19" t="s">
        <v>136</v>
      </c>
      <c r="BE724" s="218">
        <f>IF(N724="základní",J724,0)</f>
        <v>0</v>
      </c>
      <c r="BF724" s="218">
        <f>IF(N724="snížená",J724,0)</f>
        <v>0</v>
      </c>
      <c r="BG724" s="218">
        <f>IF(N724="zákl. přenesená",J724,0)</f>
        <v>0</v>
      </c>
      <c r="BH724" s="218">
        <f>IF(N724="sníž. přenesená",J724,0)</f>
        <v>0</v>
      </c>
      <c r="BI724" s="218">
        <f>IF(N724="nulová",J724,0)</f>
        <v>0</v>
      </c>
      <c r="BJ724" s="19" t="s">
        <v>83</v>
      </c>
      <c r="BK724" s="218">
        <f>ROUND(I724*H724,2)</f>
        <v>0</v>
      </c>
      <c r="BL724" s="19" t="s">
        <v>143</v>
      </c>
      <c r="BM724" s="217" t="s">
        <v>691</v>
      </c>
    </row>
    <row r="725" s="2" customFormat="1">
      <c r="A725" s="40"/>
      <c r="B725" s="41"/>
      <c r="C725" s="42"/>
      <c r="D725" s="219" t="s">
        <v>145</v>
      </c>
      <c r="E725" s="42"/>
      <c r="F725" s="220" t="s">
        <v>692</v>
      </c>
      <c r="G725" s="42"/>
      <c r="H725" s="42"/>
      <c r="I725" s="221"/>
      <c r="J725" s="42"/>
      <c r="K725" s="42"/>
      <c r="L725" s="46"/>
      <c r="M725" s="222"/>
      <c r="N725" s="223"/>
      <c r="O725" s="86"/>
      <c r="P725" s="86"/>
      <c r="Q725" s="86"/>
      <c r="R725" s="86"/>
      <c r="S725" s="86"/>
      <c r="T725" s="87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T725" s="19" t="s">
        <v>145</v>
      </c>
      <c r="AU725" s="19" t="s">
        <v>85</v>
      </c>
    </row>
    <row r="726" s="12" customFormat="1" ht="25.92" customHeight="1">
      <c r="A726" s="12"/>
      <c r="B726" s="190"/>
      <c r="C726" s="191"/>
      <c r="D726" s="192" t="s">
        <v>75</v>
      </c>
      <c r="E726" s="193" t="s">
        <v>693</v>
      </c>
      <c r="F726" s="193" t="s">
        <v>694</v>
      </c>
      <c r="G726" s="191"/>
      <c r="H726" s="191"/>
      <c r="I726" s="194"/>
      <c r="J726" s="195">
        <f>BK726</f>
        <v>0</v>
      </c>
      <c r="K726" s="191"/>
      <c r="L726" s="196"/>
      <c r="M726" s="197"/>
      <c r="N726" s="198"/>
      <c r="O726" s="198"/>
      <c r="P726" s="199">
        <f>P727+P852+P858+P863+P874+P881+P887+P911</f>
        <v>0</v>
      </c>
      <c r="Q726" s="198"/>
      <c r="R726" s="199">
        <f>R727+R852+R858+R863+R874+R881+R887+R911</f>
        <v>1.8971562399999993</v>
      </c>
      <c r="S726" s="198"/>
      <c r="T726" s="200">
        <f>T727+T852+T858+T863+T874+T881+T887+T911</f>
        <v>0.037371749999999995</v>
      </c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R726" s="201" t="s">
        <v>85</v>
      </c>
      <c r="AT726" s="202" t="s">
        <v>75</v>
      </c>
      <c r="AU726" s="202" t="s">
        <v>76</v>
      </c>
      <c r="AY726" s="201" t="s">
        <v>136</v>
      </c>
      <c r="BK726" s="203">
        <f>BK727+BK852+BK858+BK863+BK874+BK881+BK887+BK911</f>
        <v>0</v>
      </c>
    </row>
    <row r="727" s="12" customFormat="1" ht="22.8" customHeight="1">
      <c r="A727" s="12"/>
      <c r="B727" s="190"/>
      <c r="C727" s="191"/>
      <c r="D727" s="192" t="s">
        <v>75</v>
      </c>
      <c r="E727" s="204" t="s">
        <v>695</v>
      </c>
      <c r="F727" s="204" t="s">
        <v>696</v>
      </c>
      <c r="G727" s="191"/>
      <c r="H727" s="191"/>
      <c r="I727" s="194"/>
      <c r="J727" s="205">
        <f>BK727</f>
        <v>0</v>
      </c>
      <c r="K727" s="191"/>
      <c r="L727" s="196"/>
      <c r="M727" s="197"/>
      <c r="N727" s="198"/>
      <c r="O727" s="198"/>
      <c r="P727" s="199">
        <f>SUM(P728:P851)</f>
        <v>0</v>
      </c>
      <c r="Q727" s="198"/>
      <c r="R727" s="199">
        <f>SUM(R728:R851)</f>
        <v>1.7353658199999995</v>
      </c>
      <c r="S727" s="198"/>
      <c r="T727" s="200">
        <f>SUM(T728:T851)</f>
        <v>0</v>
      </c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R727" s="201" t="s">
        <v>85</v>
      </c>
      <c r="AT727" s="202" t="s">
        <v>75</v>
      </c>
      <c r="AU727" s="202" t="s">
        <v>83</v>
      </c>
      <c r="AY727" s="201" t="s">
        <v>136</v>
      </c>
      <c r="BK727" s="203">
        <f>SUM(BK728:BK851)</f>
        <v>0</v>
      </c>
    </row>
    <row r="728" s="2" customFormat="1" ht="16.5" customHeight="1">
      <c r="A728" s="40"/>
      <c r="B728" s="41"/>
      <c r="C728" s="206" t="s">
        <v>697</v>
      </c>
      <c r="D728" s="206" t="s">
        <v>138</v>
      </c>
      <c r="E728" s="207" t="s">
        <v>698</v>
      </c>
      <c r="F728" s="208" t="s">
        <v>699</v>
      </c>
      <c r="G728" s="209" t="s">
        <v>141</v>
      </c>
      <c r="H728" s="210">
        <v>157.64099999999999</v>
      </c>
      <c r="I728" s="211"/>
      <c r="J728" s="212">
        <f>ROUND(I728*H728,2)</f>
        <v>0</v>
      </c>
      <c r="K728" s="208" t="s">
        <v>19</v>
      </c>
      <c r="L728" s="46"/>
      <c r="M728" s="213" t="s">
        <v>19</v>
      </c>
      <c r="N728" s="214" t="s">
        <v>47</v>
      </c>
      <c r="O728" s="86"/>
      <c r="P728" s="215">
        <f>O728*H728</f>
        <v>0</v>
      </c>
      <c r="Q728" s="215">
        <v>0</v>
      </c>
      <c r="R728" s="215">
        <f>Q728*H728</f>
        <v>0</v>
      </c>
      <c r="S728" s="215">
        <v>0</v>
      </c>
      <c r="T728" s="216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17" t="s">
        <v>161</v>
      </c>
      <c r="AT728" s="217" t="s">
        <v>138</v>
      </c>
      <c r="AU728" s="217" t="s">
        <v>85</v>
      </c>
      <c r="AY728" s="19" t="s">
        <v>136</v>
      </c>
      <c r="BE728" s="218">
        <f>IF(N728="základní",J728,0)</f>
        <v>0</v>
      </c>
      <c r="BF728" s="218">
        <f>IF(N728="snížená",J728,0)</f>
        <v>0</v>
      </c>
      <c r="BG728" s="218">
        <f>IF(N728="zákl. přenesená",J728,0)</f>
        <v>0</v>
      </c>
      <c r="BH728" s="218">
        <f>IF(N728="sníž. přenesená",J728,0)</f>
        <v>0</v>
      </c>
      <c r="BI728" s="218">
        <f>IF(N728="nulová",J728,0)</f>
        <v>0</v>
      </c>
      <c r="BJ728" s="19" t="s">
        <v>83</v>
      </c>
      <c r="BK728" s="218">
        <f>ROUND(I728*H728,2)</f>
        <v>0</v>
      </c>
      <c r="BL728" s="19" t="s">
        <v>161</v>
      </c>
      <c r="BM728" s="217" t="s">
        <v>700</v>
      </c>
    </row>
    <row r="729" s="13" customFormat="1">
      <c r="A729" s="13"/>
      <c r="B729" s="224"/>
      <c r="C729" s="225"/>
      <c r="D729" s="226" t="s">
        <v>147</v>
      </c>
      <c r="E729" s="227" t="s">
        <v>19</v>
      </c>
      <c r="F729" s="228" t="s">
        <v>484</v>
      </c>
      <c r="G729" s="225"/>
      <c r="H729" s="227" t="s">
        <v>19</v>
      </c>
      <c r="I729" s="229"/>
      <c r="J729" s="225"/>
      <c r="K729" s="225"/>
      <c r="L729" s="230"/>
      <c r="M729" s="231"/>
      <c r="N729" s="232"/>
      <c r="O729" s="232"/>
      <c r="P729" s="232"/>
      <c r="Q729" s="232"/>
      <c r="R729" s="232"/>
      <c r="S729" s="232"/>
      <c r="T729" s="23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T729" s="234" t="s">
        <v>147</v>
      </c>
      <c r="AU729" s="234" t="s">
        <v>85</v>
      </c>
      <c r="AV729" s="13" t="s">
        <v>83</v>
      </c>
      <c r="AW729" s="13" t="s">
        <v>36</v>
      </c>
      <c r="AX729" s="13" t="s">
        <v>76</v>
      </c>
      <c r="AY729" s="234" t="s">
        <v>136</v>
      </c>
    </row>
    <row r="730" s="14" customFormat="1">
      <c r="A730" s="14"/>
      <c r="B730" s="235"/>
      <c r="C730" s="236"/>
      <c r="D730" s="226" t="s">
        <v>147</v>
      </c>
      <c r="E730" s="237" t="s">
        <v>19</v>
      </c>
      <c r="F730" s="238" t="s">
        <v>336</v>
      </c>
      <c r="G730" s="236"/>
      <c r="H730" s="239">
        <v>137.04599999999999</v>
      </c>
      <c r="I730" s="240"/>
      <c r="J730" s="236"/>
      <c r="K730" s="236"/>
      <c r="L730" s="241"/>
      <c r="M730" s="242"/>
      <c r="N730" s="243"/>
      <c r="O730" s="243"/>
      <c r="P730" s="243"/>
      <c r="Q730" s="243"/>
      <c r="R730" s="243"/>
      <c r="S730" s="243"/>
      <c r="T730" s="24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45" t="s">
        <v>147</v>
      </c>
      <c r="AU730" s="245" t="s">
        <v>85</v>
      </c>
      <c r="AV730" s="14" t="s">
        <v>85</v>
      </c>
      <c r="AW730" s="14" t="s">
        <v>36</v>
      </c>
      <c r="AX730" s="14" t="s">
        <v>76</v>
      </c>
      <c r="AY730" s="245" t="s">
        <v>136</v>
      </c>
    </row>
    <row r="731" s="14" customFormat="1">
      <c r="A731" s="14"/>
      <c r="B731" s="235"/>
      <c r="C731" s="236"/>
      <c r="D731" s="226" t="s">
        <v>147</v>
      </c>
      <c r="E731" s="237" t="s">
        <v>19</v>
      </c>
      <c r="F731" s="238" t="s">
        <v>337</v>
      </c>
      <c r="G731" s="236"/>
      <c r="H731" s="239">
        <v>14.68</v>
      </c>
      <c r="I731" s="240"/>
      <c r="J731" s="236"/>
      <c r="K731" s="236"/>
      <c r="L731" s="241"/>
      <c r="M731" s="242"/>
      <c r="N731" s="243"/>
      <c r="O731" s="243"/>
      <c r="P731" s="243"/>
      <c r="Q731" s="243"/>
      <c r="R731" s="243"/>
      <c r="S731" s="243"/>
      <c r="T731" s="24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5" t="s">
        <v>147</v>
      </c>
      <c r="AU731" s="245" t="s">
        <v>85</v>
      </c>
      <c r="AV731" s="14" t="s">
        <v>85</v>
      </c>
      <c r="AW731" s="14" t="s">
        <v>36</v>
      </c>
      <c r="AX731" s="14" t="s">
        <v>76</v>
      </c>
      <c r="AY731" s="245" t="s">
        <v>136</v>
      </c>
    </row>
    <row r="732" s="13" customFormat="1">
      <c r="A732" s="13"/>
      <c r="B732" s="224"/>
      <c r="C732" s="225"/>
      <c r="D732" s="226" t="s">
        <v>147</v>
      </c>
      <c r="E732" s="227" t="s">
        <v>19</v>
      </c>
      <c r="F732" s="228" t="s">
        <v>485</v>
      </c>
      <c r="G732" s="225"/>
      <c r="H732" s="227" t="s">
        <v>19</v>
      </c>
      <c r="I732" s="229"/>
      <c r="J732" s="225"/>
      <c r="K732" s="225"/>
      <c r="L732" s="230"/>
      <c r="M732" s="231"/>
      <c r="N732" s="232"/>
      <c r="O732" s="232"/>
      <c r="P732" s="232"/>
      <c r="Q732" s="232"/>
      <c r="R732" s="232"/>
      <c r="S732" s="232"/>
      <c r="T732" s="23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4" t="s">
        <v>147</v>
      </c>
      <c r="AU732" s="234" t="s">
        <v>85</v>
      </c>
      <c r="AV732" s="13" t="s">
        <v>83</v>
      </c>
      <c r="AW732" s="13" t="s">
        <v>36</v>
      </c>
      <c r="AX732" s="13" t="s">
        <v>76</v>
      </c>
      <c r="AY732" s="234" t="s">
        <v>136</v>
      </c>
    </row>
    <row r="733" s="14" customFormat="1">
      <c r="A733" s="14"/>
      <c r="B733" s="235"/>
      <c r="C733" s="236"/>
      <c r="D733" s="226" t="s">
        <v>147</v>
      </c>
      <c r="E733" s="237" t="s">
        <v>19</v>
      </c>
      <c r="F733" s="238" t="s">
        <v>486</v>
      </c>
      <c r="G733" s="236"/>
      <c r="H733" s="239">
        <v>5.915</v>
      </c>
      <c r="I733" s="240"/>
      <c r="J733" s="236"/>
      <c r="K733" s="236"/>
      <c r="L733" s="241"/>
      <c r="M733" s="242"/>
      <c r="N733" s="243"/>
      <c r="O733" s="243"/>
      <c r="P733" s="243"/>
      <c r="Q733" s="243"/>
      <c r="R733" s="243"/>
      <c r="S733" s="243"/>
      <c r="T733" s="24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45" t="s">
        <v>147</v>
      </c>
      <c r="AU733" s="245" t="s">
        <v>85</v>
      </c>
      <c r="AV733" s="14" t="s">
        <v>85</v>
      </c>
      <c r="AW733" s="14" t="s">
        <v>36</v>
      </c>
      <c r="AX733" s="14" t="s">
        <v>76</v>
      </c>
      <c r="AY733" s="245" t="s">
        <v>136</v>
      </c>
    </row>
    <row r="734" s="15" customFormat="1">
      <c r="A734" s="15"/>
      <c r="B734" s="246"/>
      <c r="C734" s="247"/>
      <c r="D734" s="226" t="s">
        <v>147</v>
      </c>
      <c r="E734" s="248" t="s">
        <v>19</v>
      </c>
      <c r="F734" s="249" t="s">
        <v>152</v>
      </c>
      <c r="G734" s="247"/>
      <c r="H734" s="250">
        <v>157.64099999999999</v>
      </c>
      <c r="I734" s="251"/>
      <c r="J734" s="247"/>
      <c r="K734" s="247"/>
      <c r="L734" s="252"/>
      <c r="M734" s="253"/>
      <c r="N734" s="254"/>
      <c r="O734" s="254"/>
      <c r="P734" s="254"/>
      <c r="Q734" s="254"/>
      <c r="R734" s="254"/>
      <c r="S734" s="254"/>
      <c r="T734" s="25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T734" s="256" t="s">
        <v>147</v>
      </c>
      <c r="AU734" s="256" t="s">
        <v>85</v>
      </c>
      <c r="AV734" s="15" t="s">
        <v>143</v>
      </c>
      <c r="AW734" s="15" t="s">
        <v>36</v>
      </c>
      <c r="AX734" s="15" t="s">
        <v>83</v>
      </c>
      <c r="AY734" s="256" t="s">
        <v>136</v>
      </c>
    </row>
    <row r="735" s="2" customFormat="1" ht="16.5" customHeight="1">
      <c r="A735" s="40"/>
      <c r="B735" s="41"/>
      <c r="C735" s="268" t="s">
        <v>701</v>
      </c>
      <c r="D735" s="268" t="s">
        <v>292</v>
      </c>
      <c r="E735" s="269" t="s">
        <v>702</v>
      </c>
      <c r="F735" s="270" t="s">
        <v>703</v>
      </c>
      <c r="G735" s="271" t="s">
        <v>141</v>
      </c>
      <c r="H735" s="272">
        <v>189.16900000000001</v>
      </c>
      <c r="I735" s="273"/>
      <c r="J735" s="274">
        <f>ROUND(I735*H735,2)</f>
        <v>0</v>
      </c>
      <c r="K735" s="270" t="s">
        <v>142</v>
      </c>
      <c r="L735" s="275"/>
      <c r="M735" s="276" t="s">
        <v>19</v>
      </c>
      <c r="N735" s="277" t="s">
        <v>47</v>
      </c>
      <c r="O735" s="86"/>
      <c r="P735" s="215">
        <f>O735*H735</f>
        <v>0</v>
      </c>
      <c r="Q735" s="215">
        <v>0.00016000000000000001</v>
      </c>
      <c r="R735" s="215">
        <f>Q735*H735</f>
        <v>0.030267040000000005</v>
      </c>
      <c r="S735" s="215">
        <v>0</v>
      </c>
      <c r="T735" s="216">
        <f>S735*H735</f>
        <v>0</v>
      </c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R735" s="217" t="s">
        <v>410</v>
      </c>
      <c r="AT735" s="217" t="s">
        <v>292</v>
      </c>
      <c r="AU735" s="217" t="s">
        <v>85</v>
      </c>
      <c r="AY735" s="19" t="s">
        <v>136</v>
      </c>
      <c r="BE735" s="218">
        <f>IF(N735="základní",J735,0)</f>
        <v>0</v>
      </c>
      <c r="BF735" s="218">
        <f>IF(N735="snížená",J735,0)</f>
        <v>0</v>
      </c>
      <c r="BG735" s="218">
        <f>IF(N735="zákl. přenesená",J735,0)</f>
        <v>0</v>
      </c>
      <c r="BH735" s="218">
        <f>IF(N735="sníž. přenesená",J735,0)</f>
        <v>0</v>
      </c>
      <c r="BI735" s="218">
        <f>IF(N735="nulová",J735,0)</f>
        <v>0</v>
      </c>
      <c r="BJ735" s="19" t="s">
        <v>83</v>
      </c>
      <c r="BK735" s="218">
        <f>ROUND(I735*H735,2)</f>
        <v>0</v>
      </c>
      <c r="BL735" s="19" t="s">
        <v>161</v>
      </c>
      <c r="BM735" s="217" t="s">
        <v>704</v>
      </c>
    </row>
    <row r="736" s="13" customFormat="1">
      <c r="A736" s="13"/>
      <c r="B736" s="224"/>
      <c r="C736" s="225"/>
      <c r="D736" s="226" t="s">
        <v>147</v>
      </c>
      <c r="E736" s="227" t="s">
        <v>19</v>
      </c>
      <c r="F736" s="228" t="s">
        <v>484</v>
      </c>
      <c r="G736" s="225"/>
      <c r="H736" s="227" t="s">
        <v>19</v>
      </c>
      <c r="I736" s="229"/>
      <c r="J736" s="225"/>
      <c r="K736" s="225"/>
      <c r="L736" s="230"/>
      <c r="M736" s="231"/>
      <c r="N736" s="232"/>
      <c r="O736" s="232"/>
      <c r="P736" s="232"/>
      <c r="Q736" s="232"/>
      <c r="R736" s="232"/>
      <c r="S736" s="232"/>
      <c r="T736" s="23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4" t="s">
        <v>147</v>
      </c>
      <c r="AU736" s="234" t="s">
        <v>85</v>
      </c>
      <c r="AV736" s="13" t="s">
        <v>83</v>
      </c>
      <c r="AW736" s="13" t="s">
        <v>36</v>
      </c>
      <c r="AX736" s="13" t="s">
        <v>76</v>
      </c>
      <c r="AY736" s="234" t="s">
        <v>136</v>
      </c>
    </row>
    <row r="737" s="14" customFormat="1">
      <c r="A737" s="14"/>
      <c r="B737" s="235"/>
      <c r="C737" s="236"/>
      <c r="D737" s="226" t="s">
        <v>147</v>
      </c>
      <c r="E737" s="237" t="s">
        <v>19</v>
      </c>
      <c r="F737" s="238" t="s">
        <v>336</v>
      </c>
      <c r="G737" s="236"/>
      <c r="H737" s="239">
        <v>137.04599999999999</v>
      </c>
      <c r="I737" s="240"/>
      <c r="J737" s="236"/>
      <c r="K737" s="236"/>
      <c r="L737" s="241"/>
      <c r="M737" s="242"/>
      <c r="N737" s="243"/>
      <c r="O737" s="243"/>
      <c r="P737" s="243"/>
      <c r="Q737" s="243"/>
      <c r="R737" s="243"/>
      <c r="S737" s="243"/>
      <c r="T737" s="24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5" t="s">
        <v>147</v>
      </c>
      <c r="AU737" s="245" t="s">
        <v>85</v>
      </c>
      <c r="AV737" s="14" t="s">
        <v>85</v>
      </c>
      <c r="AW737" s="14" t="s">
        <v>36</v>
      </c>
      <c r="AX737" s="14" t="s">
        <v>76</v>
      </c>
      <c r="AY737" s="245" t="s">
        <v>136</v>
      </c>
    </row>
    <row r="738" s="14" customFormat="1">
      <c r="A738" s="14"/>
      <c r="B738" s="235"/>
      <c r="C738" s="236"/>
      <c r="D738" s="226" t="s">
        <v>147</v>
      </c>
      <c r="E738" s="237" t="s">
        <v>19</v>
      </c>
      <c r="F738" s="238" t="s">
        <v>337</v>
      </c>
      <c r="G738" s="236"/>
      <c r="H738" s="239">
        <v>14.68</v>
      </c>
      <c r="I738" s="240"/>
      <c r="J738" s="236"/>
      <c r="K738" s="236"/>
      <c r="L738" s="241"/>
      <c r="M738" s="242"/>
      <c r="N738" s="243"/>
      <c r="O738" s="243"/>
      <c r="P738" s="243"/>
      <c r="Q738" s="243"/>
      <c r="R738" s="243"/>
      <c r="S738" s="243"/>
      <c r="T738" s="24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45" t="s">
        <v>147</v>
      </c>
      <c r="AU738" s="245" t="s">
        <v>85</v>
      </c>
      <c r="AV738" s="14" t="s">
        <v>85</v>
      </c>
      <c r="AW738" s="14" t="s">
        <v>36</v>
      </c>
      <c r="AX738" s="14" t="s">
        <v>76</v>
      </c>
      <c r="AY738" s="245" t="s">
        <v>136</v>
      </c>
    </row>
    <row r="739" s="13" customFormat="1">
      <c r="A739" s="13"/>
      <c r="B739" s="224"/>
      <c r="C739" s="225"/>
      <c r="D739" s="226" t="s">
        <v>147</v>
      </c>
      <c r="E739" s="227" t="s">
        <v>19</v>
      </c>
      <c r="F739" s="228" t="s">
        <v>485</v>
      </c>
      <c r="G739" s="225"/>
      <c r="H739" s="227" t="s">
        <v>19</v>
      </c>
      <c r="I739" s="229"/>
      <c r="J739" s="225"/>
      <c r="K739" s="225"/>
      <c r="L739" s="230"/>
      <c r="M739" s="231"/>
      <c r="N739" s="232"/>
      <c r="O739" s="232"/>
      <c r="P739" s="232"/>
      <c r="Q739" s="232"/>
      <c r="R739" s="232"/>
      <c r="S739" s="232"/>
      <c r="T739" s="23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34" t="s">
        <v>147</v>
      </c>
      <c r="AU739" s="234" t="s">
        <v>85</v>
      </c>
      <c r="AV739" s="13" t="s">
        <v>83</v>
      </c>
      <c r="AW739" s="13" t="s">
        <v>36</v>
      </c>
      <c r="AX739" s="13" t="s">
        <v>76</v>
      </c>
      <c r="AY739" s="234" t="s">
        <v>136</v>
      </c>
    </row>
    <row r="740" s="14" customFormat="1">
      <c r="A740" s="14"/>
      <c r="B740" s="235"/>
      <c r="C740" s="236"/>
      <c r="D740" s="226" t="s">
        <v>147</v>
      </c>
      <c r="E740" s="237" t="s">
        <v>19</v>
      </c>
      <c r="F740" s="238" t="s">
        <v>486</v>
      </c>
      <c r="G740" s="236"/>
      <c r="H740" s="239">
        <v>5.915</v>
      </c>
      <c r="I740" s="240"/>
      <c r="J740" s="236"/>
      <c r="K740" s="236"/>
      <c r="L740" s="241"/>
      <c r="M740" s="242"/>
      <c r="N740" s="243"/>
      <c r="O740" s="243"/>
      <c r="P740" s="243"/>
      <c r="Q740" s="243"/>
      <c r="R740" s="243"/>
      <c r="S740" s="243"/>
      <c r="T740" s="24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45" t="s">
        <v>147</v>
      </c>
      <c r="AU740" s="245" t="s">
        <v>85</v>
      </c>
      <c r="AV740" s="14" t="s">
        <v>85</v>
      </c>
      <c r="AW740" s="14" t="s">
        <v>36</v>
      </c>
      <c r="AX740" s="14" t="s">
        <v>76</v>
      </c>
      <c r="AY740" s="245" t="s">
        <v>136</v>
      </c>
    </row>
    <row r="741" s="15" customFormat="1">
      <c r="A741" s="15"/>
      <c r="B741" s="246"/>
      <c r="C741" s="247"/>
      <c r="D741" s="226" t="s">
        <v>147</v>
      </c>
      <c r="E741" s="248" t="s">
        <v>19</v>
      </c>
      <c r="F741" s="249" t="s">
        <v>152</v>
      </c>
      <c r="G741" s="247"/>
      <c r="H741" s="250">
        <v>157.64099999999999</v>
      </c>
      <c r="I741" s="251"/>
      <c r="J741" s="247"/>
      <c r="K741" s="247"/>
      <c r="L741" s="252"/>
      <c r="M741" s="253"/>
      <c r="N741" s="254"/>
      <c r="O741" s="254"/>
      <c r="P741" s="254"/>
      <c r="Q741" s="254"/>
      <c r="R741" s="254"/>
      <c r="S741" s="254"/>
      <c r="T741" s="25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56" t="s">
        <v>147</v>
      </c>
      <c r="AU741" s="256" t="s">
        <v>85</v>
      </c>
      <c r="AV741" s="15" t="s">
        <v>143</v>
      </c>
      <c r="AW741" s="15" t="s">
        <v>36</v>
      </c>
      <c r="AX741" s="15" t="s">
        <v>83</v>
      </c>
      <c r="AY741" s="256" t="s">
        <v>136</v>
      </c>
    </row>
    <row r="742" s="14" customFormat="1">
      <c r="A742" s="14"/>
      <c r="B742" s="235"/>
      <c r="C742" s="236"/>
      <c r="D742" s="226" t="s">
        <v>147</v>
      </c>
      <c r="E742" s="236"/>
      <c r="F742" s="238" t="s">
        <v>705</v>
      </c>
      <c r="G742" s="236"/>
      <c r="H742" s="239">
        <v>189.16900000000001</v>
      </c>
      <c r="I742" s="240"/>
      <c r="J742" s="236"/>
      <c r="K742" s="236"/>
      <c r="L742" s="241"/>
      <c r="M742" s="242"/>
      <c r="N742" s="243"/>
      <c r="O742" s="243"/>
      <c r="P742" s="243"/>
      <c r="Q742" s="243"/>
      <c r="R742" s="243"/>
      <c r="S742" s="243"/>
      <c r="T742" s="24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45" t="s">
        <v>147</v>
      </c>
      <c r="AU742" s="245" t="s">
        <v>85</v>
      </c>
      <c r="AV742" s="14" t="s">
        <v>85</v>
      </c>
      <c r="AW742" s="14" t="s">
        <v>4</v>
      </c>
      <c r="AX742" s="14" t="s">
        <v>83</v>
      </c>
      <c r="AY742" s="245" t="s">
        <v>136</v>
      </c>
    </row>
    <row r="743" s="2" customFormat="1" ht="16.5" customHeight="1">
      <c r="A743" s="40"/>
      <c r="B743" s="41"/>
      <c r="C743" s="206" t="s">
        <v>706</v>
      </c>
      <c r="D743" s="206" t="s">
        <v>138</v>
      </c>
      <c r="E743" s="207" t="s">
        <v>707</v>
      </c>
      <c r="F743" s="208" t="s">
        <v>708</v>
      </c>
      <c r="G743" s="209" t="s">
        <v>141</v>
      </c>
      <c r="H743" s="210">
        <v>70.403999999999996</v>
      </c>
      <c r="I743" s="211"/>
      <c r="J743" s="212">
        <f>ROUND(I743*H743,2)</f>
        <v>0</v>
      </c>
      <c r="K743" s="208" t="s">
        <v>142</v>
      </c>
      <c r="L743" s="46"/>
      <c r="M743" s="213" t="s">
        <v>19</v>
      </c>
      <c r="N743" s="214" t="s">
        <v>47</v>
      </c>
      <c r="O743" s="86"/>
      <c r="P743" s="215">
        <f>O743*H743</f>
        <v>0</v>
      </c>
      <c r="Q743" s="215">
        <v>0</v>
      </c>
      <c r="R743" s="215">
        <f>Q743*H743</f>
        <v>0</v>
      </c>
      <c r="S743" s="215">
        <v>0</v>
      </c>
      <c r="T743" s="216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17" t="s">
        <v>161</v>
      </c>
      <c r="AT743" s="217" t="s">
        <v>138</v>
      </c>
      <c r="AU743" s="217" t="s">
        <v>85</v>
      </c>
      <c r="AY743" s="19" t="s">
        <v>136</v>
      </c>
      <c r="BE743" s="218">
        <f>IF(N743="základní",J743,0)</f>
        <v>0</v>
      </c>
      <c r="BF743" s="218">
        <f>IF(N743="snížená",J743,0)</f>
        <v>0</v>
      </c>
      <c r="BG743" s="218">
        <f>IF(N743="zákl. přenesená",J743,0)</f>
        <v>0</v>
      </c>
      <c r="BH743" s="218">
        <f>IF(N743="sníž. přenesená",J743,0)</f>
        <v>0</v>
      </c>
      <c r="BI743" s="218">
        <f>IF(N743="nulová",J743,0)</f>
        <v>0</v>
      </c>
      <c r="BJ743" s="19" t="s">
        <v>83</v>
      </c>
      <c r="BK743" s="218">
        <f>ROUND(I743*H743,2)</f>
        <v>0</v>
      </c>
      <c r="BL743" s="19" t="s">
        <v>161</v>
      </c>
      <c r="BM743" s="217" t="s">
        <v>709</v>
      </c>
    </row>
    <row r="744" s="2" customFormat="1">
      <c r="A744" s="40"/>
      <c r="B744" s="41"/>
      <c r="C744" s="42"/>
      <c r="D744" s="219" t="s">
        <v>145</v>
      </c>
      <c r="E744" s="42"/>
      <c r="F744" s="220" t="s">
        <v>710</v>
      </c>
      <c r="G744" s="42"/>
      <c r="H744" s="42"/>
      <c r="I744" s="221"/>
      <c r="J744" s="42"/>
      <c r="K744" s="42"/>
      <c r="L744" s="46"/>
      <c r="M744" s="222"/>
      <c r="N744" s="223"/>
      <c r="O744" s="86"/>
      <c r="P744" s="86"/>
      <c r="Q744" s="86"/>
      <c r="R744" s="86"/>
      <c r="S744" s="86"/>
      <c r="T744" s="87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T744" s="19" t="s">
        <v>145</v>
      </c>
      <c r="AU744" s="19" t="s">
        <v>85</v>
      </c>
    </row>
    <row r="745" s="13" customFormat="1">
      <c r="A745" s="13"/>
      <c r="B745" s="224"/>
      <c r="C745" s="225"/>
      <c r="D745" s="226" t="s">
        <v>147</v>
      </c>
      <c r="E745" s="227" t="s">
        <v>19</v>
      </c>
      <c r="F745" s="228" t="s">
        <v>461</v>
      </c>
      <c r="G745" s="225"/>
      <c r="H745" s="227" t="s">
        <v>19</v>
      </c>
      <c r="I745" s="229"/>
      <c r="J745" s="225"/>
      <c r="K745" s="225"/>
      <c r="L745" s="230"/>
      <c r="M745" s="231"/>
      <c r="N745" s="232"/>
      <c r="O745" s="232"/>
      <c r="P745" s="232"/>
      <c r="Q745" s="232"/>
      <c r="R745" s="232"/>
      <c r="S745" s="232"/>
      <c r="T745" s="23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4" t="s">
        <v>147</v>
      </c>
      <c r="AU745" s="234" t="s">
        <v>85</v>
      </c>
      <c r="AV745" s="13" t="s">
        <v>83</v>
      </c>
      <c r="AW745" s="13" t="s">
        <v>36</v>
      </c>
      <c r="AX745" s="13" t="s">
        <v>76</v>
      </c>
      <c r="AY745" s="234" t="s">
        <v>136</v>
      </c>
    </row>
    <row r="746" s="14" customFormat="1">
      <c r="A746" s="14"/>
      <c r="B746" s="235"/>
      <c r="C746" s="236"/>
      <c r="D746" s="226" t="s">
        <v>147</v>
      </c>
      <c r="E746" s="237" t="s">
        <v>19</v>
      </c>
      <c r="F746" s="238" t="s">
        <v>462</v>
      </c>
      <c r="G746" s="236"/>
      <c r="H746" s="239">
        <v>32.130000000000003</v>
      </c>
      <c r="I746" s="240"/>
      <c r="J746" s="236"/>
      <c r="K746" s="236"/>
      <c r="L746" s="241"/>
      <c r="M746" s="242"/>
      <c r="N746" s="243"/>
      <c r="O746" s="243"/>
      <c r="P746" s="243"/>
      <c r="Q746" s="243"/>
      <c r="R746" s="243"/>
      <c r="S746" s="243"/>
      <c r="T746" s="24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5" t="s">
        <v>147</v>
      </c>
      <c r="AU746" s="245" t="s">
        <v>85</v>
      </c>
      <c r="AV746" s="14" t="s">
        <v>85</v>
      </c>
      <c r="AW746" s="14" t="s">
        <v>36</v>
      </c>
      <c r="AX746" s="14" t="s">
        <v>76</v>
      </c>
      <c r="AY746" s="245" t="s">
        <v>136</v>
      </c>
    </row>
    <row r="747" s="14" customFormat="1">
      <c r="A747" s="14"/>
      <c r="B747" s="235"/>
      <c r="C747" s="236"/>
      <c r="D747" s="226" t="s">
        <v>147</v>
      </c>
      <c r="E747" s="237" t="s">
        <v>19</v>
      </c>
      <c r="F747" s="238" t="s">
        <v>463</v>
      </c>
      <c r="G747" s="236"/>
      <c r="H747" s="239">
        <v>30.600000000000001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5" t="s">
        <v>147</v>
      </c>
      <c r="AU747" s="245" t="s">
        <v>85</v>
      </c>
      <c r="AV747" s="14" t="s">
        <v>85</v>
      </c>
      <c r="AW747" s="14" t="s">
        <v>36</v>
      </c>
      <c r="AX747" s="14" t="s">
        <v>76</v>
      </c>
      <c r="AY747" s="245" t="s">
        <v>136</v>
      </c>
    </row>
    <row r="748" s="13" customFormat="1">
      <c r="A748" s="13"/>
      <c r="B748" s="224"/>
      <c r="C748" s="225"/>
      <c r="D748" s="226" t="s">
        <v>147</v>
      </c>
      <c r="E748" s="227" t="s">
        <v>19</v>
      </c>
      <c r="F748" s="228" t="s">
        <v>464</v>
      </c>
      <c r="G748" s="225"/>
      <c r="H748" s="227" t="s">
        <v>19</v>
      </c>
      <c r="I748" s="229"/>
      <c r="J748" s="225"/>
      <c r="K748" s="225"/>
      <c r="L748" s="230"/>
      <c r="M748" s="231"/>
      <c r="N748" s="232"/>
      <c r="O748" s="232"/>
      <c r="P748" s="232"/>
      <c r="Q748" s="232"/>
      <c r="R748" s="232"/>
      <c r="S748" s="232"/>
      <c r="T748" s="23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4" t="s">
        <v>147</v>
      </c>
      <c r="AU748" s="234" t="s">
        <v>85</v>
      </c>
      <c r="AV748" s="13" t="s">
        <v>83</v>
      </c>
      <c r="AW748" s="13" t="s">
        <v>36</v>
      </c>
      <c r="AX748" s="13" t="s">
        <v>76</v>
      </c>
      <c r="AY748" s="234" t="s">
        <v>136</v>
      </c>
    </row>
    <row r="749" s="14" customFormat="1">
      <c r="A749" s="14"/>
      <c r="B749" s="235"/>
      <c r="C749" s="236"/>
      <c r="D749" s="226" t="s">
        <v>147</v>
      </c>
      <c r="E749" s="237" t="s">
        <v>19</v>
      </c>
      <c r="F749" s="238" t="s">
        <v>465</v>
      </c>
      <c r="G749" s="236"/>
      <c r="H749" s="239">
        <v>-3.6659999999999999</v>
      </c>
      <c r="I749" s="240"/>
      <c r="J749" s="236"/>
      <c r="K749" s="236"/>
      <c r="L749" s="241"/>
      <c r="M749" s="242"/>
      <c r="N749" s="243"/>
      <c r="O749" s="243"/>
      <c r="P749" s="243"/>
      <c r="Q749" s="243"/>
      <c r="R749" s="243"/>
      <c r="S749" s="243"/>
      <c r="T749" s="24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5" t="s">
        <v>147</v>
      </c>
      <c r="AU749" s="245" t="s">
        <v>85</v>
      </c>
      <c r="AV749" s="14" t="s">
        <v>85</v>
      </c>
      <c r="AW749" s="14" t="s">
        <v>36</v>
      </c>
      <c r="AX749" s="14" t="s">
        <v>76</v>
      </c>
      <c r="AY749" s="245" t="s">
        <v>136</v>
      </c>
    </row>
    <row r="750" s="13" customFormat="1">
      <c r="A750" s="13"/>
      <c r="B750" s="224"/>
      <c r="C750" s="225"/>
      <c r="D750" s="226" t="s">
        <v>147</v>
      </c>
      <c r="E750" s="227" t="s">
        <v>19</v>
      </c>
      <c r="F750" s="228" t="s">
        <v>363</v>
      </c>
      <c r="G750" s="225"/>
      <c r="H750" s="227" t="s">
        <v>19</v>
      </c>
      <c r="I750" s="229"/>
      <c r="J750" s="225"/>
      <c r="K750" s="225"/>
      <c r="L750" s="230"/>
      <c r="M750" s="231"/>
      <c r="N750" s="232"/>
      <c r="O750" s="232"/>
      <c r="P750" s="232"/>
      <c r="Q750" s="232"/>
      <c r="R750" s="232"/>
      <c r="S750" s="232"/>
      <c r="T750" s="23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4" t="s">
        <v>147</v>
      </c>
      <c r="AU750" s="234" t="s">
        <v>85</v>
      </c>
      <c r="AV750" s="13" t="s">
        <v>83</v>
      </c>
      <c r="AW750" s="13" t="s">
        <v>36</v>
      </c>
      <c r="AX750" s="13" t="s">
        <v>76</v>
      </c>
      <c r="AY750" s="234" t="s">
        <v>136</v>
      </c>
    </row>
    <row r="751" s="14" customFormat="1">
      <c r="A751" s="14"/>
      <c r="B751" s="235"/>
      <c r="C751" s="236"/>
      <c r="D751" s="226" t="s">
        <v>147</v>
      </c>
      <c r="E751" s="237" t="s">
        <v>19</v>
      </c>
      <c r="F751" s="238" t="s">
        <v>466</v>
      </c>
      <c r="G751" s="236"/>
      <c r="H751" s="239">
        <v>11.34</v>
      </c>
      <c r="I751" s="240"/>
      <c r="J751" s="236"/>
      <c r="K751" s="236"/>
      <c r="L751" s="241"/>
      <c r="M751" s="242"/>
      <c r="N751" s="243"/>
      <c r="O751" s="243"/>
      <c r="P751" s="243"/>
      <c r="Q751" s="243"/>
      <c r="R751" s="243"/>
      <c r="S751" s="243"/>
      <c r="T751" s="24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45" t="s">
        <v>147</v>
      </c>
      <c r="AU751" s="245" t="s">
        <v>85</v>
      </c>
      <c r="AV751" s="14" t="s">
        <v>85</v>
      </c>
      <c r="AW751" s="14" t="s">
        <v>36</v>
      </c>
      <c r="AX751" s="14" t="s">
        <v>76</v>
      </c>
      <c r="AY751" s="245" t="s">
        <v>136</v>
      </c>
    </row>
    <row r="752" s="15" customFormat="1">
      <c r="A752" s="15"/>
      <c r="B752" s="246"/>
      <c r="C752" s="247"/>
      <c r="D752" s="226" t="s">
        <v>147</v>
      </c>
      <c r="E752" s="248" t="s">
        <v>19</v>
      </c>
      <c r="F752" s="249" t="s">
        <v>152</v>
      </c>
      <c r="G752" s="247"/>
      <c r="H752" s="250">
        <v>70.403999999999996</v>
      </c>
      <c r="I752" s="251"/>
      <c r="J752" s="247"/>
      <c r="K752" s="247"/>
      <c r="L752" s="252"/>
      <c r="M752" s="253"/>
      <c r="N752" s="254"/>
      <c r="O752" s="254"/>
      <c r="P752" s="254"/>
      <c r="Q752" s="254"/>
      <c r="R752" s="254"/>
      <c r="S752" s="254"/>
      <c r="T752" s="25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T752" s="256" t="s">
        <v>147</v>
      </c>
      <c r="AU752" s="256" t="s">
        <v>85</v>
      </c>
      <c r="AV752" s="15" t="s">
        <v>143</v>
      </c>
      <c r="AW752" s="15" t="s">
        <v>36</v>
      </c>
      <c r="AX752" s="15" t="s">
        <v>83</v>
      </c>
      <c r="AY752" s="256" t="s">
        <v>136</v>
      </c>
    </row>
    <row r="753" s="2" customFormat="1" ht="16.5" customHeight="1">
      <c r="A753" s="40"/>
      <c r="B753" s="41"/>
      <c r="C753" s="268" t="s">
        <v>711</v>
      </c>
      <c r="D753" s="268" t="s">
        <v>292</v>
      </c>
      <c r="E753" s="269" t="s">
        <v>712</v>
      </c>
      <c r="F753" s="270" t="s">
        <v>713</v>
      </c>
      <c r="G753" s="271" t="s">
        <v>308</v>
      </c>
      <c r="H753" s="272">
        <v>253.45400000000001</v>
      </c>
      <c r="I753" s="273"/>
      <c r="J753" s="274">
        <f>ROUND(I753*H753,2)</f>
        <v>0</v>
      </c>
      <c r="K753" s="270" t="s">
        <v>142</v>
      </c>
      <c r="L753" s="275"/>
      <c r="M753" s="276" t="s">
        <v>19</v>
      </c>
      <c r="N753" s="277" t="s">
        <v>47</v>
      </c>
      <c r="O753" s="86"/>
      <c r="P753" s="215">
        <f>O753*H753</f>
        <v>0</v>
      </c>
      <c r="Q753" s="215">
        <v>0.001</v>
      </c>
      <c r="R753" s="215">
        <f>Q753*H753</f>
        <v>0.25345400000000001</v>
      </c>
      <c r="S753" s="215">
        <v>0</v>
      </c>
      <c r="T753" s="216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17" t="s">
        <v>410</v>
      </c>
      <c r="AT753" s="217" t="s">
        <v>292</v>
      </c>
      <c r="AU753" s="217" t="s">
        <v>85</v>
      </c>
      <c r="AY753" s="19" t="s">
        <v>136</v>
      </c>
      <c r="BE753" s="218">
        <f>IF(N753="základní",J753,0)</f>
        <v>0</v>
      </c>
      <c r="BF753" s="218">
        <f>IF(N753="snížená",J753,0)</f>
        <v>0</v>
      </c>
      <c r="BG753" s="218">
        <f>IF(N753="zákl. přenesená",J753,0)</f>
        <v>0</v>
      </c>
      <c r="BH753" s="218">
        <f>IF(N753="sníž. přenesená",J753,0)</f>
        <v>0</v>
      </c>
      <c r="BI753" s="218">
        <f>IF(N753="nulová",J753,0)</f>
        <v>0</v>
      </c>
      <c r="BJ753" s="19" t="s">
        <v>83</v>
      </c>
      <c r="BK753" s="218">
        <f>ROUND(I753*H753,2)</f>
        <v>0</v>
      </c>
      <c r="BL753" s="19" t="s">
        <v>161</v>
      </c>
      <c r="BM753" s="217" t="s">
        <v>714</v>
      </c>
    </row>
    <row r="754" s="13" customFormat="1">
      <c r="A754" s="13"/>
      <c r="B754" s="224"/>
      <c r="C754" s="225"/>
      <c r="D754" s="226" t="s">
        <v>147</v>
      </c>
      <c r="E754" s="227" t="s">
        <v>19</v>
      </c>
      <c r="F754" s="228" t="s">
        <v>461</v>
      </c>
      <c r="G754" s="225"/>
      <c r="H754" s="227" t="s">
        <v>19</v>
      </c>
      <c r="I754" s="229"/>
      <c r="J754" s="225"/>
      <c r="K754" s="225"/>
      <c r="L754" s="230"/>
      <c r="M754" s="231"/>
      <c r="N754" s="232"/>
      <c r="O754" s="232"/>
      <c r="P754" s="232"/>
      <c r="Q754" s="232"/>
      <c r="R754" s="232"/>
      <c r="S754" s="232"/>
      <c r="T754" s="23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4" t="s">
        <v>147</v>
      </c>
      <c r="AU754" s="234" t="s">
        <v>85</v>
      </c>
      <c r="AV754" s="13" t="s">
        <v>83</v>
      </c>
      <c r="AW754" s="13" t="s">
        <v>36</v>
      </c>
      <c r="AX754" s="13" t="s">
        <v>76</v>
      </c>
      <c r="AY754" s="234" t="s">
        <v>136</v>
      </c>
    </row>
    <row r="755" s="14" customFormat="1">
      <c r="A755" s="14"/>
      <c r="B755" s="235"/>
      <c r="C755" s="236"/>
      <c r="D755" s="226" t="s">
        <v>147</v>
      </c>
      <c r="E755" s="237" t="s">
        <v>19</v>
      </c>
      <c r="F755" s="238" t="s">
        <v>462</v>
      </c>
      <c r="G755" s="236"/>
      <c r="H755" s="239">
        <v>32.130000000000003</v>
      </c>
      <c r="I755" s="240"/>
      <c r="J755" s="236"/>
      <c r="K755" s="236"/>
      <c r="L755" s="241"/>
      <c r="M755" s="242"/>
      <c r="N755" s="243"/>
      <c r="O755" s="243"/>
      <c r="P755" s="243"/>
      <c r="Q755" s="243"/>
      <c r="R755" s="243"/>
      <c r="S755" s="243"/>
      <c r="T755" s="24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5" t="s">
        <v>147</v>
      </c>
      <c r="AU755" s="245" t="s">
        <v>85</v>
      </c>
      <c r="AV755" s="14" t="s">
        <v>85</v>
      </c>
      <c r="AW755" s="14" t="s">
        <v>36</v>
      </c>
      <c r="AX755" s="14" t="s">
        <v>76</v>
      </c>
      <c r="AY755" s="245" t="s">
        <v>136</v>
      </c>
    </row>
    <row r="756" s="14" customFormat="1">
      <c r="A756" s="14"/>
      <c r="B756" s="235"/>
      <c r="C756" s="236"/>
      <c r="D756" s="226" t="s">
        <v>147</v>
      </c>
      <c r="E756" s="237" t="s">
        <v>19</v>
      </c>
      <c r="F756" s="238" t="s">
        <v>463</v>
      </c>
      <c r="G756" s="236"/>
      <c r="H756" s="239">
        <v>30.600000000000001</v>
      </c>
      <c r="I756" s="240"/>
      <c r="J756" s="236"/>
      <c r="K756" s="236"/>
      <c r="L756" s="241"/>
      <c r="M756" s="242"/>
      <c r="N756" s="243"/>
      <c r="O756" s="243"/>
      <c r="P756" s="243"/>
      <c r="Q756" s="243"/>
      <c r="R756" s="243"/>
      <c r="S756" s="243"/>
      <c r="T756" s="24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5" t="s">
        <v>147</v>
      </c>
      <c r="AU756" s="245" t="s">
        <v>85</v>
      </c>
      <c r="AV756" s="14" t="s">
        <v>85</v>
      </c>
      <c r="AW756" s="14" t="s">
        <v>36</v>
      </c>
      <c r="AX756" s="14" t="s">
        <v>76</v>
      </c>
      <c r="AY756" s="245" t="s">
        <v>136</v>
      </c>
    </row>
    <row r="757" s="13" customFormat="1">
      <c r="A757" s="13"/>
      <c r="B757" s="224"/>
      <c r="C757" s="225"/>
      <c r="D757" s="226" t="s">
        <v>147</v>
      </c>
      <c r="E757" s="227" t="s">
        <v>19</v>
      </c>
      <c r="F757" s="228" t="s">
        <v>464</v>
      </c>
      <c r="G757" s="225"/>
      <c r="H757" s="227" t="s">
        <v>19</v>
      </c>
      <c r="I757" s="229"/>
      <c r="J757" s="225"/>
      <c r="K757" s="225"/>
      <c r="L757" s="230"/>
      <c r="M757" s="231"/>
      <c r="N757" s="232"/>
      <c r="O757" s="232"/>
      <c r="P757" s="232"/>
      <c r="Q757" s="232"/>
      <c r="R757" s="232"/>
      <c r="S757" s="232"/>
      <c r="T757" s="23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4" t="s">
        <v>147</v>
      </c>
      <c r="AU757" s="234" t="s">
        <v>85</v>
      </c>
      <c r="AV757" s="13" t="s">
        <v>83</v>
      </c>
      <c r="AW757" s="13" t="s">
        <v>36</v>
      </c>
      <c r="AX757" s="13" t="s">
        <v>76</v>
      </c>
      <c r="AY757" s="234" t="s">
        <v>136</v>
      </c>
    </row>
    <row r="758" s="14" customFormat="1">
      <c r="A758" s="14"/>
      <c r="B758" s="235"/>
      <c r="C758" s="236"/>
      <c r="D758" s="226" t="s">
        <v>147</v>
      </c>
      <c r="E758" s="237" t="s">
        <v>19</v>
      </c>
      <c r="F758" s="238" t="s">
        <v>465</v>
      </c>
      <c r="G758" s="236"/>
      <c r="H758" s="239">
        <v>-3.6659999999999999</v>
      </c>
      <c r="I758" s="240"/>
      <c r="J758" s="236"/>
      <c r="K758" s="236"/>
      <c r="L758" s="241"/>
      <c r="M758" s="242"/>
      <c r="N758" s="243"/>
      <c r="O758" s="243"/>
      <c r="P758" s="243"/>
      <c r="Q758" s="243"/>
      <c r="R758" s="243"/>
      <c r="S758" s="243"/>
      <c r="T758" s="24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5" t="s">
        <v>147</v>
      </c>
      <c r="AU758" s="245" t="s">
        <v>85</v>
      </c>
      <c r="AV758" s="14" t="s">
        <v>85</v>
      </c>
      <c r="AW758" s="14" t="s">
        <v>36</v>
      </c>
      <c r="AX758" s="14" t="s">
        <v>76</v>
      </c>
      <c r="AY758" s="245" t="s">
        <v>136</v>
      </c>
    </row>
    <row r="759" s="13" customFormat="1">
      <c r="A759" s="13"/>
      <c r="B759" s="224"/>
      <c r="C759" s="225"/>
      <c r="D759" s="226" t="s">
        <v>147</v>
      </c>
      <c r="E759" s="227" t="s">
        <v>19</v>
      </c>
      <c r="F759" s="228" t="s">
        <v>363</v>
      </c>
      <c r="G759" s="225"/>
      <c r="H759" s="227" t="s">
        <v>19</v>
      </c>
      <c r="I759" s="229"/>
      <c r="J759" s="225"/>
      <c r="K759" s="225"/>
      <c r="L759" s="230"/>
      <c r="M759" s="231"/>
      <c r="N759" s="232"/>
      <c r="O759" s="232"/>
      <c r="P759" s="232"/>
      <c r="Q759" s="232"/>
      <c r="R759" s="232"/>
      <c r="S759" s="232"/>
      <c r="T759" s="23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34" t="s">
        <v>147</v>
      </c>
      <c r="AU759" s="234" t="s">
        <v>85</v>
      </c>
      <c r="AV759" s="13" t="s">
        <v>83</v>
      </c>
      <c r="AW759" s="13" t="s">
        <v>36</v>
      </c>
      <c r="AX759" s="13" t="s">
        <v>76</v>
      </c>
      <c r="AY759" s="234" t="s">
        <v>136</v>
      </c>
    </row>
    <row r="760" s="14" customFormat="1">
      <c r="A760" s="14"/>
      <c r="B760" s="235"/>
      <c r="C760" s="236"/>
      <c r="D760" s="226" t="s">
        <v>147</v>
      </c>
      <c r="E760" s="237" t="s">
        <v>19</v>
      </c>
      <c r="F760" s="238" t="s">
        <v>466</v>
      </c>
      <c r="G760" s="236"/>
      <c r="H760" s="239">
        <v>11.34</v>
      </c>
      <c r="I760" s="240"/>
      <c r="J760" s="236"/>
      <c r="K760" s="236"/>
      <c r="L760" s="241"/>
      <c r="M760" s="242"/>
      <c r="N760" s="243"/>
      <c r="O760" s="243"/>
      <c r="P760" s="243"/>
      <c r="Q760" s="243"/>
      <c r="R760" s="243"/>
      <c r="S760" s="243"/>
      <c r="T760" s="24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5" t="s">
        <v>147</v>
      </c>
      <c r="AU760" s="245" t="s">
        <v>85</v>
      </c>
      <c r="AV760" s="14" t="s">
        <v>85</v>
      </c>
      <c r="AW760" s="14" t="s">
        <v>36</v>
      </c>
      <c r="AX760" s="14" t="s">
        <v>76</v>
      </c>
      <c r="AY760" s="245" t="s">
        <v>136</v>
      </c>
    </row>
    <row r="761" s="15" customFormat="1">
      <c r="A761" s="15"/>
      <c r="B761" s="246"/>
      <c r="C761" s="247"/>
      <c r="D761" s="226" t="s">
        <v>147</v>
      </c>
      <c r="E761" s="248" t="s">
        <v>19</v>
      </c>
      <c r="F761" s="249" t="s">
        <v>152</v>
      </c>
      <c r="G761" s="247"/>
      <c r="H761" s="250">
        <v>70.403999999999996</v>
      </c>
      <c r="I761" s="251"/>
      <c r="J761" s="247"/>
      <c r="K761" s="247"/>
      <c r="L761" s="252"/>
      <c r="M761" s="253"/>
      <c r="N761" s="254"/>
      <c r="O761" s="254"/>
      <c r="P761" s="254"/>
      <c r="Q761" s="254"/>
      <c r="R761" s="254"/>
      <c r="S761" s="254"/>
      <c r="T761" s="25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56" t="s">
        <v>147</v>
      </c>
      <c r="AU761" s="256" t="s">
        <v>85</v>
      </c>
      <c r="AV761" s="15" t="s">
        <v>143</v>
      </c>
      <c r="AW761" s="15" t="s">
        <v>36</v>
      </c>
      <c r="AX761" s="15" t="s">
        <v>83</v>
      </c>
      <c r="AY761" s="256" t="s">
        <v>136</v>
      </c>
    </row>
    <row r="762" s="14" customFormat="1">
      <c r="A762" s="14"/>
      <c r="B762" s="235"/>
      <c r="C762" s="236"/>
      <c r="D762" s="226" t="s">
        <v>147</v>
      </c>
      <c r="E762" s="236"/>
      <c r="F762" s="238" t="s">
        <v>715</v>
      </c>
      <c r="G762" s="236"/>
      <c r="H762" s="239">
        <v>253.45400000000001</v>
      </c>
      <c r="I762" s="240"/>
      <c r="J762" s="236"/>
      <c r="K762" s="236"/>
      <c r="L762" s="241"/>
      <c r="M762" s="242"/>
      <c r="N762" s="243"/>
      <c r="O762" s="243"/>
      <c r="P762" s="243"/>
      <c r="Q762" s="243"/>
      <c r="R762" s="243"/>
      <c r="S762" s="243"/>
      <c r="T762" s="24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5" t="s">
        <v>147</v>
      </c>
      <c r="AU762" s="245" t="s">
        <v>85</v>
      </c>
      <c r="AV762" s="14" t="s">
        <v>85</v>
      </c>
      <c r="AW762" s="14" t="s">
        <v>4</v>
      </c>
      <c r="AX762" s="14" t="s">
        <v>83</v>
      </c>
      <c r="AY762" s="245" t="s">
        <v>136</v>
      </c>
    </row>
    <row r="763" s="2" customFormat="1" ht="21.75" customHeight="1">
      <c r="A763" s="40"/>
      <c r="B763" s="41"/>
      <c r="C763" s="206" t="s">
        <v>716</v>
      </c>
      <c r="D763" s="206" t="s">
        <v>138</v>
      </c>
      <c r="E763" s="207" t="s">
        <v>717</v>
      </c>
      <c r="F763" s="208" t="s">
        <v>718</v>
      </c>
      <c r="G763" s="209" t="s">
        <v>141</v>
      </c>
      <c r="H763" s="210">
        <v>17.757999999999999</v>
      </c>
      <c r="I763" s="211"/>
      <c r="J763" s="212">
        <f>ROUND(I763*H763,2)</f>
        <v>0</v>
      </c>
      <c r="K763" s="208" t="s">
        <v>142</v>
      </c>
      <c r="L763" s="46"/>
      <c r="M763" s="213" t="s">
        <v>19</v>
      </c>
      <c r="N763" s="214" t="s">
        <v>47</v>
      </c>
      <c r="O763" s="86"/>
      <c r="P763" s="215">
        <f>O763*H763</f>
        <v>0</v>
      </c>
      <c r="Q763" s="215">
        <v>0</v>
      </c>
      <c r="R763" s="215">
        <f>Q763*H763</f>
        <v>0</v>
      </c>
      <c r="S763" s="215">
        <v>0</v>
      </c>
      <c r="T763" s="216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17" t="s">
        <v>161</v>
      </c>
      <c r="AT763" s="217" t="s">
        <v>138</v>
      </c>
      <c r="AU763" s="217" t="s">
        <v>85</v>
      </c>
      <c r="AY763" s="19" t="s">
        <v>136</v>
      </c>
      <c r="BE763" s="218">
        <f>IF(N763="základní",J763,0)</f>
        <v>0</v>
      </c>
      <c r="BF763" s="218">
        <f>IF(N763="snížená",J763,0)</f>
        <v>0</v>
      </c>
      <c r="BG763" s="218">
        <f>IF(N763="zákl. přenesená",J763,0)</f>
        <v>0</v>
      </c>
      <c r="BH763" s="218">
        <f>IF(N763="sníž. přenesená",J763,0)</f>
        <v>0</v>
      </c>
      <c r="BI763" s="218">
        <f>IF(N763="nulová",J763,0)</f>
        <v>0</v>
      </c>
      <c r="BJ763" s="19" t="s">
        <v>83</v>
      </c>
      <c r="BK763" s="218">
        <f>ROUND(I763*H763,2)</f>
        <v>0</v>
      </c>
      <c r="BL763" s="19" t="s">
        <v>161</v>
      </c>
      <c r="BM763" s="217" t="s">
        <v>719</v>
      </c>
    </row>
    <row r="764" s="2" customFormat="1">
      <c r="A764" s="40"/>
      <c r="B764" s="41"/>
      <c r="C764" s="42"/>
      <c r="D764" s="219" t="s">
        <v>145</v>
      </c>
      <c r="E764" s="42"/>
      <c r="F764" s="220" t="s">
        <v>720</v>
      </c>
      <c r="G764" s="42"/>
      <c r="H764" s="42"/>
      <c r="I764" s="221"/>
      <c r="J764" s="42"/>
      <c r="K764" s="42"/>
      <c r="L764" s="46"/>
      <c r="M764" s="222"/>
      <c r="N764" s="223"/>
      <c r="O764" s="86"/>
      <c r="P764" s="86"/>
      <c r="Q764" s="86"/>
      <c r="R764" s="86"/>
      <c r="S764" s="86"/>
      <c r="T764" s="87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T764" s="19" t="s">
        <v>145</v>
      </c>
      <c r="AU764" s="19" t="s">
        <v>85</v>
      </c>
    </row>
    <row r="765" s="13" customFormat="1">
      <c r="A765" s="13"/>
      <c r="B765" s="224"/>
      <c r="C765" s="225"/>
      <c r="D765" s="226" t="s">
        <v>147</v>
      </c>
      <c r="E765" s="227" t="s">
        <v>19</v>
      </c>
      <c r="F765" s="228" t="s">
        <v>492</v>
      </c>
      <c r="G765" s="225"/>
      <c r="H765" s="227" t="s">
        <v>19</v>
      </c>
      <c r="I765" s="229"/>
      <c r="J765" s="225"/>
      <c r="K765" s="225"/>
      <c r="L765" s="230"/>
      <c r="M765" s="231"/>
      <c r="N765" s="232"/>
      <c r="O765" s="232"/>
      <c r="P765" s="232"/>
      <c r="Q765" s="232"/>
      <c r="R765" s="232"/>
      <c r="S765" s="232"/>
      <c r="T765" s="23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4" t="s">
        <v>147</v>
      </c>
      <c r="AU765" s="234" t="s">
        <v>85</v>
      </c>
      <c r="AV765" s="13" t="s">
        <v>83</v>
      </c>
      <c r="AW765" s="13" t="s">
        <v>36</v>
      </c>
      <c r="AX765" s="13" t="s">
        <v>76</v>
      </c>
      <c r="AY765" s="234" t="s">
        <v>136</v>
      </c>
    </row>
    <row r="766" s="14" customFormat="1">
      <c r="A766" s="14"/>
      <c r="B766" s="235"/>
      <c r="C766" s="236"/>
      <c r="D766" s="226" t="s">
        <v>147</v>
      </c>
      <c r="E766" s="237" t="s">
        <v>19</v>
      </c>
      <c r="F766" s="238" t="s">
        <v>493</v>
      </c>
      <c r="G766" s="236"/>
      <c r="H766" s="239">
        <v>9.3599999999999994</v>
      </c>
      <c r="I766" s="240"/>
      <c r="J766" s="236"/>
      <c r="K766" s="236"/>
      <c r="L766" s="241"/>
      <c r="M766" s="242"/>
      <c r="N766" s="243"/>
      <c r="O766" s="243"/>
      <c r="P766" s="243"/>
      <c r="Q766" s="243"/>
      <c r="R766" s="243"/>
      <c r="S766" s="243"/>
      <c r="T766" s="24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5" t="s">
        <v>147</v>
      </c>
      <c r="AU766" s="245" t="s">
        <v>85</v>
      </c>
      <c r="AV766" s="14" t="s">
        <v>85</v>
      </c>
      <c r="AW766" s="14" t="s">
        <v>36</v>
      </c>
      <c r="AX766" s="14" t="s">
        <v>76</v>
      </c>
      <c r="AY766" s="245" t="s">
        <v>136</v>
      </c>
    </row>
    <row r="767" s="14" customFormat="1">
      <c r="A767" s="14"/>
      <c r="B767" s="235"/>
      <c r="C767" s="236"/>
      <c r="D767" s="226" t="s">
        <v>147</v>
      </c>
      <c r="E767" s="237" t="s">
        <v>19</v>
      </c>
      <c r="F767" s="238" t="s">
        <v>494</v>
      </c>
      <c r="G767" s="236"/>
      <c r="H767" s="239">
        <v>8</v>
      </c>
      <c r="I767" s="240"/>
      <c r="J767" s="236"/>
      <c r="K767" s="236"/>
      <c r="L767" s="241"/>
      <c r="M767" s="242"/>
      <c r="N767" s="243"/>
      <c r="O767" s="243"/>
      <c r="P767" s="243"/>
      <c r="Q767" s="243"/>
      <c r="R767" s="243"/>
      <c r="S767" s="243"/>
      <c r="T767" s="24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5" t="s">
        <v>147</v>
      </c>
      <c r="AU767" s="245" t="s">
        <v>85</v>
      </c>
      <c r="AV767" s="14" t="s">
        <v>85</v>
      </c>
      <c r="AW767" s="14" t="s">
        <v>36</v>
      </c>
      <c r="AX767" s="14" t="s">
        <v>76</v>
      </c>
      <c r="AY767" s="245" t="s">
        <v>136</v>
      </c>
    </row>
    <row r="768" s="14" customFormat="1">
      <c r="A768" s="14"/>
      <c r="B768" s="235"/>
      <c r="C768" s="236"/>
      <c r="D768" s="226" t="s">
        <v>147</v>
      </c>
      <c r="E768" s="237" t="s">
        <v>19</v>
      </c>
      <c r="F768" s="238" t="s">
        <v>495</v>
      </c>
      <c r="G768" s="236"/>
      <c r="H768" s="239">
        <v>0.39800000000000002</v>
      </c>
      <c r="I768" s="240"/>
      <c r="J768" s="236"/>
      <c r="K768" s="236"/>
      <c r="L768" s="241"/>
      <c r="M768" s="242"/>
      <c r="N768" s="243"/>
      <c r="O768" s="243"/>
      <c r="P768" s="243"/>
      <c r="Q768" s="243"/>
      <c r="R768" s="243"/>
      <c r="S768" s="243"/>
      <c r="T768" s="24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5" t="s">
        <v>147</v>
      </c>
      <c r="AU768" s="245" t="s">
        <v>85</v>
      </c>
      <c r="AV768" s="14" t="s">
        <v>85</v>
      </c>
      <c r="AW768" s="14" t="s">
        <v>36</v>
      </c>
      <c r="AX768" s="14" t="s">
        <v>76</v>
      </c>
      <c r="AY768" s="245" t="s">
        <v>136</v>
      </c>
    </row>
    <row r="769" s="15" customFormat="1">
      <c r="A769" s="15"/>
      <c r="B769" s="246"/>
      <c r="C769" s="247"/>
      <c r="D769" s="226" t="s">
        <v>147</v>
      </c>
      <c r="E769" s="248" t="s">
        <v>19</v>
      </c>
      <c r="F769" s="249" t="s">
        <v>152</v>
      </c>
      <c r="G769" s="247"/>
      <c r="H769" s="250">
        <v>17.757999999999999</v>
      </c>
      <c r="I769" s="251"/>
      <c r="J769" s="247"/>
      <c r="K769" s="247"/>
      <c r="L769" s="252"/>
      <c r="M769" s="253"/>
      <c r="N769" s="254"/>
      <c r="O769" s="254"/>
      <c r="P769" s="254"/>
      <c r="Q769" s="254"/>
      <c r="R769" s="254"/>
      <c r="S769" s="254"/>
      <c r="T769" s="25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6" t="s">
        <v>147</v>
      </c>
      <c r="AU769" s="256" t="s">
        <v>85</v>
      </c>
      <c r="AV769" s="15" t="s">
        <v>143</v>
      </c>
      <c r="AW769" s="15" t="s">
        <v>36</v>
      </c>
      <c r="AX769" s="15" t="s">
        <v>83</v>
      </c>
      <c r="AY769" s="256" t="s">
        <v>136</v>
      </c>
    </row>
    <row r="770" s="2" customFormat="1" ht="16.5" customHeight="1">
      <c r="A770" s="40"/>
      <c r="B770" s="41"/>
      <c r="C770" s="268" t="s">
        <v>721</v>
      </c>
      <c r="D770" s="268" t="s">
        <v>292</v>
      </c>
      <c r="E770" s="269" t="s">
        <v>722</v>
      </c>
      <c r="F770" s="270" t="s">
        <v>723</v>
      </c>
      <c r="G770" s="271" t="s">
        <v>308</v>
      </c>
      <c r="H770" s="272">
        <v>425.18799999999999</v>
      </c>
      <c r="I770" s="273"/>
      <c r="J770" s="274">
        <f>ROUND(I770*H770,2)</f>
        <v>0</v>
      </c>
      <c r="K770" s="270" t="s">
        <v>19</v>
      </c>
      <c r="L770" s="275"/>
      <c r="M770" s="276" t="s">
        <v>19</v>
      </c>
      <c r="N770" s="277" t="s">
        <v>47</v>
      </c>
      <c r="O770" s="86"/>
      <c r="P770" s="215">
        <f>O770*H770</f>
        <v>0</v>
      </c>
      <c r="Q770" s="215">
        <v>0.001</v>
      </c>
      <c r="R770" s="215">
        <f>Q770*H770</f>
        <v>0.42518800000000001</v>
      </c>
      <c r="S770" s="215">
        <v>0</v>
      </c>
      <c r="T770" s="216">
        <f>S770*H770</f>
        <v>0</v>
      </c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R770" s="217" t="s">
        <v>410</v>
      </c>
      <c r="AT770" s="217" t="s">
        <v>292</v>
      </c>
      <c r="AU770" s="217" t="s">
        <v>85</v>
      </c>
      <c r="AY770" s="19" t="s">
        <v>136</v>
      </c>
      <c r="BE770" s="218">
        <f>IF(N770="základní",J770,0)</f>
        <v>0</v>
      </c>
      <c r="BF770" s="218">
        <f>IF(N770="snížená",J770,0)</f>
        <v>0</v>
      </c>
      <c r="BG770" s="218">
        <f>IF(N770="zákl. přenesená",J770,0)</f>
        <v>0</v>
      </c>
      <c r="BH770" s="218">
        <f>IF(N770="sníž. přenesená",J770,0)</f>
        <v>0</v>
      </c>
      <c r="BI770" s="218">
        <f>IF(N770="nulová",J770,0)</f>
        <v>0</v>
      </c>
      <c r="BJ770" s="19" t="s">
        <v>83</v>
      </c>
      <c r="BK770" s="218">
        <f>ROUND(I770*H770,2)</f>
        <v>0</v>
      </c>
      <c r="BL770" s="19" t="s">
        <v>161</v>
      </c>
      <c r="BM770" s="217" t="s">
        <v>724</v>
      </c>
    </row>
    <row r="771" s="14" customFormat="1">
      <c r="A771" s="14"/>
      <c r="B771" s="235"/>
      <c r="C771" s="236"/>
      <c r="D771" s="226" t="s">
        <v>147</v>
      </c>
      <c r="E771" s="237" t="s">
        <v>19</v>
      </c>
      <c r="F771" s="238" t="s">
        <v>725</v>
      </c>
      <c r="G771" s="236"/>
      <c r="H771" s="239">
        <v>354.32299999999998</v>
      </c>
      <c r="I771" s="240"/>
      <c r="J771" s="236"/>
      <c r="K771" s="236"/>
      <c r="L771" s="241"/>
      <c r="M771" s="242"/>
      <c r="N771" s="243"/>
      <c r="O771" s="243"/>
      <c r="P771" s="243"/>
      <c r="Q771" s="243"/>
      <c r="R771" s="243"/>
      <c r="S771" s="243"/>
      <c r="T771" s="24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5" t="s">
        <v>147</v>
      </c>
      <c r="AU771" s="245" t="s">
        <v>85</v>
      </c>
      <c r="AV771" s="14" t="s">
        <v>85</v>
      </c>
      <c r="AW771" s="14" t="s">
        <v>36</v>
      </c>
      <c r="AX771" s="14" t="s">
        <v>83</v>
      </c>
      <c r="AY771" s="245" t="s">
        <v>136</v>
      </c>
    </row>
    <row r="772" s="14" customFormat="1">
      <c r="A772" s="14"/>
      <c r="B772" s="235"/>
      <c r="C772" s="236"/>
      <c r="D772" s="226" t="s">
        <v>147</v>
      </c>
      <c r="E772" s="236"/>
      <c r="F772" s="238" t="s">
        <v>726</v>
      </c>
      <c r="G772" s="236"/>
      <c r="H772" s="239">
        <v>425.18799999999999</v>
      </c>
      <c r="I772" s="240"/>
      <c r="J772" s="236"/>
      <c r="K772" s="236"/>
      <c r="L772" s="241"/>
      <c r="M772" s="242"/>
      <c r="N772" s="243"/>
      <c r="O772" s="243"/>
      <c r="P772" s="243"/>
      <c r="Q772" s="243"/>
      <c r="R772" s="243"/>
      <c r="S772" s="243"/>
      <c r="T772" s="24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5" t="s">
        <v>147</v>
      </c>
      <c r="AU772" s="245" t="s">
        <v>85</v>
      </c>
      <c r="AV772" s="14" t="s">
        <v>85</v>
      </c>
      <c r="AW772" s="14" t="s">
        <v>4</v>
      </c>
      <c r="AX772" s="14" t="s">
        <v>83</v>
      </c>
      <c r="AY772" s="245" t="s">
        <v>136</v>
      </c>
    </row>
    <row r="773" s="2" customFormat="1" ht="21.75" customHeight="1">
      <c r="A773" s="40"/>
      <c r="B773" s="41"/>
      <c r="C773" s="206" t="s">
        <v>727</v>
      </c>
      <c r="D773" s="206" t="s">
        <v>138</v>
      </c>
      <c r="E773" s="207" t="s">
        <v>728</v>
      </c>
      <c r="F773" s="208" t="s">
        <v>729</v>
      </c>
      <c r="G773" s="209" t="s">
        <v>141</v>
      </c>
      <c r="H773" s="210">
        <v>17.757999999999999</v>
      </c>
      <c r="I773" s="211"/>
      <c r="J773" s="212">
        <f>ROUND(I773*H773,2)</f>
        <v>0</v>
      </c>
      <c r="K773" s="208" t="s">
        <v>142</v>
      </c>
      <c r="L773" s="46"/>
      <c r="M773" s="213" t="s">
        <v>19</v>
      </c>
      <c r="N773" s="214" t="s">
        <v>47</v>
      </c>
      <c r="O773" s="86"/>
      <c r="P773" s="215">
        <f>O773*H773</f>
        <v>0</v>
      </c>
      <c r="Q773" s="215">
        <v>0</v>
      </c>
      <c r="R773" s="215">
        <f>Q773*H773</f>
        <v>0</v>
      </c>
      <c r="S773" s="215">
        <v>0</v>
      </c>
      <c r="T773" s="216">
        <f>S773*H773</f>
        <v>0</v>
      </c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R773" s="217" t="s">
        <v>161</v>
      </c>
      <c r="AT773" s="217" t="s">
        <v>138</v>
      </c>
      <c r="AU773" s="217" t="s">
        <v>85</v>
      </c>
      <c r="AY773" s="19" t="s">
        <v>136</v>
      </c>
      <c r="BE773" s="218">
        <f>IF(N773="základní",J773,0)</f>
        <v>0</v>
      </c>
      <c r="BF773" s="218">
        <f>IF(N773="snížená",J773,0)</f>
        <v>0</v>
      </c>
      <c r="BG773" s="218">
        <f>IF(N773="zákl. přenesená",J773,0)</f>
        <v>0</v>
      </c>
      <c r="BH773" s="218">
        <f>IF(N773="sníž. přenesená",J773,0)</f>
        <v>0</v>
      </c>
      <c r="BI773" s="218">
        <f>IF(N773="nulová",J773,0)</f>
        <v>0</v>
      </c>
      <c r="BJ773" s="19" t="s">
        <v>83</v>
      </c>
      <c r="BK773" s="218">
        <f>ROUND(I773*H773,2)</f>
        <v>0</v>
      </c>
      <c r="BL773" s="19" t="s">
        <v>161</v>
      </c>
      <c r="BM773" s="217" t="s">
        <v>730</v>
      </c>
    </row>
    <row r="774" s="2" customFormat="1">
      <c r="A774" s="40"/>
      <c r="B774" s="41"/>
      <c r="C774" s="42"/>
      <c r="D774" s="219" t="s">
        <v>145</v>
      </c>
      <c r="E774" s="42"/>
      <c r="F774" s="220" t="s">
        <v>731</v>
      </c>
      <c r="G774" s="42"/>
      <c r="H774" s="42"/>
      <c r="I774" s="221"/>
      <c r="J774" s="42"/>
      <c r="K774" s="42"/>
      <c r="L774" s="46"/>
      <c r="M774" s="222"/>
      <c r="N774" s="223"/>
      <c r="O774" s="86"/>
      <c r="P774" s="86"/>
      <c r="Q774" s="86"/>
      <c r="R774" s="86"/>
      <c r="S774" s="86"/>
      <c r="T774" s="87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T774" s="19" t="s">
        <v>145</v>
      </c>
      <c r="AU774" s="19" t="s">
        <v>85</v>
      </c>
    </row>
    <row r="775" s="13" customFormat="1">
      <c r="A775" s="13"/>
      <c r="B775" s="224"/>
      <c r="C775" s="225"/>
      <c r="D775" s="226" t="s">
        <v>147</v>
      </c>
      <c r="E775" s="227" t="s">
        <v>19</v>
      </c>
      <c r="F775" s="228" t="s">
        <v>492</v>
      </c>
      <c r="G775" s="225"/>
      <c r="H775" s="227" t="s">
        <v>19</v>
      </c>
      <c r="I775" s="229"/>
      <c r="J775" s="225"/>
      <c r="K775" s="225"/>
      <c r="L775" s="230"/>
      <c r="M775" s="231"/>
      <c r="N775" s="232"/>
      <c r="O775" s="232"/>
      <c r="P775" s="232"/>
      <c r="Q775" s="232"/>
      <c r="R775" s="232"/>
      <c r="S775" s="232"/>
      <c r="T775" s="23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4" t="s">
        <v>147</v>
      </c>
      <c r="AU775" s="234" t="s">
        <v>85</v>
      </c>
      <c r="AV775" s="13" t="s">
        <v>83</v>
      </c>
      <c r="AW775" s="13" t="s">
        <v>36</v>
      </c>
      <c r="AX775" s="13" t="s">
        <v>76</v>
      </c>
      <c r="AY775" s="234" t="s">
        <v>136</v>
      </c>
    </row>
    <row r="776" s="14" customFormat="1">
      <c r="A776" s="14"/>
      <c r="B776" s="235"/>
      <c r="C776" s="236"/>
      <c r="D776" s="226" t="s">
        <v>147</v>
      </c>
      <c r="E776" s="237" t="s">
        <v>19</v>
      </c>
      <c r="F776" s="238" t="s">
        <v>493</v>
      </c>
      <c r="G776" s="236"/>
      <c r="H776" s="239">
        <v>9.3599999999999994</v>
      </c>
      <c r="I776" s="240"/>
      <c r="J776" s="236"/>
      <c r="K776" s="236"/>
      <c r="L776" s="241"/>
      <c r="M776" s="242"/>
      <c r="N776" s="243"/>
      <c r="O776" s="243"/>
      <c r="P776" s="243"/>
      <c r="Q776" s="243"/>
      <c r="R776" s="243"/>
      <c r="S776" s="243"/>
      <c r="T776" s="24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5" t="s">
        <v>147</v>
      </c>
      <c r="AU776" s="245" t="s">
        <v>85</v>
      </c>
      <c r="AV776" s="14" t="s">
        <v>85</v>
      </c>
      <c r="AW776" s="14" t="s">
        <v>36</v>
      </c>
      <c r="AX776" s="14" t="s">
        <v>76</v>
      </c>
      <c r="AY776" s="245" t="s">
        <v>136</v>
      </c>
    </row>
    <row r="777" s="14" customFormat="1">
      <c r="A777" s="14"/>
      <c r="B777" s="235"/>
      <c r="C777" s="236"/>
      <c r="D777" s="226" t="s">
        <v>147</v>
      </c>
      <c r="E777" s="237" t="s">
        <v>19</v>
      </c>
      <c r="F777" s="238" t="s">
        <v>494</v>
      </c>
      <c r="G777" s="236"/>
      <c r="H777" s="239">
        <v>8</v>
      </c>
      <c r="I777" s="240"/>
      <c r="J777" s="236"/>
      <c r="K777" s="236"/>
      <c r="L777" s="241"/>
      <c r="M777" s="242"/>
      <c r="N777" s="243"/>
      <c r="O777" s="243"/>
      <c r="P777" s="243"/>
      <c r="Q777" s="243"/>
      <c r="R777" s="243"/>
      <c r="S777" s="243"/>
      <c r="T777" s="24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5" t="s">
        <v>147</v>
      </c>
      <c r="AU777" s="245" t="s">
        <v>85</v>
      </c>
      <c r="AV777" s="14" t="s">
        <v>85</v>
      </c>
      <c r="AW777" s="14" t="s">
        <v>36</v>
      </c>
      <c r="AX777" s="14" t="s">
        <v>76</v>
      </c>
      <c r="AY777" s="245" t="s">
        <v>136</v>
      </c>
    </row>
    <row r="778" s="14" customFormat="1">
      <c r="A778" s="14"/>
      <c r="B778" s="235"/>
      <c r="C778" s="236"/>
      <c r="D778" s="226" t="s">
        <v>147</v>
      </c>
      <c r="E778" s="237" t="s">
        <v>19</v>
      </c>
      <c r="F778" s="238" t="s">
        <v>495</v>
      </c>
      <c r="G778" s="236"/>
      <c r="H778" s="239">
        <v>0.39800000000000002</v>
      </c>
      <c r="I778" s="240"/>
      <c r="J778" s="236"/>
      <c r="K778" s="236"/>
      <c r="L778" s="241"/>
      <c r="M778" s="242"/>
      <c r="N778" s="243"/>
      <c r="O778" s="243"/>
      <c r="P778" s="243"/>
      <c r="Q778" s="243"/>
      <c r="R778" s="243"/>
      <c r="S778" s="243"/>
      <c r="T778" s="24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5" t="s">
        <v>147</v>
      </c>
      <c r="AU778" s="245" t="s">
        <v>85</v>
      </c>
      <c r="AV778" s="14" t="s">
        <v>85</v>
      </c>
      <c r="AW778" s="14" t="s">
        <v>36</v>
      </c>
      <c r="AX778" s="14" t="s">
        <v>76</v>
      </c>
      <c r="AY778" s="245" t="s">
        <v>136</v>
      </c>
    </row>
    <row r="779" s="15" customFormat="1">
      <c r="A779" s="15"/>
      <c r="B779" s="246"/>
      <c r="C779" s="247"/>
      <c r="D779" s="226" t="s">
        <v>147</v>
      </c>
      <c r="E779" s="248" t="s">
        <v>19</v>
      </c>
      <c r="F779" s="249" t="s">
        <v>152</v>
      </c>
      <c r="G779" s="247"/>
      <c r="H779" s="250">
        <v>17.757999999999999</v>
      </c>
      <c r="I779" s="251"/>
      <c r="J779" s="247"/>
      <c r="K779" s="247"/>
      <c r="L779" s="252"/>
      <c r="M779" s="253"/>
      <c r="N779" s="254"/>
      <c r="O779" s="254"/>
      <c r="P779" s="254"/>
      <c r="Q779" s="254"/>
      <c r="R779" s="254"/>
      <c r="S779" s="254"/>
      <c r="T779" s="25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56" t="s">
        <v>147</v>
      </c>
      <c r="AU779" s="256" t="s">
        <v>85</v>
      </c>
      <c r="AV779" s="15" t="s">
        <v>143</v>
      </c>
      <c r="AW779" s="15" t="s">
        <v>36</v>
      </c>
      <c r="AX779" s="15" t="s">
        <v>83</v>
      </c>
      <c r="AY779" s="256" t="s">
        <v>136</v>
      </c>
    </row>
    <row r="780" s="2" customFormat="1" ht="21.75" customHeight="1">
      <c r="A780" s="40"/>
      <c r="B780" s="41"/>
      <c r="C780" s="206" t="s">
        <v>732</v>
      </c>
      <c r="D780" s="206" t="s">
        <v>138</v>
      </c>
      <c r="E780" s="207" t="s">
        <v>733</v>
      </c>
      <c r="F780" s="208" t="s">
        <v>734</v>
      </c>
      <c r="G780" s="209" t="s">
        <v>141</v>
      </c>
      <c r="H780" s="210">
        <v>14.163</v>
      </c>
      <c r="I780" s="211"/>
      <c r="J780" s="212">
        <f>ROUND(I780*H780,2)</f>
        <v>0</v>
      </c>
      <c r="K780" s="208" t="s">
        <v>142</v>
      </c>
      <c r="L780" s="46"/>
      <c r="M780" s="213" t="s">
        <v>19</v>
      </c>
      <c r="N780" s="214" t="s">
        <v>47</v>
      </c>
      <c r="O780" s="86"/>
      <c r="P780" s="215">
        <f>O780*H780</f>
        <v>0</v>
      </c>
      <c r="Q780" s="215">
        <v>0</v>
      </c>
      <c r="R780" s="215">
        <f>Q780*H780</f>
        <v>0</v>
      </c>
      <c r="S780" s="215">
        <v>0</v>
      </c>
      <c r="T780" s="216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17" t="s">
        <v>161</v>
      </c>
      <c r="AT780" s="217" t="s">
        <v>138</v>
      </c>
      <c r="AU780" s="217" t="s">
        <v>85</v>
      </c>
      <c r="AY780" s="19" t="s">
        <v>136</v>
      </c>
      <c r="BE780" s="218">
        <f>IF(N780="základní",J780,0)</f>
        <v>0</v>
      </c>
      <c r="BF780" s="218">
        <f>IF(N780="snížená",J780,0)</f>
        <v>0</v>
      </c>
      <c r="BG780" s="218">
        <f>IF(N780="zákl. přenesená",J780,0)</f>
        <v>0</v>
      </c>
      <c r="BH780" s="218">
        <f>IF(N780="sníž. přenesená",J780,0)</f>
        <v>0</v>
      </c>
      <c r="BI780" s="218">
        <f>IF(N780="nulová",J780,0)</f>
        <v>0</v>
      </c>
      <c r="BJ780" s="19" t="s">
        <v>83</v>
      </c>
      <c r="BK780" s="218">
        <f>ROUND(I780*H780,2)</f>
        <v>0</v>
      </c>
      <c r="BL780" s="19" t="s">
        <v>161</v>
      </c>
      <c r="BM780" s="217" t="s">
        <v>735</v>
      </c>
    </row>
    <row r="781" s="2" customFormat="1">
      <c r="A781" s="40"/>
      <c r="B781" s="41"/>
      <c r="C781" s="42"/>
      <c r="D781" s="219" t="s">
        <v>145</v>
      </c>
      <c r="E781" s="42"/>
      <c r="F781" s="220" t="s">
        <v>736</v>
      </c>
      <c r="G781" s="42"/>
      <c r="H781" s="42"/>
      <c r="I781" s="221"/>
      <c r="J781" s="42"/>
      <c r="K781" s="42"/>
      <c r="L781" s="46"/>
      <c r="M781" s="222"/>
      <c r="N781" s="223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145</v>
      </c>
      <c r="AU781" s="19" t="s">
        <v>85</v>
      </c>
    </row>
    <row r="782" s="13" customFormat="1">
      <c r="A782" s="13"/>
      <c r="B782" s="224"/>
      <c r="C782" s="225"/>
      <c r="D782" s="226" t="s">
        <v>147</v>
      </c>
      <c r="E782" s="227" t="s">
        <v>19</v>
      </c>
      <c r="F782" s="228" t="s">
        <v>737</v>
      </c>
      <c r="G782" s="225"/>
      <c r="H782" s="227" t="s">
        <v>19</v>
      </c>
      <c r="I782" s="229"/>
      <c r="J782" s="225"/>
      <c r="K782" s="225"/>
      <c r="L782" s="230"/>
      <c r="M782" s="231"/>
      <c r="N782" s="232"/>
      <c r="O782" s="232"/>
      <c r="P782" s="232"/>
      <c r="Q782" s="232"/>
      <c r="R782" s="232"/>
      <c r="S782" s="232"/>
      <c r="T782" s="23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4" t="s">
        <v>147</v>
      </c>
      <c r="AU782" s="234" t="s">
        <v>85</v>
      </c>
      <c r="AV782" s="13" t="s">
        <v>83</v>
      </c>
      <c r="AW782" s="13" t="s">
        <v>36</v>
      </c>
      <c r="AX782" s="13" t="s">
        <v>76</v>
      </c>
      <c r="AY782" s="234" t="s">
        <v>136</v>
      </c>
    </row>
    <row r="783" s="13" customFormat="1">
      <c r="A783" s="13"/>
      <c r="B783" s="224"/>
      <c r="C783" s="225"/>
      <c r="D783" s="226" t="s">
        <v>147</v>
      </c>
      <c r="E783" s="227" t="s">
        <v>19</v>
      </c>
      <c r="F783" s="228" t="s">
        <v>461</v>
      </c>
      <c r="G783" s="225"/>
      <c r="H783" s="227" t="s">
        <v>19</v>
      </c>
      <c r="I783" s="229"/>
      <c r="J783" s="225"/>
      <c r="K783" s="225"/>
      <c r="L783" s="230"/>
      <c r="M783" s="231"/>
      <c r="N783" s="232"/>
      <c r="O783" s="232"/>
      <c r="P783" s="232"/>
      <c r="Q783" s="232"/>
      <c r="R783" s="232"/>
      <c r="S783" s="232"/>
      <c r="T783" s="23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4" t="s">
        <v>147</v>
      </c>
      <c r="AU783" s="234" t="s">
        <v>85</v>
      </c>
      <c r="AV783" s="13" t="s">
        <v>83</v>
      </c>
      <c r="AW783" s="13" t="s">
        <v>36</v>
      </c>
      <c r="AX783" s="13" t="s">
        <v>76</v>
      </c>
      <c r="AY783" s="234" t="s">
        <v>136</v>
      </c>
    </row>
    <row r="784" s="14" customFormat="1">
      <c r="A784" s="14"/>
      <c r="B784" s="235"/>
      <c r="C784" s="236"/>
      <c r="D784" s="226" t="s">
        <v>147</v>
      </c>
      <c r="E784" s="237" t="s">
        <v>19</v>
      </c>
      <c r="F784" s="238" t="s">
        <v>738</v>
      </c>
      <c r="G784" s="236"/>
      <c r="H784" s="239">
        <v>7.5599999999999996</v>
      </c>
      <c r="I784" s="240"/>
      <c r="J784" s="236"/>
      <c r="K784" s="236"/>
      <c r="L784" s="241"/>
      <c r="M784" s="242"/>
      <c r="N784" s="243"/>
      <c r="O784" s="243"/>
      <c r="P784" s="243"/>
      <c r="Q784" s="243"/>
      <c r="R784" s="243"/>
      <c r="S784" s="243"/>
      <c r="T784" s="24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45" t="s">
        <v>147</v>
      </c>
      <c r="AU784" s="245" t="s">
        <v>85</v>
      </c>
      <c r="AV784" s="14" t="s">
        <v>85</v>
      </c>
      <c r="AW784" s="14" t="s">
        <v>36</v>
      </c>
      <c r="AX784" s="14" t="s">
        <v>76</v>
      </c>
      <c r="AY784" s="245" t="s">
        <v>136</v>
      </c>
    </row>
    <row r="785" s="14" customFormat="1">
      <c r="A785" s="14"/>
      <c r="B785" s="235"/>
      <c r="C785" s="236"/>
      <c r="D785" s="226" t="s">
        <v>147</v>
      </c>
      <c r="E785" s="237" t="s">
        <v>19</v>
      </c>
      <c r="F785" s="238" t="s">
        <v>739</v>
      </c>
      <c r="G785" s="236"/>
      <c r="H785" s="239">
        <v>7.2000000000000002</v>
      </c>
      <c r="I785" s="240"/>
      <c r="J785" s="236"/>
      <c r="K785" s="236"/>
      <c r="L785" s="241"/>
      <c r="M785" s="242"/>
      <c r="N785" s="243"/>
      <c r="O785" s="243"/>
      <c r="P785" s="243"/>
      <c r="Q785" s="243"/>
      <c r="R785" s="243"/>
      <c r="S785" s="243"/>
      <c r="T785" s="24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5" t="s">
        <v>147</v>
      </c>
      <c r="AU785" s="245" t="s">
        <v>85</v>
      </c>
      <c r="AV785" s="14" t="s">
        <v>85</v>
      </c>
      <c r="AW785" s="14" t="s">
        <v>36</v>
      </c>
      <c r="AX785" s="14" t="s">
        <v>76</v>
      </c>
      <c r="AY785" s="245" t="s">
        <v>136</v>
      </c>
    </row>
    <row r="786" s="13" customFormat="1">
      <c r="A786" s="13"/>
      <c r="B786" s="224"/>
      <c r="C786" s="225"/>
      <c r="D786" s="226" t="s">
        <v>147</v>
      </c>
      <c r="E786" s="227" t="s">
        <v>19</v>
      </c>
      <c r="F786" s="228" t="s">
        <v>464</v>
      </c>
      <c r="G786" s="225"/>
      <c r="H786" s="227" t="s">
        <v>19</v>
      </c>
      <c r="I786" s="229"/>
      <c r="J786" s="225"/>
      <c r="K786" s="225"/>
      <c r="L786" s="230"/>
      <c r="M786" s="231"/>
      <c r="N786" s="232"/>
      <c r="O786" s="232"/>
      <c r="P786" s="232"/>
      <c r="Q786" s="232"/>
      <c r="R786" s="232"/>
      <c r="S786" s="232"/>
      <c r="T786" s="23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4" t="s">
        <v>147</v>
      </c>
      <c r="AU786" s="234" t="s">
        <v>85</v>
      </c>
      <c r="AV786" s="13" t="s">
        <v>83</v>
      </c>
      <c r="AW786" s="13" t="s">
        <v>36</v>
      </c>
      <c r="AX786" s="13" t="s">
        <v>76</v>
      </c>
      <c r="AY786" s="234" t="s">
        <v>136</v>
      </c>
    </row>
    <row r="787" s="14" customFormat="1">
      <c r="A787" s="14"/>
      <c r="B787" s="235"/>
      <c r="C787" s="236"/>
      <c r="D787" s="226" t="s">
        <v>147</v>
      </c>
      <c r="E787" s="237" t="s">
        <v>19</v>
      </c>
      <c r="F787" s="238" t="s">
        <v>740</v>
      </c>
      <c r="G787" s="236"/>
      <c r="H787" s="239">
        <v>-0.59699999999999998</v>
      </c>
      <c r="I787" s="240"/>
      <c r="J787" s="236"/>
      <c r="K787" s="236"/>
      <c r="L787" s="241"/>
      <c r="M787" s="242"/>
      <c r="N787" s="243"/>
      <c r="O787" s="243"/>
      <c r="P787" s="243"/>
      <c r="Q787" s="243"/>
      <c r="R787" s="243"/>
      <c r="S787" s="243"/>
      <c r="T787" s="24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5" t="s">
        <v>147</v>
      </c>
      <c r="AU787" s="245" t="s">
        <v>85</v>
      </c>
      <c r="AV787" s="14" t="s">
        <v>85</v>
      </c>
      <c r="AW787" s="14" t="s">
        <v>36</v>
      </c>
      <c r="AX787" s="14" t="s">
        <v>76</v>
      </c>
      <c r="AY787" s="245" t="s">
        <v>136</v>
      </c>
    </row>
    <row r="788" s="15" customFormat="1">
      <c r="A788" s="15"/>
      <c r="B788" s="246"/>
      <c r="C788" s="247"/>
      <c r="D788" s="226" t="s">
        <v>147</v>
      </c>
      <c r="E788" s="248" t="s">
        <v>19</v>
      </c>
      <c r="F788" s="249" t="s">
        <v>152</v>
      </c>
      <c r="G788" s="247"/>
      <c r="H788" s="250">
        <v>14.163</v>
      </c>
      <c r="I788" s="251"/>
      <c r="J788" s="247"/>
      <c r="K788" s="247"/>
      <c r="L788" s="252"/>
      <c r="M788" s="253"/>
      <c r="N788" s="254"/>
      <c r="O788" s="254"/>
      <c r="P788" s="254"/>
      <c r="Q788" s="254"/>
      <c r="R788" s="254"/>
      <c r="S788" s="254"/>
      <c r="T788" s="25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256" t="s">
        <v>147</v>
      </c>
      <c r="AU788" s="256" t="s">
        <v>85</v>
      </c>
      <c r="AV788" s="15" t="s">
        <v>143</v>
      </c>
      <c r="AW788" s="15" t="s">
        <v>36</v>
      </c>
      <c r="AX788" s="15" t="s">
        <v>83</v>
      </c>
      <c r="AY788" s="256" t="s">
        <v>136</v>
      </c>
    </row>
    <row r="789" s="2" customFormat="1" ht="16.5" customHeight="1">
      <c r="A789" s="40"/>
      <c r="B789" s="41"/>
      <c r="C789" s="206" t="s">
        <v>741</v>
      </c>
      <c r="D789" s="206" t="s">
        <v>138</v>
      </c>
      <c r="E789" s="207" t="s">
        <v>742</v>
      </c>
      <c r="F789" s="208" t="s">
        <v>743</v>
      </c>
      <c r="G789" s="209" t="s">
        <v>141</v>
      </c>
      <c r="H789" s="210">
        <v>14.163</v>
      </c>
      <c r="I789" s="211"/>
      <c r="J789" s="212">
        <f>ROUND(I789*H789,2)</f>
        <v>0</v>
      </c>
      <c r="K789" s="208" t="s">
        <v>142</v>
      </c>
      <c r="L789" s="46"/>
      <c r="M789" s="213" t="s">
        <v>19</v>
      </c>
      <c r="N789" s="214" t="s">
        <v>47</v>
      </c>
      <c r="O789" s="86"/>
      <c r="P789" s="215">
        <f>O789*H789</f>
        <v>0</v>
      </c>
      <c r="Q789" s="215">
        <v>0</v>
      </c>
      <c r="R789" s="215">
        <f>Q789*H789</f>
        <v>0</v>
      </c>
      <c r="S789" s="215">
        <v>0</v>
      </c>
      <c r="T789" s="216">
        <f>S789*H789</f>
        <v>0</v>
      </c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R789" s="217" t="s">
        <v>161</v>
      </c>
      <c r="AT789" s="217" t="s">
        <v>138</v>
      </c>
      <c r="AU789" s="217" t="s">
        <v>85</v>
      </c>
      <c r="AY789" s="19" t="s">
        <v>136</v>
      </c>
      <c r="BE789" s="218">
        <f>IF(N789="základní",J789,0)</f>
        <v>0</v>
      </c>
      <c r="BF789" s="218">
        <f>IF(N789="snížená",J789,0)</f>
        <v>0</v>
      </c>
      <c r="BG789" s="218">
        <f>IF(N789="zákl. přenesená",J789,0)</f>
        <v>0</v>
      </c>
      <c r="BH789" s="218">
        <f>IF(N789="sníž. přenesená",J789,0)</f>
        <v>0</v>
      </c>
      <c r="BI789" s="218">
        <f>IF(N789="nulová",J789,0)</f>
        <v>0</v>
      </c>
      <c r="BJ789" s="19" t="s">
        <v>83</v>
      </c>
      <c r="BK789" s="218">
        <f>ROUND(I789*H789,2)</f>
        <v>0</v>
      </c>
      <c r="BL789" s="19" t="s">
        <v>161</v>
      </c>
      <c r="BM789" s="217" t="s">
        <v>744</v>
      </c>
    </row>
    <row r="790" s="2" customFormat="1">
      <c r="A790" s="40"/>
      <c r="B790" s="41"/>
      <c r="C790" s="42"/>
      <c r="D790" s="219" t="s">
        <v>145</v>
      </c>
      <c r="E790" s="42"/>
      <c r="F790" s="220" t="s">
        <v>745</v>
      </c>
      <c r="G790" s="42"/>
      <c r="H790" s="42"/>
      <c r="I790" s="221"/>
      <c r="J790" s="42"/>
      <c r="K790" s="42"/>
      <c r="L790" s="46"/>
      <c r="M790" s="222"/>
      <c r="N790" s="223"/>
      <c r="O790" s="86"/>
      <c r="P790" s="86"/>
      <c r="Q790" s="86"/>
      <c r="R790" s="86"/>
      <c r="S790" s="86"/>
      <c r="T790" s="87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T790" s="19" t="s">
        <v>145</v>
      </c>
      <c r="AU790" s="19" t="s">
        <v>85</v>
      </c>
    </row>
    <row r="791" s="13" customFormat="1">
      <c r="A791" s="13"/>
      <c r="B791" s="224"/>
      <c r="C791" s="225"/>
      <c r="D791" s="226" t="s">
        <v>147</v>
      </c>
      <c r="E791" s="227" t="s">
        <v>19</v>
      </c>
      <c r="F791" s="228" t="s">
        <v>737</v>
      </c>
      <c r="G791" s="225"/>
      <c r="H791" s="227" t="s">
        <v>19</v>
      </c>
      <c r="I791" s="229"/>
      <c r="J791" s="225"/>
      <c r="K791" s="225"/>
      <c r="L791" s="230"/>
      <c r="M791" s="231"/>
      <c r="N791" s="232"/>
      <c r="O791" s="232"/>
      <c r="P791" s="232"/>
      <c r="Q791" s="232"/>
      <c r="R791" s="232"/>
      <c r="S791" s="232"/>
      <c r="T791" s="23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34" t="s">
        <v>147</v>
      </c>
      <c r="AU791" s="234" t="s">
        <v>85</v>
      </c>
      <c r="AV791" s="13" t="s">
        <v>83</v>
      </c>
      <c r="AW791" s="13" t="s">
        <v>36</v>
      </c>
      <c r="AX791" s="13" t="s">
        <v>76</v>
      </c>
      <c r="AY791" s="234" t="s">
        <v>136</v>
      </c>
    </row>
    <row r="792" s="13" customFormat="1">
      <c r="A792" s="13"/>
      <c r="B792" s="224"/>
      <c r="C792" s="225"/>
      <c r="D792" s="226" t="s">
        <v>147</v>
      </c>
      <c r="E792" s="227" t="s">
        <v>19</v>
      </c>
      <c r="F792" s="228" t="s">
        <v>461</v>
      </c>
      <c r="G792" s="225"/>
      <c r="H792" s="227" t="s">
        <v>19</v>
      </c>
      <c r="I792" s="229"/>
      <c r="J792" s="225"/>
      <c r="K792" s="225"/>
      <c r="L792" s="230"/>
      <c r="M792" s="231"/>
      <c r="N792" s="232"/>
      <c r="O792" s="232"/>
      <c r="P792" s="232"/>
      <c r="Q792" s="232"/>
      <c r="R792" s="232"/>
      <c r="S792" s="232"/>
      <c r="T792" s="23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4" t="s">
        <v>147</v>
      </c>
      <c r="AU792" s="234" t="s">
        <v>85</v>
      </c>
      <c r="AV792" s="13" t="s">
        <v>83</v>
      </c>
      <c r="AW792" s="13" t="s">
        <v>36</v>
      </c>
      <c r="AX792" s="13" t="s">
        <v>76</v>
      </c>
      <c r="AY792" s="234" t="s">
        <v>136</v>
      </c>
    </row>
    <row r="793" s="14" customFormat="1">
      <c r="A793" s="14"/>
      <c r="B793" s="235"/>
      <c r="C793" s="236"/>
      <c r="D793" s="226" t="s">
        <v>147</v>
      </c>
      <c r="E793" s="237" t="s">
        <v>19</v>
      </c>
      <c r="F793" s="238" t="s">
        <v>738</v>
      </c>
      <c r="G793" s="236"/>
      <c r="H793" s="239">
        <v>7.5599999999999996</v>
      </c>
      <c r="I793" s="240"/>
      <c r="J793" s="236"/>
      <c r="K793" s="236"/>
      <c r="L793" s="241"/>
      <c r="M793" s="242"/>
      <c r="N793" s="243"/>
      <c r="O793" s="243"/>
      <c r="P793" s="243"/>
      <c r="Q793" s="243"/>
      <c r="R793" s="243"/>
      <c r="S793" s="243"/>
      <c r="T793" s="24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45" t="s">
        <v>147</v>
      </c>
      <c r="AU793" s="245" t="s">
        <v>85</v>
      </c>
      <c r="AV793" s="14" t="s">
        <v>85</v>
      </c>
      <c r="AW793" s="14" t="s">
        <v>36</v>
      </c>
      <c r="AX793" s="14" t="s">
        <v>76</v>
      </c>
      <c r="AY793" s="245" t="s">
        <v>136</v>
      </c>
    </row>
    <row r="794" s="14" customFormat="1">
      <c r="A794" s="14"/>
      <c r="B794" s="235"/>
      <c r="C794" s="236"/>
      <c r="D794" s="226" t="s">
        <v>147</v>
      </c>
      <c r="E794" s="237" t="s">
        <v>19</v>
      </c>
      <c r="F794" s="238" t="s">
        <v>739</v>
      </c>
      <c r="G794" s="236"/>
      <c r="H794" s="239">
        <v>7.2000000000000002</v>
      </c>
      <c r="I794" s="240"/>
      <c r="J794" s="236"/>
      <c r="K794" s="236"/>
      <c r="L794" s="241"/>
      <c r="M794" s="242"/>
      <c r="N794" s="243"/>
      <c r="O794" s="243"/>
      <c r="P794" s="243"/>
      <c r="Q794" s="243"/>
      <c r="R794" s="243"/>
      <c r="S794" s="243"/>
      <c r="T794" s="24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45" t="s">
        <v>147</v>
      </c>
      <c r="AU794" s="245" t="s">
        <v>85</v>
      </c>
      <c r="AV794" s="14" t="s">
        <v>85</v>
      </c>
      <c r="AW794" s="14" t="s">
        <v>36</v>
      </c>
      <c r="AX794" s="14" t="s">
        <v>76</v>
      </c>
      <c r="AY794" s="245" t="s">
        <v>136</v>
      </c>
    </row>
    <row r="795" s="13" customFormat="1">
      <c r="A795" s="13"/>
      <c r="B795" s="224"/>
      <c r="C795" s="225"/>
      <c r="D795" s="226" t="s">
        <v>147</v>
      </c>
      <c r="E795" s="227" t="s">
        <v>19</v>
      </c>
      <c r="F795" s="228" t="s">
        <v>464</v>
      </c>
      <c r="G795" s="225"/>
      <c r="H795" s="227" t="s">
        <v>19</v>
      </c>
      <c r="I795" s="229"/>
      <c r="J795" s="225"/>
      <c r="K795" s="225"/>
      <c r="L795" s="230"/>
      <c r="M795" s="231"/>
      <c r="N795" s="232"/>
      <c r="O795" s="232"/>
      <c r="P795" s="232"/>
      <c r="Q795" s="232"/>
      <c r="R795" s="232"/>
      <c r="S795" s="232"/>
      <c r="T795" s="23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4" t="s">
        <v>147</v>
      </c>
      <c r="AU795" s="234" t="s">
        <v>85</v>
      </c>
      <c r="AV795" s="13" t="s">
        <v>83</v>
      </c>
      <c r="AW795" s="13" t="s">
        <v>36</v>
      </c>
      <c r="AX795" s="13" t="s">
        <v>76</v>
      </c>
      <c r="AY795" s="234" t="s">
        <v>136</v>
      </c>
    </row>
    <row r="796" s="14" customFormat="1">
      <c r="A796" s="14"/>
      <c r="B796" s="235"/>
      <c r="C796" s="236"/>
      <c r="D796" s="226" t="s">
        <v>147</v>
      </c>
      <c r="E796" s="237" t="s">
        <v>19</v>
      </c>
      <c r="F796" s="238" t="s">
        <v>740</v>
      </c>
      <c r="G796" s="236"/>
      <c r="H796" s="239">
        <v>-0.59699999999999998</v>
      </c>
      <c r="I796" s="240"/>
      <c r="J796" s="236"/>
      <c r="K796" s="236"/>
      <c r="L796" s="241"/>
      <c r="M796" s="242"/>
      <c r="N796" s="243"/>
      <c r="O796" s="243"/>
      <c r="P796" s="243"/>
      <c r="Q796" s="243"/>
      <c r="R796" s="243"/>
      <c r="S796" s="243"/>
      <c r="T796" s="24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5" t="s">
        <v>147</v>
      </c>
      <c r="AU796" s="245" t="s">
        <v>85</v>
      </c>
      <c r="AV796" s="14" t="s">
        <v>85</v>
      </c>
      <c r="AW796" s="14" t="s">
        <v>36</v>
      </c>
      <c r="AX796" s="14" t="s">
        <v>76</v>
      </c>
      <c r="AY796" s="245" t="s">
        <v>136</v>
      </c>
    </row>
    <row r="797" s="15" customFormat="1">
      <c r="A797" s="15"/>
      <c r="B797" s="246"/>
      <c r="C797" s="247"/>
      <c r="D797" s="226" t="s">
        <v>147</v>
      </c>
      <c r="E797" s="248" t="s">
        <v>19</v>
      </c>
      <c r="F797" s="249" t="s">
        <v>152</v>
      </c>
      <c r="G797" s="247"/>
      <c r="H797" s="250">
        <v>14.163</v>
      </c>
      <c r="I797" s="251"/>
      <c r="J797" s="247"/>
      <c r="K797" s="247"/>
      <c r="L797" s="252"/>
      <c r="M797" s="253"/>
      <c r="N797" s="254"/>
      <c r="O797" s="254"/>
      <c r="P797" s="254"/>
      <c r="Q797" s="254"/>
      <c r="R797" s="254"/>
      <c r="S797" s="254"/>
      <c r="T797" s="25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6" t="s">
        <v>147</v>
      </c>
      <c r="AU797" s="256" t="s">
        <v>85</v>
      </c>
      <c r="AV797" s="15" t="s">
        <v>143</v>
      </c>
      <c r="AW797" s="15" t="s">
        <v>36</v>
      </c>
      <c r="AX797" s="15" t="s">
        <v>83</v>
      </c>
      <c r="AY797" s="256" t="s">
        <v>136</v>
      </c>
    </row>
    <row r="798" s="2" customFormat="1" ht="16.5" customHeight="1">
      <c r="A798" s="40"/>
      <c r="B798" s="41"/>
      <c r="C798" s="206" t="s">
        <v>746</v>
      </c>
      <c r="D798" s="206" t="s">
        <v>138</v>
      </c>
      <c r="E798" s="207" t="s">
        <v>742</v>
      </c>
      <c r="F798" s="208" t="s">
        <v>743</v>
      </c>
      <c r="G798" s="209" t="s">
        <v>141</v>
      </c>
      <c r="H798" s="210">
        <v>157.64099999999999</v>
      </c>
      <c r="I798" s="211"/>
      <c r="J798" s="212">
        <f>ROUND(I798*H798,2)</f>
        <v>0</v>
      </c>
      <c r="K798" s="208" t="s">
        <v>142</v>
      </c>
      <c r="L798" s="46"/>
      <c r="M798" s="213" t="s">
        <v>19</v>
      </c>
      <c r="N798" s="214" t="s">
        <v>47</v>
      </c>
      <c r="O798" s="86"/>
      <c r="P798" s="215">
        <f>O798*H798</f>
        <v>0</v>
      </c>
      <c r="Q798" s="215">
        <v>0</v>
      </c>
      <c r="R798" s="215">
        <f>Q798*H798</f>
        <v>0</v>
      </c>
      <c r="S798" s="215">
        <v>0</v>
      </c>
      <c r="T798" s="216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17" t="s">
        <v>161</v>
      </c>
      <c r="AT798" s="217" t="s">
        <v>138</v>
      </c>
      <c r="AU798" s="217" t="s">
        <v>85</v>
      </c>
      <c r="AY798" s="19" t="s">
        <v>136</v>
      </c>
      <c r="BE798" s="218">
        <f>IF(N798="základní",J798,0)</f>
        <v>0</v>
      </c>
      <c r="BF798" s="218">
        <f>IF(N798="snížená",J798,0)</f>
        <v>0</v>
      </c>
      <c r="BG798" s="218">
        <f>IF(N798="zákl. přenesená",J798,0)</f>
        <v>0</v>
      </c>
      <c r="BH798" s="218">
        <f>IF(N798="sníž. přenesená",J798,0)</f>
        <v>0</v>
      </c>
      <c r="BI798" s="218">
        <f>IF(N798="nulová",J798,0)</f>
        <v>0</v>
      </c>
      <c r="BJ798" s="19" t="s">
        <v>83</v>
      </c>
      <c r="BK798" s="218">
        <f>ROUND(I798*H798,2)</f>
        <v>0</v>
      </c>
      <c r="BL798" s="19" t="s">
        <v>161</v>
      </c>
      <c r="BM798" s="217" t="s">
        <v>747</v>
      </c>
    </row>
    <row r="799" s="2" customFormat="1">
      <c r="A799" s="40"/>
      <c r="B799" s="41"/>
      <c r="C799" s="42"/>
      <c r="D799" s="219" t="s">
        <v>145</v>
      </c>
      <c r="E799" s="42"/>
      <c r="F799" s="220" t="s">
        <v>745</v>
      </c>
      <c r="G799" s="42"/>
      <c r="H799" s="42"/>
      <c r="I799" s="221"/>
      <c r="J799" s="42"/>
      <c r="K799" s="42"/>
      <c r="L799" s="46"/>
      <c r="M799" s="222"/>
      <c r="N799" s="223"/>
      <c r="O799" s="86"/>
      <c r="P799" s="86"/>
      <c r="Q799" s="86"/>
      <c r="R799" s="86"/>
      <c r="S799" s="86"/>
      <c r="T799" s="87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T799" s="19" t="s">
        <v>145</v>
      </c>
      <c r="AU799" s="19" t="s">
        <v>85</v>
      </c>
    </row>
    <row r="800" s="13" customFormat="1">
      <c r="A800" s="13"/>
      <c r="B800" s="224"/>
      <c r="C800" s="225"/>
      <c r="D800" s="226" t="s">
        <v>147</v>
      </c>
      <c r="E800" s="227" t="s">
        <v>19</v>
      </c>
      <c r="F800" s="228" t="s">
        <v>484</v>
      </c>
      <c r="G800" s="225"/>
      <c r="H800" s="227" t="s">
        <v>19</v>
      </c>
      <c r="I800" s="229"/>
      <c r="J800" s="225"/>
      <c r="K800" s="225"/>
      <c r="L800" s="230"/>
      <c r="M800" s="231"/>
      <c r="N800" s="232"/>
      <c r="O800" s="232"/>
      <c r="P800" s="232"/>
      <c r="Q800" s="232"/>
      <c r="R800" s="232"/>
      <c r="S800" s="232"/>
      <c r="T800" s="23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4" t="s">
        <v>147</v>
      </c>
      <c r="AU800" s="234" t="s">
        <v>85</v>
      </c>
      <c r="AV800" s="13" t="s">
        <v>83</v>
      </c>
      <c r="AW800" s="13" t="s">
        <v>36</v>
      </c>
      <c r="AX800" s="13" t="s">
        <v>76</v>
      </c>
      <c r="AY800" s="234" t="s">
        <v>136</v>
      </c>
    </row>
    <row r="801" s="14" customFormat="1">
      <c r="A801" s="14"/>
      <c r="B801" s="235"/>
      <c r="C801" s="236"/>
      <c r="D801" s="226" t="s">
        <v>147</v>
      </c>
      <c r="E801" s="237" t="s">
        <v>19</v>
      </c>
      <c r="F801" s="238" t="s">
        <v>336</v>
      </c>
      <c r="G801" s="236"/>
      <c r="H801" s="239">
        <v>137.04599999999999</v>
      </c>
      <c r="I801" s="240"/>
      <c r="J801" s="236"/>
      <c r="K801" s="236"/>
      <c r="L801" s="241"/>
      <c r="M801" s="242"/>
      <c r="N801" s="243"/>
      <c r="O801" s="243"/>
      <c r="P801" s="243"/>
      <c r="Q801" s="243"/>
      <c r="R801" s="243"/>
      <c r="S801" s="243"/>
      <c r="T801" s="24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5" t="s">
        <v>147</v>
      </c>
      <c r="AU801" s="245" t="s">
        <v>85</v>
      </c>
      <c r="AV801" s="14" t="s">
        <v>85</v>
      </c>
      <c r="AW801" s="14" t="s">
        <v>36</v>
      </c>
      <c r="AX801" s="14" t="s">
        <v>76</v>
      </c>
      <c r="AY801" s="245" t="s">
        <v>136</v>
      </c>
    </row>
    <row r="802" s="14" customFormat="1">
      <c r="A802" s="14"/>
      <c r="B802" s="235"/>
      <c r="C802" s="236"/>
      <c r="D802" s="226" t="s">
        <v>147</v>
      </c>
      <c r="E802" s="237" t="s">
        <v>19</v>
      </c>
      <c r="F802" s="238" t="s">
        <v>337</v>
      </c>
      <c r="G802" s="236"/>
      <c r="H802" s="239">
        <v>14.68</v>
      </c>
      <c r="I802" s="240"/>
      <c r="J802" s="236"/>
      <c r="K802" s="236"/>
      <c r="L802" s="241"/>
      <c r="M802" s="242"/>
      <c r="N802" s="243"/>
      <c r="O802" s="243"/>
      <c r="P802" s="243"/>
      <c r="Q802" s="243"/>
      <c r="R802" s="243"/>
      <c r="S802" s="243"/>
      <c r="T802" s="24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5" t="s">
        <v>147</v>
      </c>
      <c r="AU802" s="245" t="s">
        <v>85</v>
      </c>
      <c r="AV802" s="14" t="s">
        <v>85</v>
      </c>
      <c r="AW802" s="14" t="s">
        <v>36</v>
      </c>
      <c r="AX802" s="14" t="s">
        <v>76</v>
      </c>
      <c r="AY802" s="245" t="s">
        <v>136</v>
      </c>
    </row>
    <row r="803" s="13" customFormat="1">
      <c r="A803" s="13"/>
      <c r="B803" s="224"/>
      <c r="C803" s="225"/>
      <c r="D803" s="226" t="s">
        <v>147</v>
      </c>
      <c r="E803" s="227" t="s">
        <v>19</v>
      </c>
      <c r="F803" s="228" t="s">
        <v>485</v>
      </c>
      <c r="G803" s="225"/>
      <c r="H803" s="227" t="s">
        <v>19</v>
      </c>
      <c r="I803" s="229"/>
      <c r="J803" s="225"/>
      <c r="K803" s="225"/>
      <c r="L803" s="230"/>
      <c r="M803" s="231"/>
      <c r="N803" s="232"/>
      <c r="O803" s="232"/>
      <c r="P803" s="232"/>
      <c r="Q803" s="232"/>
      <c r="R803" s="232"/>
      <c r="S803" s="232"/>
      <c r="T803" s="23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4" t="s">
        <v>147</v>
      </c>
      <c r="AU803" s="234" t="s">
        <v>85</v>
      </c>
      <c r="AV803" s="13" t="s">
        <v>83</v>
      </c>
      <c r="AW803" s="13" t="s">
        <v>36</v>
      </c>
      <c r="AX803" s="13" t="s">
        <v>76</v>
      </c>
      <c r="AY803" s="234" t="s">
        <v>136</v>
      </c>
    </row>
    <row r="804" s="14" customFormat="1">
      <c r="A804" s="14"/>
      <c r="B804" s="235"/>
      <c r="C804" s="236"/>
      <c r="D804" s="226" t="s">
        <v>147</v>
      </c>
      <c r="E804" s="237" t="s">
        <v>19</v>
      </c>
      <c r="F804" s="238" t="s">
        <v>486</v>
      </c>
      <c r="G804" s="236"/>
      <c r="H804" s="239">
        <v>5.915</v>
      </c>
      <c r="I804" s="240"/>
      <c r="J804" s="236"/>
      <c r="K804" s="236"/>
      <c r="L804" s="241"/>
      <c r="M804" s="242"/>
      <c r="N804" s="243"/>
      <c r="O804" s="243"/>
      <c r="P804" s="243"/>
      <c r="Q804" s="243"/>
      <c r="R804" s="243"/>
      <c r="S804" s="243"/>
      <c r="T804" s="24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5" t="s">
        <v>147</v>
      </c>
      <c r="AU804" s="245" t="s">
        <v>85</v>
      </c>
      <c r="AV804" s="14" t="s">
        <v>85</v>
      </c>
      <c r="AW804" s="14" t="s">
        <v>36</v>
      </c>
      <c r="AX804" s="14" t="s">
        <v>76</v>
      </c>
      <c r="AY804" s="245" t="s">
        <v>136</v>
      </c>
    </row>
    <row r="805" s="15" customFormat="1">
      <c r="A805" s="15"/>
      <c r="B805" s="246"/>
      <c r="C805" s="247"/>
      <c r="D805" s="226" t="s">
        <v>147</v>
      </c>
      <c r="E805" s="248" t="s">
        <v>19</v>
      </c>
      <c r="F805" s="249" t="s">
        <v>152</v>
      </c>
      <c r="G805" s="247"/>
      <c r="H805" s="250">
        <v>157.64099999999999</v>
      </c>
      <c r="I805" s="251"/>
      <c r="J805" s="247"/>
      <c r="K805" s="247"/>
      <c r="L805" s="252"/>
      <c r="M805" s="253"/>
      <c r="N805" s="254"/>
      <c r="O805" s="254"/>
      <c r="P805" s="254"/>
      <c r="Q805" s="254"/>
      <c r="R805" s="254"/>
      <c r="S805" s="254"/>
      <c r="T805" s="25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6" t="s">
        <v>147</v>
      </c>
      <c r="AU805" s="256" t="s">
        <v>85</v>
      </c>
      <c r="AV805" s="15" t="s">
        <v>143</v>
      </c>
      <c r="AW805" s="15" t="s">
        <v>36</v>
      </c>
      <c r="AX805" s="15" t="s">
        <v>83</v>
      </c>
      <c r="AY805" s="256" t="s">
        <v>136</v>
      </c>
    </row>
    <row r="806" s="2" customFormat="1" ht="16.5" customHeight="1">
      <c r="A806" s="40"/>
      <c r="B806" s="41"/>
      <c r="C806" s="268" t="s">
        <v>748</v>
      </c>
      <c r="D806" s="268" t="s">
        <v>292</v>
      </c>
      <c r="E806" s="269" t="s">
        <v>749</v>
      </c>
      <c r="F806" s="270" t="s">
        <v>750</v>
      </c>
      <c r="G806" s="271" t="s">
        <v>308</v>
      </c>
      <c r="H806" s="272">
        <v>819.73299999999995</v>
      </c>
      <c r="I806" s="273"/>
      <c r="J806" s="274">
        <f>ROUND(I806*H806,2)</f>
        <v>0</v>
      </c>
      <c r="K806" s="270" t="s">
        <v>142</v>
      </c>
      <c r="L806" s="275"/>
      <c r="M806" s="276" t="s">
        <v>19</v>
      </c>
      <c r="N806" s="277" t="s">
        <v>47</v>
      </c>
      <c r="O806" s="86"/>
      <c r="P806" s="215">
        <f>O806*H806</f>
        <v>0</v>
      </c>
      <c r="Q806" s="215">
        <v>0.001</v>
      </c>
      <c r="R806" s="215">
        <f>Q806*H806</f>
        <v>0.81973299999999993</v>
      </c>
      <c r="S806" s="215">
        <v>0</v>
      </c>
      <c r="T806" s="216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17" t="s">
        <v>410</v>
      </c>
      <c r="AT806" s="217" t="s">
        <v>292</v>
      </c>
      <c r="AU806" s="217" t="s">
        <v>85</v>
      </c>
      <c r="AY806" s="19" t="s">
        <v>136</v>
      </c>
      <c r="BE806" s="218">
        <f>IF(N806="základní",J806,0)</f>
        <v>0</v>
      </c>
      <c r="BF806" s="218">
        <f>IF(N806="snížená",J806,0)</f>
        <v>0</v>
      </c>
      <c r="BG806" s="218">
        <f>IF(N806="zákl. přenesená",J806,0)</f>
        <v>0</v>
      </c>
      <c r="BH806" s="218">
        <f>IF(N806="sníž. přenesená",J806,0)</f>
        <v>0</v>
      </c>
      <c r="BI806" s="218">
        <f>IF(N806="nulová",J806,0)</f>
        <v>0</v>
      </c>
      <c r="BJ806" s="19" t="s">
        <v>83</v>
      </c>
      <c r="BK806" s="218">
        <f>ROUND(I806*H806,2)</f>
        <v>0</v>
      </c>
      <c r="BL806" s="19" t="s">
        <v>161</v>
      </c>
      <c r="BM806" s="217" t="s">
        <v>751</v>
      </c>
    </row>
    <row r="807" s="13" customFormat="1">
      <c r="A807" s="13"/>
      <c r="B807" s="224"/>
      <c r="C807" s="225"/>
      <c r="D807" s="226" t="s">
        <v>147</v>
      </c>
      <c r="E807" s="227" t="s">
        <v>19</v>
      </c>
      <c r="F807" s="228" t="s">
        <v>752</v>
      </c>
      <c r="G807" s="225"/>
      <c r="H807" s="227" t="s">
        <v>19</v>
      </c>
      <c r="I807" s="229"/>
      <c r="J807" s="225"/>
      <c r="K807" s="225"/>
      <c r="L807" s="230"/>
      <c r="M807" s="231"/>
      <c r="N807" s="232"/>
      <c r="O807" s="232"/>
      <c r="P807" s="232"/>
      <c r="Q807" s="232"/>
      <c r="R807" s="232"/>
      <c r="S807" s="232"/>
      <c r="T807" s="23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4" t="s">
        <v>147</v>
      </c>
      <c r="AU807" s="234" t="s">
        <v>85</v>
      </c>
      <c r="AV807" s="13" t="s">
        <v>83</v>
      </c>
      <c r="AW807" s="13" t="s">
        <v>36</v>
      </c>
      <c r="AX807" s="13" t="s">
        <v>76</v>
      </c>
      <c r="AY807" s="234" t="s">
        <v>136</v>
      </c>
    </row>
    <row r="808" s="14" customFormat="1">
      <c r="A808" s="14"/>
      <c r="B808" s="235"/>
      <c r="C808" s="236"/>
      <c r="D808" s="226" t="s">
        <v>147</v>
      </c>
      <c r="E808" s="237" t="s">
        <v>19</v>
      </c>
      <c r="F808" s="238" t="s">
        <v>753</v>
      </c>
      <c r="G808" s="236"/>
      <c r="H808" s="239">
        <v>819.73299999999995</v>
      </c>
      <c r="I808" s="240"/>
      <c r="J808" s="236"/>
      <c r="K808" s="236"/>
      <c r="L808" s="241"/>
      <c r="M808" s="242"/>
      <c r="N808" s="243"/>
      <c r="O808" s="243"/>
      <c r="P808" s="243"/>
      <c r="Q808" s="243"/>
      <c r="R808" s="243"/>
      <c r="S808" s="243"/>
      <c r="T808" s="24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5" t="s">
        <v>147</v>
      </c>
      <c r="AU808" s="245" t="s">
        <v>85</v>
      </c>
      <c r="AV808" s="14" t="s">
        <v>85</v>
      </c>
      <c r="AW808" s="14" t="s">
        <v>36</v>
      </c>
      <c r="AX808" s="14" t="s">
        <v>83</v>
      </c>
      <c r="AY808" s="245" t="s">
        <v>136</v>
      </c>
    </row>
    <row r="809" s="2" customFormat="1" ht="21.75" customHeight="1">
      <c r="A809" s="40"/>
      <c r="B809" s="41"/>
      <c r="C809" s="206" t="s">
        <v>754</v>
      </c>
      <c r="D809" s="206" t="s">
        <v>138</v>
      </c>
      <c r="E809" s="207" t="s">
        <v>755</v>
      </c>
      <c r="F809" s="208" t="s">
        <v>756</v>
      </c>
      <c r="G809" s="209" t="s">
        <v>141</v>
      </c>
      <c r="H809" s="210">
        <v>157.64099999999999</v>
      </c>
      <c r="I809" s="211"/>
      <c r="J809" s="212">
        <f>ROUND(I809*H809,2)</f>
        <v>0</v>
      </c>
      <c r="K809" s="208" t="s">
        <v>142</v>
      </c>
      <c r="L809" s="46"/>
      <c r="M809" s="213" t="s">
        <v>19</v>
      </c>
      <c r="N809" s="214" t="s">
        <v>47</v>
      </c>
      <c r="O809" s="86"/>
      <c r="P809" s="215">
        <f>O809*H809</f>
        <v>0</v>
      </c>
      <c r="Q809" s="215">
        <v>0</v>
      </c>
      <c r="R809" s="215">
        <f>Q809*H809</f>
        <v>0</v>
      </c>
      <c r="S809" s="215">
        <v>0</v>
      </c>
      <c r="T809" s="216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17" t="s">
        <v>161</v>
      </c>
      <c r="AT809" s="217" t="s">
        <v>138</v>
      </c>
      <c r="AU809" s="217" t="s">
        <v>85</v>
      </c>
      <c r="AY809" s="19" t="s">
        <v>136</v>
      </c>
      <c r="BE809" s="218">
        <f>IF(N809="základní",J809,0)</f>
        <v>0</v>
      </c>
      <c r="BF809" s="218">
        <f>IF(N809="snížená",J809,0)</f>
        <v>0</v>
      </c>
      <c r="BG809" s="218">
        <f>IF(N809="zákl. přenesená",J809,0)</f>
        <v>0</v>
      </c>
      <c r="BH809" s="218">
        <f>IF(N809="sníž. přenesená",J809,0)</f>
        <v>0</v>
      </c>
      <c r="BI809" s="218">
        <f>IF(N809="nulová",J809,0)</f>
        <v>0</v>
      </c>
      <c r="BJ809" s="19" t="s">
        <v>83</v>
      </c>
      <c r="BK809" s="218">
        <f>ROUND(I809*H809,2)</f>
        <v>0</v>
      </c>
      <c r="BL809" s="19" t="s">
        <v>161</v>
      </c>
      <c r="BM809" s="217" t="s">
        <v>757</v>
      </c>
    </row>
    <row r="810" s="2" customFormat="1">
      <c r="A810" s="40"/>
      <c r="B810" s="41"/>
      <c r="C810" s="42"/>
      <c r="D810" s="219" t="s">
        <v>145</v>
      </c>
      <c r="E810" s="42"/>
      <c r="F810" s="220" t="s">
        <v>758</v>
      </c>
      <c r="G810" s="42"/>
      <c r="H810" s="42"/>
      <c r="I810" s="221"/>
      <c r="J810" s="42"/>
      <c r="K810" s="42"/>
      <c r="L810" s="46"/>
      <c r="M810" s="222"/>
      <c r="N810" s="223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145</v>
      </c>
      <c r="AU810" s="19" t="s">
        <v>85</v>
      </c>
    </row>
    <row r="811" s="13" customFormat="1">
      <c r="A811" s="13"/>
      <c r="B811" s="224"/>
      <c r="C811" s="225"/>
      <c r="D811" s="226" t="s">
        <v>147</v>
      </c>
      <c r="E811" s="227" t="s">
        <v>19</v>
      </c>
      <c r="F811" s="228" t="s">
        <v>484</v>
      </c>
      <c r="G811" s="225"/>
      <c r="H811" s="227" t="s">
        <v>19</v>
      </c>
      <c r="I811" s="229"/>
      <c r="J811" s="225"/>
      <c r="K811" s="225"/>
      <c r="L811" s="230"/>
      <c r="M811" s="231"/>
      <c r="N811" s="232"/>
      <c r="O811" s="232"/>
      <c r="P811" s="232"/>
      <c r="Q811" s="232"/>
      <c r="R811" s="232"/>
      <c r="S811" s="232"/>
      <c r="T811" s="23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4" t="s">
        <v>147</v>
      </c>
      <c r="AU811" s="234" t="s">
        <v>85</v>
      </c>
      <c r="AV811" s="13" t="s">
        <v>83</v>
      </c>
      <c r="AW811" s="13" t="s">
        <v>36</v>
      </c>
      <c r="AX811" s="13" t="s">
        <v>76</v>
      </c>
      <c r="AY811" s="234" t="s">
        <v>136</v>
      </c>
    </row>
    <row r="812" s="14" customFormat="1">
      <c r="A812" s="14"/>
      <c r="B812" s="235"/>
      <c r="C812" s="236"/>
      <c r="D812" s="226" t="s">
        <v>147</v>
      </c>
      <c r="E812" s="237" t="s">
        <v>19</v>
      </c>
      <c r="F812" s="238" t="s">
        <v>336</v>
      </c>
      <c r="G812" s="236"/>
      <c r="H812" s="239">
        <v>137.04599999999999</v>
      </c>
      <c r="I812" s="240"/>
      <c r="J812" s="236"/>
      <c r="K812" s="236"/>
      <c r="L812" s="241"/>
      <c r="M812" s="242"/>
      <c r="N812" s="243"/>
      <c r="O812" s="243"/>
      <c r="P812" s="243"/>
      <c r="Q812" s="243"/>
      <c r="R812" s="243"/>
      <c r="S812" s="243"/>
      <c r="T812" s="24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5" t="s">
        <v>147</v>
      </c>
      <c r="AU812" s="245" t="s">
        <v>85</v>
      </c>
      <c r="AV812" s="14" t="s">
        <v>85</v>
      </c>
      <c r="AW812" s="14" t="s">
        <v>36</v>
      </c>
      <c r="AX812" s="14" t="s">
        <v>76</v>
      </c>
      <c r="AY812" s="245" t="s">
        <v>136</v>
      </c>
    </row>
    <row r="813" s="14" customFormat="1">
      <c r="A813" s="14"/>
      <c r="B813" s="235"/>
      <c r="C813" s="236"/>
      <c r="D813" s="226" t="s">
        <v>147</v>
      </c>
      <c r="E813" s="237" t="s">
        <v>19</v>
      </c>
      <c r="F813" s="238" t="s">
        <v>337</v>
      </c>
      <c r="G813" s="236"/>
      <c r="H813" s="239">
        <v>14.68</v>
      </c>
      <c r="I813" s="240"/>
      <c r="J813" s="236"/>
      <c r="K813" s="236"/>
      <c r="L813" s="241"/>
      <c r="M813" s="242"/>
      <c r="N813" s="243"/>
      <c r="O813" s="243"/>
      <c r="P813" s="243"/>
      <c r="Q813" s="243"/>
      <c r="R813" s="243"/>
      <c r="S813" s="243"/>
      <c r="T813" s="24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45" t="s">
        <v>147</v>
      </c>
      <c r="AU813" s="245" t="s">
        <v>85</v>
      </c>
      <c r="AV813" s="14" t="s">
        <v>85</v>
      </c>
      <c r="AW813" s="14" t="s">
        <v>36</v>
      </c>
      <c r="AX813" s="14" t="s">
        <v>76</v>
      </c>
      <c r="AY813" s="245" t="s">
        <v>136</v>
      </c>
    </row>
    <row r="814" s="13" customFormat="1">
      <c r="A814" s="13"/>
      <c r="B814" s="224"/>
      <c r="C814" s="225"/>
      <c r="D814" s="226" t="s">
        <v>147</v>
      </c>
      <c r="E814" s="227" t="s">
        <v>19</v>
      </c>
      <c r="F814" s="228" t="s">
        <v>485</v>
      </c>
      <c r="G814" s="225"/>
      <c r="H814" s="227" t="s">
        <v>19</v>
      </c>
      <c r="I814" s="229"/>
      <c r="J814" s="225"/>
      <c r="K814" s="225"/>
      <c r="L814" s="230"/>
      <c r="M814" s="231"/>
      <c r="N814" s="232"/>
      <c r="O814" s="232"/>
      <c r="P814" s="232"/>
      <c r="Q814" s="232"/>
      <c r="R814" s="232"/>
      <c r="S814" s="232"/>
      <c r="T814" s="23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4" t="s">
        <v>147</v>
      </c>
      <c r="AU814" s="234" t="s">
        <v>85</v>
      </c>
      <c r="AV814" s="13" t="s">
        <v>83</v>
      </c>
      <c r="AW814" s="13" t="s">
        <v>36</v>
      </c>
      <c r="AX814" s="13" t="s">
        <v>76</v>
      </c>
      <c r="AY814" s="234" t="s">
        <v>136</v>
      </c>
    </row>
    <row r="815" s="14" customFormat="1">
      <c r="A815" s="14"/>
      <c r="B815" s="235"/>
      <c r="C815" s="236"/>
      <c r="D815" s="226" t="s">
        <v>147</v>
      </c>
      <c r="E815" s="237" t="s">
        <v>19</v>
      </c>
      <c r="F815" s="238" t="s">
        <v>486</v>
      </c>
      <c r="G815" s="236"/>
      <c r="H815" s="239">
        <v>5.915</v>
      </c>
      <c r="I815" s="240"/>
      <c r="J815" s="236"/>
      <c r="K815" s="236"/>
      <c r="L815" s="241"/>
      <c r="M815" s="242"/>
      <c r="N815" s="243"/>
      <c r="O815" s="243"/>
      <c r="P815" s="243"/>
      <c r="Q815" s="243"/>
      <c r="R815" s="243"/>
      <c r="S815" s="243"/>
      <c r="T815" s="24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45" t="s">
        <v>147</v>
      </c>
      <c r="AU815" s="245" t="s">
        <v>85</v>
      </c>
      <c r="AV815" s="14" t="s">
        <v>85</v>
      </c>
      <c r="AW815" s="14" t="s">
        <v>36</v>
      </c>
      <c r="AX815" s="14" t="s">
        <v>76</v>
      </c>
      <c r="AY815" s="245" t="s">
        <v>136</v>
      </c>
    </row>
    <row r="816" s="15" customFormat="1">
      <c r="A816" s="15"/>
      <c r="B816" s="246"/>
      <c r="C816" s="247"/>
      <c r="D816" s="226" t="s">
        <v>147</v>
      </c>
      <c r="E816" s="248" t="s">
        <v>19</v>
      </c>
      <c r="F816" s="249" t="s">
        <v>152</v>
      </c>
      <c r="G816" s="247"/>
      <c r="H816" s="250">
        <v>157.64099999999999</v>
      </c>
      <c r="I816" s="251"/>
      <c r="J816" s="247"/>
      <c r="K816" s="247"/>
      <c r="L816" s="252"/>
      <c r="M816" s="253"/>
      <c r="N816" s="254"/>
      <c r="O816" s="254"/>
      <c r="P816" s="254"/>
      <c r="Q816" s="254"/>
      <c r="R816" s="254"/>
      <c r="S816" s="254"/>
      <c r="T816" s="25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56" t="s">
        <v>147</v>
      </c>
      <c r="AU816" s="256" t="s">
        <v>85</v>
      </c>
      <c r="AV816" s="15" t="s">
        <v>143</v>
      </c>
      <c r="AW816" s="15" t="s">
        <v>36</v>
      </c>
      <c r="AX816" s="15" t="s">
        <v>83</v>
      </c>
      <c r="AY816" s="256" t="s">
        <v>136</v>
      </c>
    </row>
    <row r="817" s="2" customFormat="1" ht="16.5" customHeight="1">
      <c r="A817" s="40"/>
      <c r="B817" s="41"/>
      <c r="C817" s="268" t="s">
        <v>759</v>
      </c>
      <c r="D817" s="268" t="s">
        <v>292</v>
      </c>
      <c r="E817" s="269" t="s">
        <v>760</v>
      </c>
      <c r="F817" s="270" t="s">
        <v>761</v>
      </c>
      <c r="G817" s="271" t="s">
        <v>271</v>
      </c>
      <c r="H817" s="272">
        <v>0.079000000000000001</v>
      </c>
      <c r="I817" s="273"/>
      <c r="J817" s="274">
        <f>ROUND(I817*H817,2)</f>
        <v>0</v>
      </c>
      <c r="K817" s="270" t="s">
        <v>142</v>
      </c>
      <c r="L817" s="275"/>
      <c r="M817" s="276" t="s">
        <v>19</v>
      </c>
      <c r="N817" s="277" t="s">
        <v>47</v>
      </c>
      <c r="O817" s="86"/>
      <c r="P817" s="215">
        <f>O817*H817</f>
        <v>0</v>
      </c>
      <c r="Q817" s="215">
        <v>1</v>
      </c>
      <c r="R817" s="215">
        <f>Q817*H817</f>
        <v>0.079000000000000001</v>
      </c>
      <c r="S817" s="215">
        <v>0</v>
      </c>
      <c r="T817" s="216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17" t="s">
        <v>410</v>
      </c>
      <c r="AT817" s="217" t="s">
        <v>292</v>
      </c>
      <c r="AU817" s="217" t="s">
        <v>85</v>
      </c>
      <c r="AY817" s="19" t="s">
        <v>136</v>
      </c>
      <c r="BE817" s="218">
        <f>IF(N817="základní",J817,0)</f>
        <v>0</v>
      </c>
      <c r="BF817" s="218">
        <f>IF(N817="snížená",J817,0)</f>
        <v>0</v>
      </c>
      <c r="BG817" s="218">
        <f>IF(N817="zákl. přenesená",J817,0)</f>
        <v>0</v>
      </c>
      <c r="BH817" s="218">
        <f>IF(N817="sníž. přenesená",J817,0)</f>
        <v>0</v>
      </c>
      <c r="BI817" s="218">
        <f>IF(N817="nulová",J817,0)</f>
        <v>0</v>
      </c>
      <c r="BJ817" s="19" t="s">
        <v>83</v>
      </c>
      <c r="BK817" s="218">
        <f>ROUND(I817*H817,2)</f>
        <v>0</v>
      </c>
      <c r="BL817" s="19" t="s">
        <v>161</v>
      </c>
      <c r="BM817" s="217" t="s">
        <v>762</v>
      </c>
    </row>
    <row r="818" s="13" customFormat="1">
      <c r="A818" s="13"/>
      <c r="B818" s="224"/>
      <c r="C818" s="225"/>
      <c r="D818" s="226" t="s">
        <v>147</v>
      </c>
      <c r="E818" s="227" t="s">
        <v>19</v>
      </c>
      <c r="F818" s="228" t="s">
        <v>484</v>
      </c>
      <c r="G818" s="225"/>
      <c r="H818" s="227" t="s">
        <v>19</v>
      </c>
      <c r="I818" s="229"/>
      <c r="J818" s="225"/>
      <c r="K818" s="225"/>
      <c r="L818" s="230"/>
      <c r="M818" s="231"/>
      <c r="N818" s="232"/>
      <c r="O818" s="232"/>
      <c r="P818" s="232"/>
      <c r="Q818" s="232"/>
      <c r="R818" s="232"/>
      <c r="S818" s="232"/>
      <c r="T818" s="23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4" t="s">
        <v>147</v>
      </c>
      <c r="AU818" s="234" t="s">
        <v>85</v>
      </c>
      <c r="AV818" s="13" t="s">
        <v>83</v>
      </c>
      <c r="AW818" s="13" t="s">
        <v>36</v>
      </c>
      <c r="AX818" s="13" t="s">
        <v>76</v>
      </c>
      <c r="AY818" s="234" t="s">
        <v>136</v>
      </c>
    </row>
    <row r="819" s="14" customFormat="1">
      <c r="A819" s="14"/>
      <c r="B819" s="235"/>
      <c r="C819" s="236"/>
      <c r="D819" s="226" t="s">
        <v>147</v>
      </c>
      <c r="E819" s="237" t="s">
        <v>19</v>
      </c>
      <c r="F819" s="238" t="s">
        <v>336</v>
      </c>
      <c r="G819" s="236"/>
      <c r="H819" s="239">
        <v>137.04599999999999</v>
      </c>
      <c r="I819" s="240"/>
      <c r="J819" s="236"/>
      <c r="K819" s="236"/>
      <c r="L819" s="241"/>
      <c r="M819" s="242"/>
      <c r="N819" s="243"/>
      <c r="O819" s="243"/>
      <c r="P819" s="243"/>
      <c r="Q819" s="243"/>
      <c r="R819" s="243"/>
      <c r="S819" s="243"/>
      <c r="T819" s="24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5" t="s">
        <v>147</v>
      </c>
      <c r="AU819" s="245" t="s">
        <v>85</v>
      </c>
      <c r="AV819" s="14" t="s">
        <v>85</v>
      </c>
      <c r="AW819" s="14" t="s">
        <v>36</v>
      </c>
      <c r="AX819" s="14" t="s">
        <v>76</v>
      </c>
      <c r="AY819" s="245" t="s">
        <v>136</v>
      </c>
    </row>
    <row r="820" s="14" customFormat="1">
      <c r="A820" s="14"/>
      <c r="B820" s="235"/>
      <c r="C820" s="236"/>
      <c r="D820" s="226" t="s">
        <v>147</v>
      </c>
      <c r="E820" s="237" t="s">
        <v>19</v>
      </c>
      <c r="F820" s="238" t="s">
        <v>337</v>
      </c>
      <c r="G820" s="236"/>
      <c r="H820" s="239">
        <v>14.68</v>
      </c>
      <c r="I820" s="240"/>
      <c r="J820" s="236"/>
      <c r="K820" s="236"/>
      <c r="L820" s="241"/>
      <c r="M820" s="242"/>
      <c r="N820" s="243"/>
      <c r="O820" s="243"/>
      <c r="P820" s="243"/>
      <c r="Q820" s="243"/>
      <c r="R820" s="243"/>
      <c r="S820" s="243"/>
      <c r="T820" s="24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5" t="s">
        <v>147</v>
      </c>
      <c r="AU820" s="245" t="s">
        <v>85</v>
      </c>
      <c r="AV820" s="14" t="s">
        <v>85</v>
      </c>
      <c r="AW820" s="14" t="s">
        <v>36</v>
      </c>
      <c r="AX820" s="14" t="s">
        <v>76</v>
      </c>
      <c r="AY820" s="245" t="s">
        <v>136</v>
      </c>
    </row>
    <row r="821" s="13" customFormat="1">
      <c r="A821" s="13"/>
      <c r="B821" s="224"/>
      <c r="C821" s="225"/>
      <c r="D821" s="226" t="s">
        <v>147</v>
      </c>
      <c r="E821" s="227" t="s">
        <v>19</v>
      </c>
      <c r="F821" s="228" t="s">
        <v>485</v>
      </c>
      <c r="G821" s="225"/>
      <c r="H821" s="227" t="s">
        <v>19</v>
      </c>
      <c r="I821" s="229"/>
      <c r="J821" s="225"/>
      <c r="K821" s="225"/>
      <c r="L821" s="230"/>
      <c r="M821" s="231"/>
      <c r="N821" s="232"/>
      <c r="O821" s="232"/>
      <c r="P821" s="232"/>
      <c r="Q821" s="232"/>
      <c r="R821" s="232"/>
      <c r="S821" s="232"/>
      <c r="T821" s="23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4" t="s">
        <v>147</v>
      </c>
      <c r="AU821" s="234" t="s">
        <v>85</v>
      </c>
      <c r="AV821" s="13" t="s">
        <v>83</v>
      </c>
      <c r="AW821" s="13" t="s">
        <v>36</v>
      </c>
      <c r="AX821" s="13" t="s">
        <v>76</v>
      </c>
      <c r="AY821" s="234" t="s">
        <v>136</v>
      </c>
    </row>
    <row r="822" s="14" customFormat="1">
      <c r="A822" s="14"/>
      <c r="B822" s="235"/>
      <c r="C822" s="236"/>
      <c r="D822" s="226" t="s">
        <v>147</v>
      </c>
      <c r="E822" s="237" t="s">
        <v>19</v>
      </c>
      <c r="F822" s="238" t="s">
        <v>486</v>
      </c>
      <c r="G822" s="236"/>
      <c r="H822" s="239">
        <v>5.915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45" t="s">
        <v>147</v>
      </c>
      <c r="AU822" s="245" t="s">
        <v>85</v>
      </c>
      <c r="AV822" s="14" t="s">
        <v>85</v>
      </c>
      <c r="AW822" s="14" t="s">
        <v>36</v>
      </c>
      <c r="AX822" s="14" t="s">
        <v>76</v>
      </c>
      <c r="AY822" s="245" t="s">
        <v>136</v>
      </c>
    </row>
    <row r="823" s="15" customFormat="1">
      <c r="A823" s="15"/>
      <c r="B823" s="246"/>
      <c r="C823" s="247"/>
      <c r="D823" s="226" t="s">
        <v>147</v>
      </c>
      <c r="E823" s="248" t="s">
        <v>19</v>
      </c>
      <c r="F823" s="249" t="s">
        <v>152</v>
      </c>
      <c r="G823" s="247"/>
      <c r="H823" s="250">
        <v>157.64099999999999</v>
      </c>
      <c r="I823" s="251"/>
      <c r="J823" s="247"/>
      <c r="K823" s="247"/>
      <c r="L823" s="252"/>
      <c r="M823" s="253"/>
      <c r="N823" s="254"/>
      <c r="O823" s="254"/>
      <c r="P823" s="254"/>
      <c r="Q823" s="254"/>
      <c r="R823" s="254"/>
      <c r="S823" s="254"/>
      <c r="T823" s="25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56" t="s">
        <v>147</v>
      </c>
      <c r="AU823" s="256" t="s">
        <v>85</v>
      </c>
      <c r="AV823" s="15" t="s">
        <v>143</v>
      </c>
      <c r="AW823" s="15" t="s">
        <v>36</v>
      </c>
      <c r="AX823" s="15" t="s">
        <v>83</v>
      </c>
      <c r="AY823" s="256" t="s">
        <v>136</v>
      </c>
    </row>
    <row r="824" s="14" customFormat="1">
      <c r="A824" s="14"/>
      <c r="B824" s="235"/>
      <c r="C824" s="236"/>
      <c r="D824" s="226" t="s">
        <v>147</v>
      </c>
      <c r="E824" s="236"/>
      <c r="F824" s="238" t="s">
        <v>763</v>
      </c>
      <c r="G824" s="236"/>
      <c r="H824" s="239">
        <v>0.079000000000000001</v>
      </c>
      <c r="I824" s="240"/>
      <c r="J824" s="236"/>
      <c r="K824" s="236"/>
      <c r="L824" s="241"/>
      <c r="M824" s="242"/>
      <c r="N824" s="243"/>
      <c r="O824" s="243"/>
      <c r="P824" s="243"/>
      <c r="Q824" s="243"/>
      <c r="R824" s="243"/>
      <c r="S824" s="243"/>
      <c r="T824" s="24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45" t="s">
        <v>147</v>
      </c>
      <c r="AU824" s="245" t="s">
        <v>85</v>
      </c>
      <c r="AV824" s="14" t="s">
        <v>85</v>
      </c>
      <c r="AW824" s="14" t="s">
        <v>4</v>
      </c>
      <c r="AX824" s="14" t="s">
        <v>83</v>
      </c>
      <c r="AY824" s="245" t="s">
        <v>136</v>
      </c>
    </row>
    <row r="825" s="2" customFormat="1" ht="16.5" customHeight="1">
      <c r="A825" s="40"/>
      <c r="B825" s="41"/>
      <c r="C825" s="206" t="s">
        <v>764</v>
      </c>
      <c r="D825" s="206" t="s">
        <v>138</v>
      </c>
      <c r="E825" s="207" t="s">
        <v>765</v>
      </c>
      <c r="F825" s="208" t="s">
        <v>766</v>
      </c>
      <c r="G825" s="209" t="s">
        <v>141</v>
      </c>
      <c r="H825" s="210">
        <v>128.47800000000001</v>
      </c>
      <c r="I825" s="211"/>
      <c r="J825" s="212">
        <f>ROUND(I825*H825,2)</f>
        <v>0</v>
      </c>
      <c r="K825" s="208" t="s">
        <v>142</v>
      </c>
      <c r="L825" s="46"/>
      <c r="M825" s="213" t="s">
        <v>19</v>
      </c>
      <c r="N825" s="214" t="s">
        <v>47</v>
      </c>
      <c r="O825" s="86"/>
      <c r="P825" s="215">
        <f>O825*H825</f>
        <v>0</v>
      </c>
      <c r="Q825" s="215">
        <v>0</v>
      </c>
      <c r="R825" s="215">
        <f>Q825*H825</f>
        <v>0</v>
      </c>
      <c r="S825" s="215">
        <v>0</v>
      </c>
      <c r="T825" s="216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17" t="s">
        <v>161</v>
      </c>
      <c r="AT825" s="217" t="s">
        <v>138</v>
      </c>
      <c r="AU825" s="217" t="s">
        <v>85</v>
      </c>
      <c r="AY825" s="19" t="s">
        <v>136</v>
      </c>
      <c r="BE825" s="218">
        <f>IF(N825="základní",J825,0)</f>
        <v>0</v>
      </c>
      <c r="BF825" s="218">
        <f>IF(N825="snížená",J825,0)</f>
        <v>0</v>
      </c>
      <c r="BG825" s="218">
        <f>IF(N825="zákl. přenesená",J825,0)</f>
        <v>0</v>
      </c>
      <c r="BH825" s="218">
        <f>IF(N825="sníž. přenesená",J825,0)</f>
        <v>0</v>
      </c>
      <c r="BI825" s="218">
        <f>IF(N825="nulová",J825,0)</f>
        <v>0</v>
      </c>
      <c r="BJ825" s="19" t="s">
        <v>83</v>
      </c>
      <c r="BK825" s="218">
        <f>ROUND(I825*H825,2)</f>
        <v>0</v>
      </c>
      <c r="BL825" s="19" t="s">
        <v>161</v>
      </c>
      <c r="BM825" s="217" t="s">
        <v>767</v>
      </c>
    </row>
    <row r="826" s="2" customFormat="1">
      <c r="A826" s="40"/>
      <c r="B826" s="41"/>
      <c r="C826" s="42"/>
      <c r="D826" s="219" t="s">
        <v>145</v>
      </c>
      <c r="E826" s="42"/>
      <c r="F826" s="220" t="s">
        <v>768</v>
      </c>
      <c r="G826" s="42"/>
      <c r="H826" s="42"/>
      <c r="I826" s="221"/>
      <c r="J826" s="42"/>
      <c r="K826" s="42"/>
      <c r="L826" s="46"/>
      <c r="M826" s="222"/>
      <c r="N826" s="223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145</v>
      </c>
      <c r="AU826" s="19" t="s">
        <v>85</v>
      </c>
    </row>
    <row r="827" s="13" customFormat="1">
      <c r="A827" s="13"/>
      <c r="B827" s="224"/>
      <c r="C827" s="225"/>
      <c r="D827" s="226" t="s">
        <v>147</v>
      </c>
      <c r="E827" s="227" t="s">
        <v>19</v>
      </c>
      <c r="F827" s="228" t="s">
        <v>642</v>
      </c>
      <c r="G827" s="225"/>
      <c r="H827" s="227" t="s">
        <v>19</v>
      </c>
      <c r="I827" s="229"/>
      <c r="J827" s="225"/>
      <c r="K827" s="225"/>
      <c r="L827" s="230"/>
      <c r="M827" s="231"/>
      <c r="N827" s="232"/>
      <c r="O827" s="232"/>
      <c r="P827" s="232"/>
      <c r="Q827" s="232"/>
      <c r="R827" s="232"/>
      <c r="S827" s="232"/>
      <c r="T827" s="23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4" t="s">
        <v>147</v>
      </c>
      <c r="AU827" s="234" t="s">
        <v>85</v>
      </c>
      <c r="AV827" s="13" t="s">
        <v>83</v>
      </c>
      <c r="AW827" s="13" t="s">
        <v>36</v>
      </c>
      <c r="AX827" s="13" t="s">
        <v>76</v>
      </c>
      <c r="AY827" s="234" t="s">
        <v>136</v>
      </c>
    </row>
    <row r="828" s="14" customFormat="1">
      <c r="A828" s="14"/>
      <c r="B828" s="235"/>
      <c r="C828" s="236"/>
      <c r="D828" s="226" t="s">
        <v>147</v>
      </c>
      <c r="E828" s="237" t="s">
        <v>19</v>
      </c>
      <c r="F828" s="238" t="s">
        <v>331</v>
      </c>
      <c r="G828" s="236"/>
      <c r="H828" s="239">
        <v>128.47800000000001</v>
      </c>
      <c r="I828" s="240"/>
      <c r="J828" s="236"/>
      <c r="K828" s="236"/>
      <c r="L828" s="241"/>
      <c r="M828" s="242"/>
      <c r="N828" s="243"/>
      <c r="O828" s="243"/>
      <c r="P828" s="243"/>
      <c r="Q828" s="243"/>
      <c r="R828" s="243"/>
      <c r="S828" s="243"/>
      <c r="T828" s="24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5" t="s">
        <v>147</v>
      </c>
      <c r="AU828" s="245" t="s">
        <v>85</v>
      </c>
      <c r="AV828" s="14" t="s">
        <v>85</v>
      </c>
      <c r="AW828" s="14" t="s">
        <v>36</v>
      </c>
      <c r="AX828" s="14" t="s">
        <v>83</v>
      </c>
      <c r="AY828" s="245" t="s">
        <v>136</v>
      </c>
    </row>
    <row r="829" s="2" customFormat="1" ht="16.5" customHeight="1">
      <c r="A829" s="40"/>
      <c r="B829" s="41"/>
      <c r="C829" s="206" t="s">
        <v>769</v>
      </c>
      <c r="D829" s="206" t="s">
        <v>138</v>
      </c>
      <c r="E829" s="207" t="s">
        <v>770</v>
      </c>
      <c r="F829" s="208" t="s">
        <v>771</v>
      </c>
      <c r="G829" s="209" t="s">
        <v>141</v>
      </c>
      <c r="H829" s="210">
        <v>157.64099999999999</v>
      </c>
      <c r="I829" s="211"/>
      <c r="J829" s="212">
        <f>ROUND(I829*H829,2)</f>
        <v>0</v>
      </c>
      <c r="K829" s="208" t="s">
        <v>142</v>
      </c>
      <c r="L829" s="46"/>
      <c r="M829" s="213" t="s">
        <v>19</v>
      </c>
      <c r="N829" s="214" t="s">
        <v>47</v>
      </c>
      <c r="O829" s="86"/>
      <c r="P829" s="215">
        <f>O829*H829</f>
        <v>0</v>
      </c>
      <c r="Q829" s="215">
        <v>4.0000000000000003E-05</v>
      </c>
      <c r="R829" s="215">
        <f>Q829*H829</f>
        <v>0.0063056400000000004</v>
      </c>
      <c r="S829" s="215">
        <v>0</v>
      </c>
      <c r="T829" s="216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17" t="s">
        <v>161</v>
      </c>
      <c r="AT829" s="217" t="s">
        <v>138</v>
      </c>
      <c r="AU829" s="217" t="s">
        <v>85</v>
      </c>
      <c r="AY829" s="19" t="s">
        <v>136</v>
      </c>
      <c r="BE829" s="218">
        <f>IF(N829="základní",J829,0)</f>
        <v>0</v>
      </c>
      <c r="BF829" s="218">
        <f>IF(N829="snížená",J829,0)</f>
        <v>0</v>
      </c>
      <c r="BG829" s="218">
        <f>IF(N829="zákl. přenesená",J829,0)</f>
        <v>0</v>
      </c>
      <c r="BH829" s="218">
        <f>IF(N829="sníž. přenesená",J829,0)</f>
        <v>0</v>
      </c>
      <c r="BI829" s="218">
        <f>IF(N829="nulová",J829,0)</f>
        <v>0</v>
      </c>
      <c r="BJ829" s="19" t="s">
        <v>83</v>
      </c>
      <c r="BK829" s="218">
        <f>ROUND(I829*H829,2)</f>
        <v>0</v>
      </c>
      <c r="BL829" s="19" t="s">
        <v>161</v>
      </c>
      <c r="BM829" s="217" t="s">
        <v>772</v>
      </c>
    </row>
    <row r="830" s="2" customFormat="1">
      <c r="A830" s="40"/>
      <c r="B830" s="41"/>
      <c r="C830" s="42"/>
      <c r="D830" s="219" t="s">
        <v>145</v>
      </c>
      <c r="E830" s="42"/>
      <c r="F830" s="220" t="s">
        <v>773</v>
      </c>
      <c r="G830" s="42"/>
      <c r="H830" s="42"/>
      <c r="I830" s="221"/>
      <c r="J830" s="42"/>
      <c r="K830" s="42"/>
      <c r="L830" s="46"/>
      <c r="M830" s="222"/>
      <c r="N830" s="223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145</v>
      </c>
      <c r="AU830" s="19" t="s">
        <v>85</v>
      </c>
    </row>
    <row r="831" s="13" customFormat="1">
      <c r="A831" s="13"/>
      <c r="B831" s="224"/>
      <c r="C831" s="225"/>
      <c r="D831" s="226" t="s">
        <v>147</v>
      </c>
      <c r="E831" s="227" t="s">
        <v>19</v>
      </c>
      <c r="F831" s="228" t="s">
        <v>642</v>
      </c>
      <c r="G831" s="225"/>
      <c r="H831" s="227" t="s">
        <v>19</v>
      </c>
      <c r="I831" s="229"/>
      <c r="J831" s="225"/>
      <c r="K831" s="225"/>
      <c r="L831" s="230"/>
      <c r="M831" s="231"/>
      <c r="N831" s="232"/>
      <c r="O831" s="232"/>
      <c r="P831" s="232"/>
      <c r="Q831" s="232"/>
      <c r="R831" s="232"/>
      <c r="S831" s="232"/>
      <c r="T831" s="23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4" t="s">
        <v>147</v>
      </c>
      <c r="AU831" s="234" t="s">
        <v>85</v>
      </c>
      <c r="AV831" s="13" t="s">
        <v>83</v>
      </c>
      <c r="AW831" s="13" t="s">
        <v>36</v>
      </c>
      <c r="AX831" s="13" t="s">
        <v>76</v>
      </c>
      <c r="AY831" s="234" t="s">
        <v>136</v>
      </c>
    </row>
    <row r="832" s="14" customFormat="1">
      <c r="A832" s="14"/>
      <c r="B832" s="235"/>
      <c r="C832" s="236"/>
      <c r="D832" s="226" t="s">
        <v>147</v>
      </c>
      <c r="E832" s="237" t="s">
        <v>19</v>
      </c>
      <c r="F832" s="238" t="s">
        <v>336</v>
      </c>
      <c r="G832" s="236"/>
      <c r="H832" s="239">
        <v>137.04599999999999</v>
      </c>
      <c r="I832" s="240"/>
      <c r="J832" s="236"/>
      <c r="K832" s="236"/>
      <c r="L832" s="241"/>
      <c r="M832" s="242"/>
      <c r="N832" s="243"/>
      <c r="O832" s="243"/>
      <c r="P832" s="243"/>
      <c r="Q832" s="243"/>
      <c r="R832" s="243"/>
      <c r="S832" s="243"/>
      <c r="T832" s="24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5" t="s">
        <v>147</v>
      </c>
      <c r="AU832" s="245" t="s">
        <v>85</v>
      </c>
      <c r="AV832" s="14" t="s">
        <v>85</v>
      </c>
      <c r="AW832" s="14" t="s">
        <v>36</v>
      </c>
      <c r="AX832" s="14" t="s">
        <v>76</v>
      </c>
      <c r="AY832" s="245" t="s">
        <v>136</v>
      </c>
    </row>
    <row r="833" s="14" customFormat="1">
      <c r="A833" s="14"/>
      <c r="B833" s="235"/>
      <c r="C833" s="236"/>
      <c r="D833" s="226" t="s">
        <v>147</v>
      </c>
      <c r="E833" s="237" t="s">
        <v>19</v>
      </c>
      <c r="F833" s="238" t="s">
        <v>337</v>
      </c>
      <c r="G833" s="236"/>
      <c r="H833" s="239">
        <v>14.68</v>
      </c>
      <c r="I833" s="240"/>
      <c r="J833" s="236"/>
      <c r="K833" s="236"/>
      <c r="L833" s="241"/>
      <c r="M833" s="242"/>
      <c r="N833" s="243"/>
      <c r="O833" s="243"/>
      <c r="P833" s="243"/>
      <c r="Q833" s="243"/>
      <c r="R833" s="243"/>
      <c r="S833" s="243"/>
      <c r="T833" s="24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5" t="s">
        <v>147</v>
      </c>
      <c r="AU833" s="245" t="s">
        <v>85</v>
      </c>
      <c r="AV833" s="14" t="s">
        <v>85</v>
      </c>
      <c r="AW833" s="14" t="s">
        <v>36</v>
      </c>
      <c r="AX833" s="14" t="s">
        <v>76</v>
      </c>
      <c r="AY833" s="245" t="s">
        <v>136</v>
      </c>
    </row>
    <row r="834" s="13" customFormat="1">
      <c r="A834" s="13"/>
      <c r="B834" s="224"/>
      <c r="C834" s="225"/>
      <c r="D834" s="226" t="s">
        <v>147</v>
      </c>
      <c r="E834" s="227" t="s">
        <v>19</v>
      </c>
      <c r="F834" s="228" t="s">
        <v>485</v>
      </c>
      <c r="G834" s="225"/>
      <c r="H834" s="227" t="s">
        <v>19</v>
      </c>
      <c r="I834" s="229"/>
      <c r="J834" s="225"/>
      <c r="K834" s="225"/>
      <c r="L834" s="230"/>
      <c r="M834" s="231"/>
      <c r="N834" s="232"/>
      <c r="O834" s="232"/>
      <c r="P834" s="232"/>
      <c r="Q834" s="232"/>
      <c r="R834" s="232"/>
      <c r="S834" s="232"/>
      <c r="T834" s="23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4" t="s">
        <v>147</v>
      </c>
      <c r="AU834" s="234" t="s">
        <v>85</v>
      </c>
      <c r="AV834" s="13" t="s">
        <v>83</v>
      </c>
      <c r="AW834" s="13" t="s">
        <v>36</v>
      </c>
      <c r="AX834" s="13" t="s">
        <v>76</v>
      </c>
      <c r="AY834" s="234" t="s">
        <v>136</v>
      </c>
    </row>
    <row r="835" s="14" customFormat="1">
      <c r="A835" s="14"/>
      <c r="B835" s="235"/>
      <c r="C835" s="236"/>
      <c r="D835" s="226" t="s">
        <v>147</v>
      </c>
      <c r="E835" s="237" t="s">
        <v>19</v>
      </c>
      <c r="F835" s="238" t="s">
        <v>486</v>
      </c>
      <c r="G835" s="236"/>
      <c r="H835" s="239">
        <v>5.915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45" t="s">
        <v>147</v>
      </c>
      <c r="AU835" s="245" t="s">
        <v>85</v>
      </c>
      <c r="AV835" s="14" t="s">
        <v>85</v>
      </c>
      <c r="AW835" s="14" t="s">
        <v>36</v>
      </c>
      <c r="AX835" s="14" t="s">
        <v>76</v>
      </c>
      <c r="AY835" s="245" t="s">
        <v>136</v>
      </c>
    </row>
    <row r="836" s="15" customFormat="1">
      <c r="A836" s="15"/>
      <c r="B836" s="246"/>
      <c r="C836" s="247"/>
      <c r="D836" s="226" t="s">
        <v>147</v>
      </c>
      <c r="E836" s="248" t="s">
        <v>19</v>
      </c>
      <c r="F836" s="249" t="s">
        <v>152</v>
      </c>
      <c r="G836" s="247"/>
      <c r="H836" s="250">
        <v>157.64099999999999</v>
      </c>
      <c r="I836" s="251"/>
      <c r="J836" s="247"/>
      <c r="K836" s="247"/>
      <c r="L836" s="252"/>
      <c r="M836" s="253"/>
      <c r="N836" s="254"/>
      <c r="O836" s="254"/>
      <c r="P836" s="254"/>
      <c r="Q836" s="254"/>
      <c r="R836" s="254"/>
      <c r="S836" s="254"/>
      <c r="T836" s="25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T836" s="256" t="s">
        <v>147</v>
      </c>
      <c r="AU836" s="256" t="s">
        <v>85</v>
      </c>
      <c r="AV836" s="15" t="s">
        <v>143</v>
      </c>
      <c r="AW836" s="15" t="s">
        <v>36</v>
      </c>
      <c r="AX836" s="15" t="s">
        <v>83</v>
      </c>
      <c r="AY836" s="256" t="s">
        <v>136</v>
      </c>
    </row>
    <row r="837" s="2" customFormat="1" ht="16.5" customHeight="1">
      <c r="A837" s="40"/>
      <c r="B837" s="41"/>
      <c r="C837" s="268" t="s">
        <v>774</v>
      </c>
      <c r="D837" s="268" t="s">
        <v>292</v>
      </c>
      <c r="E837" s="269" t="s">
        <v>775</v>
      </c>
      <c r="F837" s="270" t="s">
        <v>776</v>
      </c>
      <c r="G837" s="271" t="s">
        <v>141</v>
      </c>
      <c r="H837" s="272">
        <v>343.34300000000002</v>
      </c>
      <c r="I837" s="273"/>
      <c r="J837" s="274">
        <f>ROUND(I837*H837,2)</f>
        <v>0</v>
      </c>
      <c r="K837" s="270" t="s">
        <v>142</v>
      </c>
      <c r="L837" s="275"/>
      <c r="M837" s="276" t="s">
        <v>19</v>
      </c>
      <c r="N837" s="277" t="s">
        <v>47</v>
      </c>
      <c r="O837" s="86"/>
      <c r="P837" s="215">
        <f>O837*H837</f>
        <v>0</v>
      </c>
      <c r="Q837" s="215">
        <v>0.00029999999999999997</v>
      </c>
      <c r="R837" s="215">
        <f>Q837*H837</f>
        <v>0.10300289999999999</v>
      </c>
      <c r="S837" s="215">
        <v>0</v>
      </c>
      <c r="T837" s="216">
        <f>S837*H837</f>
        <v>0</v>
      </c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R837" s="217" t="s">
        <v>410</v>
      </c>
      <c r="AT837" s="217" t="s">
        <v>292</v>
      </c>
      <c r="AU837" s="217" t="s">
        <v>85</v>
      </c>
      <c r="AY837" s="19" t="s">
        <v>136</v>
      </c>
      <c r="BE837" s="218">
        <f>IF(N837="základní",J837,0)</f>
        <v>0</v>
      </c>
      <c r="BF837" s="218">
        <f>IF(N837="snížená",J837,0)</f>
        <v>0</v>
      </c>
      <c r="BG837" s="218">
        <f>IF(N837="zákl. přenesená",J837,0)</f>
        <v>0</v>
      </c>
      <c r="BH837" s="218">
        <f>IF(N837="sníž. přenesená",J837,0)</f>
        <v>0</v>
      </c>
      <c r="BI837" s="218">
        <f>IF(N837="nulová",J837,0)</f>
        <v>0</v>
      </c>
      <c r="BJ837" s="19" t="s">
        <v>83</v>
      </c>
      <c r="BK837" s="218">
        <f>ROUND(I837*H837,2)</f>
        <v>0</v>
      </c>
      <c r="BL837" s="19" t="s">
        <v>161</v>
      </c>
      <c r="BM837" s="217" t="s">
        <v>777</v>
      </c>
    </row>
    <row r="838" s="14" customFormat="1">
      <c r="A838" s="14"/>
      <c r="B838" s="235"/>
      <c r="C838" s="236"/>
      <c r="D838" s="226" t="s">
        <v>147</v>
      </c>
      <c r="E838" s="237" t="s">
        <v>19</v>
      </c>
      <c r="F838" s="238" t="s">
        <v>343</v>
      </c>
      <c r="G838" s="236"/>
      <c r="H838" s="239">
        <v>128.47800000000001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5" t="s">
        <v>147</v>
      </c>
      <c r="AU838" s="245" t="s">
        <v>85</v>
      </c>
      <c r="AV838" s="14" t="s">
        <v>85</v>
      </c>
      <c r="AW838" s="14" t="s">
        <v>36</v>
      </c>
      <c r="AX838" s="14" t="s">
        <v>76</v>
      </c>
      <c r="AY838" s="245" t="s">
        <v>136</v>
      </c>
    </row>
    <row r="839" s="14" customFormat="1">
      <c r="A839" s="14"/>
      <c r="B839" s="235"/>
      <c r="C839" s="236"/>
      <c r="D839" s="226" t="s">
        <v>147</v>
      </c>
      <c r="E839" s="237" t="s">
        <v>19</v>
      </c>
      <c r="F839" s="238" t="s">
        <v>778</v>
      </c>
      <c r="G839" s="236"/>
      <c r="H839" s="239">
        <v>157.64099999999999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45" t="s">
        <v>147</v>
      </c>
      <c r="AU839" s="245" t="s">
        <v>85</v>
      </c>
      <c r="AV839" s="14" t="s">
        <v>85</v>
      </c>
      <c r="AW839" s="14" t="s">
        <v>36</v>
      </c>
      <c r="AX839" s="14" t="s">
        <v>76</v>
      </c>
      <c r="AY839" s="245" t="s">
        <v>136</v>
      </c>
    </row>
    <row r="840" s="15" customFormat="1">
      <c r="A840" s="15"/>
      <c r="B840" s="246"/>
      <c r="C840" s="247"/>
      <c r="D840" s="226" t="s">
        <v>147</v>
      </c>
      <c r="E840" s="248" t="s">
        <v>19</v>
      </c>
      <c r="F840" s="249" t="s">
        <v>152</v>
      </c>
      <c r="G840" s="247"/>
      <c r="H840" s="250">
        <v>286.11900000000003</v>
      </c>
      <c r="I840" s="251"/>
      <c r="J840" s="247"/>
      <c r="K840" s="247"/>
      <c r="L840" s="252"/>
      <c r="M840" s="253"/>
      <c r="N840" s="254"/>
      <c r="O840" s="254"/>
      <c r="P840" s="254"/>
      <c r="Q840" s="254"/>
      <c r="R840" s="254"/>
      <c r="S840" s="254"/>
      <c r="T840" s="25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56" t="s">
        <v>147</v>
      </c>
      <c r="AU840" s="256" t="s">
        <v>85</v>
      </c>
      <c r="AV840" s="15" t="s">
        <v>143</v>
      </c>
      <c r="AW840" s="15" t="s">
        <v>36</v>
      </c>
      <c r="AX840" s="15" t="s">
        <v>83</v>
      </c>
      <c r="AY840" s="256" t="s">
        <v>136</v>
      </c>
    </row>
    <row r="841" s="14" customFormat="1">
      <c r="A841" s="14"/>
      <c r="B841" s="235"/>
      <c r="C841" s="236"/>
      <c r="D841" s="226" t="s">
        <v>147</v>
      </c>
      <c r="E841" s="236"/>
      <c r="F841" s="238" t="s">
        <v>779</v>
      </c>
      <c r="G841" s="236"/>
      <c r="H841" s="239">
        <v>343.34300000000002</v>
      </c>
      <c r="I841" s="240"/>
      <c r="J841" s="236"/>
      <c r="K841" s="236"/>
      <c r="L841" s="241"/>
      <c r="M841" s="242"/>
      <c r="N841" s="243"/>
      <c r="O841" s="243"/>
      <c r="P841" s="243"/>
      <c r="Q841" s="243"/>
      <c r="R841" s="243"/>
      <c r="S841" s="243"/>
      <c r="T841" s="24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45" t="s">
        <v>147</v>
      </c>
      <c r="AU841" s="245" t="s">
        <v>85</v>
      </c>
      <c r="AV841" s="14" t="s">
        <v>85</v>
      </c>
      <c r="AW841" s="14" t="s">
        <v>4</v>
      </c>
      <c r="AX841" s="14" t="s">
        <v>83</v>
      </c>
      <c r="AY841" s="245" t="s">
        <v>136</v>
      </c>
    </row>
    <row r="842" s="2" customFormat="1" ht="16.5" customHeight="1">
      <c r="A842" s="40"/>
      <c r="B842" s="41"/>
      <c r="C842" s="206" t="s">
        <v>780</v>
      </c>
      <c r="D842" s="206" t="s">
        <v>138</v>
      </c>
      <c r="E842" s="207" t="s">
        <v>781</v>
      </c>
      <c r="F842" s="208" t="s">
        <v>782</v>
      </c>
      <c r="G842" s="209" t="s">
        <v>160</v>
      </c>
      <c r="H842" s="210">
        <v>107.065</v>
      </c>
      <c r="I842" s="211"/>
      <c r="J842" s="212">
        <f>ROUND(I842*H842,2)</f>
        <v>0</v>
      </c>
      <c r="K842" s="208" t="s">
        <v>142</v>
      </c>
      <c r="L842" s="46"/>
      <c r="M842" s="213" t="s">
        <v>19</v>
      </c>
      <c r="N842" s="214" t="s">
        <v>47</v>
      </c>
      <c r="O842" s="86"/>
      <c r="P842" s="215">
        <f>O842*H842</f>
        <v>0</v>
      </c>
      <c r="Q842" s="215">
        <v>4.0000000000000003E-05</v>
      </c>
      <c r="R842" s="215">
        <f>Q842*H842</f>
        <v>0.0042826000000000001</v>
      </c>
      <c r="S842" s="215">
        <v>0</v>
      </c>
      <c r="T842" s="216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17" t="s">
        <v>161</v>
      </c>
      <c r="AT842" s="217" t="s">
        <v>138</v>
      </c>
      <c r="AU842" s="217" t="s">
        <v>85</v>
      </c>
      <c r="AY842" s="19" t="s">
        <v>136</v>
      </c>
      <c r="BE842" s="218">
        <f>IF(N842="základní",J842,0)</f>
        <v>0</v>
      </c>
      <c r="BF842" s="218">
        <f>IF(N842="snížená",J842,0)</f>
        <v>0</v>
      </c>
      <c r="BG842" s="218">
        <f>IF(N842="zákl. přenesená",J842,0)</f>
        <v>0</v>
      </c>
      <c r="BH842" s="218">
        <f>IF(N842="sníž. přenesená",J842,0)</f>
        <v>0</v>
      </c>
      <c r="BI842" s="218">
        <f>IF(N842="nulová",J842,0)</f>
        <v>0</v>
      </c>
      <c r="BJ842" s="19" t="s">
        <v>83</v>
      </c>
      <c r="BK842" s="218">
        <f>ROUND(I842*H842,2)</f>
        <v>0</v>
      </c>
      <c r="BL842" s="19" t="s">
        <v>161</v>
      </c>
      <c r="BM842" s="217" t="s">
        <v>783</v>
      </c>
    </row>
    <row r="843" s="2" customFormat="1">
      <c r="A843" s="40"/>
      <c r="B843" s="41"/>
      <c r="C843" s="42"/>
      <c r="D843" s="219" t="s">
        <v>145</v>
      </c>
      <c r="E843" s="42"/>
      <c r="F843" s="220" t="s">
        <v>784</v>
      </c>
      <c r="G843" s="42"/>
      <c r="H843" s="42"/>
      <c r="I843" s="221"/>
      <c r="J843" s="42"/>
      <c r="K843" s="42"/>
      <c r="L843" s="46"/>
      <c r="M843" s="222"/>
      <c r="N843" s="223"/>
      <c r="O843" s="86"/>
      <c r="P843" s="86"/>
      <c r="Q843" s="86"/>
      <c r="R843" s="86"/>
      <c r="S843" s="86"/>
      <c r="T843" s="87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T843" s="19" t="s">
        <v>145</v>
      </c>
      <c r="AU843" s="19" t="s">
        <v>85</v>
      </c>
    </row>
    <row r="844" s="13" customFormat="1">
      <c r="A844" s="13"/>
      <c r="B844" s="224"/>
      <c r="C844" s="225"/>
      <c r="D844" s="226" t="s">
        <v>147</v>
      </c>
      <c r="E844" s="227" t="s">
        <v>19</v>
      </c>
      <c r="F844" s="228" t="s">
        <v>785</v>
      </c>
      <c r="G844" s="225"/>
      <c r="H844" s="227" t="s">
        <v>19</v>
      </c>
      <c r="I844" s="229"/>
      <c r="J844" s="225"/>
      <c r="K844" s="225"/>
      <c r="L844" s="230"/>
      <c r="M844" s="231"/>
      <c r="N844" s="232"/>
      <c r="O844" s="232"/>
      <c r="P844" s="232"/>
      <c r="Q844" s="232"/>
      <c r="R844" s="232"/>
      <c r="S844" s="232"/>
      <c r="T844" s="23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4" t="s">
        <v>147</v>
      </c>
      <c r="AU844" s="234" t="s">
        <v>85</v>
      </c>
      <c r="AV844" s="13" t="s">
        <v>83</v>
      </c>
      <c r="AW844" s="13" t="s">
        <v>36</v>
      </c>
      <c r="AX844" s="13" t="s">
        <v>76</v>
      </c>
      <c r="AY844" s="234" t="s">
        <v>136</v>
      </c>
    </row>
    <row r="845" s="14" customFormat="1">
      <c r="A845" s="14"/>
      <c r="B845" s="235"/>
      <c r="C845" s="236"/>
      <c r="D845" s="226" t="s">
        <v>147</v>
      </c>
      <c r="E845" s="237" t="s">
        <v>19</v>
      </c>
      <c r="F845" s="238" t="s">
        <v>786</v>
      </c>
      <c r="G845" s="236"/>
      <c r="H845" s="239">
        <v>107.065</v>
      </c>
      <c r="I845" s="240"/>
      <c r="J845" s="236"/>
      <c r="K845" s="236"/>
      <c r="L845" s="241"/>
      <c r="M845" s="242"/>
      <c r="N845" s="243"/>
      <c r="O845" s="243"/>
      <c r="P845" s="243"/>
      <c r="Q845" s="243"/>
      <c r="R845" s="243"/>
      <c r="S845" s="243"/>
      <c r="T845" s="24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5" t="s">
        <v>147</v>
      </c>
      <c r="AU845" s="245" t="s">
        <v>85</v>
      </c>
      <c r="AV845" s="14" t="s">
        <v>85</v>
      </c>
      <c r="AW845" s="14" t="s">
        <v>36</v>
      </c>
      <c r="AX845" s="14" t="s">
        <v>83</v>
      </c>
      <c r="AY845" s="245" t="s">
        <v>136</v>
      </c>
    </row>
    <row r="846" s="2" customFormat="1" ht="16.5" customHeight="1">
      <c r="A846" s="40"/>
      <c r="B846" s="41"/>
      <c r="C846" s="268" t="s">
        <v>787</v>
      </c>
      <c r="D846" s="268" t="s">
        <v>292</v>
      </c>
      <c r="E846" s="269" t="s">
        <v>788</v>
      </c>
      <c r="F846" s="270" t="s">
        <v>789</v>
      </c>
      <c r="G846" s="271" t="s">
        <v>160</v>
      </c>
      <c r="H846" s="272">
        <v>117.77200000000001</v>
      </c>
      <c r="I846" s="273"/>
      <c r="J846" s="274">
        <f>ROUND(I846*H846,2)</f>
        <v>0</v>
      </c>
      <c r="K846" s="270" t="s">
        <v>142</v>
      </c>
      <c r="L846" s="275"/>
      <c r="M846" s="276" t="s">
        <v>19</v>
      </c>
      <c r="N846" s="277" t="s">
        <v>47</v>
      </c>
      <c r="O846" s="86"/>
      <c r="P846" s="215">
        <f>O846*H846</f>
        <v>0</v>
      </c>
      <c r="Q846" s="215">
        <v>0.00012</v>
      </c>
      <c r="R846" s="215">
        <f>Q846*H846</f>
        <v>0.014132640000000002</v>
      </c>
      <c r="S846" s="215">
        <v>0</v>
      </c>
      <c r="T846" s="216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17" t="s">
        <v>410</v>
      </c>
      <c r="AT846" s="217" t="s">
        <v>292</v>
      </c>
      <c r="AU846" s="217" t="s">
        <v>85</v>
      </c>
      <c r="AY846" s="19" t="s">
        <v>136</v>
      </c>
      <c r="BE846" s="218">
        <f>IF(N846="základní",J846,0)</f>
        <v>0</v>
      </c>
      <c r="BF846" s="218">
        <f>IF(N846="snížená",J846,0)</f>
        <v>0</v>
      </c>
      <c r="BG846" s="218">
        <f>IF(N846="zákl. přenesená",J846,0)</f>
        <v>0</v>
      </c>
      <c r="BH846" s="218">
        <f>IF(N846="sníž. přenesená",J846,0)</f>
        <v>0</v>
      </c>
      <c r="BI846" s="218">
        <f>IF(N846="nulová",J846,0)</f>
        <v>0</v>
      </c>
      <c r="BJ846" s="19" t="s">
        <v>83</v>
      </c>
      <c r="BK846" s="218">
        <f>ROUND(I846*H846,2)</f>
        <v>0</v>
      </c>
      <c r="BL846" s="19" t="s">
        <v>161</v>
      </c>
      <c r="BM846" s="217" t="s">
        <v>790</v>
      </c>
    </row>
    <row r="847" s="13" customFormat="1">
      <c r="A847" s="13"/>
      <c r="B847" s="224"/>
      <c r="C847" s="225"/>
      <c r="D847" s="226" t="s">
        <v>147</v>
      </c>
      <c r="E847" s="227" t="s">
        <v>19</v>
      </c>
      <c r="F847" s="228" t="s">
        <v>785</v>
      </c>
      <c r="G847" s="225"/>
      <c r="H847" s="227" t="s">
        <v>19</v>
      </c>
      <c r="I847" s="229"/>
      <c r="J847" s="225"/>
      <c r="K847" s="225"/>
      <c r="L847" s="230"/>
      <c r="M847" s="231"/>
      <c r="N847" s="232"/>
      <c r="O847" s="232"/>
      <c r="P847" s="232"/>
      <c r="Q847" s="232"/>
      <c r="R847" s="232"/>
      <c r="S847" s="232"/>
      <c r="T847" s="23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34" t="s">
        <v>147</v>
      </c>
      <c r="AU847" s="234" t="s">
        <v>85</v>
      </c>
      <c r="AV847" s="13" t="s">
        <v>83</v>
      </c>
      <c r="AW847" s="13" t="s">
        <v>36</v>
      </c>
      <c r="AX847" s="13" t="s">
        <v>76</v>
      </c>
      <c r="AY847" s="234" t="s">
        <v>136</v>
      </c>
    </row>
    <row r="848" s="14" customFormat="1">
      <c r="A848" s="14"/>
      <c r="B848" s="235"/>
      <c r="C848" s="236"/>
      <c r="D848" s="226" t="s">
        <v>147</v>
      </c>
      <c r="E848" s="237" t="s">
        <v>19</v>
      </c>
      <c r="F848" s="238" t="s">
        <v>786</v>
      </c>
      <c r="G848" s="236"/>
      <c r="H848" s="239">
        <v>107.065</v>
      </c>
      <c r="I848" s="240"/>
      <c r="J848" s="236"/>
      <c r="K848" s="236"/>
      <c r="L848" s="241"/>
      <c r="M848" s="242"/>
      <c r="N848" s="243"/>
      <c r="O848" s="243"/>
      <c r="P848" s="243"/>
      <c r="Q848" s="243"/>
      <c r="R848" s="243"/>
      <c r="S848" s="243"/>
      <c r="T848" s="24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45" t="s">
        <v>147</v>
      </c>
      <c r="AU848" s="245" t="s">
        <v>85</v>
      </c>
      <c r="AV848" s="14" t="s">
        <v>85</v>
      </c>
      <c r="AW848" s="14" t="s">
        <v>36</v>
      </c>
      <c r="AX848" s="14" t="s">
        <v>83</v>
      </c>
      <c r="AY848" s="245" t="s">
        <v>136</v>
      </c>
    </row>
    <row r="849" s="14" customFormat="1">
      <c r="A849" s="14"/>
      <c r="B849" s="235"/>
      <c r="C849" s="236"/>
      <c r="D849" s="226" t="s">
        <v>147</v>
      </c>
      <c r="E849" s="236"/>
      <c r="F849" s="238" t="s">
        <v>791</v>
      </c>
      <c r="G849" s="236"/>
      <c r="H849" s="239">
        <v>117.77200000000001</v>
      </c>
      <c r="I849" s="240"/>
      <c r="J849" s="236"/>
      <c r="K849" s="236"/>
      <c r="L849" s="241"/>
      <c r="M849" s="242"/>
      <c r="N849" s="243"/>
      <c r="O849" s="243"/>
      <c r="P849" s="243"/>
      <c r="Q849" s="243"/>
      <c r="R849" s="243"/>
      <c r="S849" s="243"/>
      <c r="T849" s="24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5" t="s">
        <v>147</v>
      </c>
      <c r="AU849" s="245" t="s">
        <v>85</v>
      </c>
      <c r="AV849" s="14" t="s">
        <v>85</v>
      </c>
      <c r="AW849" s="14" t="s">
        <v>4</v>
      </c>
      <c r="AX849" s="14" t="s">
        <v>83</v>
      </c>
      <c r="AY849" s="245" t="s">
        <v>136</v>
      </c>
    </row>
    <row r="850" s="2" customFormat="1" ht="24.15" customHeight="1">
      <c r="A850" s="40"/>
      <c r="B850" s="41"/>
      <c r="C850" s="206" t="s">
        <v>792</v>
      </c>
      <c r="D850" s="206" t="s">
        <v>138</v>
      </c>
      <c r="E850" s="207" t="s">
        <v>793</v>
      </c>
      <c r="F850" s="208" t="s">
        <v>794</v>
      </c>
      <c r="G850" s="209" t="s">
        <v>795</v>
      </c>
      <c r="H850" s="278"/>
      <c r="I850" s="211"/>
      <c r="J850" s="212">
        <f>ROUND(I850*H850,2)</f>
        <v>0</v>
      </c>
      <c r="K850" s="208" t="s">
        <v>142</v>
      </c>
      <c r="L850" s="46"/>
      <c r="M850" s="213" t="s">
        <v>19</v>
      </c>
      <c r="N850" s="214" t="s">
        <v>47</v>
      </c>
      <c r="O850" s="86"/>
      <c r="P850" s="215">
        <f>O850*H850</f>
        <v>0</v>
      </c>
      <c r="Q850" s="215">
        <v>0</v>
      </c>
      <c r="R850" s="215">
        <f>Q850*H850</f>
        <v>0</v>
      </c>
      <c r="S850" s="215">
        <v>0</v>
      </c>
      <c r="T850" s="216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17" t="s">
        <v>161</v>
      </c>
      <c r="AT850" s="217" t="s">
        <v>138</v>
      </c>
      <c r="AU850" s="217" t="s">
        <v>85</v>
      </c>
      <c r="AY850" s="19" t="s">
        <v>136</v>
      </c>
      <c r="BE850" s="218">
        <f>IF(N850="základní",J850,0)</f>
        <v>0</v>
      </c>
      <c r="BF850" s="218">
        <f>IF(N850="snížená",J850,0)</f>
        <v>0</v>
      </c>
      <c r="BG850" s="218">
        <f>IF(N850="zákl. přenesená",J850,0)</f>
        <v>0</v>
      </c>
      <c r="BH850" s="218">
        <f>IF(N850="sníž. přenesená",J850,0)</f>
        <v>0</v>
      </c>
      <c r="BI850" s="218">
        <f>IF(N850="nulová",J850,0)</f>
        <v>0</v>
      </c>
      <c r="BJ850" s="19" t="s">
        <v>83</v>
      </c>
      <c r="BK850" s="218">
        <f>ROUND(I850*H850,2)</f>
        <v>0</v>
      </c>
      <c r="BL850" s="19" t="s">
        <v>161</v>
      </c>
      <c r="BM850" s="217" t="s">
        <v>796</v>
      </c>
    </row>
    <row r="851" s="2" customFormat="1">
      <c r="A851" s="40"/>
      <c r="B851" s="41"/>
      <c r="C851" s="42"/>
      <c r="D851" s="219" t="s">
        <v>145</v>
      </c>
      <c r="E851" s="42"/>
      <c r="F851" s="220" t="s">
        <v>797</v>
      </c>
      <c r="G851" s="42"/>
      <c r="H851" s="42"/>
      <c r="I851" s="221"/>
      <c r="J851" s="42"/>
      <c r="K851" s="42"/>
      <c r="L851" s="46"/>
      <c r="M851" s="222"/>
      <c r="N851" s="223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145</v>
      </c>
      <c r="AU851" s="19" t="s">
        <v>85</v>
      </c>
    </row>
    <row r="852" s="12" customFormat="1" ht="22.8" customHeight="1">
      <c r="A852" s="12"/>
      <c r="B852" s="190"/>
      <c r="C852" s="191"/>
      <c r="D852" s="192" t="s">
        <v>75</v>
      </c>
      <c r="E852" s="204" t="s">
        <v>798</v>
      </c>
      <c r="F852" s="204" t="s">
        <v>799</v>
      </c>
      <c r="G852" s="191"/>
      <c r="H852" s="191"/>
      <c r="I852" s="194"/>
      <c r="J852" s="205">
        <f>BK852</f>
        <v>0</v>
      </c>
      <c r="K852" s="191"/>
      <c r="L852" s="196"/>
      <c r="M852" s="197"/>
      <c r="N852" s="198"/>
      <c r="O852" s="198"/>
      <c r="P852" s="199">
        <f>SUM(P853:P857)</f>
        <v>0</v>
      </c>
      <c r="Q852" s="198"/>
      <c r="R852" s="199">
        <f>SUM(R853:R857)</f>
        <v>0.010500000000000001</v>
      </c>
      <c r="S852" s="198"/>
      <c r="T852" s="200">
        <f>SUM(T853:T857)</f>
        <v>0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01" t="s">
        <v>85</v>
      </c>
      <c r="AT852" s="202" t="s">
        <v>75</v>
      </c>
      <c r="AU852" s="202" t="s">
        <v>83</v>
      </c>
      <c r="AY852" s="201" t="s">
        <v>136</v>
      </c>
      <c r="BK852" s="203">
        <f>SUM(BK853:BK857)</f>
        <v>0</v>
      </c>
    </row>
    <row r="853" s="2" customFormat="1" ht="16.5" customHeight="1">
      <c r="A853" s="40"/>
      <c r="B853" s="41"/>
      <c r="C853" s="206" t="s">
        <v>800</v>
      </c>
      <c r="D853" s="206" t="s">
        <v>138</v>
      </c>
      <c r="E853" s="207" t="s">
        <v>801</v>
      </c>
      <c r="F853" s="208" t="s">
        <v>802</v>
      </c>
      <c r="G853" s="209" t="s">
        <v>372</v>
      </c>
      <c r="H853" s="210">
        <v>7</v>
      </c>
      <c r="I853" s="211"/>
      <c r="J853" s="212">
        <f>ROUND(I853*H853,2)</f>
        <v>0</v>
      </c>
      <c r="K853" s="208" t="s">
        <v>142</v>
      </c>
      <c r="L853" s="46"/>
      <c r="M853" s="213" t="s">
        <v>19</v>
      </c>
      <c r="N853" s="214" t="s">
        <v>47</v>
      </c>
      <c r="O853" s="86"/>
      <c r="P853" s="215">
        <f>O853*H853</f>
        <v>0</v>
      </c>
      <c r="Q853" s="215">
        <v>0.0015</v>
      </c>
      <c r="R853" s="215">
        <f>Q853*H853</f>
        <v>0.010500000000000001</v>
      </c>
      <c r="S853" s="215">
        <v>0</v>
      </c>
      <c r="T853" s="216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17" t="s">
        <v>161</v>
      </c>
      <c r="AT853" s="217" t="s">
        <v>138</v>
      </c>
      <c r="AU853" s="217" t="s">
        <v>85</v>
      </c>
      <c r="AY853" s="19" t="s">
        <v>136</v>
      </c>
      <c r="BE853" s="218">
        <f>IF(N853="základní",J853,0)</f>
        <v>0</v>
      </c>
      <c r="BF853" s="218">
        <f>IF(N853="snížená",J853,0)</f>
        <v>0</v>
      </c>
      <c r="BG853" s="218">
        <f>IF(N853="zákl. přenesená",J853,0)</f>
        <v>0</v>
      </c>
      <c r="BH853" s="218">
        <f>IF(N853="sníž. přenesená",J853,0)</f>
        <v>0</v>
      </c>
      <c r="BI853" s="218">
        <f>IF(N853="nulová",J853,0)</f>
        <v>0</v>
      </c>
      <c r="BJ853" s="19" t="s">
        <v>83</v>
      </c>
      <c r="BK853" s="218">
        <f>ROUND(I853*H853,2)</f>
        <v>0</v>
      </c>
      <c r="BL853" s="19" t="s">
        <v>161</v>
      </c>
      <c r="BM853" s="217" t="s">
        <v>803</v>
      </c>
    </row>
    <row r="854" s="2" customFormat="1">
      <c r="A854" s="40"/>
      <c r="B854" s="41"/>
      <c r="C854" s="42"/>
      <c r="D854" s="219" t="s">
        <v>145</v>
      </c>
      <c r="E854" s="42"/>
      <c r="F854" s="220" t="s">
        <v>804</v>
      </c>
      <c r="G854" s="42"/>
      <c r="H854" s="42"/>
      <c r="I854" s="221"/>
      <c r="J854" s="42"/>
      <c r="K854" s="42"/>
      <c r="L854" s="46"/>
      <c r="M854" s="222"/>
      <c r="N854" s="223"/>
      <c r="O854" s="86"/>
      <c r="P854" s="86"/>
      <c r="Q854" s="86"/>
      <c r="R854" s="86"/>
      <c r="S854" s="86"/>
      <c r="T854" s="87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T854" s="19" t="s">
        <v>145</v>
      </c>
      <c r="AU854" s="19" t="s">
        <v>85</v>
      </c>
    </row>
    <row r="855" s="14" customFormat="1">
      <c r="A855" s="14"/>
      <c r="B855" s="235"/>
      <c r="C855" s="236"/>
      <c r="D855" s="226" t="s">
        <v>147</v>
      </c>
      <c r="E855" s="237" t="s">
        <v>19</v>
      </c>
      <c r="F855" s="238" t="s">
        <v>247</v>
      </c>
      <c r="G855" s="236"/>
      <c r="H855" s="239">
        <v>7</v>
      </c>
      <c r="I855" s="240"/>
      <c r="J855" s="236"/>
      <c r="K855" s="236"/>
      <c r="L855" s="241"/>
      <c r="M855" s="242"/>
      <c r="N855" s="243"/>
      <c r="O855" s="243"/>
      <c r="P855" s="243"/>
      <c r="Q855" s="243"/>
      <c r="R855" s="243"/>
      <c r="S855" s="243"/>
      <c r="T855" s="24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45" t="s">
        <v>147</v>
      </c>
      <c r="AU855" s="245" t="s">
        <v>85</v>
      </c>
      <c r="AV855" s="14" t="s">
        <v>85</v>
      </c>
      <c r="AW855" s="14" t="s">
        <v>36</v>
      </c>
      <c r="AX855" s="14" t="s">
        <v>83</v>
      </c>
      <c r="AY855" s="245" t="s">
        <v>136</v>
      </c>
    </row>
    <row r="856" s="2" customFormat="1" ht="24.15" customHeight="1">
      <c r="A856" s="40"/>
      <c r="B856" s="41"/>
      <c r="C856" s="206" t="s">
        <v>805</v>
      </c>
      <c r="D856" s="206" t="s">
        <v>138</v>
      </c>
      <c r="E856" s="207" t="s">
        <v>806</v>
      </c>
      <c r="F856" s="208" t="s">
        <v>807</v>
      </c>
      <c r="G856" s="209" t="s">
        <v>795</v>
      </c>
      <c r="H856" s="278"/>
      <c r="I856" s="211"/>
      <c r="J856" s="212">
        <f>ROUND(I856*H856,2)</f>
        <v>0</v>
      </c>
      <c r="K856" s="208" t="s">
        <v>142</v>
      </c>
      <c r="L856" s="46"/>
      <c r="M856" s="213" t="s">
        <v>19</v>
      </c>
      <c r="N856" s="214" t="s">
        <v>47</v>
      </c>
      <c r="O856" s="86"/>
      <c r="P856" s="215">
        <f>O856*H856</f>
        <v>0</v>
      </c>
      <c r="Q856" s="215">
        <v>0</v>
      </c>
      <c r="R856" s="215">
        <f>Q856*H856</f>
        <v>0</v>
      </c>
      <c r="S856" s="215">
        <v>0</v>
      </c>
      <c r="T856" s="216">
        <f>S856*H856</f>
        <v>0</v>
      </c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R856" s="217" t="s">
        <v>161</v>
      </c>
      <c r="AT856" s="217" t="s">
        <v>138</v>
      </c>
      <c r="AU856" s="217" t="s">
        <v>85</v>
      </c>
      <c r="AY856" s="19" t="s">
        <v>136</v>
      </c>
      <c r="BE856" s="218">
        <f>IF(N856="základní",J856,0)</f>
        <v>0</v>
      </c>
      <c r="BF856" s="218">
        <f>IF(N856="snížená",J856,0)</f>
        <v>0</v>
      </c>
      <c r="BG856" s="218">
        <f>IF(N856="zákl. přenesená",J856,0)</f>
        <v>0</v>
      </c>
      <c r="BH856" s="218">
        <f>IF(N856="sníž. přenesená",J856,0)</f>
        <v>0</v>
      </c>
      <c r="BI856" s="218">
        <f>IF(N856="nulová",J856,0)</f>
        <v>0</v>
      </c>
      <c r="BJ856" s="19" t="s">
        <v>83</v>
      </c>
      <c r="BK856" s="218">
        <f>ROUND(I856*H856,2)</f>
        <v>0</v>
      </c>
      <c r="BL856" s="19" t="s">
        <v>161</v>
      </c>
      <c r="BM856" s="217" t="s">
        <v>808</v>
      </c>
    </row>
    <row r="857" s="2" customFormat="1">
      <c r="A857" s="40"/>
      <c r="B857" s="41"/>
      <c r="C857" s="42"/>
      <c r="D857" s="219" t="s">
        <v>145</v>
      </c>
      <c r="E857" s="42"/>
      <c r="F857" s="220" t="s">
        <v>809</v>
      </c>
      <c r="G857" s="42"/>
      <c r="H857" s="42"/>
      <c r="I857" s="221"/>
      <c r="J857" s="42"/>
      <c r="K857" s="42"/>
      <c r="L857" s="46"/>
      <c r="M857" s="222"/>
      <c r="N857" s="223"/>
      <c r="O857" s="86"/>
      <c r="P857" s="86"/>
      <c r="Q857" s="86"/>
      <c r="R857" s="86"/>
      <c r="S857" s="86"/>
      <c r="T857" s="87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T857" s="19" t="s">
        <v>145</v>
      </c>
      <c r="AU857" s="19" t="s">
        <v>85</v>
      </c>
    </row>
    <row r="858" s="12" customFormat="1" ht="22.8" customHeight="1">
      <c r="A858" s="12"/>
      <c r="B858" s="190"/>
      <c r="C858" s="191"/>
      <c r="D858" s="192" t="s">
        <v>75</v>
      </c>
      <c r="E858" s="204" t="s">
        <v>810</v>
      </c>
      <c r="F858" s="204" t="s">
        <v>811</v>
      </c>
      <c r="G858" s="191"/>
      <c r="H858" s="191"/>
      <c r="I858" s="194"/>
      <c r="J858" s="205">
        <f>BK858</f>
        <v>0</v>
      </c>
      <c r="K858" s="191"/>
      <c r="L858" s="196"/>
      <c r="M858" s="197"/>
      <c r="N858" s="198"/>
      <c r="O858" s="198"/>
      <c r="P858" s="199">
        <f>SUM(P859:P862)</f>
        <v>0</v>
      </c>
      <c r="Q858" s="198"/>
      <c r="R858" s="199">
        <f>SUM(R859:R862)</f>
        <v>0.00142</v>
      </c>
      <c r="S858" s="198"/>
      <c r="T858" s="200">
        <f>SUM(T859:T862)</f>
        <v>0</v>
      </c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R858" s="201" t="s">
        <v>85</v>
      </c>
      <c r="AT858" s="202" t="s">
        <v>75</v>
      </c>
      <c r="AU858" s="202" t="s">
        <v>83</v>
      </c>
      <c r="AY858" s="201" t="s">
        <v>136</v>
      </c>
      <c r="BK858" s="203">
        <f>SUM(BK859:BK862)</f>
        <v>0</v>
      </c>
    </row>
    <row r="859" s="2" customFormat="1" ht="24.15" customHeight="1">
      <c r="A859" s="40"/>
      <c r="B859" s="41"/>
      <c r="C859" s="206" t="s">
        <v>812</v>
      </c>
      <c r="D859" s="206" t="s">
        <v>138</v>
      </c>
      <c r="E859" s="207" t="s">
        <v>813</v>
      </c>
      <c r="F859" s="208" t="s">
        <v>814</v>
      </c>
      <c r="G859" s="209" t="s">
        <v>372</v>
      </c>
      <c r="H859" s="210">
        <v>1</v>
      </c>
      <c r="I859" s="211"/>
      <c r="J859" s="212">
        <f>ROUND(I859*H859,2)</f>
        <v>0</v>
      </c>
      <c r="K859" s="208" t="s">
        <v>142</v>
      </c>
      <c r="L859" s="46"/>
      <c r="M859" s="213" t="s">
        <v>19</v>
      </c>
      <c r="N859" s="214" t="s">
        <v>47</v>
      </c>
      <c r="O859" s="86"/>
      <c r="P859" s="215">
        <f>O859*H859</f>
        <v>0</v>
      </c>
      <c r="Q859" s="215">
        <v>0.00142</v>
      </c>
      <c r="R859" s="215">
        <f>Q859*H859</f>
        <v>0.00142</v>
      </c>
      <c r="S859" s="215">
        <v>0</v>
      </c>
      <c r="T859" s="216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17" t="s">
        <v>161</v>
      </c>
      <c r="AT859" s="217" t="s">
        <v>138</v>
      </c>
      <c r="AU859" s="217" t="s">
        <v>85</v>
      </c>
      <c r="AY859" s="19" t="s">
        <v>136</v>
      </c>
      <c r="BE859" s="218">
        <f>IF(N859="základní",J859,0)</f>
        <v>0</v>
      </c>
      <c r="BF859" s="218">
        <f>IF(N859="snížená",J859,0)</f>
        <v>0</v>
      </c>
      <c r="BG859" s="218">
        <f>IF(N859="zákl. přenesená",J859,0)</f>
        <v>0</v>
      </c>
      <c r="BH859" s="218">
        <f>IF(N859="sníž. přenesená",J859,0)</f>
        <v>0</v>
      </c>
      <c r="BI859" s="218">
        <f>IF(N859="nulová",J859,0)</f>
        <v>0</v>
      </c>
      <c r="BJ859" s="19" t="s">
        <v>83</v>
      </c>
      <c r="BK859" s="218">
        <f>ROUND(I859*H859,2)</f>
        <v>0</v>
      </c>
      <c r="BL859" s="19" t="s">
        <v>161</v>
      </c>
      <c r="BM859" s="217" t="s">
        <v>815</v>
      </c>
    </row>
    <row r="860" s="2" customFormat="1">
      <c r="A860" s="40"/>
      <c r="B860" s="41"/>
      <c r="C860" s="42"/>
      <c r="D860" s="219" t="s">
        <v>145</v>
      </c>
      <c r="E860" s="42"/>
      <c r="F860" s="220" t="s">
        <v>816</v>
      </c>
      <c r="G860" s="42"/>
      <c r="H860" s="42"/>
      <c r="I860" s="221"/>
      <c r="J860" s="42"/>
      <c r="K860" s="42"/>
      <c r="L860" s="46"/>
      <c r="M860" s="222"/>
      <c r="N860" s="223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145</v>
      </c>
      <c r="AU860" s="19" t="s">
        <v>85</v>
      </c>
    </row>
    <row r="861" s="13" customFormat="1">
      <c r="A861" s="13"/>
      <c r="B861" s="224"/>
      <c r="C861" s="225"/>
      <c r="D861" s="226" t="s">
        <v>147</v>
      </c>
      <c r="E861" s="227" t="s">
        <v>19</v>
      </c>
      <c r="F861" s="228" t="s">
        <v>817</v>
      </c>
      <c r="G861" s="225"/>
      <c r="H861" s="227" t="s">
        <v>19</v>
      </c>
      <c r="I861" s="229"/>
      <c r="J861" s="225"/>
      <c r="K861" s="225"/>
      <c r="L861" s="230"/>
      <c r="M861" s="231"/>
      <c r="N861" s="232"/>
      <c r="O861" s="232"/>
      <c r="P861" s="232"/>
      <c r="Q861" s="232"/>
      <c r="R861" s="232"/>
      <c r="S861" s="232"/>
      <c r="T861" s="23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4" t="s">
        <v>147</v>
      </c>
      <c r="AU861" s="234" t="s">
        <v>85</v>
      </c>
      <c r="AV861" s="13" t="s">
        <v>83</v>
      </c>
      <c r="AW861" s="13" t="s">
        <v>36</v>
      </c>
      <c r="AX861" s="13" t="s">
        <v>76</v>
      </c>
      <c r="AY861" s="234" t="s">
        <v>136</v>
      </c>
    </row>
    <row r="862" s="14" customFormat="1">
      <c r="A862" s="14"/>
      <c r="B862" s="235"/>
      <c r="C862" s="236"/>
      <c r="D862" s="226" t="s">
        <v>147</v>
      </c>
      <c r="E862" s="237" t="s">
        <v>19</v>
      </c>
      <c r="F862" s="238" t="s">
        <v>83</v>
      </c>
      <c r="G862" s="236"/>
      <c r="H862" s="239">
        <v>1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5" t="s">
        <v>147</v>
      </c>
      <c r="AU862" s="245" t="s">
        <v>85</v>
      </c>
      <c r="AV862" s="14" t="s">
        <v>85</v>
      </c>
      <c r="AW862" s="14" t="s">
        <v>36</v>
      </c>
      <c r="AX862" s="14" t="s">
        <v>83</v>
      </c>
      <c r="AY862" s="245" t="s">
        <v>136</v>
      </c>
    </row>
    <row r="863" s="12" customFormat="1" ht="22.8" customHeight="1">
      <c r="A863" s="12"/>
      <c r="B863" s="190"/>
      <c r="C863" s="191"/>
      <c r="D863" s="192" t="s">
        <v>75</v>
      </c>
      <c r="E863" s="204" t="s">
        <v>818</v>
      </c>
      <c r="F863" s="204" t="s">
        <v>819</v>
      </c>
      <c r="G863" s="191"/>
      <c r="H863" s="191"/>
      <c r="I863" s="194"/>
      <c r="J863" s="205">
        <f>BK863</f>
        <v>0</v>
      </c>
      <c r="K863" s="191"/>
      <c r="L863" s="196"/>
      <c r="M863" s="197"/>
      <c r="N863" s="198"/>
      <c r="O863" s="198"/>
      <c r="P863" s="199">
        <f>SUM(P864:P873)</f>
        <v>0</v>
      </c>
      <c r="Q863" s="198"/>
      <c r="R863" s="199">
        <f>SUM(R864:R873)</f>
        <v>0.023228370000000002</v>
      </c>
      <c r="S863" s="198"/>
      <c r="T863" s="200">
        <f>SUM(T864:T873)</f>
        <v>0</v>
      </c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R863" s="201" t="s">
        <v>85</v>
      </c>
      <c r="AT863" s="202" t="s">
        <v>75</v>
      </c>
      <c r="AU863" s="202" t="s">
        <v>83</v>
      </c>
      <c r="AY863" s="201" t="s">
        <v>136</v>
      </c>
      <c r="BK863" s="203">
        <f>SUM(BK864:BK873)</f>
        <v>0</v>
      </c>
    </row>
    <row r="864" s="2" customFormat="1" ht="24.15" customHeight="1">
      <c r="A864" s="40"/>
      <c r="B864" s="41"/>
      <c r="C864" s="206" t="s">
        <v>820</v>
      </c>
      <c r="D864" s="206" t="s">
        <v>138</v>
      </c>
      <c r="E864" s="207" t="s">
        <v>821</v>
      </c>
      <c r="F864" s="208" t="s">
        <v>822</v>
      </c>
      <c r="G864" s="209" t="s">
        <v>160</v>
      </c>
      <c r="H864" s="210">
        <v>78.209999999999994</v>
      </c>
      <c r="I864" s="211"/>
      <c r="J864" s="212">
        <f>ROUND(I864*H864,2)</f>
        <v>0</v>
      </c>
      <c r="K864" s="208" t="s">
        <v>142</v>
      </c>
      <c r="L864" s="46"/>
      <c r="M864" s="213" t="s">
        <v>19</v>
      </c>
      <c r="N864" s="214" t="s">
        <v>47</v>
      </c>
      <c r="O864" s="86"/>
      <c r="P864" s="215">
        <f>O864*H864</f>
        <v>0</v>
      </c>
      <c r="Q864" s="215">
        <v>0</v>
      </c>
      <c r="R864" s="215">
        <f>Q864*H864</f>
        <v>0</v>
      </c>
      <c r="S864" s="215">
        <v>0</v>
      </c>
      <c r="T864" s="216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17" t="s">
        <v>161</v>
      </c>
      <c r="AT864" s="217" t="s">
        <v>138</v>
      </c>
      <c r="AU864" s="217" t="s">
        <v>85</v>
      </c>
      <c r="AY864" s="19" t="s">
        <v>136</v>
      </c>
      <c r="BE864" s="218">
        <f>IF(N864="základní",J864,0)</f>
        <v>0</v>
      </c>
      <c r="BF864" s="218">
        <f>IF(N864="snížená",J864,0)</f>
        <v>0</v>
      </c>
      <c r="BG864" s="218">
        <f>IF(N864="zákl. přenesená",J864,0)</f>
        <v>0</v>
      </c>
      <c r="BH864" s="218">
        <f>IF(N864="sníž. přenesená",J864,0)</f>
        <v>0</v>
      </c>
      <c r="BI864" s="218">
        <f>IF(N864="nulová",J864,0)</f>
        <v>0</v>
      </c>
      <c r="BJ864" s="19" t="s">
        <v>83</v>
      </c>
      <c r="BK864" s="218">
        <f>ROUND(I864*H864,2)</f>
        <v>0</v>
      </c>
      <c r="BL864" s="19" t="s">
        <v>161</v>
      </c>
      <c r="BM864" s="217" t="s">
        <v>823</v>
      </c>
    </row>
    <row r="865" s="2" customFormat="1">
      <c r="A865" s="40"/>
      <c r="B865" s="41"/>
      <c r="C865" s="42"/>
      <c r="D865" s="219" t="s">
        <v>145</v>
      </c>
      <c r="E865" s="42"/>
      <c r="F865" s="220" t="s">
        <v>824</v>
      </c>
      <c r="G865" s="42"/>
      <c r="H865" s="42"/>
      <c r="I865" s="221"/>
      <c r="J865" s="42"/>
      <c r="K865" s="42"/>
      <c r="L865" s="46"/>
      <c r="M865" s="222"/>
      <c r="N865" s="223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145</v>
      </c>
      <c r="AU865" s="19" t="s">
        <v>85</v>
      </c>
    </row>
    <row r="866" s="13" customFormat="1">
      <c r="A866" s="13"/>
      <c r="B866" s="224"/>
      <c r="C866" s="225"/>
      <c r="D866" s="226" t="s">
        <v>147</v>
      </c>
      <c r="E866" s="227" t="s">
        <v>19</v>
      </c>
      <c r="F866" s="228" t="s">
        <v>825</v>
      </c>
      <c r="G866" s="225"/>
      <c r="H866" s="227" t="s">
        <v>19</v>
      </c>
      <c r="I866" s="229"/>
      <c r="J866" s="225"/>
      <c r="K866" s="225"/>
      <c r="L866" s="230"/>
      <c r="M866" s="231"/>
      <c r="N866" s="232"/>
      <c r="O866" s="232"/>
      <c r="P866" s="232"/>
      <c r="Q866" s="232"/>
      <c r="R866" s="232"/>
      <c r="S866" s="232"/>
      <c r="T866" s="23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4" t="s">
        <v>147</v>
      </c>
      <c r="AU866" s="234" t="s">
        <v>85</v>
      </c>
      <c r="AV866" s="13" t="s">
        <v>83</v>
      </c>
      <c r="AW866" s="13" t="s">
        <v>36</v>
      </c>
      <c r="AX866" s="13" t="s">
        <v>76</v>
      </c>
      <c r="AY866" s="234" t="s">
        <v>136</v>
      </c>
    </row>
    <row r="867" s="14" customFormat="1">
      <c r="A867" s="14"/>
      <c r="B867" s="235"/>
      <c r="C867" s="236"/>
      <c r="D867" s="226" t="s">
        <v>147</v>
      </c>
      <c r="E867" s="237" t="s">
        <v>19</v>
      </c>
      <c r="F867" s="238" t="s">
        <v>826</v>
      </c>
      <c r="G867" s="236"/>
      <c r="H867" s="239">
        <v>78.209999999999994</v>
      </c>
      <c r="I867" s="240"/>
      <c r="J867" s="236"/>
      <c r="K867" s="236"/>
      <c r="L867" s="241"/>
      <c r="M867" s="242"/>
      <c r="N867" s="243"/>
      <c r="O867" s="243"/>
      <c r="P867" s="243"/>
      <c r="Q867" s="243"/>
      <c r="R867" s="243"/>
      <c r="S867" s="243"/>
      <c r="T867" s="24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5" t="s">
        <v>147</v>
      </c>
      <c r="AU867" s="245" t="s">
        <v>85</v>
      </c>
      <c r="AV867" s="14" t="s">
        <v>85</v>
      </c>
      <c r="AW867" s="14" t="s">
        <v>36</v>
      </c>
      <c r="AX867" s="14" t="s">
        <v>83</v>
      </c>
      <c r="AY867" s="245" t="s">
        <v>136</v>
      </c>
    </row>
    <row r="868" s="2" customFormat="1" ht="16.5" customHeight="1">
      <c r="A868" s="40"/>
      <c r="B868" s="41"/>
      <c r="C868" s="268" t="s">
        <v>827</v>
      </c>
      <c r="D868" s="268" t="s">
        <v>292</v>
      </c>
      <c r="E868" s="269" t="s">
        <v>828</v>
      </c>
      <c r="F868" s="270" t="s">
        <v>829</v>
      </c>
      <c r="G868" s="271" t="s">
        <v>160</v>
      </c>
      <c r="H868" s="272">
        <v>86.031000000000006</v>
      </c>
      <c r="I868" s="273"/>
      <c r="J868" s="274">
        <f>ROUND(I868*H868,2)</f>
        <v>0</v>
      </c>
      <c r="K868" s="270" t="s">
        <v>142</v>
      </c>
      <c r="L868" s="275"/>
      <c r="M868" s="276" t="s">
        <v>19</v>
      </c>
      <c r="N868" s="277" t="s">
        <v>47</v>
      </c>
      <c r="O868" s="86"/>
      <c r="P868" s="215">
        <f>O868*H868</f>
        <v>0</v>
      </c>
      <c r="Q868" s="215">
        <v>0.00027</v>
      </c>
      <c r="R868" s="215">
        <f>Q868*H868</f>
        <v>0.023228370000000002</v>
      </c>
      <c r="S868" s="215">
        <v>0</v>
      </c>
      <c r="T868" s="216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17" t="s">
        <v>410</v>
      </c>
      <c r="AT868" s="217" t="s">
        <v>292</v>
      </c>
      <c r="AU868" s="217" t="s">
        <v>85</v>
      </c>
      <c r="AY868" s="19" t="s">
        <v>136</v>
      </c>
      <c r="BE868" s="218">
        <f>IF(N868="základní",J868,0)</f>
        <v>0</v>
      </c>
      <c r="BF868" s="218">
        <f>IF(N868="snížená",J868,0)</f>
        <v>0</v>
      </c>
      <c r="BG868" s="218">
        <f>IF(N868="zákl. přenesená",J868,0)</f>
        <v>0</v>
      </c>
      <c r="BH868" s="218">
        <f>IF(N868="sníž. přenesená",J868,0)</f>
        <v>0</v>
      </c>
      <c r="BI868" s="218">
        <f>IF(N868="nulová",J868,0)</f>
        <v>0</v>
      </c>
      <c r="BJ868" s="19" t="s">
        <v>83</v>
      </c>
      <c r="BK868" s="218">
        <f>ROUND(I868*H868,2)</f>
        <v>0</v>
      </c>
      <c r="BL868" s="19" t="s">
        <v>161</v>
      </c>
      <c r="BM868" s="217" t="s">
        <v>830</v>
      </c>
    </row>
    <row r="869" s="13" customFormat="1">
      <c r="A869" s="13"/>
      <c r="B869" s="224"/>
      <c r="C869" s="225"/>
      <c r="D869" s="226" t="s">
        <v>147</v>
      </c>
      <c r="E869" s="227" t="s">
        <v>19</v>
      </c>
      <c r="F869" s="228" t="s">
        <v>825</v>
      </c>
      <c r="G869" s="225"/>
      <c r="H869" s="227" t="s">
        <v>19</v>
      </c>
      <c r="I869" s="229"/>
      <c r="J869" s="225"/>
      <c r="K869" s="225"/>
      <c r="L869" s="230"/>
      <c r="M869" s="231"/>
      <c r="N869" s="232"/>
      <c r="O869" s="232"/>
      <c r="P869" s="232"/>
      <c r="Q869" s="232"/>
      <c r="R869" s="232"/>
      <c r="S869" s="232"/>
      <c r="T869" s="23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4" t="s">
        <v>147</v>
      </c>
      <c r="AU869" s="234" t="s">
        <v>85</v>
      </c>
      <c r="AV869" s="13" t="s">
        <v>83</v>
      </c>
      <c r="AW869" s="13" t="s">
        <v>36</v>
      </c>
      <c r="AX869" s="13" t="s">
        <v>76</v>
      </c>
      <c r="AY869" s="234" t="s">
        <v>136</v>
      </c>
    </row>
    <row r="870" s="14" customFormat="1">
      <c r="A870" s="14"/>
      <c r="B870" s="235"/>
      <c r="C870" s="236"/>
      <c r="D870" s="226" t="s">
        <v>147</v>
      </c>
      <c r="E870" s="237" t="s">
        <v>19</v>
      </c>
      <c r="F870" s="238" t="s">
        <v>826</v>
      </c>
      <c r="G870" s="236"/>
      <c r="H870" s="239">
        <v>78.209999999999994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45" t="s">
        <v>147</v>
      </c>
      <c r="AU870" s="245" t="s">
        <v>85</v>
      </c>
      <c r="AV870" s="14" t="s">
        <v>85</v>
      </c>
      <c r="AW870" s="14" t="s">
        <v>36</v>
      </c>
      <c r="AX870" s="14" t="s">
        <v>83</v>
      </c>
      <c r="AY870" s="245" t="s">
        <v>136</v>
      </c>
    </row>
    <row r="871" s="14" customFormat="1">
      <c r="A871" s="14"/>
      <c r="B871" s="235"/>
      <c r="C871" s="236"/>
      <c r="D871" s="226" t="s">
        <v>147</v>
      </c>
      <c r="E871" s="236"/>
      <c r="F871" s="238" t="s">
        <v>831</v>
      </c>
      <c r="G871" s="236"/>
      <c r="H871" s="239">
        <v>86.031000000000006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45" t="s">
        <v>147</v>
      </c>
      <c r="AU871" s="245" t="s">
        <v>85</v>
      </c>
      <c r="AV871" s="14" t="s">
        <v>85</v>
      </c>
      <c r="AW871" s="14" t="s">
        <v>4</v>
      </c>
      <c r="AX871" s="14" t="s">
        <v>83</v>
      </c>
      <c r="AY871" s="245" t="s">
        <v>136</v>
      </c>
    </row>
    <row r="872" s="2" customFormat="1" ht="24.15" customHeight="1">
      <c r="A872" s="40"/>
      <c r="B872" s="41"/>
      <c r="C872" s="206" t="s">
        <v>832</v>
      </c>
      <c r="D872" s="206" t="s">
        <v>138</v>
      </c>
      <c r="E872" s="207" t="s">
        <v>833</v>
      </c>
      <c r="F872" s="208" t="s">
        <v>834</v>
      </c>
      <c r="G872" s="209" t="s">
        <v>795</v>
      </c>
      <c r="H872" s="278"/>
      <c r="I872" s="211"/>
      <c r="J872" s="212">
        <f>ROUND(I872*H872,2)</f>
        <v>0</v>
      </c>
      <c r="K872" s="208" t="s">
        <v>142</v>
      </c>
      <c r="L872" s="46"/>
      <c r="M872" s="213" t="s">
        <v>19</v>
      </c>
      <c r="N872" s="214" t="s">
        <v>47</v>
      </c>
      <c r="O872" s="86"/>
      <c r="P872" s="215">
        <f>O872*H872</f>
        <v>0</v>
      </c>
      <c r="Q872" s="215">
        <v>0</v>
      </c>
      <c r="R872" s="215">
        <f>Q872*H872</f>
        <v>0</v>
      </c>
      <c r="S872" s="215">
        <v>0</v>
      </c>
      <c r="T872" s="216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17" t="s">
        <v>161</v>
      </c>
      <c r="AT872" s="217" t="s">
        <v>138</v>
      </c>
      <c r="AU872" s="217" t="s">
        <v>85</v>
      </c>
      <c r="AY872" s="19" t="s">
        <v>136</v>
      </c>
      <c r="BE872" s="218">
        <f>IF(N872="základní",J872,0)</f>
        <v>0</v>
      </c>
      <c r="BF872" s="218">
        <f>IF(N872="snížená",J872,0)</f>
        <v>0</v>
      </c>
      <c r="BG872" s="218">
        <f>IF(N872="zákl. přenesená",J872,0)</f>
        <v>0</v>
      </c>
      <c r="BH872" s="218">
        <f>IF(N872="sníž. přenesená",J872,0)</f>
        <v>0</v>
      </c>
      <c r="BI872" s="218">
        <f>IF(N872="nulová",J872,0)</f>
        <v>0</v>
      </c>
      <c r="BJ872" s="19" t="s">
        <v>83</v>
      </c>
      <c r="BK872" s="218">
        <f>ROUND(I872*H872,2)</f>
        <v>0</v>
      </c>
      <c r="BL872" s="19" t="s">
        <v>161</v>
      </c>
      <c r="BM872" s="217" t="s">
        <v>835</v>
      </c>
    </row>
    <row r="873" s="2" customFormat="1">
      <c r="A873" s="40"/>
      <c r="B873" s="41"/>
      <c r="C873" s="42"/>
      <c r="D873" s="219" t="s">
        <v>145</v>
      </c>
      <c r="E873" s="42"/>
      <c r="F873" s="220" t="s">
        <v>836</v>
      </c>
      <c r="G873" s="42"/>
      <c r="H873" s="42"/>
      <c r="I873" s="221"/>
      <c r="J873" s="42"/>
      <c r="K873" s="42"/>
      <c r="L873" s="46"/>
      <c r="M873" s="222"/>
      <c r="N873" s="223"/>
      <c r="O873" s="86"/>
      <c r="P873" s="86"/>
      <c r="Q873" s="86"/>
      <c r="R873" s="86"/>
      <c r="S873" s="86"/>
      <c r="T873" s="87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T873" s="19" t="s">
        <v>145</v>
      </c>
      <c r="AU873" s="19" t="s">
        <v>85</v>
      </c>
    </row>
    <row r="874" s="12" customFormat="1" ht="22.8" customHeight="1">
      <c r="A874" s="12"/>
      <c r="B874" s="190"/>
      <c r="C874" s="191"/>
      <c r="D874" s="192" t="s">
        <v>75</v>
      </c>
      <c r="E874" s="204" t="s">
        <v>837</v>
      </c>
      <c r="F874" s="204" t="s">
        <v>838</v>
      </c>
      <c r="G874" s="191"/>
      <c r="H874" s="191"/>
      <c r="I874" s="194"/>
      <c r="J874" s="205">
        <f>BK874</f>
        <v>0</v>
      </c>
      <c r="K874" s="191"/>
      <c r="L874" s="196"/>
      <c r="M874" s="197"/>
      <c r="N874" s="198"/>
      <c r="O874" s="198"/>
      <c r="P874" s="199">
        <f>SUM(P875:P880)</f>
        <v>0</v>
      </c>
      <c r="Q874" s="198"/>
      <c r="R874" s="199">
        <f>SUM(R875:R880)</f>
        <v>0.01519</v>
      </c>
      <c r="S874" s="198"/>
      <c r="T874" s="200">
        <f>SUM(T875:T880)</f>
        <v>0</v>
      </c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R874" s="201" t="s">
        <v>85</v>
      </c>
      <c r="AT874" s="202" t="s">
        <v>75</v>
      </c>
      <c r="AU874" s="202" t="s">
        <v>83</v>
      </c>
      <c r="AY874" s="201" t="s">
        <v>136</v>
      </c>
      <c r="BK874" s="203">
        <f>SUM(BK875:BK880)</f>
        <v>0</v>
      </c>
    </row>
    <row r="875" s="2" customFormat="1" ht="24.15" customHeight="1">
      <c r="A875" s="40"/>
      <c r="B875" s="41"/>
      <c r="C875" s="206" t="s">
        <v>839</v>
      </c>
      <c r="D875" s="206" t="s">
        <v>138</v>
      </c>
      <c r="E875" s="207" t="s">
        <v>840</v>
      </c>
      <c r="F875" s="208" t="s">
        <v>841</v>
      </c>
      <c r="G875" s="209" t="s">
        <v>160</v>
      </c>
      <c r="H875" s="210">
        <v>7</v>
      </c>
      <c r="I875" s="211"/>
      <c r="J875" s="212">
        <f>ROUND(I875*H875,2)</f>
        <v>0</v>
      </c>
      <c r="K875" s="208" t="s">
        <v>142</v>
      </c>
      <c r="L875" s="46"/>
      <c r="M875" s="213" t="s">
        <v>19</v>
      </c>
      <c r="N875" s="214" t="s">
        <v>47</v>
      </c>
      <c r="O875" s="86"/>
      <c r="P875" s="215">
        <f>O875*H875</f>
        <v>0</v>
      </c>
      <c r="Q875" s="215">
        <v>0.0021700000000000001</v>
      </c>
      <c r="R875" s="215">
        <f>Q875*H875</f>
        <v>0.01519</v>
      </c>
      <c r="S875" s="215">
        <v>0</v>
      </c>
      <c r="T875" s="216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17" t="s">
        <v>161</v>
      </c>
      <c r="AT875" s="217" t="s">
        <v>138</v>
      </c>
      <c r="AU875" s="217" t="s">
        <v>85</v>
      </c>
      <c r="AY875" s="19" t="s">
        <v>136</v>
      </c>
      <c r="BE875" s="218">
        <f>IF(N875="základní",J875,0)</f>
        <v>0</v>
      </c>
      <c r="BF875" s="218">
        <f>IF(N875="snížená",J875,0)</f>
        <v>0</v>
      </c>
      <c r="BG875" s="218">
        <f>IF(N875="zákl. přenesená",J875,0)</f>
        <v>0</v>
      </c>
      <c r="BH875" s="218">
        <f>IF(N875="sníž. přenesená",J875,0)</f>
        <v>0</v>
      </c>
      <c r="BI875" s="218">
        <f>IF(N875="nulová",J875,0)</f>
        <v>0</v>
      </c>
      <c r="BJ875" s="19" t="s">
        <v>83</v>
      </c>
      <c r="BK875" s="218">
        <f>ROUND(I875*H875,2)</f>
        <v>0</v>
      </c>
      <c r="BL875" s="19" t="s">
        <v>161</v>
      </c>
      <c r="BM875" s="217" t="s">
        <v>842</v>
      </c>
    </row>
    <row r="876" s="2" customFormat="1">
      <c r="A876" s="40"/>
      <c r="B876" s="41"/>
      <c r="C876" s="42"/>
      <c r="D876" s="219" t="s">
        <v>145</v>
      </c>
      <c r="E876" s="42"/>
      <c r="F876" s="220" t="s">
        <v>843</v>
      </c>
      <c r="G876" s="42"/>
      <c r="H876" s="42"/>
      <c r="I876" s="221"/>
      <c r="J876" s="42"/>
      <c r="K876" s="42"/>
      <c r="L876" s="46"/>
      <c r="M876" s="222"/>
      <c r="N876" s="223"/>
      <c r="O876" s="86"/>
      <c r="P876" s="86"/>
      <c r="Q876" s="86"/>
      <c r="R876" s="86"/>
      <c r="S876" s="86"/>
      <c r="T876" s="87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T876" s="19" t="s">
        <v>145</v>
      </c>
      <c r="AU876" s="19" t="s">
        <v>85</v>
      </c>
    </row>
    <row r="877" s="13" customFormat="1">
      <c r="A877" s="13"/>
      <c r="B877" s="224"/>
      <c r="C877" s="225"/>
      <c r="D877" s="226" t="s">
        <v>147</v>
      </c>
      <c r="E877" s="227" t="s">
        <v>19</v>
      </c>
      <c r="F877" s="228" t="s">
        <v>844</v>
      </c>
      <c r="G877" s="225"/>
      <c r="H877" s="227" t="s">
        <v>19</v>
      </c>
      <c r="I877" s="229"/>
      <c r="J877" s="225"/>
      <c r="K877" s="225"/>
      <c r="L877" s="230"/>
      <c r="M877" s="231"/>
      <c r="N877" s="232"/>
      <c r="O877" s="232"/>
      <c r="P877" s="232"/>
      <c r="Q877" s="232"/>
      <c r="R877" s="232"/>
      <c r="S877" s="232"/>
      <c r="T877" s="23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4" t="s">
        <v>147</v>
      </c>
      <c r="AU877" s="234" t="s">
        <v>85</v>
      </c>
      <c r="AV877" s="13" t="s">
        <v>83</v>
      </c>
      <c r="AW877" s="13" t="s">
        <v>36</v>
      </c>
      <c r="AX877" s="13" t="s">
        <v>76</v>
      </c>
      <c r="AY877" s="234" t="s">
        <v>136</v>
      </c>
    </row>
    <row r="878" s="14" customFormat="1">
      <c r="A878" s="14"/>
      <c r="B878" s="235"/>
      <c r="C878" s="236"/>
      <c r="D878" s="226" t="s">
        <v>147</v>
      </c>
      <c r="E878" s="237" t="s">
        <v>19</v>
      </c>
      <c r="F878" s="238" t="s">
        <v>845</v>
      </c>
      <c r="G878" s="236"/>
      <c r="H878" s="239">
        <v>7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5" t="s">
        <v>147</v>
      </c>
      <c r="AU878" s="245" t="s">
        <v>85</v>
      </c>
      <c r="AV878" s="14" t="s">
        <v>85</v>
      </c>
      <c r="AW878" s="14" t="s">
        <v>36</v>
      </c>
      <c r="AX878" s="14" t="s">
        <v>83</v>
      </c>
      <c r="AY878" s="245" t="s">
        <v>136</v>
      </c>
    </row>
    <row r="879" s="2" customFormat="1" ht="24.15" customHeight="1">
      <c r="A879" s="40"/>
      <c r="B879" s="41"/>
      <c r="C879" s="206" t="s">
        <v>846</v>
      </c>
      <c r="D879" s="206" t="s">
        <v>138</v>
      </c>
      <c r="E879" s="207" t="s">
        <v>847</v>
      </c>
      <c r="F879" s="208" t="s">
        <v>848</v>
      </c>
      <c r="G879" s="209" t="s">
        <v>795</v>
      </c>
      <c r="H879" s="278"/>
      <c r="I879" s="211"/>
      <c r="J879" s="212">
        <f>ROUND(I879*H879,2)</f>
        <v>0</v>
      </c>
      <c r="K879" s="208" t="s">
        <v>142</v>
      </c>
      <c r="L879" s="46"/>
      <c r="M879" s="213" t="s">
        <v>19</v>
      </c>
      <c r="N879" s="214" t="s">
        <v>47</v>
      </c>
      <c r="O879" s="86"/>
      <c r="P879" s="215">
        <f>O879*H879</f>
        <v>0</v>
      </c>
      <c r="Q879" s="215">
        <v>0</v>
      </c>
      <c r="R879" s="215">
        <f>Q879*H879</f>
        <v>0</v>
      </c>
      <c r="S879" s="215">
        <v>0</v>
      </c>
      <c r="T879" s="216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17" t="s">
        <v>161</v>
      </c>
      <c r="AT879" s="217" t="s">
        <v>138</v>
      </c>
      <c r="AU879" s="217" t="s">
        <v>85</v>
      </c>
      <c r="AY879" s="19" t="s">
        <v>136</v>
      </c>
      <c r="BE879" s="218">
        <f>IF(N879="základní",J879,0)</f>
        <v>0</v>
      </c>
      <c r="BF879" s="218">
        <f>IF(N879="snížená",J879,0)</f>
        <v>0</v>
      </c>
      <c r="BG879" s="218">
        <f>IF(N879="zákl. přenesená",J879,0)</f>
        <v>0</v>
      </c>
      <c r="BH879" s="218">
        <f>IF(N879="sníž. přenesená",J879,0)</f>
        <v>0</v>
      </c>
      <c r="BI879" s="218">
        <f>IF(N879="nulová",J879,0)</f>
        <v>0</v>
      </c>
      <c r="BJ879" s="19" t="s">
        <v>83</v>
      </c>
      <c r="BK879" s="218">
        <f>ROUND(I879*H879,2)</f>
        <v>0</v>
      </c>
      <c r="BL879" s="19" t="s">
        <v>161</v>
      </c>
      <c r="BM879" s="217" t="s">
        <v>849</v>
      </c>
    </row>
    <row r="880" s="2" customFormat="1">
      <c r="A880" s="40"/>
      <c r="B880" s="41"/>
      <c r="C880" s="42"/>
      <c r="D880" s="219" t="s">
        <v>145</v>
      </c>
      <c r="E880" s="42"/>
      <c r="F880" s="220" t="s">
        <v>850</v>
      </c>
      <c r="G880" s="42"/>
      <c r="H880" s="42"/>
      <c r="I880" s="221"/>
      <c r="J880" s="42"/>
      <c r="K880" s="42"/>
      <c r="L880" s="46"/>
      <c r="M880" s="222"/>
      <c r="N880" s="223"/>
      <c r="O880" s="86"/>
      <c r="P880" s="86"/>
      <c r="Q880" s="86"/>
      <c r="R880" s="86"/>
      <c r="S880" s="86"/>
      <c r="T880" s="87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T880" s="19" t="s">
        <v>145</v>
      </c>
      <c r="AU880" s="19" t="s">
        <v>85</v>
      </c>
    </row>
    <row r="881" s="12" customFormat="1" ht="22.8" customHeight="1">
      <c r="A881" s="12"/>
      <c r="B881" s="190"/>
      <c r="C881" s="191"/>
      <c r="D881" s="192" t="s">
        <v>75</v>
      </c>
      <c r="E881" s="204" t="s">
        <v>851</v>
      </c>
      <c r="F881" s="204" t="s">
        <v>852</v>
      </c>
      <c r="G881" s="191"/>
      <c r="H881" s="191"/>
      <c r="I881" s="194"/>
      <c r="J881" s="205">
        <f>BK881</f>
        <v>0</v>
      </c>
      <c r="K881" s="191"/>
      <c r="L881" s="196"/>
      <c r="M881" s="197"/>
      <c r="N881" s="198"/>
      <c r="O881" s="198"/>
      <c r="P881" s="199">
        <f>SUM(P882:P886)</f>
        <v>0</v>
      </c>
      <c r="Q881" s="198"/>
      <c r="R881" s="199">
        <f>SUM(R882:R886)</f>
        <v>0</v>
      </c>
      <c r="S881" s="198"/>
      <c r="T881" s="200">
        <f>SUM(T882:T886)</f>
        <v>0.024</v>
      </c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R881" s="201" t="s">
        <v>85</v>
      </c>
      <c r="AT881" s="202" t="s">
        <v>75</v>
      </c>
      <c r="AU881" s="202" t="s">
        <v>83</v>
      </c>
      <c r="AY881" s="201" t="s">
        <v>136</v>
      </c>
      <c r="BK881" s="203">
        <f>SUM(BK882:BK886)</f>
        <v>0</v>
      </c>
    </row>
    <row r="882" s="2" customFormat="1" ht="16.5" customHeight="1">
      <c r="A882" s="40"/>
      <c r="B882" s="41"/>
      <c r="C882" s="206" t="s">
        <v>853</v>
      </c>
      <c r="D882" s="206" t="s">
        <v>138</v>
      </c>
      <c r="E882" s="207" t="s">
        <v>854</v>
      </c>
      <c r="F882" s="208" t="s">
        <v>855</v>
      </c>
      <c r="G882" s="209" t="s">
        <v>372</v>
      </c>
      <c r="H882" s="210">
        <v>1</v>
      </c>
      <c r="I882" s="211"/>
      <c r="J882" s="212">
        <f>ROUND(I882*H882,2)</f>
        <v>0</v>
      </c>
      <c r="K882" s="208" t="s">
        <v>142</v>
      </c>
      <c r="L882" s="46"/>
      <c r="M882" s="213" t="s">
        <v>19</v>
      </c>
      <c r="N882" s="214" t="s">
        <v>47</v>
      </c>
      <c r="O882" s="86"/>
      <c r="P882" s="215">
        <f>O882*H882</f>
        <v>0</v>
      </c>
      <c r="Q882" s="215">
        <v>0</v>
      </c>
      <c r="R882" s="215">
        <f>Q882*H882</f>
        <v>0</v>
      </c>
      <c r="S882" s="215">
        <v>0.024</v>
      </c>
      <c r="T882" s="216">
        <f>S882*H882</f>
        <v>0.024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17" t="s">
        <v>161</v>
      </c>
      <c r="AT882" s="217" t="s">
        <v>138</v>
      </c>
      <c r="AU882" s="217" t="s">
        <v>85</v>
      </c>
      <c r="AY882" s="19" t="s">
        <v>136</v>
      </c>
      <c r="BE882" s="218">
        <f>IF(N882="základní",J882,0)</f>
        <v>0</v>
      </c>
      <c r="BF882" s="218">
        <f>IF(N882="snížená",J882,0)</f>
        <v>0</v>
      </c>
      <c r="BG882" s="218">
        <f>IF(N882="zákl. přenesená",J882,0)</f>
        <v>0</v>
      </c>
      <c r="BH882" s="218">
        <f>IF(N882="sníž. přenesená",J882,0)</f>
        <v>0</v>
      </c>
      <c r="BI882" s="218">
        <f>IF(N882="nulová",J882,0)</f>
        <v>0</v>
      </c>
      <c r="BJ882" s="19" t="s">
        <v>83</v>
      </c>
      <c r="BK882" s="218">
        <f>ROUND(I882*H882,2)</f>
        <v>0</v>
      </c>
      <c r="BL882" s="19" t="s">
        <v>161</v>
      </c>
      <c r="BM882" s="217" t="s">
        <v>856</v>
      </c>
    </row>
    <row r="883" s="2" customFormat="1">
      <c r="A883" s="40"/>
      <c r="B883" s="41"/>
      <c r="C883" s="42"/>
      <c r="D883" s="219" t="s">
        <v>145</v>
      </c>
      <c r="E883" s="42"/>
      <c r="F883" s="220" t="s">
        <v>857</v>
      </c>
      <c r="G883" s="42"/>
      <c r="H883" s="42"/>
      <c r="I883" s="221"/>
      <c r="J883" s="42"/>
      <c r="K883" s="42"/>
      <c r="L883" s="46"/>
      <c r="M883" s="222"/>
      <c r="N883" s="223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145</v>
      </c>
      <c r="AU883" s="19" t="s">
        <v>85</v>
      </c>
    </row>
    <row r="884" s="14" customFormat="1">
      <c r="A884" s="14"/>
      <c r="B884" s="235"/>
      <c r="C884" s="236"/>
      <c r="D884" s="226" t="s">
        <v>147</v>
      </c>
      <c r="E884" s="237" t="s">
        <v>19</v>
      </c>
      <c r="F884" s="238" t="s">
        <v>83</v>
      </c>
      <c r="G884" s="236"/>
      <c r="H884" s="239">
        <v>1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5" t="s">
        <v>147</v>
      </c>
      <c r="AU884" s="245" t="s">
        <v>85</v>
      </c>
      <c r="AV884" s="14" t="s">
        <v>85</v>
      </c>
      <c r="AW884" s="14" t="s">
        <v>36</v>
      </c>
      <c r="AX884" s="14" t="s">
        <v>83</v>
      </c>
      <c r="AY884" s="245" t="s">
        <v>136</v>
      </c>
    </row>
    <row r="885" s="2" customFormat="1" ht="24.15" customHeight="1">
      <c r="A885" s="40"/>
      <c r="B885" s="41"/>
      <c r="C885" s="206" t="s">
        <v>858</v>
      </c>
      <c r="D885" s="206" t="s">
        <v>138</v>
      </c>
      <c r="E885" s="207" t="s">
        <v>859</v>
      </c>
      <c r="F885" s="208" t="s">
        <v>860</v>
      </c>
      <c r="G885" s="209" t="s">
        <v>795</v>
      </c>
      <c r="H885" s="278"/>
      <c r="I885" s="211"/>
      <c r="J885" s="212">
        <f>ROUND(I885*H885,2)</f>
        <v>0</v>
      </c>
      <c r="K885" s="208" t="s">
        <v>142</v>
      </c>
      <c r="L885" s="46"/>
      <c r="M885" s="213" t="s">
        <v>19</v>
      </c>
      <c r="N885" s="214" t="s">
        <v>47</v>
      </c>
      <c r="O885" s="86"/>
      <c r="P885" s="215">
        <f>O885*H885</f>
        <v>0</v>
      </c>
      <c r="Q885" s="215">
        <v>0</v>
      </c>
      <c r="R885" s="215">
        <f>Q885*H885</f>
        <v>0</v>
      </c>
      <c r="S885" s="215">
        <v>0</v>
      </c>
      <c r="T885" s="216">
        <f>S885*H885</f>
        <v>0</v>
      </c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R885" s="217" t="s">
        <v>161</v>
      </c>
      <c r="AT885" s="217" t="s">
        <v>138</v>
      </c>
      <c r="AU885" s="217" t="s">
        <v>85</v>
      </c>
      <c r="AY885" s="19" t="s">
        <v>136</v>
      </c>
      <c r="BE885" s="218">
        <f>IF(N885="základní",J885,0)</f>
        <v>0</v>
      </c>
      <c r="BF885" s="218">
        <f>IF(N885="snížená",J885,0)</f>
        <v>0</v>
      </c>
      <c r="BG885" s="218">
        <f>IF(N885="zákl. přenesená",J885,0)</f>
        <v>0</v>
      </c>
      <c r="BH885" s="218">
        <f>IF(N885="sníž. přenesená",J885,0)</f>
        <v>0</v>
      </c>
      <c r="BI885" s="218">
        <f>IF(N885="nulová",J885,0)</f>
        <v>0</v>
      </c>
      <c r="BJ885" s="19" t="s">
        <v>83</v>
      </c>
      <c r="BK885" s="218">
        <f>ROUND(I885*H885,2)</f>
        <v>0</v>
      </c>
      <c r="BL885" s="19" t="s">
        <v>161</v>
      </c>
      <c r="BM885" s="217" t="s">
        <v>861</v>
      </c>
    </row>
    <row r="886" s="2" customFormat="1">
      <c r="A886" s="40"/>
      <c r="B886" s="41"/>
      <c r="C886" s="42"/>
      <c r="D886" s="219" t="s">
        <v>145</v>
      </c>
      <c r="E886" s="42"/>
      <c r="F886" s="220" t="s">
        <v>862</v>
      </c>
      <c r="G886" s="42"/>
      <c r="H886" s="42"/>
      <c r="I886" s="221"/>
      <c r="J886" s="42"/>
      <c r="K886" s="42"/>
      <c r="L886" s="46"/>
      <c r="M886" s="222"/>
      <c r="N886" s="223"/>
      <c r="O886" s="86"/>
      <c r="P886" s="86"/>
      <c r="Q886" s="86"/>
      <c r="R886" s="86"/>
      <c r="S886" s="86"/>
      <c r="T886" s="87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T886" s="19" t="s">
        <v>145</v>
      </c>
      <c r="AU886" s="19" t="s">
        <v>85</v>
      </c>
    </row>
    <row r="887" s="12" customFormat="1" ht="22.8" customHeight="1">
      <c r="A887" s="12"/>
      <c r="B887" s="190"/>
      <c r="C887" s="191"/>
      <c r="D887" s="192" t="s">
        <v>75</v>
      </c>
      <c r="E887" s="204" t="s">
        <v>863</v>
      </c>
      <c r="F887" s="204" t="s">
        <v>864</v>
      </c>
      <c r="G887" s="191"/>
      <c r="H887" s="191"/>
      <c r="I887" s="194"/>
      <c r="J887" s="205">
        <f>BK887</f>
        <v>0</v>
      </c>
      <c r="K887" s="191"/>
      <c r="L887" s="196"/>
      <c r="M887" s="197"/>
      <c r="N887" s="198"/>
      <c r="O887" s="198"/>
      <c r="P887" s="199">
        <f>SUM(P888:P910)</f>
        <v>0</v>
      </c>
      <c r="Q887" s="198"/>
      <c r="R887" s="199">
        <f>SUM(R888:R910)</f>
        <v>0.085599999999999996</v>
      </c>
      <c r="S887" s="198"/>
      <c r="T887" s="200">
        <f>SUM(T888:T910)</f>
        <v>0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201" t="s">
        <v>85</v>
      </c>
      <c r="AT887" s="202" t="s">
        <v>75</v>
      </c>
      <c r="AU887" s="202" t="s">
        <v>83</v>
      </c>
      <c r="AY887" s="201" t="s">
        <v>136</v>
      </c>
      <c r="BK887" s="203">
        <f>SUM(BK888:BK910)</f>
        <v>0</v>
      </c>
    </row>
    <row r="888" s="2" customFormat="1" ht="16.5" customHeight="1">
      <c r="A888" s="40"/>
      <c r="B888" s="41"/>
      <c r="C888" s="206" t="s">
        <v>865</v>
      </c>
      <c r="D888" s="206" t="s">
        <v>138</v>
      </c>
      <c r="E888" s="207" t="s">
        <v>866</v>
      </c>
      <c r="F888" s="208" t="s">
        <v>867</v>
      </c>
      <c r="G888" s="209" t="s">
        <v>141</v>
      </c>
      <c r="H888" s="210">
        <v>0.5</v>
      </c>
      <c r="I888" s="211"/>
      <c r="J888" s="212">
        <f>ROUND(I888*H888,2)</f>
        <v>0</v>
      </c>
      <c r="K888" s="208" t="s">
        <v>142</v>
      </c>
      <c r="L888" s="46"/>
      <c r="M888" s="213" t="s">
        <v>19</v>
      </c>
      <c r="N888" s="214" t="s">
        <v>47</v>
      </c>
      <c r="O888" s="86"/>
      <c r="P888" s="215">
        <f>O888*H888</f>
        <v>0</v>
      </c>
      <c r="Q888" s="215">
        <v>0</v>
      </c>
      <c r="R888" s="215">
        <f>Q888*H888</f>
        <v>0</v>
      </c>
      <c r="S888" s="215">
        <v>0</v>
      </c>
      <c r="T888" s="216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17" t="s">
        <v>161</v>
      </c>
      <c r="AT888" s="217" t="s">
        <v>138</v>
      </c>
      <c r="AU888" s="217" t="s">
        <v>85</v>
      </c>
      <c r="AY888" s="19" t="s">
        <v>136</v>
      </c>
      <c r="BE888" s="218">
        <f>IF(N888="základní",J888,0)</f>
        <v>0</v>
      </c>
      <c r="BF888" s="218">
        <f>IF(N888="snížená",J888,0)</f>
        <v>0</v>
      </c>
      <c r="BG888" s="218">
        <f>IF(N888="zákl. přenesená",J888,0)</f>
        <v>0</v>
      </c>
      <c r="BH888" s="218">
        <f>IF(N888="sníž. přenesená",J888,0)</f>
        <v>0</v>
      </c>
      <c r="BI888" s="218">
        <f>IF(N888="nulová",J888,0)</f>
        <v>0</v>
      </c>
      <c r="BJ888" s="19" t="s">
        <v>83</v>
      </c>
      <c r="BK888" s="218">
        <f>ROUND(I888*H888,2)</f>
        <v>0</v>
      </c>
      <c r="BL888" s="19" t="s">
        <v>161</v>
      </c>
      <c r="BM888" s="217" t="s">
        <v>868</v>
      </c>
    </row>
    <row r="889" s="2" customFormat="1">
      <c r="A889" s="40"/>
      <c r="B889" s="41"/>
      <c r="C889" s="42"/>
      <c r="D889" s="219" t="s">
        <v>145</v>
      </c>
      <c r="E889" s="42"/>
      <c r="F889" s="220" t="s">
        <v>869</v>
      </c>
      <c r="G889" s="42"/>
      <c r="H889" s="42"/>
      <c r="I889" s="221"/>
      <c r="J889" s="42"/>
      <c r="K889" s="42"/>
      <c r="L889" s="46"/>
      <c r="M889" s="222"/>
      <c r="N889" s="223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145</v>
      </c>
      <c r="AU889" s="19" t="s">
        <v>85</v>
      </c>
    </row>
    <row r="890" s="13" customFormat="1">
      <c r="A890" s="13"/>
      <c r="B890" s="224"/>
      <c r="C890" s="225"/>
      <c r="D890" s="226" t="s">
        <v>147</v>
      </c>
      <c r="E890" s="227" t="s">
        <v>19</v>
      </c>
      <c r="F890" s="228" t="s">
        <v>598</v>
      </c>
      <c r="G890" s="225"/>
      <c r="H890" s="227" t="s">
        <v>19</v>
      </c>
      <c r="I890" s="229"/>
      <c r="J890" s="225"/>
      <c r="K890" s="225"/>
      <c r="L890" s="230"/>
      <c r="M890" s="231"/>
      <c r="N890" s="232"/>
      <c r="O890" s="232"/>
      <c r="P890" s="232"/>
      <c r="Q890" s="232"/>
      <c r="R890" s="232"/>
      <c r="S890" s="232"/>
      <c r="T890" s="23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4" t="s">
        <v>147</v>
      </c>
      <c r="AU890" s="234" t="s">
        <v>85</v>
      </c>
      <c r="AV890" s="13" t="s">
        <v>83</v>
      </c>
      <c r="AW890" s="13" t="s">
        <v>36</v>
      </c>
      <c r="AX890" s="13" t="s">
        <v>76</v>
      </c>
      <c r="AY890" s="234" t="s">
        <v>136</v>
      </c>
    </row>
    <row r="891" s="14" customFormat="1">
      <c r="A891" s="14"/>
      <c r="B891" s="235"/>
      <c r="C891" s="236"/>
      <c r="D891" s="226" t="s">
        <v>147</v>
      </c>
      <c r="E891" s="237" t="s">
        <v>19</v>
      </c>
      <c r="F891" s="238" t="s">
        <v>870</v>
      </c>
      <c r="G891" s="236"/>
      <c r="H891" s="239">
        <v>0.5</v>
      </c>
      <c r="I891" s="240"/>
      <c r="J891" s="236"/>
      <c r="K891" s="236"/>
      <c r="L891" s="241"/>
      <c r="M891" s="242"/>
      <c r="N891" s="243"/>
      <c r="O891" s="243"/>
      <c r="P891" s="243"/>
      <c r="Q891" s="243"/>
      <c r="R891" s="243"/>
      <c r="S891" s="243"/>
      <c r="T891" s="24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45" t="s">
        <v>147</v>
      </c>
      <c r="AU891" s="245" t="s">
        <v>85</v>
      </c>
      <c r="AV891" s="14" t="s">
        <v>85</v>
      </c>
      <c r="AW891" s="14" t="s">
        <v>36</v>
      </c>
      <c r="AX891" s="14" t="s">
        <v>83</v>
      </c>
      <c r="AY891" s="245" t="s">
        <v>136</v>
      </c>
    </row>
    <row r="892" s="2" customFormat="1" ht="16.5" customHeight="1">
      <c r="A892" s="40"/>
      <c r="B892" s="41"/>
      <c r="C892" s="268" t="s">
        <v>871</v>
      </c>
      <c r="D892" s="268" t="s">
        <v>292</v>
      </c>
      <c r="E892" s="269" t="s">
        <v>872</v>
      </c>
      <c r="F892" s="270" t="s">
        <v>873</v>
      </c>
      <c r="G892" s="271" t="s">
        <v>141</v>
      </c>
      <c r="H892" s="272">
        <v>0.5</v>
      </c>
      <c r="I892" s="273"/>
      <c r="J892" s="274">
        <f>ROUND(I892*H892,2)</f>
        <v>0</v>
      </c>
      <c r="K892" s="270" t="s">
        <v>142</v>
      </c>
      <c r="L892" s="275"/>
      <c r="M892" s="276" t="s">
        <v>19</v>
      </c>
      <c r="N892" s="277" t="s">
        <v>47</v>
      </c>
      <c r="O892" s="86"/>
      <c r="P892" s="215">
        <f>O892*H892</f>
        <v>0</v>
      </c>
      <c r="Q892" s="215">
        <v>0.016</v>
      </c>
      <c r="R892" s="215">
        <f>Q892*H892</f>
        <v>0.0080000000000000002</v>
      </c>
      <c r="S892" s="215">
        <v>0</v>
      </c>
      <c r="T892" s="216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17" t="s">
        <v>410</v>
      </c>
      <c r="AT892" s="217" t="s">
        <v>292</v>
      </c>
      <c r="AU892" s="217" t="s">
        <v>85</v>
      </c>
      <c r="AY892" s="19" t="s">
        <v>136</v>
      </c>
      <c r="BE892" s="218">
        <f>IF(N892="základní",J892,0)</f>
        <v>0</v>
      </c>
      <c r="BF892" s="218">
        <f>IF(N892="snížená",J892,0)</f>
        <v>0</v>
      </c>
      <c r="BG892" s="218">
        <f>IF(N892="zákl. přenesená",J892,0)</f>
        <v>0</v>
      </c>
      <c r="BH892" s="218">
        <f>IF(N892="sníž. přenesená",J892,0)</f>
        <v>0</v>
      </c>
      <c r="BI892" s="218">
        <f>IF(N892="nulová",J892,0)</f>
        <v>0</v>
      </c>
      <c r="BJ892" s="19" t="s">
        <v>83</v>
      </c>
      <c r="BK892" s="218">
        <f>ROUND(I892*H892,2)</f>
        <v>0</v>
      </c>
      <c r="BL892" s="19" t="s">
        <v>161</v>
      </c>
      <c r="BM892" s="217" t="s">
        <v>874</v>
      </c>
    </row>
    <row r="893" s="13" customFormat="1">
      <c r="A893" s="13"/>
      <c r="B893" s="224"/>
      <c r="C893" s="225"/>
      <c r="D893" s="226" t="s">
        <v>147</v>
      </c>
      <c r="E893" s="227" t="s">
        <v>19</v>
      </c>
      <c r="F893" s="228" t="s">
        <v>598</v>
      </c>
      <c r="G893" s="225"/>
      <c r="H893" s="227" t="s">
        <v>19</v>
      </c>
      <c r="I893" s="229"/>
      <c r="J893" s="225"/>
      <c r="K893" s="225"/>
      <c r="L893" s="230"/>
      <c r="M893" s="231"/>
      <c r="N893" s="232"/>
      <c r="O893" s="232"/>
      <c r="P893" s="232"/>
      <c r="Q893" s="232"/>
      <c r="R893" s="232"/>
      <c r="S893" s="232"/>
      <c r="T893" s="23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4" t="s">
        <v>147</v>
      </c>
      <c r="AU893" s="234" t="s">
        <v>85</v>
      </c>
      <c r="AV893" s="13" t="s">
        <v>83</v>
      </c>
      <c r="AW893" s="13" t="s">
        <v>36</v>
      </c>
      <c r="AX893" s="13" t="s">
        <v>76</v>
      </c>
      <c r="AY893" s="234" t="s">
        <v>136</v>
      </c>
    </row>
    <row r="894" s="14" customFormat="1">
      <c r="A894" s="14"/>
      <c r="B894" s="235"/>
      <c r="C894" s="236"/>
      <c r="D894" s="226" t="s">
        <v>147</v>
      </c>
      <c r="E894" s="237" t="s">
        <v>19</v>
      </c>
      <c r="F894" s="238" t="s">
        <v>870</v>
      </c>
      <c r="G894" s="236"/>
      <c r="H894" s="239">
        <v>0.5</v>
      </c>
      <c r="I894" s="240"/>
      <c r="J894" s="236"/>
      <c r="K894" s="236"/>
      <c r="L894" s="241"/>
      <c r="M894" s="242"/>
      <c r="N894" s="243"/>
      <c r="O894" s="243"/>
      <c r="P894" s="243"/>
      <c r="Q894" s="243"/>
      <c r="R894" s="243"/>
      <c r="S894" s="243"/>
      <c r="T894" s="24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45" t="s">
        <v>147</v>
      </c>
      <c r="AU894" s="245" t="s">
        <v>85</v>
      </c>
      <c r="AV894" s="14" t="s">
        <v>85</v>
      </c>
      <c r="AW894" s="14" t="s">
        <v>36</v>
      </c>
      <c r="AX894" s="14" t="s">
        <v>83</v>
      </c>
      <c r="AY894" s="245" t="s">
        <v>136</v>
      </c>
    </row>
    <row r="895" s="2" customFormat="1" ht="21.75" customHeight="1">
      <c r="A895" s="40"/>
      <c r="B895" s="41"/>
      <c r="C895" s="206" t="s">
        <v>875</v>
      </c>
      <c r="D895" s="206" t="s">
        <v>138</v>
      </c>
      <c r="E895" s="207" t="s">
        <v>876</v>
      </c>
      <c r="F895" s="208" t="s">
        <v>877</v>
      </c>
      <c r="G895" s="209" t="s">
        <v>160</v>
      </c>
      <c r="H895" s="210">
        <v>3</v>
      </c>
      <c r="I895" s="211"/>
      <c r="J895" s="212">
        <f>ROUND(I895*H895,2)</f>
        <v>0</v>
      </c>
      <c r="K895" s="208" t="s">
        <v>142</v>
      </c>
      <c r="L895" s="46"/>
      <c r="M895" s="213" t="s">
        <v>19</v>
      </c>
      <c r="N895" s="214" t="s">
        <v>47</v>
      </c>
      <c r="O895" s="86"/>
      <c r="P895" s="215">
        <f>O895*H895</f>
        <v>0</v>
      </c>
      <c r="Q895" s="215">
        <v>0</v>
      </c>
      <c r="R895" s="215">
        <f>Q895*H895</f>
        <v>0</v>
      </c>
      <c r="S895" s="215">
        <v>0</v>
      </c>
      <c r="T895" s="216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17" t="s">
        <v>161</v>
      </c>
      <c r="AT895" s="217" t="s">
        <v>138</v>
      </c>
      <c r="AU895" s="217" t="s">
        <v>85</v>
      </c>
      <c r="AY895" s="19" t="s">
        <v>136</v>
      </c>
      <c r="BE895" s="218">
        <f>IF(N895="základní",J895,0)</f>
        <v>0</v>
      </c>
      <c r="BF895" s="218">
        <f>IF(N895="snížená",J895,0)</f>
        <v>0</v>
      </c>
      <c r="BG895" s="218">
        <f>IF(N895="zákl. přenesená",J895,0)</f>
        <v>0</v>
      </c>
      <c r="BH895" s="218">
        <f>IF(N895="sníž. přenesená",J895,0)</f>
        <v>0</v>
      </c>
      <c r="BI895" s="218">
        <f>IF(N895="nulová",J895,0)</f>
        <v>0</v>
      </c>
      <c r="BJ895" s="19" t="s">
        <v>83</v>
      </c>
      <c r="BK895" s="218">
        <f>ROUND(I895*H895,2)</f>
        <v>0</v>
      </c>
      <c r="BL895" s="19" t="s">
        <v>161</v>
      </c>
      <c r="BM895" s="217" t="s">
        <v>878</v>
      </c>
    </row>
    <row r="896" s="2" customFormat="1">
      <c r="A896" s="40"/>
      <c r="B896" s="41"/>
      <c r="C896" s="42"/>
      <c r="D896" s="219" t="s">
        <v>145</v>
      </c>
      <c r="E896" s="42"/>
      <c r="F896" s="220" t="s">
        <v>879</v>
      </c>
      <c r="G896" s="42"/>
      <c r="H896" s="42"/>
      <c r="I896" s="221"/>
      <c r="J896" s="42"/>
      <c r="K896" s="42"/>
      <c r="L896" s="46"/>
      <c r="M896" s="222"/>
      <c r="N896" s="223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145</v>
      </c>
      <c r="AU896" s="19" t="s">
        <v>85</v>
      </c>
    </row>
    <row r="897" s="13" customFormat="1">
      <c r="A897" s="13"/>
      <c r="B897" s="224"/>
      <c r="C897" s="225"/>
      <c r="D897" s="226" t="s">
        <v>147</v>
      </c>
      <c r="E897" s="227" t="s">
        <v>19</v>
      </c>
      <c r="F897" s="228" t="s">
        <v>598</v>
      </c>
      <c r="G897" s="225"/>
      <c r="H897" s="227" t="s">
        <v>19</v>
      </c>
      <c r="I897" s="229"/>
      <c r="J897" s="225"/>
      <c r="K897" s="225"/>
      <c r="L897" s="230"/>
      <c r="M897" s="231"/>
      <c r="N897" s="232"/>
      <c r="O897" s="232"/>
      <c r="P897" s="232"/>
      <c r="Q897" s="232"/>
      <c r="R897" s="232"/>
      <c r="S897" s="232"/>
      <c r="T897" s="23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34" t="s">
        <v>147</v>
      </c>
      <c r="AU897" s="234" t="s">
        <v>85</v>
      </c>
      <c r="AV897" s="13" t="s">
        <v>83</v>
      </c>
      <c r="AW897" s="13" t="s">
        <v>36</v>
      </c>
      <c r="AX897" s="13" t="s">
        <v>76</v>
      </c>
      <c r="AY897" s="234" t="s">
        <v>136</v>
      </c>
    </row>
    <row r="898" s="14" customFormat="1">
      <c r="A898" s="14"/>
      <c r="B898" s="235"/>
      <c r="C898" s="236"/>
      <c r="D898" s="226" t="s">
        <v>147</v>
      </c>
      <c r="E898" s="237" t="s">
        <v>19</v>
      </c>
      <c r="F898" s="238" t="s">
        <v>880</v>
      </c>
      <c r="G898" s="236"/>
      <c r="H898" s="239">
        <v>3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5" t="s">
        <v>147</v>
      </c>
      <c r="AU898" s="245" t="s">
        <v>85</v>
      </c>
      <c r="AV898" s="14" t="s">
        <v>85</v>
      </c>
      <c r="AW898" s="14" t="s">
        <v>36</v>
      </c>
      <c r="AX898" s="14" t="s">
        <v>76</v>
      </c>
      <c r="AY898" s="245" t="s">
        <v>136</v>
      </c>
    </row>
    <row r="899" s="15" customFormat="1">
      <c r="A899" s="15"/>
      <c r="B899" s="246"/>
      <c r="C899" s="247"/>
      <c r="D899" s="226" t="s">
        <v>147</v>
      </c>
      <c r="E899" s="248" t="s">
        <v>19</v>
      </c>
      <c r="F899" s="249" t="s">
        <v>152</v>
      </c>
      <c r="G899" s="247"/>
      <c r="H899" s="250">
        <v>3</v>
      </c>
      <c r="I899" s="251"/>
      <c r="J899" s="247"/>
      <c r="K899" s="247"/>
      <c r="L899" s="252"/>
      <c r="M899" s="253"/>
      <c r="N899" s="254"/>
      <c r="O899" s="254"/>
      <c r="P899" s="254"/>
      <c r="Q899" s="254"/>
      <c r="R899" s="254"/>
      <c r="S899" s="254"/>
      <c r="T899" s="25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56" t="s">
        <v>147</v>
      </c>
      <c r="AU899" s="256" t="s">
        <v>85</v>
      </c>
      <c r="AV899" s="15" t="s">
        <v>143</v>
      </c>
      <c r="AW899" s="15" t="s">
        <v>36</v>
      </c>
      <c r="AX899" s="15" t="s">
        <v>83</v>
      </c>
      <c r="AY899" s="256" t="s">
        <v>136</v>
      </c>
    </row>
    <row r="900" s="2" customFormat="1" ht="16.5" customHeight="1">
      <c r="A900" s="40"/>
      <c r="B900" s="41"/>
      <c r="C900" s="268" t="s">
        <v>881</v>
      </c>
      <c r="D900" s="268" t="s">
        <v>292</v>
      </c>
      <c r="E900" s="269" t="s">
        <v>882</v>
      </c>
      <c r="F900" s="270" t="s">
        <v>883</v>
      </c>
      <c r="G900" s="271" t="s">
        <v>160</v>
      </c>
      <c r="H900" s="272">
        <v>3</v>
      </c>
      <c r="I900" s="273"/>
      <c r="J900" s="274">
        <f>ROUND(I900*H900,2)</f>
        <v>0</v>
      </c>
      <c r="K900" s="270" t="s">
        <v>142</v>
      </c>
      <c r="L900" s="275"/>
      <c r="M900" s="276" t="s">
        <v>19</v>
      </c>
      <c r="N900" s="277" t="s">
        <v>47</v>
      </c>
      <c r="O900" s="86"/>
      <c r="P900" s="215">
        <f>O900*H900</f>
        <v>0</v>
      </c>
      <c r="Q900" s="215">
        <v>0.00020000000000000001</v>
      </c>
      <c r="R900" s="215">
        <f>Q900*H900</f>
        <v>0.00060000000000000006</v>
      </c>
      <c r="S900" s="215">
        <v>0</v>
      </c>
      <c r="T900" s="216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17" t="s">
        <v>410</v>
      </c>
      <c r="AT900" s="217" t="s">
        <v>292</v>
      </c>
      <c r="AU900" s="217" t="s">
        <v>85</v>
      </c>
      <c r="AY900" s="19" t="s">
        <v>136</v>
      </c>
      <c r="BE900" s="218">
        <f>IF(N900="základní",J900,0)</f>
        <v>0</v>
      </c>
      <c r="BF900" s="218">
        <f>IF(N900="snížená",J900,0)</f>
        <v>0</v>
      </c>
      <c r="BG900" s="218">
        <f>IF(N900="zákl. přenesená",J900,0)</f>
        <v>0</v>
      </c>
      <c r="BH900" s="218">
        <f>IF(N900="sníž. přenesená",J900,0)</f>
        <v>0</v>
      </c>
      <c r="BI900" s="218">
        <f>IF(N900="nulová",J900,0)</f>
        <v>0</v>
      </c>
      <c r="BJ900" s="19" t="s">
        <v>83</v>
      </c>
      <c r="BK900" s="218">
        <f>ROUND(I900*H900,2)</f>
        <v>0</v>
      </c>
      <c r="BL900" s="19" t="s">
        <v>161</v>
      </c>
      <c r="BM900" s="217" t="s">
        <v>884</v>
      </c>
    </row>
    <row r="901" s="13" customFormat="1">
      <c r="A901" s="13"/>
      <c r="B901" s="224"/>
      <c r="C901" s="225"/>
      <c r="D901" s="226" t="s">
        <v>147</v>
      </c>
      <c r="E901" s="227" t="s">
        <v>19</v>
      </c>
      <c r="F901" s="228" t="s">
        <v>598</v>
      </c>
      <c r="G901" s="225"/>
      <c r="H901" s="227" t="s">
        <v>19</v>
      </c>
      <c r="I901" s="229"/>
      <c r="J901" s="225"/>
      <c r="K901" s="225"/>
      <c r="L901" s="230"/>
      <c r="M901" s="231"/>
      <c r="N901" s="232"/>
      <c r="O901" s="232"/>
      <c r="P901" s="232"/>
      <c r="Q901" s="232"/>
      <c r="R901" s="232"/>
      <c r="S901" s="232"/>
      <c r="T901" s="23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4" t="s">
        <v>147</v>
      </c>
      <c r="AU901" s="234" t="s">
        <v>85</v>
      </c>
      <c r="AV901" s="13" t="s">
        <v>83</v>
      </c>
      <c r="AW901" s="13" t="s">
        <v>36</v>
      </c>
      <c r="AX901" s="13" t="s">
        <v>76</v>
      </c>
      <c r="AY901" s="234" t="s">
        <v>136</v>
      </c>
    </row>
    <row r="902" s="14" customFormat="1">
      <c r="A902" s="14"/>
      <c r="B902" s="235"/>
      <c r="C902" s="236"/>
      <c r="D902" s="226" t="s">
        <v>147</v>
      </c>
      <c r="E902" s="237" t="s">
        <v>19</v>
      </c>
      <c r="F902" s="238" t="s">
        <v>880</v>
      </c>
      <c r="G902" s="236"/>
      <c r="H902" s="239">
        <v>3</v>
      </c>
      <c r="I902" s="240"/>
      <c r="J902" s="236"/>
      <c r="K902" s="236"/>
      <c r="L902" s="241"/>
      <c r="M902" s="242"/>
      <c r="N902" s="243"/>
      <c r="O902" s="243"/>
      <c r="P902" s="243"/>
      <c r="Q902" s="243"/>
      <c r="R902" s="243"/>
      <c r="S902" s="243"/>
      <c r="T902" s="24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5" t="s">
        <v>147</v>
      </c>
      <c r="AU902" s="245" t="s">
        <v>85</v>
      </c>
      <c r="AV902" s="14" t="s">
        <v>85</v>
      </c>
      <c r="AW902" s="14" t="s">
        <v>36</v>
      </c>
      <c r="AX902" s="14" t="s">
        <v>76</v>
      </c>
      <c r="AY902" s="245" t="s">
        <v>136</v>
      </c>
    </row>
    <row r="903" s="15" customFormat="1">
      <c r="A903" s="15"/>
      <c r="B903" s="246"/>
      <c r="C903" s="247"/>
      <c r="D903" s="226" t="s">
        <v>147</v>
      </c>
      <c r="E903" s="248" t="s">
        <v>19</v>
      </c>
      <c r="F903" s="249" t="s">
        <v>152</v>
      </c>
      <c r="G903" s="247"/>
      <c r="H903" s="250">
        <v>3</v>
      </c>
      <c r="I903" s="251"/>
      <c r="J903" s="247"/>
      <c r="K903" s="247"/>
      <c r="L903" s="252"/>
      <c r="M903" s="253"/>
      <c r="N903" s="254"/>
      <c r="O903" s="254"/>
      <c r="P903" s="254"/>
      <c r="Q903" s="254"/>
      <c r="R903" s="254"/>
      <c r="S903" s="254"/>
      <c r="T903" s="25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56" t="s">
        <v>147</v>
      </c>
      <c r="AU903" s="256" t="s">
        <v>85</v>
      </c>
      <c r="AV903" s="15" t="s">
        <v>143</v>
      </c>
      <c r="AW903" s="15" t="s">
        <v>36</v>
      </c>
      <c r="AX903" s="15" t="s">
        <v>83</v>
      </c>
      <c r="AY903" s="256" t="s">
        <v>136</v>
      </c>
    </row>
    <row r="904" s="2" customFormat="1" ht="16.5" customHeight="1">
      <c r="A904" s="40"/>
      <c r="B904" s="41"/>
      <c r="C904" s="206" t="s">
        <v>885</v>
      </c>
      <c r="D904" s="206" t="s">
        <v>138</v>
      </c>
      <c r="E904" s="207" t="s">
        <v>886</v>
      </c>
      <c r="F904" s="208" t="s">
        <v>887</v>
      </c>
      <c r="G904" s="209" t="s">
        <v>372</v>
      </c>
      <c r="H904" s="210">
        <v>1</v>
      </c>
      <c r="I904" s="211"/>
      <c r="J904" s="212">
        <f>ROUND(I904*H904,2)</f>
        <v>0</v>
      </c>
      <c r="K904" s="208" t="s">
        <v>142</v>
      </c>
      <c r="L904" s="46"/>
      <c r="M904" s="213" t="s">
        <v>19</v>
      </c>
      <c r="N904" s="214" t="s">
        <v>47</v>
      </c>
      <c r="O904" s="86"/>
      <c r="P904" s="215">
        <f>O904*H904</f>
        <v>0</v>
      </c>
      <c r="Q904" s="215">
        <v>0</v>
      </c>
      <c r="R904" s="215">
        <f>Q904*H904</f>
        <v>0</v>
      </c>
      <c r="S904" s="215">
        <v>0</v>
      </c>
      <c r="T904" s="216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17" t="s">
        <v>161</v>
      </c>
      <c r="AT904" s="217" t="s">
        <v>138</v>
      </c>
      <c r="AU904" s="217" t="s">
        <v>85</v>
      </c>
      <c r="AY904" s="19" t="s">
        <v>136</v>
      </c>
      <c r="BE904" s="218">
        <f>IF(N904="základní",J904,0)</f>
        <v>0</v>
      </c>
      <c r="BF904" s="218">
        <f>IF(N904="snížená",J904,0)</f>
        <v>0</v>
      </c>
      <c r="BG904" s="218">
        <f>IF(N904="zákl. přenesená",J904,0)</f>
        <v>0</v>
      </c>
      <c r="BH904" s="218">
        <f>IF(N904="sníž. přenesená",J904,0)</f>
        <v>0</v>
      </c>
      <c r="BI904" s="218">
        <f>IF(N904="nulová",J904,0)</f>
        <v>0</v>
      </c>
      <c r="BJ904" s="19" t="s">
        <v>83</v>
      </c>
      <c r="BK904" s="218">
        <f>ROUND(I904*H904,2)</f>
        <v>0</v>
      </c>
      <c r="BL904" s="19" t="s">
        <v>161</v>
      </c>
      <c r="BM904" s="217" t="s">
        <v>888</v>
      </c>
    </row>
    <row r="905" s="2" customFormat="1">
      <c r="A905" s="40"/>
      <c r="B905" s="41"/>
      <c r="C905" s="42"/>
      <c r="D905" s="219" t="s">
        <v>145</v>
      </c>
      <c r="E905" s="42"/>
      <c r="F905" s="220" t="s">
        <v>889</v>
      </c>
      <c r="G905" s="42"/>
      <c r="H905" s="42"/>
      <c r="I905" s="221"/>
      <c r="J905" s="42"/>
      <c r="K905" s="42"/>
      <c r="L905" s="46"/>
      <c r="M905" s="222"/>
      <c r="N905" s="223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145</v>
      </c>
      <c r="AU905" s="19" t="s">
        <v>85</v>
      </c>
    </row>
    <row r="906" s="14" customFormat="1">
      <c r="A906" s="14"/>
      <c r="B906" s="235"/>
      <c r="C906" s="236"/>
      <c r="D906" s="226" t="s">
        <v>147</v>
      </c>
      <c r="E906" s="237" t="s">
        <v>19</v>
      </c>
      <c r="F906" s="238" t="s">
        <v>83</v>
      </c>
      <c r="G906" s="236"/>
      <c r="H906" s="239">
        <v>1</v>
      </c>
      <c r="I906" s="240"/>
      <c r="J906" s="236"/>
      <c r="K906" s="236"/>
      <c r="L906" s="241"/>
      <c r="M906" s="242"/>
      <c r="N906" s="243"/>
      <c r="O906" s="243"/>
      <c r="P906" s="243"/>
      <c r="Q906" s="243"/>
      <c r="R906" s="243"/>
      <c r="S906" s="243"/>
      <c r="T906" s="24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5" t="s">
        <v>147</v>
      </c>
      <c r="AU906" s="245" t="s">
        <v>85</v>
      </c>
      <c r="AV906" s="14" t="s">
        <v>85</v>
      </c>
      <c r="AW906" s="14" t="s">
        <v>36</v>
      </c>
      <c r="AX906" s="14" t="s">
        <v>83</v>
      </c>
      <c r="AY906" s="245" t="s">
        <v>136</v>
      </c>
    </row>
    <row r="907" s="2" customFormat="1" ht="21.75" customHeight="1">
      <c r="A907" s="40"/>
      <c r="B907" s="41"/>
      <c r="C907" s="268" t="s">
        <v>890</v>
      </c>
      <c r="D907" s="268" t="s">
        <v>292</v>
      </c>
      <c r="E907" s="269" t="s">
        <v>891</v>
      </c>
      <c r="F907" s="270" t="s">
        <v>892</v>
      </c>
      <c r="G907" s="271" t="s">
        <v>372</v>
      </c>
      <c r="H907" s="272">
        <v>1</v>
      </c>
      <c r="I907" s="273"/>
      <c r="J907" s="274">
        <f>ROUND(I907*H907,2)</f>
        <v>0</v>
      </c>
      <c r="K907" s="270" t="s">
        <v>142</v>
      </c>
      <c r="L907" s="275"/>
      <c r="M907" s="276" t="s">
        <v>19</v>
      </c>
      <c r="N907" s="277" t="s">
        <v>47</v>
      </c>
      <c r="O907" s="86"/>
      <c r="P907" s="215">
        <f>O907*H907</f>
        <v>0</v>
      </c>
      <c r="Q907" s="215">
        <v>0.076999999999999999</v>
      </c>
      <c r="R907" s="215">
        <f>Q907*H907</f>
        <v>0.076999999999999999</v>
      </c>
      <c r="S907" s="215">
        <v>0</v>
      </c>
      <c r="T907" s="216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17" t="s">
        <v>410</v>
      </c>
      <c r="AT907" s="217" t="s">
        <v>292</v>
      </c>
      <c r="AU907" s="217" t="s">
        <v>85</v>
      </c>
      <c r="AY907" s="19" t="s">
        <v>136</v>
      </c>
      <c r="BE907" s="218">
        <f>IF(N907="základní",J907,0)</f>
        <v>0</v>
      </c>
      <c r="BF907" s="218">
        <f>IF(N907="snížená",J907,0)</f>
        <v>0</v>
      </c>
      <c r="BG907" s="218">
        <f>IF(N907="zákl. přenesená",J907,0)</f>
        <v>0</v>
      </c>
      <c r="BH907" s="218">
        <f>IF(N907="sníž. přenesená",J907,0)</f>
        <v>0</v>
      </c>
      <c r="BI907" s="218">
        <f>IF(N907="nulová",J907,0)</f>
        <v>0</v>
      </c>
      <c r="BJ907" s="19" t="s">
        <v>83</v>
      </c>
      <c r="BK907" s="218">
        <f>ROUND(I907*H907,2)</f>
        <v>0</v>
      </c>
      <c r="BL907" s="19" t="s">
        <v>161</v>
      </c>
      <c r="BM907" s="217" t="s">
        <v>893</v>
      </c>
    </row>
    <row r="908" s="14" customFormat="1">
      <c r="A908" s="14"/>
      <c r="B908" s="235"/>
      <c r="C908" s="236"/>
      <c r="D908" s="226" t="s">
        <v>147</v>
      </c>
      <c r="E908" s="237" t="s">
        <v>19</v>
      </c>
      <c r="F908" s="238" t="s">
        <v>83</v>
      </c>
      <c r="G908" s="236"/>
      <c r="H908" s="239">
        <v>1</v>
      </c>
      <c r="I908" s="240"/>
      <c r="J908" s="236"/>
      <c r="K908" s="236"/>
      <c r="L908" s="241"/>
      <c r="M908" s="242"/>
      <c r="N908" s="243"/>
      <c r="O908" s="243"/>
      <c r="P908" s="243"/>
      <c r="Q908" s="243"/>
      <c r="R908" s="243"/>
      <c r="S908" s="243"/>
      <c r="T908" s="24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45" t="s">
        <v>147</v>
      </c>
      <c r="AU908" s="245" t="s">
        <v>85</v>
      </c>
      <c r="AV908" s="14" t="s">
        <v>85</v>
      </c>
      <c r="AW908" s="14" t="s">
        <v>36</v>
      </c>
      <c r="AX908" s="14" t="s">
        <v>83</v>
      </c>
      <c r="AY908" s="245" t="s">
        <v>136</v>
      </c>
    </row>
    <row r="909" s="2" customFormat="1" ht="24.15" customHeight="1">
      <c r="A909" s="40"/>
      <c r="B909" s="41"/>
      <c r="C909" s="206" t="s">
        <v>894</v>
      </c>
      <c r="D909" s="206" t="s">
        <v>138</v>
      </c>
      <c r="E909" s="207" t="s">
        <v>895</v>
      </c>
      <c r="F909" s="208" t="s">
        <v>896</v>
      </c>
      <c r="G909" s="209" t="s">
        <v>795</v>
      </c>
      <c r="H909" s="278"/>
      <c r="I909" s="211"/>
      <c r="J909" s="212">
        <f>ROUND(I909*H909,2)</f>
        <v>0</v>
      </c>
      <c r="K909" s="208" t="s">
        <v>142</v>
      </c>
      <c r="L909" s="46"/>
      <c r="M909" s="213" t="s">
        <v>19</v>
      </c>
      <c r="N909" s="214" t="s">
        <v>47</v>
      </c>
      <c r="O909" s="86"/>
      <c r="P909" s="215">
        <f>O909*H909</f>
        <v>0</v>
      </c>
      <c r="Q909" s="215">
        <v>0</v>
      </c>
      <c r="R909" s="215">
        <f>Q909*H909</f>
        <v>0</v>
      </c>
      <c r="S909" s="215">
        <v>0</v>
      </c>
      <c r="T909" s="216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17" t="s">
        <v>161</v>
      </c>
      <c r="AT909" s="217" t="s">
        <v>138</v>
      </c>
      <c r="AU909" s="217" t="s">
        <v>85</v>
      </c>
      <c r="AY909" s="19" t="s">
        <v>136</v>
      </c>
      <c r="BE909" s="218">
        <f>IF(N909="základní",J909,0)</f>
        <v>0</v>
      </c>
      <c r="BF909" s="218">
        <f>IF(N909="snížená",J909,0)</f>
        <v>0</v>
      </c>
      <c r="BG909" s="218">
        <f>IF(N909="zákl. přenesená",J909,0)</f>
        <v>0</v>
      </c>
      <c r="BH909" s="218">
        <f>IF(N909="sníž. přenesená",J909,0)</f>
        <v>0</v>
      </c>
      <c r="BI909" s="218">
        <f>IF(N909="nulová",J909,0)</f>
        <v>0</v>
      </c>
      <c r="BJ909" s="19" t="s">
        <v>83</v>
      </c>
      <c r="BK909" s="218">
        <f>ROUND(I909*H909,2)</f>
        <v>0</v>
      </c>
      <c r="BL909" s="19" t="s">
        <v>161</v>
      </c>
      <c r="BM909" s="217" t="s">
        <v>897</v>
      </c>
    </row>
    <row r="910" s="2" customFormat="1">
      <c r="A910" s="40"/>
      <c r="B910" s="41"/>
      <c r="C910" s="42"/>
      <c r="D910" s="219" t="s">
        <v>145</v>
      </c>
      <c r="E910" s="42"/>
      <c r="F910" s="220" t="s">
        <v>898</v>
      </c>
      <c r="G910" s="42"/>
      <c r="H910" s="42"/>
      <c r="I910" s="221"/>
      <c r="J910" s="42"/>
      <c r="K910" s="42"/>
      <c r="L910" s="46"/>
      <c r="M910" s="222"/>
      <c r="N910" s="223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145</v>
      </c>
      <c r="AU910" s="19" t="s">
        <v>85</v>
      </c>
    </row>
    <row r="911" s="12" customFormat="1" ht="22.8" customHeight="1">
      <c r="A911" s="12"/>
      <c r="B911" s="190"/>
      <c r="C911" s="191"/>
      <c r="D911" s="192" t="s">
        <v>75</v>
      </c>
      <c r="E911" s="204" t="s">
        <v>899</v>
      </c>
      <c r="F911" s="204" t="s">
        <v>900</v>
      </c>
      <c r="G911" s="191"/>
      <c r="H911" s="191"/>
      <c r="I911" s="194"/>
      <c r="J911" s="205">
        <f>BK911</f>
        <v>0</v>
      </c>
      <c r="K911" s="191"/>
      <c r="L911" s="196"/>
      <c r="M911" s="197"/>
      <c r="N911" s="198"/>
      <c r="O911" s="198"/>
      <c r="P911" s="199">
        <f>SUM(P912:P966)</f>
        <v>0</v>
      </c>
      <c r="Q911" s="198"/>
      <c r="R911" s="199">
        <f>SUM(R912:R966)</f>
        <v>0.025852049999999994</v>
      </c>
      <c r="S911" s="198"/>
      <c r="T911" s="200">
        <f>SUM(T912:T966)</f>
        <v>0.013371749999999998</v>
      </c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R911" s="201" t="s">
        <v>85</v>
      </c>
      <c r="AT911" s="202" t="s">
        <v>75</v>
      </c>
      <c r="AU911" s="202" t="s">
        <v>83</v>
      </c>
      <c r="AY911" s="201" t="s">
        <v>136</v>
      </c>
      <c r="BK911" s="203">
        <f>SUM(BK912:BK966)</f>
        <v>0</v>
      </c>
    </row>
    <row r="912" s="2" customFormat="1" ht="16.5" customHeight="1">
      <c r="A912" s="40"/>
      <c r="B912" s="41"/>
      <c r="C912" s="206" t="s">
        <v>901</v>
      </c>
      <c r="D912" s="206" t="s">
        <v>138</v>
      </c>
      <c r="E912" s="207" t="s">
        <v>902</v>
      </c>
      <c r="F912" s="208" t="s">
        <v>903</v>
      </c>
      <c r="G912" s="209" t="s">
        <v>141</v>
      </c>
      <c r="H912" s="210">
        <v>89.144999999999996</v>
      </c>
      <c r="I912" s="211"/>
      <c r="J912" s="212">
        <f>ROUND(I912*H912,2)</f>
        <v>0</v>
      </c>
      <c r="K912" s="208" t="s">
        <v>142</v>
      </c>
      <c r="L912" s="46"/>
      <c r="M912" s="213" t="s">
        <v>19</v>
      </c>
      <c r="N912" s="214" t="s">
        <v>47</v>
      </c>
      <c r="O912" s="86"/>
      <c r="P912" s="215">
        <f>O912*H912</f>
        <v>0</v>
      </c>
      <c r="Q912" s="215">
        <v>0</v>
      </c>
      <c r="R912" s="215">
        <f>Q912*H912</f>
        <v>0</v>
      </c>
      <c r="S912" s="215">
        <v>0</v>
      </c>
      <c r="T912" s="216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17" t="s">
        <v>161</v>
      </c>
      <c r="AT912" s="217" t="s">
        <v>138</v>
      </c>
      <c r="AU912" s="217" t="s">
        <v>85</v>
      </c>
      <c r="AY912" s="19" t="s">
        <v>136</v>
      </c>
      <c r="BE912" s="218">
        <f>IF(N912="základní",J912,0)</f>
        <v>0</v>
      </c>
      <c r="BF912" s="218">
        <f>IF(N912="snížená",J912,0)</f>
        <v>0</v>
      </c>
      <c r="BG912" s="218">
        <f>IF(N912="zákl. přenesená",J912,0)</f>
        <v>0</v>
      </c>
      <c r="BH912" s="218">
        <f>IF(N912="sníž. přenesená",J912,0)</f>
        <v>0</v>
      </c>
      <c r="BI912" s="218">
        <f>IF(N912="nulová",J912,0)</f>
        <v>0</v>
      </c>
      <c r="BJ912" s="19" t="s">
        <v>83</v>
      </c>
      <c r="BK912" s="218">
        <f>ROUND(I912*H912,2)</f>
        <v>0</v>
      </c>
      <c r="BL912" s="19" t="s">
        <v>161</v>
      </c>
      <c r="BM912" s="217" t="s">
        <v>904</v>
      </c>
    </row>
    <row r="913" s="2" customFormat="1">
      <c r="A913" s="40"/>
      <c r="B913" s="41"/>
      <c r="C913" s="42"/>
      <c r="D913" s="219" t="s">
        <v>145</v>
      </c>
      <c r="E913" s="42"/>
      <c r="F913" s="220" t="s">
        <v>905</v>
      </c>
      <c r="G913" s="42"/>
      <c r="H913" s="42"/>
      <c r="I913" s="221"/>
      <c r="J913" s="42"/>
      <c r="K913" s="42"/>
      <c r="L913" s="46"/>
      <c r="M913" s="222"/>
      <c r="N913" s="223"/>
      <c r="O913" s="86"/>
      <c r="P913" s="86"/>
      <c r="Q913" s="86"/>
      <c r="R913" s="86"/>
      <c r="S913" s="86"/>
      <c r="T913" s="87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T913" s="19" t="s">
        <v>145</v>
      </c>
      <c r="AU913" s="19" t="s">
        <v>85</v>
      </c>
    </row>
    <row r="914" s="13" customFormat="1">
      <c r="A914" s="13"/>
      <c r="B914" s="224"/>
      <c r="C914" s="225"/>
      <c r="D914" s="226" t="s">
        <v>147</v>
      </c>
      <c r="E914" s="227" t="s">
        <v>19</v>
      </c>
      <c r="F914" s="228" t="s">
        <v>461</v>
      </c>
      <c r="G914" s="225"/>
      <c r="H914" s="227" t="s">
        <v>19</v>
      </c>
      <c r="I914" s="229"/>
      <c r="J914" s="225"/>
      <c r="K914" s="225"/>
      <c r="L914" s="230"/>
      <c r="M914" s="231"/>
      <c r="N914" s="232"/>
      <c r="O914" s="232"/>
      <c r="P914" s="232"/>
      <c r="Q914" s="232"/>
      <c r="R914" s="232"/>
      <c r="S914" s="232"/>
      <c r="T914" s="23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4" t="s">
        <v>147</v>
      </c>
      <c r="AU914" s="234" t="s">
        <v>85</v>
      </c>
      <c r="AV914" s="13" t="s">
        <v>83</v>
      </c>
      <c r="AW914" s="13" t="s">
        <v>36</v>
      </c>
      <c r="AX914" s="13" t="s">
        <v>76</v>
      </c>
      <c r="AY914" s="234" t="s">
        <v>136</v>
      </c>
    </row>
    <row r="915" s="14" customFormat="1">
      <c r="A915" s="14"/>
      <c r="B915" s="235"/>
      <c r="C915" s="236"/>
      <c r="D915" s="226" t="s">
        <v>147</v>
      </c>
      <c r="E915" s="237" t="s">
        <v>19</v>
      </c>
      <c r="F915" s="238" t="s">
        <v>906</v>
      </c>
      <c r="G915" s="236"/>
      <c r="H915" s="239">
        <v>16.065000000000001</v>
      </c>
      <c r="I915" s="240"/>
      <c r="J915" s="236"/>
      <c r="K915" s="236"/>
      <c r="L915" s="241"/>
      <c r="M915" s="242"/>
      <c r="N915" s="243"/>
      <c r="O915" s="243"/>
      <c r="P915" s="243"/>
      <c r="Q915" s="243"/>
      <c r="R915" s="243"/>
      <c r="S915" s="243"/>
      <c r="T915" s="24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45" t="s">
        <v>147</v>
      </c>
      <c r="AU915" s="245" t="s">
        <v>85</v>
      </c>
      <c r="AV915" s="14" t="s">
        <v>85</v>
      </c>
      <c r="AW915" s="14" t="s">
        <v>36</v>
      </c>
      <c r="AX915" s="14" t="s">
        <v>76</v>
      </c>
      <c r="AY915" s="245" t="s">
        <v>136</v>
      </c>
    </row>
    <row r="916" s="14" customFormat="1">
      <c r="A916" s="14"/>
      <c r="B916" s="235"/>
      <c r="C916" s="236"/>
      <c r="D916" s="226" t="s">
        <v>147</v>
      </c>
      <c r="E916" s="237" t="s">
        <v>19</v>
      </c>
      <c r="F916" s="238" t="s">
        <v>907</v>
      </c>
      <c r="G916" s="236"/>
      <c r="H916" s="239">
        <v>15.300000000000001</v>
      </c>
      <c r="I916" s="240"/>
      <c r="J916" s="236"/>
      <c r="K916" s="236"/>
      <c r="L916" s="241"/>
      <c r="M916" s="242"/>
      <c r="N916" s="243"/>
      <c r="O916" s="243"/>
      <c r="P916" s="243"/>
      <c r="Q916" s="243"/>
      <c r="R916" s="243"/>
      <c r="S916" s="243"/>
      <c r="T916" s="24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45" t="s">
        <v>147</v>
      </c>
      <c r="AU916" s="245" t="s">
        <v>85</v>
      </c>
      <c r="AV916" s="14" t="s">
        <v>85</v>
      </c>
      <c r="AW916" s="14" t="s">
        <v>36</v>
      </c>
      <c r="AX916" s="14" t="s">
        <v>76</v>
      </c>
      <c r="AY916" s="245" t="s">
        <v>136</v>
      </c>
    </row>
    <row r="917" s="13" customFormat="1">
      <c r="A917" s="13"/>
      <c r="B917" s="224"/>
      <c r="C917" s="225"/>
      <c r="D917" s="226" t="s">
        <v>147</v>
      </c>
      <c r="E917" s="227" t="s">
        <v>19</v>
      </c>
      <c r="F917" s="228" t="s">
        <v>363</v>
      </c>
      <c r="G917" s="225"/>
      <c r="H917" s="227" t="s">
        <v>19</v>
      </c>
      <c r="I917" s="229"/>
      <c r="J917" s="225"/>
      <c r="K917" s="225"/>
      <c r="L917" s="230"/>
      <c r="M917" s="231"/>
      <c r="N917" s="232"/>
      <c r="O917" s="232"/>
      <c r="P917" s="232"/>
      <c r="Q917" s="232"/>
      <c r="R917" s="232"/>
      <c r="S917" s="232"/>
      <c r="T917" s="23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4" t="s">
        <v>147</v>
      </c>
      <c r="AU917" s="234" t="s">
        <v>85</v>
      </c>
      <c r="AV917" s="13" t="s">
        <v>83</v>
      </c>
      <c r="AW917" s="13" t="s">
        <v>36</v>
      </c>
      <c r="AX917" s="13" t="s">
        <v>76</v>
      </c>
      <c r="AY917" s="234" t="s">
        <v>136</v>
      </c>
    </row>
    <row r="918" s="14" customFormat="1">
      <c r="A918" s="14"/>
      <c r="B918" s="235"/>
      <c r="C918" s="236"/>
      <c r="D918" s="226" t="s">
        <v>147</v>
      </c>
      <c r="E918" s="237" t="s">
        <v>19</v>
      </c>
      <c r="F918" s="238" t="s">
        <v>908</v>
      </c>
      <c r="G918" s="236"/>
      <c r="H918" s="239">
        <v>20.25</v>
      </c>
      <c r="I918" s="240"/>
      <c r="J918" s="236"/>
      <c r="K918" s="236"/>
      <c r="L918" s="241"/>
      <c r="M918" s="242"/>
      <c r="N918" s="243"/>
      <c r="O918" s="243"/>
      <c r="P918" s="243"/>
      <c r="Q918" s="243"/>
      <c r="R918" s="243"/>
      <c r="S918" s="243"/>
      <c r="T918" s="24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T918" s="245" t="s">
        <v>147</v>
      </c>
      <c r="AU918" s="245" t="s">
        <v>85</v>
      </c>
      <c r="AV918" s="14" t="s">
        <v>85</v>
      </c>
      <c r="AW918" s="14" t="s">
        <v>36</v>
      </c>
      <c r="AX918" s="14" t="s">
        <v>76</v>
      </c>
      <c r="AY918" s="245" t="s">
        <v>136</v>
      </c>
    </row>
    <row r="919" s="14" customFormat="1">
      <c r="A919" s="14"/>
      <c r="B919" s="235"/>
      <c r="C919" s="236"/>
      <c r="D919" s="226" t="s">
        <v>147</v>
      </c>
      <c r="E919" s="237" t="s">
        <v>19</v>
      </c>
      <c r="F919" s="238" t="s">
        <v>909</v>
      </c>
      <c r="G919" s="236"/>
      <c r="H919" s="239">
        <v>19.23</v>
      </c>
      <c r="I919" s="240"/>
      <c r="J919" s="236"/>
      <c r="K919" s="236"/>
      <c r="L919" s="241"/>
      <c r="M919" s="242"/>
      <c r="N919" s="243"/>
      <c r="O919" s="243"/>
      <c r="P919" s="243"/>
      <c r="Q919" s="243"/>
      <c r="R919" s="243"/>
      <c r="S919" s="243"/>
      <c r="T919" s="24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5" t="s">
        <v>147</v>
      </c>
      <c r="AU919" s="245" t="s">
        <v>85</v>
      </c>
      <c r="AV919" s="14" t="s">
        <v>85</v>
      </c>
      <c r="AW919" s="14" t="s">
        <v>36</v>
      </c>
      <c r="AX919" s="14" t="s">
        <v>76</v>
      </c>
      <c r="AY919" s="245" t="s">
        <v>136</v>
      </c>
    </row>
    <row r="920" s="13" customFormat="1">
      <c r="A920" s="13"/>
      <c r="B920" s="224"/>
      <c r="C920" s="225"/>
      <c r="D920" s="226" t="s">
        <v>147</v>
      </c>
      <c r="E920" s="227" t="s">
        <v>19</v>
      </c>
      <c r="F920" s="228" t="s">
        <v>365</v>
      </c>
      <c r="G920" s="225"/>
      <c r="H920" s="227" t="s">
        <v>19</v>
      </c>
      <c r="I920" s="229"/>
      <c r="J920" s="225"/>
      <c r="K920" s="225"/>
      <c r="L920" s="230"/>
      <c r="M920" s="231"/>
      <c r="N920" s="232"/>
      <c r="O920" s="232"/>
      <c r="P920" s="232"/>
      <c r="Q920" s="232"/>
      <c r="R920" s="232"/>
      <c r="S920" s="232"/>
      <c r="T920" s="23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4" t="s">
        <v>147</v>
      </c>
      <c r="AU920" s="234" t="s">
        <v>85</v>
      </c>
      <c r="AV920" s="13" t="s">
        <v>83</v>
      </c>
      <c r="AW920" s="13" t="s">
        <v>36</v>
      </c>
      <c r="AX920" s="13" t="s">
        <v>76</v>
      </c>
      <c r="AY920" s="234" t="s">
        <v>136</v>
      </c>
    </row>
    <row r="921" s="14" customFormat="1">
      <c r="A921" s="14"/>
      <c r="B921" s="235"/>
      <c r="C921" s="236"/>
      <c r="D921" s="226" t="s">
        <v>147</v>
      </c>
      <c r="E921" s="237" t="s">
        <v>19</v>
      </c>
      <c r="F921" s="238" t="s">
        <v>910</v>
      </c>
      <c r="G921" s="236"/>
      <c r="H921" s="239">
        <v>18.300000000000001</v>
      </c>
      <c r="I921" s="240"/>
      <c r="J921" s="236"/>
      <c r="K921" s="236"/>
      <c r="L921" s="241"/>
      <c r="M921" s="242"/>
      <c r="N921" s="243"/>
      <c r="O921" s="243"/>
      <c r="P921" s="243"/>
      <c r="Q921" s="243"/>
      <c r="R921" s="243"/>
      <c r="S921" s="243"/>
      <c r="T921" s="24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5" t="s">
        <v>147</v>
      </c>
      <c r="AU921" s="245" t="s">
        <v>85</v>
      </c>
      <c r="AV921" s="14" t="s">
        <v>85</v>
      </c>
      <c r="AW921" s="14" t="s">
        <v>36</v>
      </c>
      <c r="AX921" s="14" t="s">
        <v>76</v>
      </c>
      <c r="AY921" s="245" t="s">
        <v>136</v>
      </c>
    </row>
    <row r="922" s="15" customFormat="1">
      <c r="A922" s="15"/>
      <c r="B922" s="246"/>
      <c r="C922" s="247"/>
      <c r="D922" s="226" t="s">
        <v>147</v>
      </c>
      <c r="E922" s="248" t="s">
        <v>19</v>
      </c>
      <c r="F922" s="249" t="s">
        <v>152</v>
      </c>
      <c r="G922" s="247"/>
      <c r="H922" s="250">
        <v>89.144999999999996</v>
      </c>
      <c r="I922" s="251"/>
      <c r="J922" s="247"/>
      <c r="K922" s="247"/>
      <c r="L922" s="252"/>
      <c r="M922" s="253"/>
      <c r="N922" s="254"/>
      <c r="O922" s="254"/>
      <c r="P922" s="254"/>
      <c r="Q922" s="254"/>
      <c r="R922" s="254"/>
      <c r="S922" s="254"/>
      <c r="T922" s="25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56" t="s">
        <v>147</v>
      </c>
      <c r="AU922" s="256" t="s">
        <v>85</v>
      </c>
      <c r="AV922" s="15" t="s">
        <v>143</v>
      </c>
      <c r="AW922" s="15" t="s">
        <v>36</v>
      </c>
      <c r="AX922" s="15" t="s">
        <v>83</v>
      </c>
      <c r="AY922" s="256" t="s">
        <v>136</v>
      </c>
    </row>
    <row r="923" s="2" customFormat="1" ht="16.5" customHeight="1">
      <c r="A923" s="40"/>
      <c r="B923" s="41"/>
      <c r="C923" s="206" t="s">
        <v>911</v>
      </c>
      <c r="D923" s="206" t="s">
        <v>138</v>
      </c>
      <c r="E923" s="207" t="s">
        <v>912</v>
      </c>
      <c r="F923" s="208" t="s">
        <v>913</v>
      </c>
      <c r="G923" s="209" t="s">
        <v>141</v>
      </c>
      <c r="H923" s="210">
        <v>89.144999999999996</v>
      </c>
      <c r="I923" s="211"/>
      <c r="J923" s="212">
        <f>ROUND(I923*H923,2)</f>
        <v>0</v>
      </c>
      <c r="K923" s="208" t="s">
        <v>142</v>
      </c>
      <c r="L923" s="46"/>
      <c r="M923" s="213" t="s">
        <v>19</v>
      </c>
      <c r="N923" s="214" t="s">
        <v>47</v>
      </c>
      <c r="O923" s="86"/>
      <c r="P923" s="215">
        <f>O923*H923</f>
        <v>0</v>
      </c>
      <c r="Q923" s="215">
        <v>0</v>
      </c>
      <c r="R923" s="215">
        <f>Q923*H923</f>
        <v>0</v>
      </c>
      <c r="S923" s="215">
        <v>0.00014999999999999999</v>
      </c>
      <c r="T923" s="216">
        <f>S923*H923</f>
        <v>0.013371749999999998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17" t="s">
        <v>161</v>
      </c>
      <c r="AT923" s="217" t="s">
        <v>138</v>
      </c>
      <c r="AU923" s="217" t="s">
        <v>85</v>
      </c>
      <c r="AY923" s="19" t="s">
        <v>136</v>
      </c>
      <c r="BE923" s="218">
        <f>IF(N923="základní",J923,0)</f>
        <v>0</v>
      </c>
      <c r="BF923" s="218">
        <f>IF(N923="snížená",J923,0)</f>
        <v>0</v>
      </c>
      <c r="BG923" s="218">
        <f>IF(N923="zákl. přenesená",J923,0)</f>
        <v>0</v>
      </c>
      <c r="BH923" s="218">
        <f>IF(N923="sníž. přenesená",J923,0)</f>
        <v>0</v>
      </c>
      <c r="BI923" s="218">
        <f>IF(N923="nulová",J923,0)</f>
        <v>0</v>
      </c>
      <c r="BJ923" s="19" t="s">
        <v>83</v>
      </c>
      <c r="BK923" s="218">
        <f>ROUND(I923*H923,2)</f>
        <v>0</v>
      </c>
      <c r="BL923" s="19" t="s">
        <v>161</v>
      </c>
      <c r="BM923" s="217" t="s">
        <v>914</v>
      </c>
    </row>
    <row r="924" s="2" customFormat="1">
      <c r="A924" s="40"/>
      <c r="B924" s="41"/>
      <c r="C924" s="42"/>
      <c r="D924" s="219" t="s">
        <v>145</v>
      </c>
      <c r="E924" s="42"/>
      <c r="F924" s="220" t="s">
        <v>915</v>
      </c>
      <c r="G924" s="42"/>
      <c r="H924" s="42"/>
      <c r="I924" s="221"/>
      <c r="J924" s="42"/>
      <c r="K924" s="42"/>
      <c r="L924" s="46"/>
      <c r="M924" s="222"/>
      <c r="N924" s="223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145</v>
      </c>
      <c r="AU924" s="19" t="s">
        <v>85</v>
      </c>
    </row>
    <row r="925" s="13" customFormat="1">
      <c r="A925" s="13"/>
      <c r="B925" s="224"/>
      <c r="C925" s="225"/>
      <c r="D925" s="226" t="s">
        <v>147</v>
      </c>
      <c r="E925" s="227" t="s">
        <v>19</v>
      </c>
      <c r="F925" s="228" t="s">
        <v>461</v>
      </c>
      <c r="G925" s="225"/>
      <c r="H925" s="227" t="s">
        <v>19</v>
      </c>
      <c r="I925" s="229"/>
      <c r="J925" s="225"/>
      <c r="K925" s="225"/>
      <c r="L925" s="230"/>
      <c r="M925" s="231"/>
      <c r="N925" s="232"/>
      <c r="O925" s="232"/>
      <c r="P925" s="232"/>
      <c r="Q925" s="232"/>
      <c r="R925" s="232"/>
      <c r="S925" s="232"/>
      <c r="T925" s="23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4" t="s">
        <v>147</v>
      </c>
      <c r="AU925" s="234" t="s">
        <v>85</v>
      </c>
      <c r="AV925" s="13" t="s">
        <v>83</v>
      </c>
      <c r="AW925" s="13" t="s">
        <v>36</v>
      </c>
      <c r="AX925" s="13" t="s">
        <v>76</v>
      </c>
      <c r="AY925" s="234" t="s">
        <v>136</v>
      </c>
    </row>
    <row r="926" s="14" customFormat="1">
      <c r="A926" s="14"/>
      <c r="B926" s="235"/>
      <c r="C926" s="236"/>
      <c r="D926" s="226" t="s">
        <v>147</v>
      </c>
      <c r="E926" s="237" t="s">
        <v>19</v>
      </c>
      <c r="F926" s="238" t="s">
        <v>906</v>
      </c>
      <c r="G926" s="236"/>
      <c r="H926" s="239">
        <v>16.065000000000001</v>
      </c>
      <c r="I926" s="240"/>
      <c r="J926" s="236"/>
      <c r="K926" s="236"/>
      <c r="L926" s="241"/>
      <c r="M926" s="242"/>
      <c r="N926" s="243"/>
      <c r="O926" s="243"/>
      <c r="P926" s="243"/>
      <c r="Q926" s="243"/>
      <c r="R926" s="243"/>
      <c r="S926" s="243"/>
      <c r="T926" s="24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45" t="s">
        <v>147</v>
      </c>
      <c r="AU926" s="245" t="s">
        <v>85</v>
      </c>
      <c r="AV926" s="14" t="s">
        <v>85</v>
      </c>
      <c r="AW926" s="14" t="s">
        <v>36</v>
      </c>
      <c r="AX926" s="14" t="s">
        <v>76</v>
      </c>
      <c r="AY926" s="245" t="s">
        <v>136</v>
      </c>
    </row>
    <row r="927" s="14" customFormat="1">
      <c r="A927" s="14"/>
      <c r="B927" s="235"/>
      <c r="C927" s="236"/>
      <c r="D927" s="226" t="s">
        <v>147</v>
      </c>
      <c r="E927" s="237" t="s">
        <v>19</v>
      </c>
      <c r="F927" s="238" t="s">
        <v>907</v>
      </c>
      <c r="G927" s="236"/>
      <c r="H927" s="239">
        <v>15.300000000000001</v>
      </c>
      <c r="I927" s="240"/>
      <c r="J927" s="236"/>
      <c r="K927" s="236"/>
      <c r="L927" s="241"/>
      <c r="M927" s="242"/>
      <c r="N927" s="243"/>
      <c r="O927" s="243"/>
      <c r="P927" s="243"/>
      <c r="Q927" s="243"/>
      <c r="R927" s="243"/>
      <c r="S927" s="243"/>
      <c r="T927" s="24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5" t="s">
        <v>147</v>
      </c>
      <c r="AU927" s="245" t="s">
        <v>85</v>
      </c>
      <c r="AV927" s="14" t="s">
        <v>85</v>
      </c>
      <c r="AW927" s="14" t="s">
        <v>36</v>
      </c>
      <c r="AX927" s="14" t="s">
        <v>76</v>
      </c>
      <c r="AY927" s="245" t="s">
        <v>136</v>
      </c>
    </row>
    <row r="928" s="13" customFormat="1">
      <c r="A928" s="13"/>
      <c r="B928" s="224"/>
      <c r="C928" s="225"/>
      <c r="D928" s="226" t="s">
        <v>147</v>
      </c>
      <c r="E928" s="227" t="s">
        <v>19</v>
      </c>
      <c r="F928" s="228" t="s">
        <v>363</v>
      </c>
      <c r="G928" s="225"/>
      <c r="H928" s="227" t="s">
        <v>19</v>
      </c>
      <c r="I928" s="229"/>
      <c r="J928" s="225"/>
      <c r="K928" s="225"/>
      <c r="L928" s="230"/>
      <c r="M928" s="231"/>
      <c r="N928" s="232"/>
      <c r="O928" s="232"/>
      <c r="P928" s="232"/>
      <c r="Q928" s="232"/>
      <c r="R928" s="232"/>
      <c r="S928" s="232"/>
      <c r="T928" s="23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4" t="s">
        <v>147</v>
      </c>
      <c r="AU928" s="234" t="s">
        <v>85</v>
      </c>
      <c r="AV928" s="13" t="s">
        <v>83</v>
      </c>
      <c r="AW928" s="13" t="s">
        <v>36</v>
      </c>
      <c r="AX928" s="13" t="s">
        <v>76</v>
      </c>
      <c r="AY928" s="234" t="s">
        <v>136</v>
      </c>
    </row>
    <row r="929" s="14" customFormat="1">
      <c r="A929" s="14"/>
      <c r="B929" s="235"/>
      <c r="C929" s="236"/>
      <c r="D929" s="226" t="s">
        <v>147</v>
      </c>
      <c r="E929" s="237" t="s">
        <v>19</v>
      </c>
      <c r="F929" s="238" t="s">
        <v>908</v>
      </c>
      <c r="G929" s="236"/>
      <c r="H929" s="239">
        <v>20.25</v>
      </c>
      <c r="I929" s="240"/>
      <c r="J929" s="236"/>
      <c r="K929" s="236"/>
      <c r="L929" s="241"/>
      <c r="M929" s="242"/>
      <c r="N929" s="243"/>
      <c r="O929" s="243"/>
      <c r="P929" s="243"/>
      <c r="Q929" s="243"/>
      <c r="R929" s="243"/>
      <c r="S929" s="243"/>
      <c r="T929" s="24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5" t="s">
        <v>147</v>
      </c>
      <c r="AU929" s="245" t="s">
        <v>85</v>
      </c>
      <c r="AV929" s="14" t="s">
        <v>85</v>
      </c>
      <c r="AW929" s="14" t="s">
        <v>36</v>
      </c>
      <c r="AX929" s="14" t="s">
        <v>76</v>
      </c>
      <c r="AY929" s="245" t="s">
        <v>136</v>
      </c>
    </row>
    <row r="930" s="14" customFormat="1">
      <c r="A930" s="14"/>
      <c r="B930" s="235"/>
      <c r="C930" s="236"/>
      <c r="D930" s="226" t="s">
        <v>147</v>
      </c>
      <c r="E930" s="237" t="s">
        <v>19</v>
      </c>
      <c r="F930" s="238" t="s">
        <v>909</v>
      </c>
      <c r="G930" s="236"/>
      <c r="H930" s="239">
        <v>19.23</v>
      </c>
      <c r="I930" s="240"/>
      <c r="J930" s="236"/>
      <c r="K930" s="236"/>
      <c r="L930" s="241"/>
      <c r="M930" s="242"/>
      <c r="N930" s="243"/>
      <c r="O930" s="243"/>
      <c r="P930" s="243"/>
      <c r="Q930" s="243"/>
      <c r="R930" s="243"/>
      <c r="S930" s="243"/>
      <c r="T930" s="24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45" t="s">
        <v>147</v>
      </c>
      <c r="AU930" s="245" t="s">
        <v>85</v>
      </c>
      <c r="AV930" s="14" t="s">
        <v>85</v>
      </c>
      <c r="AW930" s="14" t="s">
        <v>36</v>
      </c>
      <c r="AX930" s="14" t="s">
        <v>76</v>
      </c>
      <c r="AY930" s="245" t="s">
        <v>136</v>
      </c>
    </row>
    <row r="931" s="13" customFormat="1">
      <c r="A931" s="13"/>
      <c r="B931" s="224"/>
      <c r="C931" s="225"/>
      <c r="D931" s="226" t="s">
        <v>147</v>
      </c>
      <c r="E931" s="227" t="s">
        <v>19</v>
      </c>
      <c r="F931" s="228" t="s">
        <v>365</v>
      </c>
      <c r="G931" s="225"/>
      <c r="H931" s="227" t="s">
        <v>19</v>
      </c>
      <c r="I931" s="229"/>
      <c r="J931" s="225"/>
      <c r="K931" s="225"/>
      <c r="L931" s="230"/>
      <c r="M931" s="231"/>
      <c r="N931" s="232"/>
      <c r="O931" s="232"/>
      <c r="P931" s="232"/>
      <c r="Q931" s="232"/>
      <c r="R931" s="232"/>
      <c r="S931" s="232"/>
      <c r="T931" s="23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4" t="s">
        <v>147</v>
      </c>
      <c r="AU931" s="234" t="s">
        <v>85</v>
      </c>
      <c r="AV931" s="13" t="s">
        <v>83</v>
      </c>
      <c r="AW931" s="13" t="s">
        <v>36</v>
      </c>
      <c r="AX931" s="13" t="s">
        <v>76</v>
      </c>
      <c r="AY931" s="234" t="s">
        <v>136</v>
      </c>
    </row>
    <row r="932" s="14" customFormat="1">
      <c r="A932" s="14"/>
      <c r="B932" s="235"/>
      <c r="C932" s="236"/>
      <c r="D932" s="226" t="s">
        <v>147</v>
      </c>
      <c r="E932" s="237" t="s">
        <v>19</v>
      </c>
      <c r="F932" s="238" t="s">
        <v>910</v>
      </c>
      <c r="G932" s="236"/>
      <c r="H932" s="239">
        <v>18.300000000000001</v>
      </c>
      <c r="I932" s="240"/>
      <c r="J932" s="236"/>
      <c r="K932" s="236"/>
      <c r="L932" s="241"/>
      <c r="M932" s="242"/>
      <c r="N932" s="243"/>
      <c r="O932" s="243"/>
      <c r="P932" s="243"/>
      <c r="Q932" s="243"/>
      <c r="R932" s="243"/>
      <c r="S932" s="243"/>
      <c r="T932" s="24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45" t="s">
        <v>147</v>
      </c>
      <c r="AU932" s="245" t="s">
        <v>85</v>
      </c>
      <c r="AV932" s="14" t="s">
        <v>85</v>
      </c>
      <c r="AW932" s="14" t="s">
        <v>36</v>
      </c>
      <c r="AX932" s="14" t="s">
        <v>76</v>
      </c>
      <c r="AY932" s="245" t="s">
        <v>136</v>
      </c>
    </row>
    <row r="933" s="15" customFormat="1">
      <c r="A933" s="15"/>
      <c r="B933" s="246"/>
      <c r="C933" s="247"/>
      <c r="D933" s="226" t="s">
        <v>147</v>
      </c>
      <c r="E933" s="248" t="s">
        <v>19</v>
      </c>
      <c r="F933" s="249" t="s">
        <v>152</v>
      </c>
      <c r="G933" s="247"/>
      <c r="H933" s="250">
        <v>89.144999999999996</v>
      </c>
      <c r="I933" s="251"/>
      <c r="J933" s="247"/>
      <c r="K933" s="247"/>
      <c r="L933" s="252"/>
      <c r="M933" s="253"/>
      <c r="N933" s="254"/>
      <c r="O933" s="254"/>
      <c r="P933" s="254"/>
      <c r="Q933" s="254"/>
      <c r="R933" s="254"/>
      <c r="S933" s="254"/>
      <c r="T933" s="25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T933" s="256" t="s">
        <v>147</v>
      </c>
      <c r="AU933" s="256" t="s">
        <v>85</v>
      </c>
      <c r="AV933" s="15" t="s">
        <v>143</v>
      </c>
      <c r="AW933" s="15" t="s">
        <v>36</v>
      </c>
      <c r="AX933" s="15" t="s">
        <v>83</v>
      </c>
      <c r="AY933" s="256" t="s">
        <v>136</v>
      </c>
    </row>
    <row r="934" s="2" customFormat="1" ht="16.5" customHeight="1">
      <c r="A934" s="40"/>
      <c r="B934" s="41"/>
      <c r="C934" s="206" t="s">
        <v>916</v>
      </c>
      <c r="D934" s="206" t="s">
        <v>138</v>
      </c>
      <c r="E934" s="207" t="s">
        <v>917</v>
      </c>
      <c r="F934" s="208" t="s">
        <v>918</v>
      </c>
      <c r="G934" s="209" t="s">
        <v>141</v>
      </c>
      <c r="H934" s="210">
        <v>89.144999999999996</v>
      </c>
      <c r="I934" s="211"/>
      <c r="J934" s="212">
        <f>ROUND(I934*H934,2)</f>
        <v>0</v>
      </c>
      <c r="K934" s="208" t="s">
        <v>142</v>
      </c>
      <c r="L934" s="46"/>
      <c r="M934" s="213" t="s">
        <v>19</v>
      </c>
      <c r="N934" s="214" t="s">
        <v>47</v>
      </c>
      <c r="O934" s="86"/>
      <c r="P934" s="215">
        <f>O934*H934</f>
        <v>0</v>
      </c>
      <c r="Q934" s="215">
        <v>0</v>
      </c>
      <c r="R934" s="215">
        <f>Q934*H934</f>
        <v>0</v>
      </c>
      <c r="S934" s="215">
        <v>0</v>
      </c>
      <c r="T934" s="216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17" t="s">
        <v>161</v>
      </c>
      <c r="AT934" s="217" t="s">
        <v>138</v>
      </c>
      <c r="AU934" s="217" t="s">
        <v>85</v>
      </c>
      <c r="AY934" s="19" t="s">
        <v>136</v>
      </c>
      <c r="BE934" s="218">
        <f>IF(N934="základní",J934,0)</f>
        <v>0</v>
      </c>
      <c r="BF934" s="218">
        <f>IF(N934="snížená",J934,0)</f>
        <v>0</v>
      </c>
      <c r="BG934" s="218">
        <f>IF(N934="zákl. přenesená",J934,0)</f>
        <v>0</v>
      </c>
      <c r="BH934" s="218">
        <f>IF(N934="sníž. přenesená",J934,0)</f>
        <v>0</v>
      </c>
      <c r="BI934" s="218">
        <f>IF(N934="nulová",J934,0)</f>
        <v>0</v>
      </c>
      <c r="BJ934" s="19" t="s">
        <v>83</v>
      </c>
      <c r="BK934" s="218">
        <f>ROUND(I934*H934,2)</f>
        <v>0</v>
      </c>
      <c r="BL934" s="19" t="s">
        <v>161</v>
      </c>
      <c r="BM934" s="217" t="s">
        <v>919</v>
      </c>
    </row>
    <row r="935" s="2" customFormat="1">
      <c r="A935" s="40"/>
      <c r="B935" s="41"/>
      <c r="C935" s="42"/>
      <c r="D935" s="219" t="s">
        <v>145</v>
      </c>
      <c r="E935" s="42"/>
      <c r="F935" s="220" t="s">
        <v>920</v>
      </c>
      <c r="G935" s="42"/>
      <c r="H935" s="42"/>
      <c r="I935" s="221"/>
      <c r="J935" s="42"/>
      <c r="K935" s="42"/>
      <c r="L935" s="46"/>
      <c r="M935" s="222"/>
      <c r="N935" s="223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145</v>
      </c>
      <c r="AU935" s="19" t="s">
        <v>85</v>
      </c>
    </row>
    <row r="936" s="13" customFormat="1">
      <c r="A936" s="13"/>
      <c r="B936" s="224"/>
      <c r="C936" s="225"/>
      <c r="D936" s="226" t="s">
        <v>147</v>
      </c>
      <c r="E936" s="227" t="s">
        <v>19</v>
      </c>
      <c r="F936" s="228" t="s">
        <v>461</v>
      </c>
      <c r="G936" s="225"/>
      <c r="H936" s="227" t="s">
        <v>19</v>
      </c>
      <c r="I936" s="229"/>
      <c r="J936" s="225"/>
      <c r="K936" s="225"/>
      <c r="L936" s="230"/>
      <c r="M936" s="231"/>
      <c r="N936" s="232"/>
      <c r="O936" s="232"/>
      <c r="P936" s="232"/>
      <c r="Q936" s="232"/>
      <c r="R936" s="232"/>
      <c r="S936" s="232"/>
      <c r="T936" s="23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4" t="s">
        <v>147</v>
      </c>
      <c r="AU936" s="234" t="s">
        <v>85</v>
      </c>
      <c r="AV936" s="13" t="s">
        <v>83</v>
      </c>
      <c r="AW936" s="13" t="s">
        <v>36</v>
      </c>
      <c r="AX936" s="13" t="s">
        <v>76</v>
      </c>
      <c r="AY936" s="234" t="s">
        <v>136</v>
      </c>
    </row>
    <row r="937" s="14" customFormat="1">
      <c r="A937" s="14"/>
      <c r="B937" s="235"/>
      <c r="C937" s="236"/>
      <c r="D937" s="226" t="s">
        <v>147</v>
      </c>
      <c r="E937" s="237" t="s">
        <v>19</v>
      </c>
      <c r="F937" s="238" t="s">
        <v>906</v>
      </c>
      <c r="G937" s="236"/>
      <c r="H937" s="239">
        <v>16.065000000000001</v>
      </c>
      <c r="I937" s="240"/>
      <c r="J937" s="236"/>
      <c r="K937" s="236"/>
      <c r="L937" s="241"/>
      <c r="M937" s="242"/>
      <c r="N937" s="243"/>
      <c r="O937" s="243"/>
      <c r="P937" s="243"/>
      <c r="Q937" s="243"/>
      <c r="R937" s="243"/>
      <c r="S937" s="243"/>
      <c r="T937" s="24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45" t="s">
        <v>147</v>
      </c>
      <c r="AU937" s="245" t="s">
        <v>85</v>
      </c>
      <c r="AV937" s="14" t="s">
        <v>85</v>
      </c>
      <c r="AW937" s="14" t="s">
        <v>36</v>
      </c>
      <c r="AX937" s="14" t="s">
        <v>76</v>
      </c>
      <c r="AY937" s="245" t="s">
        <v>136</v>
      </c>
    </row>
    <row r="938" s="14" customFormat="1">
      <c r="A938" s="14"/>
      <c r="B938" s="235"/>
      <c r="C938" s="236"/>
      <c r="D938" s="226" t="s">
        <v>147</v>
      </c>
      <c r="E938" s="237" t="s">
        <v>19</v>
      </c>
      <c r="F938" s="238" t="s">
        <v>907</v>
      </c>
      <c r="G938" s="236"/>
      <c r="H938" s="239">
        <v>15.300000000000001</v>
      </c>
      <c r="I938" s="240"/>
      <c r="J938" s="236"/>
      <c r="K938" s="236"/>
      <c r="L938" s="241"/>
      <c r="M938" s="242"/>
      <c r="N938" s="243"/>
      <c r="O938" s="243"/>
      <c r="P938" s="243"/>
      <c r="Q938" s="243"/>
      <c r="R938" s="243"/>
      <c r="S938" s="243"/>
      <c r="T938" s="24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45" t="s">
        <v>147</v>
      </c>
      <c r="AU938" s="245" t="s">
        <v>85</v>
      </c>
      <c r="AV938" s="14" t="s">
        <v>85</v>
      </c>
      <c r="AW938" s="14" t="s">
        <v>36</v>
      </c>
      <c r="AX938" s="14" t="s">
        <v>76</v>
      </c>
      <c r="AY938" s="245" t="s">
        <v>136</v>
      </c>
    </row>
    <row r="939" s="13" customFormat="1">
      <c r="A939" s="13"/>
      <c r="B939" s="224"/>
      <c r="C939" s="225"/>
      <c r="D939" s="226" t="s">
        <v>147</v>
      </c>
      <c r="E939" s="227" t="s">
        <v>19</v>
      </c>
      <c r="F939" s="228" t="s">
        <v>363</v>
      </c>
      <c r="G939" s="225"/>
      <c r="H939" s="227" t="s">
        <v>19</v>
      </c>
      <c r="I939" s="229"/>
      <c r="J939" s="225"/>
      <c r="K939" s="225"/>
      <c r="L939" s="230"/>
      <c r="M939" s="231"/>
      <c r="N939" s="232"/>
      <c r="O939" s="232"/>
      <c r="P939" s="232"/>
      <c r="Q939" s="232"/>
      <c r="R939" s="232"/>
      <c r="S939" s="232"/>
      <c r="T939" s="23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4" t="s">
        <v>147</v>
      </c>
      <c r="AU939" s="234" t="s">
        <v>85</v>
      </c>
      <c r="AV939" s="13" t="s">
        <v>83</v>
      </c>
      <c r="AW939" s="13" t="s">
        <v>36</v>
      </c>
      <c r="AX939" s="13" t="s">
        <v>76</v>
      </c>
      <c r="AY939" s="234" t="s">
        <v>136</v>
      </c>
    </row>
    <row r="940" s="14" customFormat="1">
      <c r="A940" s="14"/>
      <c r="B940" s="235"/>
      <c r="C940" s="236"/>
      <c r="D940" s="226" t="s">
        <v>147</v>
      </c>
      <c r="E940" s="237" t="s">
        <v>19</v>
      </c>
      <c r="F940" s="238" t="s">
        <v>908</v>
      </c>
      <c r="G940" s="236"/>
      <c r="H940" s="239">
        <v>20.25</v>
      </c>
      <c r="I940" s="240"/>
      <c r="J940" s="236"/>
      <c r="K940" s="236"/>
      <c r="L940" s="241"/>
      <c r="M940" s="242"/>
      <c r="N940" s="243"/>
      <c r="O940" s="243"/>
      <c r="P940" s="243"/>
      <c r="Q940" s="243"/>
      <c r="R940" s="243"/>
      <c r="S940" s="243"/>
      <c r="T940" s="24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45" t="s">
        <v>147</v>
      </c>
      <c r="AU940" s="245" t="s">
        <v>85</v>
      </c>
      <c r="AV940" s="14" t="s">
        <v>85</v>
      </c>
      <c r="AW940" s="14" t="s">
        <v>36</v>
      </c>
      <c r="AX940" s="14" t="s">
        <v>76</v>
      </c>
      <c r="AY940" s="245" t="s">
        <v>136</v>
      </c>
    </row>
    <row r="941" s="14" customFormat="1">
      <c r="A941" s="14"/>
      <c r="B941" s="235"/>
      <c r="C941" s="236"/>
      <c r="D941" s="226" t="s">
        <v>147</v>
      </c>
      <c r="E941" s="237" t="s">
        <v>19</v>
      </c>
      <c r="F941" s="238" t="s">
        <v>909</v>
      </c>
      <c r="G941" s="236"/>
      <c r="H941" s="239">
        <v>19.23</v>
      </c>
      <c r="I941" s="240"/>
      <c r="J941" s="236"/>
      <c r="K941" s="236"/>
      <c r="L941" s="241"/>
      <c r="M941" s="242"/>
      <c r="N941" s="243"/>
      <c r="O941" s="243"/>
      <c r="P941" s="243"/>
      <c r="Q941" s="243"/>
      <c r="R941" s="243"/>
      <c r="S941" s="243"/>
      <c r="T941" s="24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5" t="s">
        <v>147</v>
      </c>
      <c r="AU941" s="245" t="s">
        <v>85</v>
      </c>
      <c r="AV941" s="14" t="s">
        <v>85</v>
      </c>
      <c r="AW941" s="14" t="s">
        <v>36</v>
      </c>
      <c r="AX941" s="14" t="s">
        <v>76</v>
      </c>
      <c r="AY941" s="245" t="s">
        <v>136</v>
      </c>
    </row>
    <row r="942" s="13" customFormat="1">
      <c r="A942" s="13"/>
      <c r="B942" s="224"/>
      <c r="C942" s="225"/>
      <c r="D942" s="226" t="s">
        <v>147</v>
      </c>
      <c r="E942" s="227" t="s">
        <v>19</v>
      </c>
      <c r="F942" s="228" t="s">
        <v>365</v>
      </c>
      <c r="G942" s="225"/>
      <c r="H942" s="227" t="s">
        <v>19</v>
      </c>
      <c r="I942" s="229"/>
      <c r="J942" s="225"/>
      <c r="K942" s="225"/>
      <c r="L942" s="230"/>
      <c r="M942" s="231"/>
      <c r="N942" s="232"/>
      <c r="O942" s="232"/>
      <c r="P942" s="232"/>
      <c r="Q942" s="232"/>
      <c r="R942" s="232"/>
      <c r="S942" s="232"/>
      <c r="T942" s="23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4" t="s">
        <v>147</v>
      </c>
      <c r="AU942" s="234" t="s">
        <v>85</v>
      </c>
      <c r="AV942" s="13" t="s">
        <v>83</v>
      </c>
      <c r="AW942" s="13" t="s">
        <v>36</v>
      </c>
      <c r="AX942" s="13" t="s">
        <v>76</v>
      </c>
      <c r="AY942" s="234" t="s">
        <v>136</v>
      </c>
    </row>
    <row r="943" s="14" customFormat="1">
      <c r="A943" s="14"/>
      <c r="B943" s="235"/>
      <c r="C943" s="236"/>
      <c r="D943" s="226" t="s">
        <v>147</v>
      </c>
      <c r="E943" s="237" t="s">
        <v>19</v>
      </c>
      <c r="F943" s="238" t="s">
        <v>910</v>
      </c>
      <c r="G943" s="236"/>
      <c r="H943" s="239">
        <v>18.300000000000001</v>
      </c>
      <c r="I943" s="240"/>
      <c r="J943" s="236"/>
      <c r="K943" s="236"/>
      <c r="L943" s="241"/>
      <c r="M943" s="242"/>
      <c r="N943" s="243"/>
      <c r="O943" s="243"/>
      <c r="P943" s="243"/>
      <c r="Q943" s="243"/>
      <c r="R943" s="243"/>
      <c r="S943" s="243"/>
      <c r="T943" s="24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5" t="s">
        <v>147</v>
      </c>
      <c r="AU943" s="245" t="s">
        <v>85</v>
      </c>
      <c r="AV943" s="14" t="s">
        <v>85</v>
      </c>
      <c r="AW943" s="14" t="s">
        <v>36</v>
      </c>
      <c r="AX943" s="14" t="s">
        <v>76</v>
      </c>
      <c r="AY943" s="245" t="s">
        <v>136</v>
      </c>
    </row>
    <row r="944" s="15" customFormat="1">
      <c r="A944" s="15"/>
      <c r="B944" s="246"/>
      <c r="C944" s="247"/>
      <c r="D944" s="226" t="s">
        <v>147</v>
      </c>
      <c r="E944" s="248" t="s">
        <v>19</v>
      </c>
      <c r="F944" s="249" t="s">
        <v>152</v>
      </c>
      <c r="G944" s="247"/>
      <c r="H944" s="250">
        <v>89.144999999999996</v>
      </c>
      <c r="I944" s="251"/>
      <c r="J944" s="247"/>
      <c r="K944" s="247"/>
      <c r="L944" s="252"/>
      <c r="M944" s="253"/>
      <c r="N944" s="254"/>
      <c r="O944" s="254"/>
      <c r="P944" s="254"/>
      <c r="Q944" s="254"/>
      <c r="R944" s="254"/>
      <c r="S944" s="254"/>
      <c r="T944" s="25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56" t="s">
        <v>147</v>
      </c>
      <c r="AU944" s="256" t="s">
        <v>85</v>
      </c>
      <c r="AV944" s="15" t="s">
        <v>143</v>
      </c>
      <c r="AW944" s="15" t="s">
        <v>36</v>
      </c>
      <c r="AX944" s="15" t="s">
        <v>83</v>
      </c>
      <c r="AY944" s="256" t="s">
        <v>136</v>
      </c>
    </row>
    <row r="945" s="2" customFormat="1" ht="24.15" customHeight="1">
      <c r="A945" s="40"/>
      <c r="B945" s="41"/>
      <c r="C945" s="206" t="s">
        <v>921</v>
      </c>
      <c r="D945" s="206" t="s">
        <v>138</v>
      </c>
      <c r="E945" s="207" t="s">
        <v>922</v>
      </c>
      <c r="F945" s="208" t="s">
        <v>923</v>
      </c>
      <c r="G945" s="209" t="s">
        <v>141</v>
      </c>
      <c r="H945" s="210">
        <v>89.144999999999996</v>
      </c>
      <c r="I945" s="211"/>
      <c r="J945" s="212">
        <f>ROUND(I945*H945,2)</f>
        <v>0</v>
      </c>
      <c r="K945" s="208" t="s">
        <v>142</v>
      </c>
      <c r="L945" s="46"/>
      <c r="M945" s="213" t="s">
        <v>19</v>
      </c>
      <c r="N945" s="214" t="s">
        <v>47</v>
      </c>
      <c r="O945" s="86"/>
      <c r="P945" s="215">
        <f>O945*H945</f>
        <v>0</v>
      </c>
      <c r="Q945" s="215">
        <v>0.00025999999999999998</v>
      </c>
      <c r="R945" s="215">
        <f>Q945*H945</f>
        <v>0.023177699999999996</v>
      </c>
      <c r="S945" s="215">
        <v>0</v>
      </c>
      <c r="T945" s="216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17" t="s">
        <v>161</v>
      </c>
      <c r="AT945" s="217" t="s">
        <v>138</v>
      </c>
      <c r="AU945" s="217" t="s">
        <v>85</v>
      </c>
      <c r="AY945" s="19" t="s">
        <v>136</v>
      </c>
      <c r="BE945" s="218">
        <f>IF(N945="základní",J945,0)</f>
        <v>0</v>
      </c>
      <c r="BF945" s="218">
        <f>IF(N945="snížená",J945,0)</f>
        <v>0</v>
      </c>
      <c r="BG945" s="218">
        <f>IF(N945="zákl. přenesená",J945,0)</f>
        <v>0</v>
      </c>
      <c r="BH945" s="218">
        <f>IF(N945="sníž. přenesená",J945,0)</f>
        <v>0</v>
      </c>
      <c r="BI945" s="218">
        <f>IF(N945="nulová",J945,0)</f>
        <v>0</v>
      </c>
      <c r="BJ945" s="19" t="s">
        <v>83</v>
      </c>
      <c r="BK945" s="218">
        <f>ROUND(I945*H945,2)</f>
        <v>0</v>
      </c>
      <c r="BL945" s="19" t="s">
        <v>161</v>
      </c>
      <c r="BM945" s="217" t="s">
        <v>924</v>
      </c>
    </row>
    <row r="946" s="2" customFormat="1">
      <c r="A946" s="40"/>
      <c r="B946" s="41"/>
      <c r="C946" s="42"/>
      <c r="D946" s="219" t="s">
        <v>145</v>
      </c>
      <c r="E946" s="42"/>
      <c r="F946" s="220" t="s">
        <v>925</v>
      </c>
      <c r="G946" s="42"/>
      <c r="H946" s="42"/>
      <c r="I946" s="221"/>
      <c r="J946" s="42"/>
      <c r="K946" s="42"/>
      <c r="L946" s="46"/>
      <c r="M946" s="222"/>
      <c r="N946" s="223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145</v>
      </c>
      <c r="AU946" s="19" t="s">
        <v>85</v>
      </c>
    </row>
    <row r="947" s="13" customFormat="1">
      <c r="A947" s="13"/>
      <c r="B947" s="224"/>
      <c r="C947" s="225"/>
      <c r="D947" s="226" t="s">
        <v>147</v>
      </c>
      <c r="E947" s="227" t="s">
        <v>19</v>
      </c>
      <c r="F947" s="228" t="s">
        <v>461</v>
      </c>
      <c r="G947" s="225"/>
      <c r="H947" s="227" t="s">
        <v>19</v>
      </c>
      <c r="I947" s="229"/>
      <c r="J947" s="225"/>
      <c r="K947" s="225"/>
      <c r="L947" s="230"/>
      <c r="M947" s="231"/>
      <c r="N947" s="232"/>
      <c r="O947" s="232"/>
      <c r="P947" s="232"/>
      <c r="Q947" s="232"/>
      <c r="R947" s="232"/>
      <c r="S947" s="232"/>
      <c r="T947" s="23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4" t="s">
        <v>147</v>
      </c>
      <c r="AU947" s="234" t="s">
        <v>85</v>
      </c>
      <c r="AV947" s="13" t="s">
        <v>83</v>
      </c>
      <c r="AW947" s="13" t="s">
        <v>36</v>
      </c>
      <c r="AX947" s="13" t="s">
        <v>76</v>
      </c>
      <c r="AY947" s="234" t="s">
        <v>136</v>
      </c>
    </row>
    <row r="948" s="14" customFormat="1">
      <c r="A948" s="14"/>
      <c r="B948" s="235"/>
      <c r="C948" s="236"/>
      <c r="D948" s="226" t="s">
        <v>147</v>
      </c>
      <c r="E948" s="237" t="s">
        <v>19</v>
      </c>
      <c r="F948" s="238" t="s">
        <v>906</v>
      </c>
      <c r="G948" s="236"/>
      <c r="H948" s="239">
        <v>16.065000000000001</v>
      </c>
      <c r="I948" s="240"/>
      <c r="J948" s="236"/>
      <c r="K948" s="236"/>
      <c r="L948" s="241"/>
      <c r="M948" s="242"/>
      <c r="N948" s="243"/>
      <c r="O948" s="243"/>
      <c r="P948" s="243"/>
      <c r="Q948" s="243"/>
      <c r="R948" s="243"/>
      <c r="S948" s="243"/>
      <c r="T948" s="24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45" t="s">
        <v>147</v>
      </c>
      <c r="AU948" s="245" t="s">
        <v>85</v>
      </c>
      <c r="AV948" s="14" t="s">
        <v>85</v>
      </c>
      <c r="AW948" s="14" t="s">
        <v>36</v>
      </c>
      <c r="AX948" s="14" t="s">
        <v>76</v>
      </c>
      <c r="AY948" s="245" t="s">
        <v>136</v>
      </c>
    </row>
    <row r="949" s="14" customFormat="1">
      <c r="A949" s="14"/>
      <c r="B949" s="235"/>
      <c r="C949" s="236"/>
      <c r="D949" s="226" t="s">
        <v>147</v>
      </c>
      <c r="E949" s="237" t="s">
        <v>19</v>
      </c>
      <c r="F949" s="238" t="s">
        <v>907</v>
      </c>
      <c r="G949" s="236"/>
      <c r="H949" s="239">
        <v>15.300000000000001</v>
      </c>
      <c r="I949" s="240"/>
      <c r="J949" s="236"/>
      <c r="K949" s="236"/>
      <c r="L949" s="241"/>
      <c r="M949" s="242"/>
      <c r="N949" s="243"/>
      <c r="O949" s="243"/>
      <c r="P949" s="243"/>
      <c r="Q949" s="243"/>
      <c r="R949" s="243"/>
      <c r="S949" s="243"/>
      <c r="T949" s="24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45" t="s">
        <v>147</v>
      </c>
      <c r="AU949" s="245" t="s">
        <v>85</v>
      </c>
      <c r="AV949" s="14" t="s">
        <v>85</v>
      </c>
      <c r="AW949" s="14" t="s">
        <v>36</v>
      </c>
      <c r="AX949" s="14" t="s">
        <v>76</v>
      </c>
      <c r="AY949" s="245" t="s">
        <v>136</v>
      </c>
    </row>
    <row r="950" s="13" customFormat="1">
      <c r="A950" s="13"/>
      <c r="B950" s="224"/>
      <c r="C950" s="225"/>
      <c r="D950" s="226" t="s">
        <v>147</v>
      </c>
      <c r="E950" s="227" t="s">
        <v>19</v>
      </c>
      <c r="F950" s="228" t="s">
        <v>363</v>
      </c>
      <c r="G950" s="225"/>
      <c r="H950" s="227" t="s">
        <v>19</v>
      </c>
      <c r="I950" s="229"/>
      <c r="J950" s="225"/>
      <c r="K950" s="225"/>
      <c r="L950" s="230"/>
      <c r="M950" s="231"/>
      <c r="N950" s="232"/>
      <c r="O950" s="232"/>
      <c r="P950" s="232"/>
      <c r="Q950" s="232"/>
      <c r="R950" s="232"/>
      <c r="S950" s="232"/>
      <c r="T950" s="23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4" t="s">
        <v>147</v>
      </c>
      <c r="AU950" s="234" t="s">
        <v>85</v>
      </c>
      <c r="AV950" s="13" t="s">
        <v>83</v>
      </c>
      <c r="AW950" s="13" t="s">
        <v>36</v>
      </c>
      <c r="AX950" s="13" t="s">
        <v>76</v>
      </c>
      <c r="AY950" s="234" t="s">
        <v>136</v>
      </c>
    </row>
    <row r="951" s="14" customFormat="1">
      <c r="A951" s="14"/>
      <c r="B951" s="235"/>
      <c r="C951" s="236"/>
      <c r="D951" s="226" t="s">
        <v>147</v>
      </c>
      <c r="E951" s="237" t="s">
        <v>19</v>
      </c>
      <c r="F951" s="238" t="s">
        <v>908</v>
      </c>
      <c r="G951" s="236"/>
      <c r="H951" s="239">
        <v>20.25</v>
      </c>
      <c r="I951" s="240"/>
      <c r="J951" s="236"/>
      <c r="K951" s="236"/>
      <c r="L951" s="241"/>
      <c r="M951" s="242"/>
      <c r="N951" s="243"/>
      <c r="O951" s="243"/>
      <c r="P951" s="243"/>
      <c r="Q951" s="243"/>
      <c r="R951" s="243"/>
      <c r="S951" s="243"/>
      <c r="T951" s="24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45" t="s">
        <v>147</v>
      </c>
      <c r="AU951" s="245" t="s">
        <v>85</v>
      </c>
      <c r="AV951" s="14" t="s">
        <v>85</v>
      </c>
      <c r="AW951" s="14" t="s">
        <v>36</v>
      </c>
      <c r="AX951" s="14" t="s">
        <v>76</v>
      </c>
      <c r="AY951" s="245" t="s">
        <v>136</v>
      </c>
    </row>
    <row r="952" s="14" customFormat="1">
      <c r="A952" s="14"/>
      <c r="B952" s="235"/>
      <c r="C952" s="236"/>
      <c r="D952" s="226" t="s">
        <v>147</v>
      </c>
      <c r="E952" s="237" t="s">
        <v>19</v>
      </c>
      <c r="F952" s="238" t="s">
        <v>909</v>
      </c>
      <c r="G952" s="236"/>
      <c r="H952" s="239">
        <v>19.23</v>
      </c>
      <c r="I952" s="240"/>
      <c r="J952" s="236"/>
      <c r="K952" s="236"/>
      <c r="L952" s="241"/>
      <c r="M952" s="242"/>
      <c r="N952" s="243"/>
      <c r="O952" s="243"/>
      <c r="P952" s="243"/>
      <c r="Q952" s="243"/>
      <c r="R952" s="243"/>
      <c r="S952" s="243"/>
      <c r="T952" s="24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45" t="s">
        <v>147</v>
      </c>
      <c r="AU952" s="245" t="s">
        <v>85</v>
      </c>
      <c r="AV952" s="14" t="s">
        <v>85</v>
      </c>
      <c r="AW952" s="14" t="s">
        <v>36</v>
      </c>
      <c r="AX952" s="14" t="s">
        <v>76</v>
      </c>
      <c r="AY952" s="245" t="s">
        <v>136</v>
      </c>
    </row>
    <row r="953" s="13" customFormat="1">
      <c r="A953" s="13"/>
      <c r="B953" s="224"/>
      <c r="C953" s="225"/>
      <c r="D953" s="226" t="s">
        <v>147</v>
      </c>
      <c r="E953" s="227" t="s">
        <v>19</v>
      </c>
      <c r="F953" s="228" t="s">
        <v>365</v>
      </c>
      <c r="G953" s="225"/>
      <c r="H953" s="227" t="s">
        <v>19</v>
      </c>
      <c r="I953" s="229"/>
      <c r="J953" s="225"/>
      <c r="K953" s="225"/>
      <c r="L953" s="230"/>
      <c r="M953" s="231"/>
      <c r="N953" s="232"/>
      <c r="O953" s="232"/>
      <c r="P953" s="232"/>
      <c r="Q953" s="232"/>
      <c r="R953" s="232"/>
      <c r="S953" s="232"/>
      <c r="T953" s="23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4" t="s">
        <v>147</v>
      </c>
      <c r="AU953" s="234" t="s">
        <v>85</v>
      </c>
      <c r="AV953" s="13" t="s">
        <v>83</v>
      </c>
      <c r="AW953" s="13" t="s">
        <v>36</v>
      </c>
      <c r="AX953" s="13" t="s">
        <v>76</v>
      </c>
      <c r="AY953" s="234" t="s">
        <v>136</v>
      </c>
    </row>
    <row r="954" s="14" customFormat="1">
      <c r="A954" s="14"/>
      <c r="B954" s="235"/>
      <c r="C954" s="236"/>
      <c r="D954" s="226" t="s">
        <v>147</v>
      </c>
      <c r="E954" s="237" t="s">
        <v>19</v>
      </c>
      <c r="F954" s="238" t="s">
        <v>910</v>
      </c>
      <c r="G954" s="236"/>
      <c r="H954" s="239">
        <v>18.300000000000001</v>
      </c>
      <c r="I954" s="240"/>
      <c r="J954" s="236"/>
      <c r="K954" s="236"/>
      <c r="L954" s="241"/>
      <c r="M954" s="242"/>
      <c r="N954" s="243"/>
      <c r="O954" s="243"/>
      <c r="P954" s="243"/>
      <c r="Q954" s="243"/>
      <c r="R954" s="243"/>
      <c r="S954" s="243"/>
      <c r="T954" s="24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45" t="s">
        <v>147</v>
      </c>
      <c r="AU954" s="245" t="s">
        <v>85</v>
      </c>
      <c r="AV954" s="14" t="s">
        <v>85</v>
      </c>
      <c r="AW954" s="14" t="s">
        <v>36</v>
      </c>
      <c r="AX954" s="14" t="s">
        <v>76</v>
      </c>
      <c r="AY954" s="245" t="s">
        <v>136</v>
      </c>
    </row>
    <row r="955" s="15" customFormat="1">
      <c r="A955" s="15"/>
      <c r="B955" s="246"/>
      <c r="C955" s="247"/>
      <c r="D955" s="226" t="s">
        <v>147</v>
      </c>
      <c r="E955" s="248" t="s">
        <v>19</v>
      </c>
      <c r="F955" s="249" t="s">
        <v>152</v>
      </c>
      <c r="G955" s="247"/>
      <c r="H955" s="250">
        <v>89.144999999999996</v>
      </c>
      <c r="I955" s="251"/>
      <c r="J955" s="247"/>
      <c r="K955" s="247"/>
      <c r="L955" s="252"/>
      <c r="M955" s="253"/>
      <c r="N955" s="254"/>
      <c r="O955" s="254"/>
      <c r="P955" s="254"/>
      <c r="Q955" s="254"/>
      <c r="R955" s="254"/>
      <c r="S955" s="254"/>
      <c r="T955" s="25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56" t="s">
        <v>147</v>
      </c>
      <c r="AU955" s="256" t="s">
        <v>85</v>
      </c>
      <c r="AV955" s="15" t="s">
        <v>143</v>
      </c>
      <c r="AW955" s="15" t="s">
        <v>36</v>
      </c>
      <c r="AX955" s="15" t="s">
        <v>83</v>
      </c>
      <c r="AY955" s="256" t="s">
        <v>136</v>
      </c>
    </row>
    <row r="956" s="2" customFormat="1" ht="24.15" customHeight="1">
      <c r="A956" s="40"/>
      <c r="B956" s="41"/>
      <c r="C956" s="206" t="s">
        <v>926</v>
      </c>
      <c r="D956" s="206" t="s">
        <v>138</v>
      </c>
      <c r="E956" s="207" t="s">
        <v>927</v>
      </c>
      <c r="F956" s="208" t="s">
        <v>928</v>
      </c>
      <c r="G956" s="209" t="s">
        <v>141</v>
      </c>
      <c r="H956" s="210">
        <v>89.144999999999996</v>
      </c>
      <c r="I956" s="211"/>
      <c r="J956" s="212">
        <f>ROUND(I956*H956,2)</f>
        <v>0</v>
      </c>
      <c r="K956" s="208" t="s">
        <v>142</v>
      </c>
      <c r="L956" s="46"/>
      <c r="M956" s="213" t="s">
        <v>19</v>
      </c>
      <c r="N956" s="214" t="s">
        <v>47</v>
      </c>
      <c r="O956" s="86"/>
      <c r="P956" s="215">
        <f>O956*H956</f>
        <v>0</v>
      </c>
      <c r="Q956" s="215">
        <v>3.0000000000000001E-05</v>
      </c>
      <c r="R956" s="215">
        <f>Q956*H956</f>
        <v>0.0026743499999999998</v>
      </c>
      <c r="S956" s="215">
        <v>0</v>
      </c>
      <c r="T956" s="216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17" t="s">
        <v>161</v>
      </c>
      <c r="AT956" s="217" t="s">
        <v>138</v>
      </c>
      <c r="AU956" s="217" t="s">
        <v>85</v>
      </c>
      <c r="AY956" s="19" t="s">
        <v>136</v>
      </c>
      <c r="BE956" s="218">
        <f>IF(N956="základní",J956,0)</f>
        <v>0</v>
      </c>
      <c r="BF956" s="218">
        <f>IF(N956="snížená",J956,0)</f>
        <v>0</v>
      </c>
      <c r="BG956" s="218">
        <f>IF(N956="zákl. přenesená",J956,0)</f>
        <v>0</v>
      </c>
      <c r="BH956" s="218">
        <f>IF(N956="sníž. přenesená",J956,0)</f>
        <v>0</v>
      </c>
      <c r="BI956" s="218">
        <f>IF(N956="nulová",J956,0)</f>
        <v>0</v>
      </c>
      <c r="BJ956" s="19" t="s">
        <v>83</v>
      </c>
      <c r="BK956" s="218">
        <f>ROUND(I956*H956,2)</f>
        <v>0</v>
      </c>
      <c r="BL956" s="19" t="s">
        <v>161</v>
      </c>
      <c r="BM956" s="217" t="s">
        <v>929</v>
      </c>
    </row>
    <row r="957" s="2" customFormat="1">
      <c r="A957" s="40"/>
      <c r="B957" s="41"/>
      <c r="C957" s="42"/>
      <c r="D957" s="219" t="s">
        <v>145</v>
      </c>
      <c r="E957" s="42"/>
      <c r="F957" s="220" t="s">
        <v>930</v>
      </c>
      <c r="G957" s="42"/>
      <c r="H957" s="42"/>
      <c r="I957" s="221"/>
      <c r="J957" s="42"/>
      <c r="K957" s="42"/>
      <c r="L957" s="46"/>
      <c r="M957" s="222"/>
      <c r="N957" s="223"/>
      <c r="O957" s="86"/>
      <c r="P957" s="86"/>
      <c r="Q957" s="86"/>
      <c r="R957" s="86"/>
      <c r="S957" s="86"/>
      <c r="T957" s="87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T957" s="19" t="s">
        <v>145</v>
      </c>
      <c r="AU957" s="19" t="s">
        <v>85</v>
      </c>
    </row>
    <row r="958" s="13" customFormat="1">
      <c r="A958" s="13"/>
      <c r="B958" s="224"/>
      <c r="C958" s="225"/>
      <c r="D958" s="226" t="s">
        <v>147</v>
      </c>
      <c r="E958" s="227" t="s">
        <v>19</v>
      </c>
      <c r="F958" s="228" t="s">
        <v>461</v>
      </c>
      <c r="G958" s="225"/>
      <c r="H958" s="227" t="s">
        <v>19</v>
      </c>
      <c r="I958" s="229"/>
      <c r="J958" s="225"/>
      <c r="K958" s="225"/>
      <c r="L958" s="230"/>
      <c r="M958" s="231"/>
      <c r="N958" s="232"/>
      <c r="O958" s="232"/>
      <c r="P958" s="232"/>
      <c r="Q958" s="232"/>
      <c r="R958" s="232"/>
      <c r="S958" s="232"/>
      <c r="T958" s="23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4" t="s">
        <v>147</v>
      </c>
      <c r="AU958" s="234" t="s">
        <v>85</v>
      </c>
      <c r="AV958" s="13" t="s">
        <v>83</v>
      </c>
      <c r="AW958" s="13" t="s">
        <v>36</v>
      </c>
      <c r="AX958" s="13" t="s">
        <v>76</v>
      </c>
      <c r="AY958" s="234" t="s">
        <v>136</v>
      </c>
    </row>
    <row r="959" s="14" customFormat="1">
      <c r="A959" s="14"/>
      <c r="B959" s="235"/>
      <c r="C959" s="236"/>
      <c r="D959" s="226" t="s">
        <v>147</v>
      </c>
      <c r="E959" s="237" t="s">
        <v>19</v>
      </c>
      <c r="F959" s="238" t="s">
        <v>906</v>
      </c>
      <c r="G959" s="236"/>
      <c r="H959" s="239">
        <v>16.065000000000001</v>
      </c>
      <c r="I959" s="240"/>
      <c r="J959" s="236"/>
      <c r="K959" s="236"/>
      <c r="L959" s="241"/>
      <c r="M959" s="242"/>
      <c r="N959" s="243"/>
      <c r="O959" s="243"/>
      <c r="P959" s="243"/>
      <c r="Q959" s="243"/>
      <c r="R959" s="243"/>
      <c r="S959" s="243"/>
      <c r="T959" s="24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5" t="s">
        <v>147</v>
      </c>
      <c r="AU959" s="245" t="s">
        <v>85</v>
      </c>
      <c r="AV959" s="14" t="s">
        <v>85</v>
      </c>
      <c r="AW959" s="14" t="s">
        <v>36</v>
      </c>
      <c r="AX959" s="14" t="s">
        <v>76</v>
      </c>
      <c r="AY959" s="245" t="s">
        <v>136</v>
      </c>
    </row>
    <row r="960" s="14" customFormat="1">
      <c r="A960" s="14"/>
      <c r="B960" s="235"/>
      <c r="C960" s="236"/>
      <c r="D960" s="226" t="s">
        <v>147</v>
      </c>
      <c r="E960" s="237" t="s">
        <v>19</v>
      </c>
      <c r="F960" s="238" t="s">
        <v>907</v>
      </c>
      <c r="G960" s="236"/>
      <c r="H960" s="239">
        <v>15.300000000000001</v>
      </c>
      <c r="I960" s="240"/>
      <c r="J960" s="236"/>
      <c r="K960" s="236"/>
      <c r="L960" s="241"/>
      <c r="M960" s="242"/>
      <c r="N960" s="243"/>
      <c r="O960" s="243"/>
      <c r="P960" s="243"/>
      <c r="Q960" s="243"/>
      <c r="R960" s="243"/>
      <c r="S960" s="243"/>
      <c r="T960" s="24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45" t="s">
        <v>147</v>
      </c>
      <c r="AU960" s="245" t="s">
        <v>85</v>
      </c>
      <c r="AV960" s="14" t="s">
        <v>85</v>
      </c>
      <c r="AW960" s="14" t="s">
        <v>36</v>
      </c>
      <c r="AX960" s="14" t="s">
        <v>76</v>
      </c>
      <c r="AY960" s="245" t="s">
        <v>136</v>
      </c>
    </row>
    <row r="961" s="13" customFormat="1">
      <c r="A961" s="13"/>
      <c r="B961" s="224"/>
      <c r="C961" s="225"/>
      <c r="D961" s="226" t="s">
        <v>147</v>
      </c>
      <c r="E961" s="227" t="s">
        <v>19</v>
      </c>
      <c r="F961" s="228" t="s">
        <v>363</v>
      </c>
      <c r="G961" s="225"/>
      <c r="H961" s="227" t="s">
        <v>19</v>
      </c>
      <c r="I961" s="229"/>
      <c r="J961" s="225"/>
      <c r="K961" s="225"/>
      <c r="L961" s="230"/>
      <c r="M961" s="231"/>
      <c r="N961" s="232"/>
      <c r="O961" s="232"/>
      <c r="P961" s="232"/>
      <c r="Q961" s="232"/>
      <c r="R961" s="232"/>
      <c r="S961" s="232"/>
      <c r="T961" s="23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4" t="s">
        <v>147</v>
      </c>
      <c r="AU961" s="234" t="s">
        <v>85</v>
      </c>
      <c r="AV961" s="13" t="s">
        <v>83</v>
      </c>
      <c r="AW961" s="13" t="s">
        <v>36</v>
      </c>
      <c r="AX961" s="13" t="s">
        <v>76</v>
      </c>
      <c r="AY961" s="234" t="s">
        <v>136</v>
      </c>
    </row>
    <row r="962" s="14" customFormat="1">
      <c r="A962" s="14"/>
      <c r="B962" s="235"/>
      <c r="C962" s="236"/>
      <c r="D962" s="226" t="s">
        <v>147</v>
      </c>
      <c r="E962" s="237" t="s">
        <v>19</v>
      </c>
      <c r="F962" s="238" t="s">
        <v>908</v>
      </c>
      <c r="G962" s="236"/>
      <c r="H962" s="239">
        <v>20.25</v>
      </c>
      <c r="I962" s="240"/>
      <c r="J962" s="236"/>
      <c r="K962" s="236"/>
      <c r="L962" s="241"/>
      <c r="M962" s="242"/>
      <c r="N962" s="243"/>
      <c r="O962" s="243"/>
      <c r="P962" s="243"/>
      <c r="Q962" s="243"/>
      <c r="R962" s="243"/>
      <c r="S962" s="243"/>
      <c r="T962" s="24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45" t="s">
        <v>147</v>
      </c>
      <c r="AU962" s="245" t="s">
        <v>85</v>
      </c>
      <c r="AV962" s="14" t="s">
        <v>85</v>
      </c>
      <c r="AW962" s="14" t="s">
        <v>36</v>
      </c>
      <c r="AX962" s="14" t="s">
        <v>76</v>
      </c>
      <c r="AY962" s="245" t="s">
        <v>136</v>
      </c>
    </row>
    <row r="963" s="14" customFormat="1">
      <c r="A963" s="14"/>
      <c r="B963" s="235"/>
      <c r="C963" s="236"/>
      <c r="D963" s="226" t="s">
        <v>147</v>
      </c>
      <c r="E963" s="237" t="s">
        <v>19</v>
      </c>
      <c r="F963" s="238" t="s">
        <v>909</v>
      </c>
      <c r="G963" s="236"/>
      <c r="H963" s="239">
        <v>19.23</v>
      </c>
      <c r="I963" s="240"/>
      <c r="J963" s="236"/>
      <c r="K963" s="236"/>
      <c r="L963" s="241"/>
      <c r="M963" s="242"/>
      <c r="N963" s="243"/>
      <c r="O963" s="243"/>
      <c r="P963" s="243"/>
      <c r="Q963" s="243"/>
      <c r="R963" s="243"/>
      <c r="S963" s="243"/>
      <c r="T963" s="24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45" t="s">
        <v>147</v>
      </c>
      <c r="AU963" s="245" t="s">
        <v>85</v>
      </c>
      <c r="AV963" s="14" t="s">
        <v>85</v>
      </c>
      <c r="AW963" s="14" t="s">
        <v>36</v>
      </c>
      <c r="AX963" s="14" t="s">
        <v>76</v>
      </c>
      <c r="AY963" s="245" t="s">
        <v>136</v>
      </c>
    </row>
    <row r="964" s="13" customFormat="1">
      <c r="A964" s="13"/>
      <c r="B964" s="224"/>
      <c r="C964" s="225"/>
      <c r="D964" s="226" t="s">
        <v>147</v>
      </c>
      <c r="E964" s="227" t="s">
        <v>19</v>
      </c>
      <c r="F964" s="228" t="s">
        <v>365</v>
      </c>
      <c r="G964" s="225"/>
      <c r="H964" s="227" t="s">
        <v>19</v>
      </c>
      <c r="I964" s="229"/>
      <c r="J964" s="225"/>
      <c r="K964" s="225"/>
      <c r="L964" s="230"/>
      <c r="M964" s="231"/>
      <c r="N964" s="232"/>
      <c r="O964" s="232"/>
      <c r="P964" s="232"/>
      <c r="Q964" s="232"/>
      <c r="R964" s="232"/>
      <c r="S964" s="232"/>
      <c r="T964" s="23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4" t="s">
        <v>147</v>
      </c>
      <c r="AU964" s="234" t="s">
        <v>85</v>
      </c>
      <c r="AV964" s="13" t="s">
        <v>83</v>
      </c>
      <c r="AW964" s="13" t="s">
        <v>36</v>
      </c>
      <c r="AX964" s="13" t="s">
        <v>76</v>
      </c>
      <c r="AY964" s="234" t="s">
        <v>136</v>
      </c>
    </row>
    <row r="965" s="14" customFormat="1">
      <c r="A965" s="14"/>
      <c r="B965" s="235"/>
      <c r="C965" s="236"/>
      <c r="D965" s="226" t="s">
        <v>147</v>
      </c>
      <c r="E965" s="237" t="s">
        <v>19</v>
      </c>
      <c r="F965" s="238" t="s">
        <v>910</v>
      </c>
      <c r="G965" s="236"/>
      <c r="H965" s="239">
        <v>18.300000000000001</v>
      </c>
      <c r="I965" s="240"/>
      <c r="J965" s="236"/>
      <c r="K965" s="236"/>
      <c r="L965" s="241"/>
      <c r="M965" s="242"/>
      <c r="N965" s="243"/>
      <c r="O965" s="243"/>
      <c r="P965" s="243"/>
      <c r="Q965" s="243"/>
      <c r="R965" s="243"/>
      <c r="S965" s="243"/>
      <c r="T965" s="24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45" t="s">
        <v>147</v>
      </c>
      <c r="AU965" s="245" t="s">
        <v>85</v>
      </c>
      <c r="AV965" s="14" t="s">
        <v>85</v>
      </c>
      <c r="AW965" s="14" t="s">
        <v>36</v>
      </c>
      <c r="AX965" s="14" t="s">
        <v>76</v>
      </c>
      <c r="AY965" s="245" t="s">
        <v>136</v>
      </c>
    </row>
    <row r="966" s="15" customFormat="1">
      <c r="A966" s="15"/>
      <c r="B966" s="246"/>
      <c r="C966" s="247"/>
      <c r="D966" s="226" t="s">
        <v>147</v>
      </c>
      <c r="E966" s="248" t="s">
        <v>19</v>
      </c>
      <c r="F966" s="249" t="s">
        <v>152</v>
      </c>
      <c r="G966" s="247"/>
      <c r="H966" s="250">
        <v>89.144999999999996</v>
      </c>
      <c r="I966" s="251"/>
      <c r="J966" s="247"/>
      <c r="K966" s="247"/>
      <c r="L966" s="252"/>
      <c r="M966" s="253"/>
      <c r="N966" s="254"/>
      <c r="O966" s="254"/>
      <c r="P966" s="254"/>
      <c r="Q966" s="254"/>
      <c r="R966" s="254"/>
      <c r="S966" s="254"/>
      <c r="T966" s="25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56" t="s">
        <v>147</v>
      </c>
      <c r="AU966" s="256" t="s">
        <v>85</v>
      </c>
      <c r="AV966" s="15" t="s">
        <v>143</v>
      </c>
      <c r="AW966" s="15" t="s">
        <v>36</v>
      </c>
      <c r="AX966" s="15" t="s">
        <v>83</v>
      </c>
      <c r="AY966" s="256" t="s">
        <v>136</v>
      </c>
    </row>
    <row r="967" s="12" customFormat="1" ht="25.92" customHeight="1">
      <c r="A967" s="12"/>
      <c r="B967" s="190"/>
      <c r="C967" s="191"/>
      <c r="D967" s="192" t="s">
        <v>75</v>
      </c>
      <c r="E967" s="193" t="s">
        <v>292</v>
      </c>
      <c r="F967" s="193" t="s">
        <v>931</v>
      </c>
      <c r="G967" s="191"/>
      <c r="H967" s="191"/>
      <c r="I967" s="194"/>
      <c r="J967" s="195">
        <f>BK967</f>
        <v>0</v>
      </c>
      <c r="K967" s="191"/>
      <c r="L967" s="196"/>
      <c r="M967" s="197"/>
      <c r="N967" s="198"/>
      <c r="O967" s="198"/>
      <c r="P967" s="199">
        <f>P968</f>
        <v>0</v>
      </c>
      <c r="Q967" s="198"/>
      <c r="R967" s="199">
        <f>R968</f>
        <v>0.0046925999999999999</v>
      </c>
      <c r="S967" s="198"/>
      <c r="T967" s="200">
        <f>T968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01" t="s">
        <v>157</v>
      </c>
      <c r="AT967" s="202" t="s">
        <v>75</v>
      </c>
      <c r="AU967" s="202" t="s">
        <v>76</v>
      </c>
      <c r="AY967" s="201" t="s">
        <v>136</v>
      </c>
      <c r="BK967" s="203">
        <f>BK968</f>
        <v>0</v>
      </c>
    </row>
    <row r="968" s="12" customFormat="1" ht="22.8" customHeight="1">
      <c r="A968" s="12"/>
      <c r="B968" s="190"/>
      <c r="C968" s="191"/>
      <c r="D968" s="192" t="s">
        <v>75</v>
      </c>
      <c r="E968" s="204" t="s">
        <v>932</v>
      </c>
      <c r="F968" s="204" t="s">
        <v>933</v>
      </c>
      <c r="G968" s="191"/>
      <c r="H968" s="191"/>
      <c r="I968" s="194"/>
      <c r="J968" s="205">
        <f>BK968</f>
        <v>0</v>
      </c>
      <c r="K968" s="191"/>
      <c r="L968" s="196"/>
      <c r="M968" s="197"/>
      <c r="N968" s="198"/>
      <c r="O968" s="198"/>
      <c r="P968" s="199">
        <f>SUM(P969:P980)</f>
        <v>0</v>
      </c>
      <c r="Q968" s="198"/>
      <c r="R968" s="199">
        <f>SUM(R969:R980)</f>
        <v>0.0046925999999999999</v>
      </c>
      <c r="S968" s="198"/>
      <c r="T968" s="200">
        <f>SUM(T969:T980)</f>
        <v>0</v>
      </c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R968" s="201" t="s">
        <v>157</v>
      </c>
      <c r="AT968" s="202" t="s">
        <v>75</v>
      </c>
      <c r="AU968" s="202" t="s">
        <v>83</v>
      </c>
      <c r="AY968" s="201" t="s">
        <v>136</v>
      </c>
      <c r="BK968" s="203">
        <f>SUM(BK969:BK980)</f>
        <v>0</v>
      </c>
    </row>
    <row r="969" s="2" customFormat="1" ht="37.8" customHeight="1">
      <c r="A969" s="40"/>
      <c r="B969" s="41"/>
      <c r="C969" s="206" t="s">
        <v>934</v>
      </c>
      <c r="D969" s="206" t="s">
        <v>138</v>
      </c>
      <c r="E969" s="207" t="s">
        <v>935</v>
      </c>
      <c r="F969" s="208" t="s">
        <v>936</v>
      </c>
      <c r="G969" s="209" t="s">
        <v>160</v>
      </c>
      <c r="H969" s="210">
        <v>78.209999999999994</v>
      </c>
      <c r="I969" s="211"/>
      <c r="J969" s="212">
        <f>ROUND(I969*H969,2)</f>
        <v>0</v>
      </c>
      <c r="K969" s="208" t="s">
        <v>142</v>
      </c>
      <c r="L969" s="46"/>
      <c r="M969" s="213" t="s">
        <v>19</v>
      </c>
      <c r="N969" s="214" t="s">
        <v>47</v>
      </c>
      <c r="O969" s="86"/>
      <c r="P969" s="215">
        <f>O969*H969</f>
        <v>0</v>
      </c>
      <c r="Q969" s="215">
        <v>0</v>
      </c>
      <c r="R969" s="215">
        <f>Q969*H969</f>
        <v>0</v>
      </c>
      <c r="S969" s="215">
        <v>0</v>
      </c>
      <c r="T969" s="216">
        <f>S969*H969</f>
        <v>0</v>
      </c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R969" s="217" t="s">
        <v>604</v>
      </c>
      <c r="AT969" s="217" t="s">
        <v>138</v>
      </c>
      <c r="AU969" s="217" t="s">
        <v>85</v>
      </c>
      <c r="AY969" s="19" t="s">
        <v>136</v>
      </c>
      <c r="BE969" s="218">
        <f>IF(N969="základní",J969,0)</f>
        <v>0</v>
      </c>
      <c r="BF969" s="218">
        <f>IF(N969="snížená",J969,0)</f>
        <v>0</v>
      </c>
      <c r="BG969" s="218">
        <f>IF(N969="zákl. přenesená",J969,0)</f>
        <v>0</v>
      </c>
      <c r="BH969" s="218">
        <f>IF(N969="sníž. přenesená",J969,0)</f>
        <v>0</v>
      </c>
      <c r="BI969" s="218">
        <f>IF(N969="nulová",J969,0)</f>
        <v>0</v>
      </c>
      <c r="BJ969" s="19" t="s">
        <v>83</v>
      </c>
      <c r="BK969" s="218">
        <f>ROUND(I969*H969,2)</f>
        <v>0</v>
      </c>
      <c r="BL969" s="19" t="s">
        <v>604</v>
      </c>
      <c r="BM969" s="217" t="s">
        <v>937</v>
      </c>
    </row>
    <row r="970" s="2" customFormat="1">
      <c r="A970" s="40"/>
      <c r="B970" s="41"/>
      <c r="C970" s="42"/>
      <c r="D970" s="219" t="s">
        <v>145</v>
      </c>
      <c r="E970" s="42"/>
      <c r="F970" s="220" t="s">
        <v>938</v>
      </c>
      <c r="G970" s="42"/>
      <c r="H970" s="42"/>
      <c r="I970" s="221"/>
      <c r="J970" s="42"/>
      <c r="K970" s="42"/>
      <c r="L970" s="46"/>
      <c r="M970" s="222"/>
      <c r="N970" s="223"/>
      <c r="O970" s="86"/>
      <c r="P970" s="86"/>
      <c r="Q970" s="86"/>
      <c r="R970" s="86"/>
      <c r="S970" s="86"/>
      <c r="T970" s="87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T970" s="19" t="s">
        <v>145</v>
      </c>
      <c r="AU970" s="19" t="s">
        <v>85</v>
      </c>
    </row>
    <row r="971" s="13" customFormat="1">
      <c r="A971" s="13"/>
      <c r="B971" s="224"/>
      <c r="C971" s="225"/>
      <c r="D971" s="226" t="s">
        <v>147</v>
      </c>
      <c r="E971" s="227" t="s">
        <v>19</v>
      </c>
      <c r="F971" s="228" t="s">
        <v>825</v>
      </c>
      <c r="G971" s="225"/>
      <c r="H971" s="227" t="s">
        <v>19</v>
      </c>
      <c r="I971" s="229"/>
      <c r="J971" s="225"/>
      <c r="K971" s="225"/>
      <c r="L971" s="230"/>
      <c r="M971" s="231"/>
      <c r="N971" s="232"/>
      <c r="O971" s="232"/>
      <c r="P971" s="232"/>
      <c r="Q971" s="232"/>
      <c r="R971" s="232"/>
      <c r="S971" s="232"/>
      <c r="T971" s="23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4" t="s">
        <v>147</v>
      </c>
      <c r="AU971" s="234" t="s">
        <v>85</v>
      </c>
      <c r="AV971" s="13" t="s">
        <v>83</v>
      </c>
      <c r="AW971" s="13" t="s">
        <v>36</v>
      </c>
      <c r="AX971" s="13" t="s">
        <v>76</v>
      </c>
      <c r="AY971" s="234" t="s">
        <v>136</v>
      </c>
    </row>
    <row r="972" s="14" customFormat="1">
      <c r="A972" s="14"/>
      <c r="B972" s="235"/>
      <c r="C972" s="236"/>
      <c r="D972" s="226" t="s">
        <v>147</v>
      </c>
      <c r="E972" s="237" t="s">
        <v>19</v>
      </c>
      <c r="F972" s="238" t="s">
        <v>826</v>
      </c>
      <c r="G972" s="236"/>
      <c r="H972" s="239">
        <v>78.209999999999994</v>
      </c>
      <c r="I972" s="240"/>
      <c r="J972" s="236"/>
      <c r="K972" s="236"/>
      <c r="L972" s="241"/>
      <c r="M972" s="242"/>
      <c r="N972" s="243"/>
      <c r="O972" s="243"/>
      <c r="P972" s="243"/>
      <c r="Q972" s="243"/>
      <c r="R972" s="243"/>
      <c r="S972" s="243"/>
      <c r="T972" s="24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45" t="s">
        <v>147</v>
      </c>
      <c r="AU972" s="245" t="s">
        <v>85</v>
      </c>
      <c r="AV972" s="14" t="s">
        <v>85</v>
      </c>
      <c r="AW972" s="14" t="s">
        <v>36</v>
      </c>
      <c r="AX972" s="14" t="s">
        <v>83</v>
      </c>
      <c r="AY972" s="245" t="s">
        <v>136</v>
      </c>
    </row>
    <row r="973" s="2" customFormat="1" ht="21.75" customHeight="1">
      <c r="A973" s="40"/>
      <c r="B973" s="41"/>
      <c r="C973" s="206" t="s">
        <v>939</v>
      </c>
      <c r="D973" s="206" t="s">
        <v>138</v>
      </c>
      <c r="E973" s="207" t="s">
        <v>940</v>
      </c>
      <c r="F973" s="208" t="s">
        <v>941</v>
      </c>
      <c r="G973" s="209" t="s">
        <v>160</v>
      </c>
      <c r="H973" s="210">
        <v>78.209999999999994</v>
      </c>
      <c r="I973" s="211"/>
      <c r="J973" s="212">
        <f>ROUND(I973*H973,2)</f>
        <v>0</v>
      </c>
      <c r="K973" s="208" t="s">
        <v>142</v>
      </c>
      <c r="L973" s="46"/>
      <c r="M973" s="213" t="s">
        <v>19</v>
      </c>
      <c r="N973" s="214" t="s">
        <v>47</v>
      </c>
      <c r="O973" s="86"/>
      <c r="P973" s="215">
        <f>O973*H973</f>
        <v>0</v>
      </c>
      <c r="Q973" s="215">
        <v>6.0000000000000002E-05</v>
      </c>
      <c r="R973" s="215">
        <f>Q973*H973</f>
        <v>0.0046925999999999999</v>
      </c>
      <c r="S973" s="215">
        <v>0</v>
      </c>
      <c r="T973" s="216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17" t="s">
        <v>604</v>
      </c>
      <c r="AT973" s="217" t="s">
        <v>138</v>
      </c>
      <c r="AU973" s="217" t="s">
        <v>85</v>
      </c>
      <c r="AY973" s="19" t="s">
        <v>136</v>
      </c>
      <c r="BE973" s="218">
        <f>IF(N973="základní",J973,0)</f>
        <v>0</v>
      </c>
      <c r="BF973" s="218">
        <f>IF(N973="snížená",J973,0)</f>
        <v>0</v>
      </c>
      <c r="BG973" s="218">
        <f>IF(N973="zákl. přenesená",J973,0)</f>
        <v>0</v>
      </c>
      <c r="BH973" s="218">
        <f>IF(N973="sníž. přenesená",J973,0)</f>
        <v>0</v>
      </c>
      <c r="BI973" s="218">
        <f>IF(N973="nulová",J973,0)</f>
        <v>0</v>
      </c>
      <c r="BJ973" s="19" t="s">
        <v>83</v>
      </c>
      <c r="BK973" s="218">
        <f>ROUND(I973*H973,2)</f>
        <v>0</v>
      </c>
      <c r="BL973" s="19" t="s">
        <v>604</v>
      </c>
      <c r="BM973" s="217" t="s">
        <v>942</v>
      </c>
    </row>
    <row r="974" s="2" customFormat="1">
      <c r="A974" s="40"/>
      <c r="B974" s="41"/>
      <c r="C974" s="42"/>
      <c r="D974" s="219" t="s">
        <v>145</v>
      </c>
      <c r="E974" s="42"/>
      <c r="F974" s="220" t="s">
        <v>943</v>
      </c>
      <c r="G974" s="42"/>
      <c r="H974" s="42"/>
      <c r="I974" s="221"/>
      <c r="J974" s="42"/>
      <c r="K974" s="42"/>
      <c r="L974" s="46"/>
      <c r="M974" s="222"/>
      <c r="N974" s="223"/>
      <c r="O974" s="86"/>
      <c r="P974" s="86"/>
      <c r="Q974" s="86"/>
      <c r="R974" s="86"/>
      <c r="S974" s="86"/>
      <c r="T974" s="87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T974" s="19" t="s">
        <v>145</v>
      </c>
      <c r="AU974" s="19" t="s">
        <v>85</v>
      </c>
    </row>
    <row r="975" s="13" customFormat="1">
      <c r="A975" s="13"/>
      <c r="B975" s="224"/>
      <c r="C975" s="225"/>
      <c r="D975" s="226" t="s">
        <v>147</v>
      </c>
      <c r="E975" s="227" t="s">
        <v>19</v>
      </c>
      <c r="F975" s="228" t="s">
        <v>825</v>
      </c>
      <c r="G975" s="225"/>
      <c r="H975" s="227" t="s">
        <v>19</v>
      </c>
      <c r="I975" s="229"/>
      <c r="J975" s="225"/>
      <c r="K975" s="225"/>
      <c r="L975" s="230"/>
      <c r="M975" s="231"/>
      <c r="N975" s="232"/>
      <c r="O975" s="232"/>
      <c r="P975" s="232"/>
      <c r="Q975" s="232"/>
      <c r="R975" s="232"/>
      <c r="S975" s="232"/>
      <c r="T975" s="23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4" t="s">
        <v>147</v>
      </c>
      <c r="AU975" s="234" t="s">
        <v>85</v>
      </c>
      <c r="AV975" s="13" t="s">
        <v>83</v>
      </c>
      <c r="AW975" s="13" t="s">
        <v>36</v>
      </c>
      <c r="AX975" s="13" t="s">
        <v>76</v>
      </c>
      <c r="AY975" s="234" t="s">
        <v>136</v>
      </c>
    </row>
    <row r="976" s="14" customFormat="1">
      <c r="A976" s="14"/>
      <c r="B976" s="235"/>
      <c r="C976" s="236"/>
      <c r="D976" s="226" t="s">
        <v>147</v>
      </c>
      <c r="E976" s="237" t="s">
        <v>19</v>
      </c>
      <c r="F976" s="238" t="s">
        <v>826</v>
      </c>
      <c r="G976" s="236"/>
      <c r="H976" s="239">
        <v>78.209999999999994</v>
      </c>
      <c r="I976" s="240"/>
      <c r="J976" s="236"/>
      <c r="K976" s="236"/>
      <c r="L976" s="241"/>
      <c r="M976" s="242"/>
      <c r="N976" s="243"/>
      <c r="O976" s="243"/>
      <c r="P976" s="243"/>
      <c r="Q976" s="243"/>
      <c r="R976" s="243"/>
      <c r="S976" s="243"/>
      <c r="T976" s="24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5" t="s">
        <v>147</v>
      </c>
      <c r="AU976" s="245" t="s">
        <v>85</v>
      </c>
      <c r="AV976" s="14" t="s">
        <v>85</v>
      </c>
      <c r="AW976" s="14" t="s">
        <v>36</v>
      </c>
      <c r="AX976" s="14" t="s">
        <v>83</v>
      </c>
      <c r="AY976" s="245" t="s">
        <v>136</v>
      </c>
    </row>
    <row r="977" s="2" customFormat="1" ht="33" customHeight="1">
      <c r="A977" s="40"/>
      <c r="B977" s="41"/>
      <c r="C977" s="206" t="s">
        <v>944</v>
      </c>
      <c r="D977" s="206" t="s">
        <v>138</v>
      </c>
      <c r="E977" s="207" t="s">
        <v>945</v>
      </c>
      <c r="F977" s="208" t="s">
        <v>946</v>
      </c>
      <c r="G977" s="209" t="s">
        <v>160</v>
      </c>
      <c r="H977" s="210">
        <v>78.209999999999994</v>
      </c>
      <c r="I977" s="211"/>
      <c r="J977" s="212">
        <f>ROUND(I977*H977,2)</f>
        <v>0</v>
      </c>
      <c r="K977" s="208" t="s">
        <v>142</v>
      </c>
      <c r="L977" s="46"/>
      <c r="M977" s="213" t="s">
        <v>19</v>
      </c>
      <c r="N977" s="214" t="s">
        <v>47</v>
      </c>
      <c r="O977" s="86"/>
      <c r="P977" s="215">
        <f>O977*H977</f>
        <v>0</v>
      </c>
      <c r="Q977" s="215">
        <v>0</v>
      </c>
      <c r="R977" s="215">
        <f>Q977*H977</f>
        <v>0</v>
      </c>
      <c r="S977" s="215">
        <v>0</v>
      </c>
      <c r="T977" s="216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17" t="s">
        <v>604</v>
      </c>
      <c r="AT977" s="217" t="s">
        <v>138</v>
      </c>
      <c r="AU977" s="217" t="s">
        <v>85</v>
      </c>
      <c r="AY977" s="19" t="s">
        <v>136</v>
      </c>
      <c r="BE977" s="218">
        <f>IF(N977="základní",J977,0)</f>
        <v>0</v>
      </c>
      <c r="BF977" s="218">
        <f>IF(N977="snížená",J977,0)</f>
        <v>0</v>
      </c>
      <c r="BG977" s="218">
        <f>IF(N977="zákl. přenesená",J977,0)</f>
        <v>0</v>
      </c>
      <c r="BH977" s="218">
        <f>IF(N977="sníž. přenesená",J977,0)</f>
        <v>0</v>
      </c>
      <c r="BI977" s="218">
        <f>IF(N977="nulová",J977,0)</f>
        <v>0</v>
      </c>
      <c r="BJ977" s="19" t="s">
        <v>83</v>
      </c>
      <c r="BK977" s="218">
        <f>ROUND(I977*H977,2)</f>
        <v>0</v>
      </c>
      <c r="BL977" s="19" t="s">
        <v>604</v>
      </c>
      <c r="BM977" s="217" t="s">
        <v>947</v>
      </c>
    </row>
    <row r="978" s="2" customFormat="1">
      <c r="A978" s="40"/>
      <c r="B978" s="41"/>
      <c r="C978" s="42"/>
      <c r="D978" s="219" t="s">
        <v>145</v>
      </c>
      <c r="E978" s="42"/>
      <c r="F978" s="220" t="s">
        <v>948</v>
      </c>
      <c r="G978" s="42"/>
      <c r="H978" s="42"/>
      <c r="I978" s="221"/>
      <c r="J978" s="42"/>
      <c r="K978" s="42"/>
      <c r="L978" s="46"/>
      <c r="M978" s="222"/>
      <c r="N978" s="223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145</v>
      </c>
      <c r="AU978" s="19" t="s">
        <v>85</v>
      </c>
    </row>
    <row r="979" s="13" customFormat="1">
      <c r="A979" s="13"/>
      <c r="B979" s="224"/>
      <c r="C979" s="225"/>
      <c r="D979" s="226" t="s">
        <v>147</v>
      </c>
      <c r="E979" s="227" t="s">
        <v>19</v>
      </c>
      <c r="F979" s="228" t="s">
        <v>825</v>
      </c>
      <c r="G979" s="225"/>
      <c r="H979" s="227" t="s">
        <v>19</v>
      </c>
      <c r="I979" s="229"/>
      <c r="J979" s="225"/>
      <c r="K979" s="225"/>
      <c r="L979" s="230"/>
      <c r="M979" s="231"/>
      <c r="N979" s="232"/>
      <c r="O979" s="232"/>
      <c r="P979" s="232"/>
      <c r="Q979" s="232"/>
      <c r="R979" s="232"/>
      <c r="S979" s="232"/>
      <c r="T979" s="23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4" t="s">
        <v>147</v>
      </c>
      <c r="AU979" s="234" t="s">
        <v>85</v>
      </c>
      <c r="AV979" s="13" t="s">
        <v>83</v>
      </c>
      <c r="AW979" s="13" t="s">
        <v>36</v>
      </c>
      <c r="AX979" s="13" t="s">
        <v>76</v>
      </c>
      <c r="AY979" s="234" t="s">
        <v>136</v>
      </c>
    </row>
    <row r="980" s="14" customFormat="1">
      <c r="A980" s="14"/>
      <c r="B980" s="235"/>
      <c r="C980" s="236"/>
      <c r="D980" s="226" t="s">
        <v>147</v>
      </c>
      <c r="E980" s="237" t="s">
        <v>19</v>
      </c>
      <c r="F980" s="238" t="s">
        <v>826</v>
      </c>
      <c r="G980" s="236"/>
      <c r="H980" s="239">
        <v>78.209999999999994</v>
      </c>
      <c r="I980" s="240"/>
      <c r="J980" s="236"/>
      <c r="K980" s="236"/>
      <c r="L980" s="241"/>
      <c r="M980" s="279"/>
      <c r="N980" s="280"/>
      <c r="O980" s="280"/>
      <c r="P980" s="280"/>
      <c r="Q980" s="280"/>
      <c r="R980" s="280"/>
      <c r="S980" s="280"/>
      <c r="T980" s="28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5" t="s">
        <v>147</v>
      </c>
      <c r="AU980" s="245" t="s">
        <v>85</v>
      </c>
      <c r="AV980" s="14" t="s">
        <v>85</v>
      </c>
      <c r="AW980" s="14" t="s">
        <v>36</v>
      </c>
      <c r="AX980" s="14" t="s">
        <v>83</v>
      </c>
      <c r="AY980" s="245" t="s">
        <v>136</v>
      </c>
    </row>
    <row r="981" s="2" customFormat="1" ht="6.96" customHeight="1">
      <c r="A981" s="40"/>
      <c r="B981" s="61"/>
      <c r="C981" s="62"/>
      <c r="D981" s="62"/>
      <c r="E981" s="62"/>
      <c r="F981" s="62"/>
      <c r="G981" s="62"/>
      <c r="H981" s="62"/>
      <c r="I981" s="62"/>
      <c r="J981" s="62"/>
      <c r="K981" s="62"/>
      <c r="L981" s="46"/>
      <c r="M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</row>
  </sheetData>
  <sheetProtection sheet="1" autoFilter="0" formatColumns="0" formatRows="0" objects="1" scenarios="1" spinCount="100000" saltValue="4Cdrg6/nz+cPFcNdTLchFwF4jMr84gdhWogL9GuCic/mhkYSbDcnaIWik7seNgTlRyh52AW7X9CuaJS/baQJYw==" hashValue="DkvHeKtPKvEy7vQpKFT0xJltf+Jn0UYptORyBXBF+YHizwX1ZIcvsQqG43sK0T7gCBFsGBFQS6hrp7fg+a2wAQ==" algorithmName="SHA-512" password="CC35"/>
  <autoFilter ref="C100:K980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5" r:id="rId1" display="https://podminky.urs.cz/item/CS_URS_2023_02/113106071"/>
    <hyperlink ref="F112" r:id="rId2" display="https://podminky.urs.cz/item/CS_URS_2023_02/113107525"/>
    <hyperlink ref="F119" r:id="rId3" display="https://podminky.urs.cz/item/CS_URS_2023_02/113202111"/>
    <hyperlink ref="F122" r:id="rId4" display="https://podminky.urs.cz/item/CS_URS_2023_02/121151115"/>
    <hyperlink ref="F153" r:id="rId5" display="https://podminky.urs.cz/item/CS_URS_2023_02/131251104"/>
    <hyperlink ref="F163" r:id="rId6" display="https://podminky.urs.cz/item/CS_URS_2023_02/132251254"/>
    <hyperlink ref="F205" r:id="rId7" display="https://podminky.urs.cz/item/CS_URS_2023_02/162251102"/>
    <hyperlink ref="F252" r:id="rId8" display="https://podminky.urs.cz/item/CS_URS_2023_02/162751117"/>
    <hyperlink ref="F255" r:id="rId9" display="https://podminky.urs.cz/item/CS_URS_2023_02/167151111"/>
    <hyperlink ref="F302" r:id="rId10" display="https://podminky.urs.cz/item/CS_URS_2023_02/171251201"/>
    <hyperlink ref="F305" r:id="rId11" display="https://podminky.urs.cz/item/CS_URS_2023_02/171201231"/>
    <hyperlink ref="F309" r:id="rId12" display="https://podminky.urs.cz/item/CS_URS_2023_02/174151101"/>
    <hyperlink ref="F316" r:id="rId13" display="https://podminky.urs.cz/item/CS_URS_2023_02/175151101"/>
    <hyperlink ref="F326" r:id="rId14" display="https://podminky.urs.cz/item/CS_URS_2023_02/181351105"/>
    <hyperlink ref="F357" r:id="rId15" display="https://podminky.urs.cz/item/CS_URS_2023_02/181411132"/>
    <hyperlink ref="F391" r:id="rId16" display="https://podminky.urs.cz/item/CS_URS_2023_02/211971110"/>
    <hyperlink ref="F396" r:id="rId17" display="https://podminky.urs.cz/item/CS_URS_2023_02/212755216"/>
    <hyperlink ref="F402" r:id="rId18" display="https://podminky.urs.cz/item/CS_URS_2023_02/213141111"/>
    <hyperlink ref="F407" r:id="rId19" display="https://podminky.urs.cz/item/CS_URS_2023_02/213141131"/>
    <hyperlink ref="F420" r:id="rId20" display="https://podminky.urs.cz/item/CS_URS_2023_02/319202112"/>
    <hyperlink ref="F428" r:id="rId21" display="https://podminky.urs.cz/item/CS_URS_2023_02/319202115"/>
    <hyperlink ref="F439" r:id="rId22" display="https://podminky.urs.cz/item/CS_URS_2023_02/338171113"/>
    <hyperlink ref="F442" r:id="rId23" display="https://podminky.urs.cz/item/CS_URS_2023_02/340239212"/>
    <hyperlink ref="F446" r:id="rId24" display="https://podminky.urs.cz/item/CS_URS_2023_02/342272215"/>
    <hyperlink ref="F449" r:id="rId25" display="https://podminky.urs.cz/item/CS_URS_2023_02/348401130"/>
    <hyperlink ref="F458" r:id="rId26" display="https://podminky.urs.cz/item/CS_URS_2023_02/434191421"/>
    <hyperlink ref="F465" r:id="rId27" display="https://podminky.urs.cz/item/CS_URS_2023_02/452311131"/>
    <hyperlink ref="F473" r:id="rId28" display="https://podminky.urs.cz/item/CS_URS_2023_02/564730111"/>
    <hyperlink ref="F486" r:id="rId29" display="https://podminky.urs.cz/item/CS_URS_2023_02/596211110"/>
    <hyperlink ref="F495" r:id="rId30" display="https://podminky.urs.cz/item/CS_URS_2023_02/596212210"/>
    <hyperlink ref="F557" r:id="rId31" display="https://podminky.urs.cz/item/CS_URS_2023_02/632451101"/>
    <hyperlink ref="F565" r:id="rId32" display="https://podminky.urs.cz/item/CS_URS_2023_02/175111101"/>
    <hyperlink ref="F578" r:id="rId33" display="https://podminky.urs.cz/item/CS_URS_2023_02/871313121"/>
    <hyperlink ref="F590" r:id="rId34" display="https://podminky.urs.cz/item/CS_URS_2023_02/879231191"/>
    <hyperlink ref="F593" r:id="rId35" display="https://podminky.urs.cz/item/CS_URS_2023_02/894811233"/>
    <hyperlink ref="F604" r:id="rId36" display="https://podminky.urs.cz/item/CS_URS_2023_02/916331112"/>
    <hyperlink ref="F615" r:id="rId37" display="https://podminky.urs.cz/item/CS_URS_2023_02/935111111"/>
    <hyperlink ref="F625" r:id="rId38" display="https://podminky.urs.cz/item/CS_URS_2023_02/952901111"/>
    <hyperlink ref="F634" r:id="rId39" display="https://podminky.urs.cz/item/CS_URS_2023_02/953731115"/>
    <hyperlink ref="F637" r:id="rId40" display="https://podminky.urs.cz/item/CS_URS_2023_02/963022819"/>
    <hyperlink ref="F641" r:id="rId41" display="https://podminky.urs.cz/item/CS_URS_2023_02/966071711"/>
    <hyperlink ref="F644" r:id="rId42" display="https://podminky.urs.cz/item/CS_URS_2023_02/966071821"/>
    <hyperlink ref="F647" r:id="rId43" display="https://podminky.urs.cz/item/CS_URS_2023_02/979024441"/>
    <hyperlink ref="F651" r:id="rId44" display="https://podminky.urs.cz/item/CS_URS_2023_02/979054451"/>
    <hyperlink ref="F658" r:id="rId45" display="https://podminky.urs.cz/item/CS_URS_2023_02/981511114"/>
    <hyperlink ref="F662" r:id="rId46" display="https://podminky.urs.cz/item/CS_URS_2023_02/981511116"/>
    <hyperlink ref="F666" r:id="rId47" display="https://podminky.urs.cz/item/CS_URS_2023_02/978013191"/>
    <hyperlink ref="F678" r:id="rId48" display="https://podminky.urs.cz/item/CS_URS_2023_02/985131311"/>
    <hyperlink ref="F700" r:id="rId49" display="https://podminky.urs.cz/item/CS_URS_2023_02/997013151"/>
    <hyperlink ref="F702" r:id="rId50" display="https://podminky.urs.cz/item/CS_URS_2023_02/997013501"/>
    <hyperlink ref="F704" r:id="rId51" display="https://podminky.urs.cz/item/CS_URS_2023_02/997013509"/>
    <hyperlink ref="F707" r:id="rId52" display="https://podminky.urs.cz/item/CS_URS_2023_02/997013601"/>
    <hyperlink ref="F711" r:id="rId53" display="https://podminky.urs.cz/item/CS_URS_2023_02/997013602"/>
    <hyperlink ref="F715" r:id="rId54" display="https://podminky.urs.cz/item/CS_URS_2023_02/997013631"/>
    <hyperlink ref="F719" r:id="rId55" display="https://podminky.urs.cz/item/CS_URS_2023_02/997013655"/>
    <hyperlink ref="F725" r:id="rId56" display="https://podminky.urs.cz/item/CS_URS_2023_02/998017001"/>
    <hyperlink ref="F744" r:id="rId57" display="https://podminky.urs.cz/item/CS_URS_2023_02/711191011"/>
    <hyperlink ref="F764" r:id="rId58" display="https://podminky.urs.cz/item/CS_URS_2023_02/711191101"/>
    <hyperlink ref="F774" r:id="rId59" display="https://podminky.urs.cz/item/CS_URS_2023_02/711191201"/>
    <hyperlink ref="F781" r:id="rId60" display="https://podminky.urs.cz/item/CS_URS_2023_02/711192102"/>
    <hyperlink ref="F790" r:id="rId61" display="https://podminky.urs.cz/item/CS_URS_2023_02/711192202"/>
    <hyperlink ref="F799" r:id="rId62" display="https://podminky.urs.cz/item/CS_URS_2023_02/711192202"/>
    <hyperlink ref="F810" r:id="rId63" display="https://podminky.urs.cz/item/CS_URS_2023_02/711112002"/>
    <hyperlink ref="F826" r:id="rId64" display="https://podminky.urs.cz/item/CS_URS_2023_02/711161173"/>
    <hyperlink ref="F830" r:id="rId65" display="https://podminky.urs.cz/item/CS_URS_2023_02/711161273"/>
    <hyperlink ref="F843" r:id="rId66" display="https://podminky.urs.cz/item/CS_URS_2023_02/711491176"/>
    <hyperlink ref="F851" r:id="rId67" display="https://podminky.urs.cz/item/CS_URS_2023_02/998711201"/>
    <hyperlink ref="F854" r:id="rId68" display="https://podminky.urs.cz/item/CS_URS_2023_02/721242116"/>
    <hyperlink ref="F857" r:id="rId69" display="https://podminky.urs.cz/item/CS_URS_2023_02/998721201"/>
    <hyperlink ref="F860" r:id="rId70" display="https://podminky.urs.cz/item/CS_URS_2023_02/727113008"/>
    <hyperlink ref="F865" r:id="rId71" display="https://podminky.urs.cz/item/CS_URS_2023_02/741110301"/>
    <hyperlink ref="F873" r:id="rId72" display="https://podminky.urs.cz/item/CS_URS_2023_02/998741201"/>
    <hyperlink ref="F876" r:id="rId73" display="https://podminky.urs.cz/item/CS_URS_2023_02/764518622"/>
    <hyperlink ref="F880" r:id="rId74" display="https://podminky.urs.cz/item/CS_URS_2023_02/998764201"/>
    <hyperlink ref="F883" r:id="rId75" display="https://podminky.urs.cz/item/CS_URS_2023_02/766691914"/>
    <hyperlink ref="F886" r:id="rId76" display="https://podminky.urs.cz/item/CS_URS_2023_02/998766201"/>
    <hyperlink ref="F889" r:id="rId77" display="https://podminky.urs.cz/item/CS_URS_2023_02/767531111"/>
    <hyperlink ref="F896" r:id="rId78" display="https://podminky.urs.cz/item/CS_URS_2023_02/767531121"/>
    <hyperlink ref="F905" r:id="rId79" display="https://podminky.urs.cz/item/CS_URS_2023_02/767640311"/>
    <hyperlink ref="F910" r:id="rId80" display="https://podminky.urs.cz/item/CS_URS_2023_02/998767201"/>
    <hyperlink ref="F913" r:id="rId81" display="https://podminky.urs.cz/item/CS_URS_2023_02/784111001"/>
    <hyperlink ref="F924" r:id="rId82" display="https://podminky.urs.cz/item/CS_URS_2023_02/784111011"/>
    <hyperlink ref="F935" r:id="rId83" display="https://podminky.urs.cz/item/CS_URS_2023_02/784121011"/>
    <hyperlink ref="F946" r:id="rId84" display="https://podminky.urs.cz/item/CS_URS_2023_02/784211101"/>
    <hyperlink ref="F957" r:id="rId85" display="https://podminky.urs.cz/item/CS_URS_2023_02/784211151"/>
    <hyperlink ref="F970" r:id="rId86" display="https://podminky.urs.cz/item/CS_URS_2023_02/460161272"/>
    <hyperlink ref="F974" r:id="rId87" display="https://podminky.urs.cz/item/CS_URS_2023_02/460671111"/>
    <hyperlink ref="F978" r:id="rId88" display="https://podminky.urs.cz/item/CS_URS_2023_02/460431182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Sanace a odvodnění spodní stavby ZŠ Machnín v ul. Heřmánkova 95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949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">
        <v>950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951</v>
      </c>
      <c r="F21" s="40"/>
      <c r="G21" s="40"/>
      <c r="H21" s="40"/>
      <c r="I21" s="134" t="s">
        <v>29</v>
      </c>
      <c r="J21" s="138" t="s">
        <v>952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950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951</v>
      </c>
      <c r="F24" s="40"/>
      <c r="G24" s="40"/>
      <c r="H24" s="40"/>
      <c r="I24" s="134" t="s">
        <v>29</v>
      </c>
      <c r="J24" s="138" t="s">
        <v>952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ROUND(J89,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ROUND((SUM(BE89:BE562)),  2)</f>
        <v>0</v>
      </c>
      <c r="G33" s="40"/>
      <c r="H33" s="40"/>
      <c r="I33" s="150">
        <v>0.20999999999999999</v>
      </c>
      <c r="J33" s="149">
        <f>ROUND(((SUM(BE89:BE562))*I33),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ROUND((SUM(BF89:BF562)),  2)</f>
        <v>0</v>
      </c>
      <c r="G34" s="40"/>
      <c r="H34" s="40"/>
      <c r="I34" s="150">
        <v>0.14999999999999999</v>
      </c>
      <c r="J34" s="149">
        <f>ROUND(((SUM(BF89:BF562))*I34),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ROUND((SUM(BG89:BG562)),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ROUND((SUM(BH89:BH562)),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ROUND((SUM(BI89:BI562)),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Sanace a odvodnění spodní stavby ZŠ Machnín v ul. Heřmánkova 95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02 - Splašková kanalizační přípojka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Liberec, Machnín</v>
      </c>
      <c r="G52" s="42"/>
      <c r="H52" s="42"/>
      <c r="I52" s="34" t="s">
        <v>23</v>
      </c>
      <c r="J52" s="74" t="str">
        <f>IF(J12="","",J12)</f>
        <v>5. 1. 2024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25.65" customHeight="1">
      <c r="A54" s="40"/>
      <c r="B54" s="41"/>
      <c r="C54" s="34" t="s">
        <v>25</v>
      </c>
      <c r="D54" s="42"/>
      <c r="E54" s="42"/>
      <c r="F54" s="29" t="str">
        <f>E15</f>
        <v>Statutární město Liberec</v>
      </c>
      <c r="G54" s="42"/>
      <c r="H54" s="42"/>
      <c r="I54" s="34" t="s">
        <v>33</v>
      </c>
      <c r="J54" s="38" t="str">
        <f>E21</f>
        <v>SNOWPLAN, spol. s r.o.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25.6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SNOWPLAN, spol. s r.o.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J89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99</v>
      </c>
      <c r="E60" s="170"/>
      <c r="F60" s="170"/>
      <c r="G60" s="170"/>
      <c r="H60" s="170"/>
      <c r="I60" s="170"/>
      <c r="J60" s="171">
        <f>J90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100</v>
      </c>
      <c r="E61" s="176"/>
      <c r="F61" s="176"/>
      <c r="G61" s="176"/>
      <c r="H61" s="176"/>
      <c r="I61" s="176"/>
      <c r="J61" s="177">
        <f>J91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101</v>
      </c>
      <c r="E62" s="176"/>
      <c r="F62" s="176"/>
      <c r="G62" s="176"/>
      <c r="H62" s="176"/>
      <c r="I62" s="176"/>
      <c r="J62" s="177">
        <f>J335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102</v>
      </c>
      <c r="E63" s="176"/>
      <c r="F63" s="176"/>
      <c r="G63" s="176"/>
      <c r="H63" s="176"/>
      <c r="I63" s="176"/>
      <c r="J63" s="177">
        <f>J345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103</v>
      </c>
      <c r="E64" s="176"/>
      <c r="F64" s="176"/>
      <c r="G64" s="176"/>
      <c r="H64" s="176"/>
      <c r="I64" s="176"/>
      <c r="J64" s="177">
        <f>J358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104</v>
      </c>
      <c r="E65" s="176"/>
      <c r="F65" s="176"/>
      <c r="G65" s="176"/>
      <c r="H65" s="176"/>
      <c r="I65" s="176"/>
      <c r="J65" s="177">
        <f>J413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106</v>
      </c>
      <c r="E66" s="176"/>
      <c r="F66" s="176"/>
      <c r="G66" s="176"/>
      <c r="H66" s="176"/>
      <c r="I66" s="176"/>
      <c r="J66" s="177">
        <f>J447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107</v>
      </c>
      <c r="E67" s="176"/>
      <c r="F67" s="176"/>
      <c r="G67" s="176"/>
      <c r="H67" s="176"/>
      <c r="I67" s="176"/>
      <c r="J67" s="177">
        <f>J509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3"/>
      <c r="C68" s="174"/>
      <c r="D68" s="175" t="s">
        <v>108</v>
      </c>
      <c r="E68" s="176"/>
      <c r="F68" s="176"/>
      <c r="G68" s="176"/>
      <c r="H68" s="176"/>
      <c r="I68" s="176"/>
      <c r="J68" s="177">
        <f>J533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109</v>
      </c>
      <c r="E69" s="176"/>
      <c r="F69" s="176"/>
      <c r="G69" s="176"/>
      <c r="H69" s="176"/>
      <c r="I69" s="176"/>
      <c r="J69" s="177">
        <f>J560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40"/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61"/>
      <c r="C71" s="62"/>
      <c r="D71" s="62"/>
      <c r="E71" s="62"/>
      <c r="F71" s="62"/>
      <c r="G71" s="62"/>
      <c r="H71" s="62"/>
      <c r="I71" s="62"/>
      <c r="J71" s="62"/>
      <c r="K71" s="6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5" s="2" customFormat="1" ht="6.96" customHeight="1">
      <c r="A75" s="40"/>
      <c r="B75" s="63"/>
      <c r="C75" s="64"/>
      <c r="D75" s="64"/>
      <c r="E75" s="64"/>
      <c r="F75" s="64"/>
      <c r="G75" s="64"/>
      <c r="H75" s="64"/>
      <c r="I75" s="64"/>
      <c r="J75" s="64"/>
      <c r="K75" s="64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24.96" customHeight="1">
      <c r="A76" s="40"/>
      <c r="B76" s="41"/>
      <c r="C76" s="25" t="s">
        <v>121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16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162" t="str">
        <f>E7</f>
        <v>Sanace a odvodnění spodní stavby ZŠ Machnín v ul. Heřmánkova 95</v>
      </c>
      <c r="F79" s="34"/>
      <c r="G79" s="34"/>
      <c r="H79" s="34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93</v>
      </c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6.5" customHeight="1">
      <c r="A81" s="40"/>
      <c r="B81" s="41"/>
      <c r="C81" s="42"/>
      <c r="D81" s="42"/>
      <c r="E81" s="71" t="str">
        <f>E9</f>
        <v>02 - Splašková kanalizační přípojka</v>
      </c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2" customHeight="1">
      <c r="A83" s="40"/>
      <c r="B83" s="41"/>
      <c r="C83" s="34" t="s">
        <v>21</v>
      </c>
      <c r="D83" s="42"/>
      <c r="E83" s="42"/>
      <c r="F83" s="29" t="str">
        <f>F12</f>
        <v>Liberec, Machnín</v>
      </c>
      <c r="G83" s="42"/>
      <c r="H83" s="42"/>
      <c r="I83" s="34" t="s">
        <v>23</v>
      </c>
      <c r="J83" s="74" t="str">
        <f>IF(J12="","",J12)</f>
        <v>5. 1. 2024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5.65" customHeight="1">
      <c r="A85" s="40"/>
      <c r="B85" s="41"/>
      <c r="C85" s="34" t="s">
        <v>25</v>
      </c>
      <c r="D85" s="42"/>
      <c r="E85" s="42"/>
      <c r="F85" s="29" t="str">
        <f>E15</f>
        <v>Statutární město Liberec</v>
      </c>
      <c r="G85" s="42"/>
      <c r="H85" s="42"/>
      <c r="I85" s="34" t="s">
        <v>33</v>
      </c>
      <c r="J85" s="38" t="str">
        <f>E21</f>
        <v>SNOWPLAN, spol. s r.o.</v>
      </c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25.65" customHeight="1">
      <c r="A86" s="40"/>
      <c r="B86" s="41"/>
      <c r="C86" s="34" t="s">
        <v>31</v>
      </c>
      <c r="D86" s="42"/>
      <c r="E86" s="42"/>
      <c r="F86" s="29" t="str">
        <f>IF(E18="","",E18)</f>
        <v>Vyplň údaj</v>
      </c>
      <c r="G86" s="42"/>
      <c r="H86" s="42"/>
      <c r="I86" s="34" t="s">
        <v>37</v>
      </c>
      <c r="J86" s="38" t="str">
        <f>E24</f>
        <v>SNOWPLAN, spol. s r.o.</v>
      </c>
      <c r="K86" s="42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0.32" customHeight="1">
      <c r="A87" s="40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11" customFormat="1" ht="29.28" customHeight="1">
      <c r="A88" s="179"/>
      <c r="B88" s="180"/>
      <c r="C88" s="181" t="s">
        <v>122</v>
      </c>
      <c r="D88" s="182" t="s">
        <v>61</v>
      </c>
      <c r="E88" s="182" t="s">
        <v>57</v>
      </c>
      <c r="F88" s="182" t="s">
        <v>58</v>
      </c>
      <c r="G88" s="182" t="s">
        <v>123</v>
      </c>
      <c r="H88" s="182" t="s">
        <v>124</v>
      </c>
      <c r="I88" s="182" t="s">
        <v>125</v>
      </c>
      <c r="J88" s="182" t="s">
        <v>97</v>
      </c>
      <c r="K88" s="183" t="s">
        <v>126</v>
      </c>
      <c r="L88" s="184"/>
      <c r="M88" s="94" t="s">
        <v>19</v>
      </c>
      <c r="N88" s="95" t="s">
        <v>46</v>
      </c>
      <c r="O88" s="95" t="s">
        <v>127</v>
      </c>
      <c r="P88" s="95" t="s">
        <v>128</v>
      </c>
      <c r="Q88" s="95" t="s">
        <v>129</v>
      </c>
      <c r="R88" s="95" t="s">
        <v>130</v>
      </c>
      <c r="S88" s="95" t="s">
        <v>131</v>
      </c>
      <c r="T88" s="96" t="s">
        <v>132</v>
      </c>
      <c r="U88" s="179"/>
      <c r="V88" s="179"/>
      <c r="W88" s="179"/>
      <c r="X88" s="179"/>
      <c r="Y88" s="179"/>
      <c r="Z88" s="179"/>
      <c r="AA88" s="179"/>
      <c r="AB88" s="179"/>
      <c r="AC88" s="179"/>
      <c r="AD88" s="179"/>
      <c r="AE88" s="179"/>
    </row>
    <row r="89" s="2" customFormat="1" ht="22.8" customHeight="1">
      <c r="A89" s="40"/>
      <c r="B89" s="41"/>
      <c r="C89" s="101" t="s">
        <v>133</v>
      </c>
      <c r="D89" s="42"/>
      <c r="E89" s="42"/>
      <c r="F89" s="42"/>
      <c r="G89" s="42"/>
      <c r="H89" s="42"/>
      <c r="I89" s="42"/>
      <c r="J89" s="185">
        <f>BK89</f>
        <v>0</v>
      </c>
      <c r="K89" s="42"/>
      <c r="L89" s="46"/>
      <c r="M89" s="97"/>
      <c r="N89" s="186"/>
      <c r="O89" s="98"/>
      <c r="P89" s="187">
        <f>P90</f>
        <v>0</v>
      </c>
      <c r="Q89" s="98"/>
      <c r="R89" s="187">
        <f>R90</f>
        <v>249.62073846999996</v>
      </c>
      <c r="S89" s="98"/>
      <c r="T89" s="188">
        <f>T90</f>
        <v>73.851155000000006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T89" s="19" t="s">
        <v>75</v>
      </c>
      <c r="AU89" s="19" t="s">
        <v>98</v>
      </c>
      <c r="BK89" s="189">
        <f>BK90</f>
        <v>0</v>
      </c>
    </row>
    <row r="90" s="12" customFormat="1" ht="25.92" customHeight="1">
      <c r="A90" s="12"/>
      <c r="B90" s="190"/>
      <c r="C90" s="191"/>
      <c r="D90" s="192" t="s">
        <v>75</v>
      </c>
      <c r="E90" s="193" t="s">
        <v>134</v>
      </c>
      <c r="F90" s="193" t="s">
        <v>135</v>
      </c>
      <c r="G90" s="191"/>
      <c r="H90" s="191"/>
      <c r="I90" s="194"/>
      <c r="J90" s="195">
        <f>BK90</f>
        <v>0</v>
      </c>
      <c r="K90" s="191"/>
      <c r="L90" s="196"/>
      <c r="M90" s="197"/>
      <c r="N90" s="198"/>
      <c r="O90" s="198"/>
      <c r="P90" s="199">
        <f>P91+P335+P345+P358+P413+P447+P509+P533+P560</f>
        <v>0</v>
      </c>
      <c r="Q90" s="198"/>
      <c r="R90" s="199">
        <f>R91+R335+R345+R358+R413+R447+R509+R533+R560</f>
        <v>249.62073846999996</v>
      </c>
      <c r="S90" s="198"/>
      <c r="T90" s="200">
        <f>T91+T335+T345+T358+T413+T447+T509+T533+T560</f>
        <v>73.851155000000006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1" t="s">
        <v>83</v>
      </c>
      <c r="AT90" s="202" t="s">
        <v>75</v>
      </c>
      <c r="AU90" s="202" t="s">
        <v>76</v>
      </c>
      <c r="AY90" s="201" t="s">
        <v>136</v>
      </c>
      <c r="BK90" s="203">
        <f>BK91+BK335+BK345+BK358+BK413+BK447+BK509+BK533+BK560</f>
        <v>0</v>
      </c>
    </row>
    <row r="91" s="12" customFormat="1" ht="22.8" customHeight="1">
      <c r="A91" s="12"/>
      <c r="B91" s="190"/>
      <c r="C91" s="191"/>
      <c r="D91" s="192" t="s">
        <v>75</v>
      </c>
      <c r="E91" s="204" t="s">
        <v>83</v>
      </c>
      <c r="F91" s="204" t="s">
        <v>137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SUM(P92:P334)</f>
        <v>0</v>
      </c>
      <c r="Q91" s="198"/>
      <c r="R91" s="199">
        <f>SUM(R92:R334)</f>
        <v>199.63081479999997</v>
      </c>
      <c r="S91" s="198"/>
      <c r="T91" s="200">
        <f>SUM(T92:T334)</f>
        <v>18.081529999999997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83</v>
      </c>
      <c r="AT91" s="202" t="s">
        <v>75</v>
      </c>
      <c r="AU91" s="202" t="s">
        <v>83</v>
      </c>
      <c r="AY91" s="201" t="s">
        <v>136</v>
      </c>
      <c r="BK91" s="203">
        <f>SUM(BK92:BK334)</f>
        <v>0</v>
      </c>
    </row>
    <row r="92" s="2" customFormat="1" ht="21.75" customHeight="1">
      <c r="A92" s="40"/>
      <c r="B92" s="41"/>
      <c r="C92" s="206" t="s">
        <v>83</v>
      </c>
      <c r="D92" s="206" t="s">
        <v>138</v>
      </c>
      <c r="E92" s="207" t="s">
        <v>953</v>
      </c>
      <c r="F92" s="208" t="s">
        <v>954</v>
      </c>
      <c r="G92" s="209" t="s">
        <v>372</v>
      </c>
      <c r="H92" s="210">
        <v>2</v>
      </c>
      <c r="I92" s="211"/>
      <c r="J92" s="212">
        <f>ROUND(I92*H92,2)</f>
        <v>0</v>
      </c>
      <c r="K92" s="208" t="s">
        <v>142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143</v>
      </c>
      <c r="AT92" s="217" t="s">
        <v>138</v>
      </c>
      <c r="AU92" s="217" t="s">
        <v>85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143</v>
      </c>
      <c r="BM92" s="217" t="s">
        <v>85</v>
      </c>
    </row>
    <row r="93" s="2" customFormat="1">
      <c r="A93" s="40"/>
      <c r="B93" s="41"/>
      <c r="C93" s="42"/>
      <c r="D93" s="219" t="s">
        <v>145</v>
      </c>
      <c r="E93" s="42"/>
      <c r="F93" s="220" t="s">
        <v>955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145</v>
      </c>
      <c r="AU93" s="19" t="s">
        <v>85</v>
      </c>
    </row>
    <row r="94" s="2" customFormat="1" ht="21.75" customHeight="1">
      <c r="A94" s="40"/>
      <c r="B94" s="41"/>
      <c r="C94" s="206" t="s">
        <v>85</v>
      </c>
      <c r="D94" s="206" t="s">
        <v>138</v>
      </c>
      <c r="E94" s="207" t="s">
        <v>956</v>
      </c>
      <c r="F94" s="208" t="s">
        <v>957</v>
      </c>
      <c r="G94" s="209" t="s">
        <v>372</v>
      </c>
      <c r="H94" s="210">
        <v>1</v>
      </c>
      <c r="I94" s="211"/>
      <c r="J94" s="212">
        <f>ROUND(I94*H94,2)</f>
        <v>0</v>
      </c>
      <c r="K94" s="208" t="s">
        <v>142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143</v>
      </c>
      <c r="AT94" s="217" t="s">
        <v>138</v>
      </c>
      <c r="AU94" s="217" t="s">
        <v>85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143</v>
      </c>
      <c r="BM94" s="217" t="s">
        <v>143</v>
      </c>
    </row>
    <row r="95" s="2" customFormat="1">
      <c r="A95" s="40"/>
      <c r="B95" s="41"/>
      <c r="C95" s="42"/>
      <c r="D95" s="219" t="s">
        <v>145</v>
      </c>
      <c r="E95" s="42"/>
      <c r="F95" s="220" t="s">
        <v>958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145</v>
      </c>
      <c r="AU95" s="19" t="s">
        <v>85</v>
      </c>
    </row>
    <row r="96" s="2" customFormat="1" ht="16.5" customHeight="1">
      <c r="A96" s="40"/>
      <c r="B96" s="41"/>
      <c r="C96" s="206" t="s">
        <v>157</v>
      </c>
      <c r="D96" s="206" t="s">
        <v>138</v>
      </c>
      <c r="E96" s="207" t="s">
        <v>959</v>
      </c>
      <c r="F96" s="208" t="s">
        <v>960</v>
      </c>
      <c r="G96" s="209" t="s">
        <v>372</v>
      </c>
      <c r="H96" s="210">
        <v>2</v>
      </c>
      <c r="I96" s="211"/>
      <c r="J96" s="212">
        <f>ROUND(I96*H96,2)</f>
        <v>0</v>
      </c>
      <c r="K96" s="208" t="s">
        <v>142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143</v>
      </c>
      <c r="AT96" s="217" t="s">
        <v>138</v>
      </c>
      <c r="AU96" s="217" t="s">
        <v>85</v>
      </c>
      <c r="AY96" s="19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143</v>
      </c>
      <c r="BM96" s="217" t="s">
        <v>207</v>
      </c>
    </row>
    <row r="97" s="2" customFormat="1">
      <c r="A97" s="40"/>
      <c r="B97" s="41"/>
      <c r="C97" s="42"/>
      <c r="D97" s="219" t="s">
        <v>145</v>
      </c>
      <c r="E97" s="42"/>
      <c r="F97" s="220" t="s">
        <v>961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145</v>
      </c>
      <c r="AU97" s="19" t="s">
        <v>85</v>
      </c>
    </row>
    <row r="98" s="2" customFormat="1" ht="16.5" customHeight="1">
      <c r="A98" s="40"/>
      <c r="B98" s="41"/>
      <c r="C98" s="206" t="s">
        <v>143</v>
      </c>
      <c r="D98" s="206" t="s">
        <v>138</v>
      </c>
      <c r="E98" s="207" t="s">
        <v>962</v>
      </c>
      <c r="F98" s="208" t="s">
        <v>963</v>
      </c>
      <c r="G98" s="209" t="s">
        <v>372</v>
      </c>
      <c r="H98" s="210">
        <v>1</v>
      </c>
      <c r="I98" s="211"/>
      <c r="J98" s="212">
        <f>ROUND(I98*H98,2)</f>
        <v>0</v>
      </c>
      <c r="K98" s="208" t="s">
        <v>142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143</v>
      </c>
      <c r="AT98" s="217" t="s">
        <v>138</v>
      </c>
      <c r="AU98" s="217" t="s">
        <v>85</v>
      </c>
      <c r="AY98" s="19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143</v>
      </c>
      <c r="BM98" s="217" t="s">
        <v>253</v>
      </c>
    </row>
    <row r="99" s="2" customFormat="1">
      <c r="A99" s="40"/>
      <c r="B99" s="41"/>
      <c r="C99" s="42"/>
      <c r="D99" s="219" t="s">
        <v>145</v>
      </c>
      <c r="E99" s="42"/>
      <c r="F99" s="220" t="s">
        <v>964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145</v>
      </c>
      <c r="AU99" s="19" t="s">
        <v>85</v>
      </c>
    </row>
    <row r="100" s="2" customFormat="1" ht="33" customHeight="1">
      <c r="A100" s="40"/>
      <c r="B100" s="41"/>
      <c r="C100" s="206" t="s">
        <v>197</v>
      </c>
      <c r="D100" s="206" t="s">
        <v>138</v>
      </c>
      <c r="E100" s="207" t="s">
        <v>965</v>
      </c>
      <c r="F100" s="208" t="s">
        <v>966</v>
      </c>
      <c r="G100" s="209" t="s">
        <v>141</v>
      </c>
      <c r="H100" s="210">
        <v>46</v>
      </c>
      <c r="I100" s="211"/>
      <c r="J100" s="212">
        <f>ROUND(I100*H100,2)</f>
        <v>0</v>
      </c>
      <c r="K100" s="208" t="s">
        <v>142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0.29499999999999998</v>
      </c>
      <c r="T100" s="216">
        <f>S100*H100</f>
        <v>13.569999999999999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143</v>
      </c>
      <c r="AT100" s="217" t="s">
        <v>138</v>
      </c>
      <c r="AU100" s="217" t="s">
        <v>85</v>
      </c>
      <c r="AY100" s="19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143</v>
      </c>
      <c r="BM100" s="217" t="s">
        <v>164</v>
      </c>
    </row>
    <row r="101" s="2" customFormat="1">
      <c r="A101" s="40"/>
      <c r="B101" s="41"/>
      <c r="C101" s="42"/>
      <c r="D101" s="219" t="s">
        <v>145</v>
      </c>
      <c r="E101" s="42"/>
      <c r="F101" s="220" t="s">
        <v>967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145</v>
      </c>
      <c r="AU101" s="19" t="s">
        <v>85</v>
      </c>
    </row>
    <row r="102" s="13" customFormat="1">
      <c r="A102" s="13"/>
      <c r="B102" s="224"/>
      <c r="C102" s="225"/>
      <c r="D102" s="226" t="s">
        <v>147</v>
      </c>
      <c r="E102" s="227" t="s">
        <v>19</v>
      </c>
      <c r="F102" s="228" t="s">
        <v>968</v>
      </c>
      <c r="G102" s="225"/>
      <c r="H102" s="227" t="s">
        <v>19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147</v>
      </c>
      <c r="AU102" s="234" t="s">
        <v>85</v>
      </c>
      <c r="AV102" s="13" t="s">
        <v>83</v>
      </c>
      <c r="AW102" s="13" t="s">
        <v>36</v>
      </c>
      <c r="AX102" s="13" t="s">
        <v>76</v>
      </c>
      <c r="AY102" s="234" t="s">
        <v>136</v>
      </c>
    </row>
    <row r="103" s="14" customFormat="1">
      <c r="A103" s="14"/>
      <c r="B103" s="235"/>
      <c r="C103" s="236"/>
      <c r="D103" s="226" t="s">
        <v>147</v>
      </c>
      <c r="E103" s="237" t="s">
        <v>19</v>
      </c>
      <c r="F103" s="238" t="s">
        <v>969</v>
      </c>
      <c r="G103" s="236"/>
      <c r="H103" s="239">
        <v>16</v>
      </c>
      <c r="I103" s="240"/>
      <c r="J103" s="236"/>
      <c r="K103" s="236"/>
      <c r="L103" s="241"/>
      <c r="M103" s="242"/>
      <c r="N103" s="243"/>
      <c r="O103" s="243"/>
      <c r="P103" s="243"/>
      <c r="Q103" s="243"/>
      <c r="R103" s="243"/>
      <c r="S103" s="243"/>
      <c r="T103" s="24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5" t="s">
        <v>147</v>
      </c>
      <c r="AU103" s="245" t="s">
        <v>85</v>
      </c>
      <c r="AV103" s="14" t="s">
        <v>85</v>
      </c>
      <c r="AW103" s="14" t="s">
        <v>36</v>
      </c>
      <c r="AX103" s="14" t="s">
        <v>76</v>
      </c>
      <c r="AY103" s="245" t="s">
        <v>136</v>
      </c>
    </row>
    <row r="104" s="16" customFormat="1">
      <c r="A104" s="16"/>
      <c r="B104" s="257"/>
      <c r="C104" s="258"/>
      <c r="D104" s="226" t="s">
        <v>147</v>
      </c>
      <c r="E104" s="259" t="s">
        <v>19</v>
      </c>
      <c r="F104" s="260" t="s">
        <v>181</v>
      </c>
      <c r="G104" s="258"/>
      <c r="H104" s="261">
        <v>16</v>
      </c>
      <c r="I104" s="262"/>
      <c r="J104" s="258"/>
      <c r="K104" s="258"/>
      <c r="L104" s="263"/>
      <c r="M104" s="264"/>
      <c r="N104" s="265"/>
      <c r="O104" s="265"/>
      <c r="P104" s="265"/>
      <c r="Q104" s="265"/>
      <c r="R104" s="265"/>
      <c r="S104" s="265"/>
      <c r="T104" s="26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T104" s="267" t="s">
        <v>147</v>
      </c>
      <c r="AU104" s="267" t="s">
        <v>85</v>
      </c>
      <c r="AV104" s="16" t="s">
        <v>157</v>
      </c>
      <c r="AW104" s="16" t="s">
        <v>36</v>
      </c>
      <c r="AX104" s="16" t="s">
        <v>76</v>
      </c>
      <c r="AY104" s="267" t="s">
        <v>136</v>
      </c>
    </row>
    <row r="105" s="13" customFormat="1">
      <c r="A105" s="13"/>
      <c r="B105" s="224"/>
      <c r="C105" s="225"/>
      <c r="D105" s="226" t="s">
        <v>147</v>
      </c>
      <c r="E105" s="227" t="s">
        <v>19</v>
      </c>
      <c r="F105" s="228" t="s">
        <v>970</v>
      </c>
      <c r="G105" s="225"/>
      <c r="H105" s="227" t="s">
        <v>19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147</v>
      </c>
      <c r="AU105" s="234" t="s">
        <v>85</v>
      </c>
      <c r="AV105" s="13" t="s">
        <v>83</v>
      </c>
      <c r="AW105" s="13" t="s">
        <v>36</v>
      </c>
      <c r="AX105" s="13" t="s">
        <v>76</v>
      </c>
      <c r="AY105" s="234" t="s">
        <v>136</v>
      </c>
    </row>
    <row r="106" s="14" customFormat="1">
      <c r="A106" s="14"/>
      <c r="B106" s="235"/>
      <c r="C106" s="236"/>
      <c r="D106" s="226" t="s">
        <v>147</v>
      </c>
      <c r="E106" s="237" t="s">
        <v>19</v>
      </c>
      <c r="F106" s="238" t="s">
        <v>971</v>
      </c>
      <c r="G106" s="236"/>
      <c r="H106" s="239">
        <v>30</v>
      </c>
      <c r="I106" s="240"/>
      <c r="J106" s="236"/>
      <c r="K106" s="236"/>
      <c r="L106" s="241"/>
      <c r="M106" s="242"/>
      <c r="N106" s="243"/>
      <c r="O106" s="243"/>
      <c r="P106" s="243"/>
      <c r="Q106" s="243"/>
      <c r="R106" s="243"/>
      <c r="S106" s="243"/>
      <c r="T106" s="24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5" t="s">
        <v>147</v>
      </c>
      <c r="AU106" s="245" t="s">
        <v>85</v>
      </c>
      <c r="AV106" s="14" t="s">
        <v>85</v>
      </c>
      <c r="AW106" s="14" t="s">
        <v>36</v>
      </c>
      <c r="AX106" s="14" t="s">
        <v>76</v>
      </c>
      <c r="AY106" s="245" t="s">
        <v>136</v>
      </c>
    </row>
    <row r="107" s="15" customFormat="1">
      <c r="A107" s="15"/>
      <c r="B107" s="246"/>
      <c r="C107" s="247"/>
      <c r="D107" s="226" t="s">
        <v>147</v>
      </c>
      <c r="E107" s="248" t="s">
        <v>19</v>
      </c>
      <c r="F107" s="249" t="s">
        <v>152</v>
      </c>
      <c r="G107" s="247"/>
      <c r="H107" s="250">
        <v>46</v>
      </c>
      <c r="I107" s="251"/>
      <c r="J107" s="247"/>
      <c r="K107" s="247"/>
      <c r="L107" s="252"/>
      <c r="M107" s="253"/>
      <c r="N107" s="254"/>
      <c r="O107" s="254"/>
      <c r="P107" s="254"/>
      <c r="Q107" s="254"/>
      <c r="R107" s="254"/>
      <c r="S107" s="254"/>
      <c r="T107" s="25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T107" s="256" t="s">
        <v>147</v>
      </c>
      <c r="AU107" s="256" t="s">
        <v>85</v>
      </c>
      <c r="AV107" s="15" t="s">
        <v>143</v>
      </c>
      <c r="AW107" s="15" t="s">
        <v>36</v>
      </c>
      <c r="AX107" s="15" t="s">
        <v>83</v>
      </c>
      <c r="AY107" s="256" t="s">
        <v>136</v>
      </c>
    </row>
    <row r="108" s="2" customFormat="1" ht="37.8" customHeight="1">
      <c r="A108" s="40"/>
      <c r="B108" s="41"/>
      <c r="C108" s="206" t="s">
        <v>207</v>
      </c>
      <c r="D108" s="206" t="s">
        <v>138</v>
      </c>
      <c r="E108" s="207" t="s">
        <v>972</v>
      </c>
      <c r="F108" s="208" t="s">
        <v>973</v>
      </c>
      <c r="G108" s="209" t="s">
        <v>141</v>
      </c>
      <c r="H108" s="210">
        <v>15.557</v>
      </c>
      <c r="I108" s="211"/>
      <c r="J108" s="212">
        <f>ROUND(I108*H108,2)</f>
        <v>0</v>
      </c>
      <c r="K108" s="208" t="s">
        <v>142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0.28999999999999998</v>
      </c>
      <c r="T108" s="216">
        <f>S108*H108</f>
        <v>4.5115299999999996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143</v>
      </c>
      <c r="AT108" s="217" t="s">
        <v>138</v>
      </c>
      <c r="AU108" s="217" t="s">
        <v>85</v>
      </c>
      <c r="AY108" s="19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143</v>
      </c>
      <c r="BM108" s="217" t="s">
        <v>276</v>
      </c>
    </row>
    <row r="109" s="2" customFormat="1">
      <c r="A109" s="40"/>
      <c r="B109" s="41"/>
      <c r="C109" s="42"/>
      <c r="D109" s="219" t="s">
        <v>145</v>
      </c>
      <c r="E109" s="42"/>
      <c r="F109" s="220" t="s">
        <v>974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145</v>
      </c>
      <c r="AU109" s="19" t="s">
        <v>85</v>
      </c>
    </row>
    <row r="110" s="13" customFormat="1">
      <c r="A110" s="13"/>
      <c r="B110" s="224"/>
      <c r="C110" s="225"/>
      <c r="D110" s="226" t="s">
        <v>147</v>
      </c>
      <c r="E110" s="227" t="s">
        <v>19</v>
      </c>
      <c r="F110" s="228" t="s">
        <v>968</v>
      </c>
      <c r="G110" s="225"/>
      <c r="H110" s="227" t="s">
        <v>19</v>
      </c>
      <c r="I110" s="229"/>
      <c r="J110" s="225"/>
      <c r="K110" s="225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147</v>
      </c>
      <c r="AU110" s="234" t="s">
        <v>85</v>
      </c>
      <c r="AV110" s="13" t="s">
        <v>83</v>
      </c>
      <c r="AW110" s="13" t="s">
        <v>36</v>
      </c>
      <c r="AX110" s="13" t="s">
        <v>76</v>
      </c>
      <c r="AY110" s="234" t="s">
        <v>136</v>
      </c>
    </row>
    <row r="111" s="14" customFormat="1">
      <c r="A111" s="14"/>
      <c r="B111" s="235"/>
      <c r="C111" s="236"/>
      <c r="D111" s="226" t="s">
        <v>147</v>
      </c>
      <c r="E111" s="237" t="s">
        <v>19</v>
      </c>
      <c r="F111" s="238" t="s">
        <v>975</v>
      </c>
      <c r="G111" s="236"/>
      <c r="H111" s="239">
        <v>3.2400000000000002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5" t="s">
        <v>147</v>
      </c>
      <c r="AU111" s="245" t="s">
        <v>85</v>
      </c>
      <c r="AV111" s="14" t="s">
        <v>85</v>
      </c>
      <c r="AW111" s="14" t="s">
        <v>36</v>
      </c>
      <c r="AX111" s="14" t="s">
        <v>76</v>
      </c>
      <c r="AY111" s="245" t="s">
        <v>136</v>
      </c>
    </row>
    <row r="112" s="14" customFormat="1">
      <c r="A112" s="14"/>
      <c r="B112" s="235"/>
      <c r="C112" s="236"/>
      <c r="D112" s="226" t="s">
        <v>147</v>
      </c>
      <c r="E112" s="237" t="s">
        <v>19</v>
      </c>
      <c r="F112" s="238" t="s">
        <v>976</v>
      </c>
      <c r="G112" s="236"/>
      <c r="H112" s="239">
        <v>1.0369999999999999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147</v>
      </c>
      <c r="AU112" s="245" t="s">
        <v>85</v>
      </c>
      <c r="AV112" s="14" t="s">
        <v>85</v>
      </c>
      <c r="AW112" s="14" t="s">
        <v>36</v>
      </c>
      <c r="AX112" s="14" t="s">
        <v>76</v>
      </c>
      <c r="AY112" s="245" t="s">
        <v>136</v>
      </c>
    </row>
    <row r="113" s="16" customFormat="1">
      <c r="A113" s="16"/>
      <c r="B113" s="257"/>
      <c r="C113" s="258"/>
      <c r="D113" s="226" t="s">
        <v>147</v>
      </c>
      <c r="E113" s="259" t="s">
        <v>19</v>
      </c>
      <c r="F113" s="260" t="s">
        <v>181</v>
      </c>
      <c r="G113" s="258"/>
      <c r="H113" s="261">
        <v>4.2770000000000001</v>
      </c>
      <c r="I113" s="262"/>
      <c r="J113" s="258"/>
      <c r="K113" s="258"/>
      <c r="L113" s="263"/>
      <c r="M113" s="264"/>
      <c r="N113" s="265"/>
      <c r="O113" s="265"/>
      <c r="P113" s="265"/>
      <c r="Q113" s="265"/>
      <c r="R113" s="265"/>
      <c r="S113" s="265"/>
      <c r="T113" s="26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T113" s="267" t="s">
        <v>147</v>
      </c>
      <c r="AU113" s="267" t="s">
        <v>85</v>
      </c>
      <c r="AV113" s="16" t="s">
        <v>157</v>
      </c>
      <c r="AW113" s="16" t="s">
        <v>36</v>
      </c>
      <c r="AX113" s="16" t="s">
        <v>76</v>
      </c>
      <c r="AY113" s="267" t="s">
        <v>136</v>
      </c>
    </row>
    <row r="114" s="13" customFormat="1">
      <c r="A114" s="13"/>
      <c r="B114" s="224"/>
      <c r="C114" s="225"/>
      <c r="D114" s="226" t="s">
        <v>147</v>
      </c>
      <c r="E114" s="227" t="s">
        <v>19</v>
      </c>
      <c r="F114" s="228" t="s">
        <v>970</v>
      </c>
      <c r="G114" s="225"/>
      <c r="H114" s="227" t="s">
        <v>19</v>
      </c>
      <c r="I114" s="229"/>
      <c r="J114" s="225"/>
      <c r="K114" s="225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147</v>
      </c>
      <c r="AU114" s="234" t="s">
        <v>85</v>
      </c>
      <c r="AV114" s="13" t="s">
        <v>83</v>
      </c>
      <c r="AW114" s="13" t="s">
        <v>36</v>
      </c>
      <c r="AX114" s="13" t="s">
        <v>76</v>
      </c>
      <c r="AY114" s="234" t="s">
        <v>136</v>
      </c>
    </row>
    <row r="115" s="14" customFormat="1">
      <c r="A115" s="14"/>
      <c r="B115" s="235"/>
      <c r="C115" s="236"/>
      <c r="D115" s="226" t="s">
        <v>147</v>
      </c>
      <c r="E115" s="237" t="s">
        <v>19</v>
      </c>
      <c r="F115" s="238" t="s">
        <v>977</v>
      </c>
      <c r="G115" s="236"/>
      <c r="H115" s="239">
        <v>7.4400000000000004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5" t="s">
        <v>147</v>
      </c>
      <c r="AU115" s="245" t="s">
        <v>85</v>
      </c>
      <c r="AV115" s="14" t="s">
        <v>85</v>
      </c>
      <c r="AW115" s="14" t="s">
        <v>36</v>
      </c>
      <c r="AX115" s="14" t="s">
        <v>76</v>
      </c>
      <c r="AY115" s="245" t="s">
        <v>136</v>
      </c>
    </row>
    <row r="116" s="14" customFormat="1">
      <c r="A116" s="14"/>
      <c r="B116" s="235"/>
      <c r="C116" s="236"/>
      <c r="D116" s="226" t="s">
        <v>147</v>
      </c>
      <c r="E116" s="237" t="s">
        <v>19</v>
      </c>
      <c r="F116" s="238" t="s">
        <v>978</v>
      </c>
      <c r="G116" s="236"/>
      <c r="H116" s="239">
        <v>3.8399999999999999</v>
      </c>
      <c r="I116" s="240"/>
      <c r="J116" s="236"/>
      <c r="K116" s="236"/>
      <c r="L116" s="241"/>
      <c r="M116" s="242"/>
      <c r="N116" s="243"/>
      <c r="O116" s="243"/>
      <c r="P116" s="243"/>
      <c r="Q116" s="243"/>
      <c r="R116" s="243"/>
      <c r="S116" s="243"/>
      <c r="T116" s="24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5" t="s">
        <v>147</v>
      </c>
      <c r="AU116" s="245" t="s">
        <v>85</v>
      </c>
      <c r="AV116" s="14" t="s">
        <v>85</v>
      </c>
      <c r="AW116" s="14" t="s">
        <v>36</v>
      </c>
      <c r="AX116" s="14" t="s">
        <v>76</v>
      </c>
      <c r="AY116" s="245" t="s">
        <v>136</v>
      </c>
    </row>
    <row r="117" s="15" customFormat="1">
      <c r="A117" s="15"/>
      <c r="B117" s="246"/>
      <c r="C117" s="247"/>
      <c r="D117" s="226" t="s">
        <v>147</v>
      </c>
      <c r="E117" s="248" t="s">
        <v>19</v>
      </c>
      <c r="F117" s="249" t="s">
        <v>152</v>
      </c>
      <c r="G117" s="247"/>
      <c r="H117" s="250">
        <v>15.557</v>
      </c>
      <c r="I117" s="251"/>
      <c r="J117" s="247"/>
      <c r="K117" s="247"/>
      <c r="L117" s="252"/>
      <c r="M117" s="253"/>
      <c r="N117" s="254"/>
      <c r="O117" s="254"/>
      <c r="P117" s="254"/>
      <c r="Q117" s="254"/>
      <c r="R117" s="254"/>
      <c r="S117" s="254"/>
      <c r="T117" s="25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6" t="s">
        <v>147</v>
      </c>
      <c r="AU117" s="256" t="s">
        <v>85</v>
      </c>
      <c r="AV117" s="15" t="s">
        <v>143</v>
      </c>
      <c r="AW117" s="15" t="s">
        <v>36</v>
      </c>
      <c r="AX117" s="15" t="s">
        <v>83</v>
      </c>
      <c r="AY117" s="256" t="s">
        <v>136</v>
      </c>
    </row>
    <row r="118" s="2" customFormat="1" ht="16.5" customHeight="1">
      <c r="A118" s="40"/>
      <c r="B118" s="41"/>
      <c r="C118" s="206" t="s">
        <v>247</v>
      </c>
      <c r="D118" s="206" t="s">
        <v>138</v>
      </c>
      <c r="E118" s="207" t="s">
        <v>979</v>
      </c>
      <c r="F118" s="208" t="s">
        <v>980</v>
      </c>
      <c r="G118" s="209" t="s">
        <v>981</v>
      </c>
      <c r="H118" s="210">
        <v>360</v>
      </c>
      <c r="I118" s="211"/>
      <c r="J118" s="212">
        <f>ROUND(I118*H118,2)</f>
        <v>0</v>
      </c>
      <c r="K118" s="208" t="s">
        <v>142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3.0000000000000001E-05</v>
      </c>
      <c r="R118" s="215">
        <f>Q118*H118</f>
        <v>0.010800000000000001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143</v>
      </c>
      <c r="AT118" s="217" t="s">
        <v>138</v>
      </c>
      <c r="AU118" s="217" t="s">
        <v>85</v>
      </c>
      <c r="AY118" s="19" t="s">
        <v>136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143</v>
      </c>
      <c r="BM118" s="217" t="s">
        <v>291</v>
      </c>
    </row>
    <row r="119" s="2" customFormat="1">
      <c r="A119" s="40"/>
      <c r="B119" s="41"/>
      <c r="C119" s="42"/>
      <c r="D119" s="219" t="s">
        <v>145</v>
      </c>
      <c r="E119" s="42"/>
      <c r="F119" s="220" t="s">
        <v>982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145</v>
      </c>
      <c r="AU119" s="19" t="s">
        <v>85</v>
      </c>
    </row>
    <row r="120" s="14" customFormat="1">
      <c r="A120" s="14"/>
      <c r="B120" s="235"/>
      <c r="C120" s="236"/>
      <c r="D120" s="226" t="s">
        <v>147</v>
      </c>
      <c r="E120" s="237" t="s">
        <v>19</v>
      </c>
      <c r="F120" s="238" t="s">
        <v>983</v>
      </c>
      <c r="G120" s="236"/>
      <c r="H120" s="239">
        <v>360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5" t="s">
        <v>147</v>
      </c>
      <c r="AU120" s="245" t="s">
        <v>85</v>
      </c>
      <c r="AV120" s="14" t="s">
        <v>85</v>
      </c>
      <c r="AW120" s="14" t="s">
        <v>36</v>
      </c>
      <c r="AX120" s="14" t="s">
        <v>76</v>
      </c>
      <c r="AY120" s="245" t="s">
        <v>136</v>
      </c>
    </row>
    <row r="121" s="15" customFormat="1">
      <c r="A121" s="15"/>
      <c r="B121" s="246"/>
      <c r="C121" s="247"/>
      <c r="D121" s="226" t="s">
        <v>147</v>
      </c>
      <c r="E121" s="248" t="s">
        <v>19</v>
      </c>
      <c r="F121" s="249" t="s">
        <v>152</v>
      </c>
      <c r="G121" s="247"/>
      <c r="H121" s="250">
        <v>360</v>
      </c>
      <c r="I121" s="251"/>
      <c r="J121" s="247"/>
      <c r="K121" s="247"/>
      <c r="L121" s="252"/>
      <c r="M121" s="253"/>
      <c r="N121" s="254"/>
      <c r="O121" s="254"/>
      <c r="P121" s="254"/>
      <c r="Q121" s="254"/>
      <c r="R121" s="254"/>
      <c r="S121" s="254"/>
      <c r="T121" s="25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56" t="s">
        <v>147</v>
      </c>
      <c r="AU121" s="256" t="s">
        <v>85</v>
      </c>
      <c r="AV121" s="15" t="s">
        <v>143</v>
      </c>
      <c r="AW121" s="15" t="s">
        <v>36</v>
      </c>
      <c r="AX121" s="15" t="s">
        <v>83</v>
      </c>
      <c r="AY121" s="256" t="s">
        <v>136</v>
      </c>
    </row>
    <row r="122" s="2" customFormat="1" ht="24.15" customHeight="1">
      <c r="A122" s="40"/>
      <c r="B122" s="41"/>
      <c r="C122" s="206" t="s">
        <v>253</v>
      </c>
      <c r="D122" s="206" t="s">
        <v>138</v>
      </c>
      <c r="E122" s="207" t="s">
        <v>984</v>
      </c>
      <c r="F122" s="208" t="s">
        <v>985</v>
      </c>
      <c r="G122" s="209" t="s">
        <v>986</v>
      </c>
      <c r="H122" s="210">
        <v>30</v>
      </c>
      <c r="I122" s="211"/>
      <c r="J122" s="212">
        <f>ROUND(I122*H122,2)</f>
        <v>0</v>
      </c>
      <c r="K122" s="208" t="s">
        <v>142</v>
      </c>
      <c r="L122" s="46"/>
      <c r="M122" s="213" t="s">
        <v>19</v>
      </c>
      <c r="N122" s="214" t="s">
        <v>47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143</v>
      </c>
      <c r="AT122" s="217" t="s">
        <v>138</v>
      </c>
      <c r="AU122" s="217" t="s">
        <v>85</v>
      </c>
      <c r="AY122" s="19" t="s">
        <v>136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83</v>
      </c>
      <c r="BK122" s="218">
        <f>ROUND(I122*H122,2)</f>
        <v>0</v>
      </c>
      <c r="BL122" s="19" t="s">
        <v>143</v>
      </c>
      <c r="BM122" s="217" t="s">
        <v>161</v>
      </c>
    </row>
    <row r="123" s="2" customFormat="1">
      <c r="A123" s="40"/>
      <c r="B123" s="41"/>
      <c r="C123" s="42"/>
      <c r="D123" s="219" t="s">
        <v>145</v>
      </c>
      <c r="E123" s="42"/>
      <c r="F123" s="220" t="s">
        <v>987</v>
      </c>
      <c r="G123" s="42"/>
      <c r="H123" s="42"/>
      <c r="I123" s="221"/>
      <c r="J123" s="42"/>
      <c r="K123" s="42"/>
      <c r="L123" s="46"/>
      <c r="M123" s="222"/>
      <c r="N123" s="223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145</v>
      </c>
      <c r="AU123" s="19" t="s">
        <v>85</v>
      </c>
    </row>
    <row r="124" s="14" customFormat="1">
      <c r="A124" s="14"/>
      <c r="B124" s="235"/>
      <c r="C124" s="236"/>
      <c r="D124" s="226" t="s">
        <v>147</v>
      </c>
      <c r="E124" s="237" t="s">
        <v>19</v>
      </c>
      <c r="F124" s="238" t="s">
        <v>988</v>
      </c>
      <c r="G124" s="236"/>
      <c r="H124" s="239">
        <v>30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147</v>
      </c>
      <c r="AU124" s="245" t="s">
        <v>85</v>
      </c>
      <c r="AV124" s="14" t="s">
        <v>85</v>
      </c>
      <c r="AW124" s="14" t="s">
        <v>36</v>
      </c>
      <c r="AX124" s="14" t="s">
        <v>76</v>
      </c>
      <c r="AY124" s="245" t="s">
        <v>136</v>
      </c>
    </row>
    <row r="125" s="15" customFormat="1">
      <c r="A125" s="15"/>
      <c r="B125" s="246"/>
      <c r="C125" s="247"/>
      <c r="D125" s="226" t="s">
        <v>147</v>
      </c>
      <c r="E125" s="248" t="s">
        <v>19</v>
      </c>
      <c r="F125" s="249" t="s">
        <v>152</v>
      </c>
      <c r="G125" s="247"/>
      <c r="H125" s="250">
        <v>30</v>
      </c>
      <c r="I125" s="251"/>
      <c r="J125" s="247"/>
      <c r="K125" s="247"/>
      <c r="L125" s="252"/>
      <c r="M125" s="253"/>
      <c r="N125" s="254"/>
      <c r="O125" s="254"/>
      <c r="P125" s="254"/>
      <c r="Q125" s="254"/>
      <c r="R125" s="254"/>
      <c r="S125" s="254"/>
      <c r="T125" s="25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T125" s="256" t="s">
        <v>147</v>
      </c>
      <c r="AU125" s="256" t="s">
        <v>85</v>
      </c>
      <c r="AV125" s="15" t="s">
        <v>143</v>
      </c>
      <c r="AW125" s="15" t="s">
        <v>36</v>
      </c>
      <c r="AX125" s="15" t="s">
        <v>83</v>
      </c>
      <c r="AY125" s="256" t="s">
        <v>136</v>
      </c>
    </row>
    <row r="126" s="2" customFormat="1" ht="16.5" customHeight="1">
      <c r="A126" s="40"/>
      <c r="B126" s="41"/>
      <c r="C126" s="206" t="s">
        <v>259</v>
      </c>
      <c r="D126" s="206" t="s">
        <v>138</v>
      </c>
      <c r="E126" s="207" t="s">
        <v>989</v>
      </c>
      <c r="F126" s="208" t="s">
        <v>990</v>
      </c>
      <c r="G126" s="209" t="s">
        <v>141</v>
      </c>
      <c r="H126" s="210">
        <v>336.60000000000002</v>
      </c>
      <c r="I126" s="211"/>
      <c r="J126" s="212">
        <f>ROUND(I126*H126,2)</f>
        <v>0</v>
      </c>
      <c r="K126" s="208" t="s">
        <v>142</v>
      </c>
      <c r="L126" s="46"/>
      <c r="M126" s="213" t="s">
        <v>19</v>
      </c>
      <c r="N126" s="214" t="s">
        <v>47</v>
      </c>
      <c r="O126" s="86"/>
      <c r="P126" s="215">
        <f>O126*H126</f>
        <v>0</v>
      </c>
      <c r="Q126" s="215">
        <v>0</v>
      </c>
      <c r="R126" s="215">
        <f>Q126*H126</f>
        <v>0</v>
      </c>
      <c r="S126" s="215">
        <v>0</v>
      </c>
      <c r="T126" s="216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17" t="s">
        <v>143</v>
      </c>
      <c r="AT126" s="217" t="s">
        <v>138</v>
      </c>
      <c r="AU126" s="217" t="s">
        <v>85</v>
      </c>
      <c r="AY126" s="19" t="s">
        <v>136</v>
      </c>
      <c r="BE126" s="218">
        <f>IF(N126="základní",J126,0)</f>
        <v>0</v>
      </c>
      <c r="BF126" s="218">
        <f>IF(N126="snížená",J126,0)</f>
        <v>0</v>
      </c>
      <c r="BG126" s="218">
        <f>IF(N126="zákl. přenesená",J126,0)</f>
        <v>0</v>
      </c>
      <c r="BH126" s="218">
        <f>IF(N126="sníž. přenesená",J126,0)</f>
        <v>0</v>
      </c>
      <c r="BI126" s="218">
        <f>IF(N126="nulová",J126,0)</f>
        <v>0</v>
      </c>
      <c r="BJ126" s="19" t="s">
        <v>83</v>
      </c>
      <c r="BK126" s="218">
        <f>ROUND(I126*H126,2)</f>
        <v>0</v>
      </c>
      <c r="BL126" s="19" t="s">
        <v>143</v>
      </c>
      <c r="BM126" s="217" t="s">
        <v>312</v>
      </c>
    </row>
    <row r="127" s="2" customFormat="1">
      <c r="A127" s="40"/>
      <c r="B127" s="41"/>
      <c r="C127" s="42"/>
      <c r="D127" s="219" t="s">
        <v>145</v>
      </c>
      <c r="E127" s="42"/>
      <c r="F127" s="220" t="s">
        <v>991</v>
      </c>
      <c r="G127" s="42"/>
      <c r="H127" s="42"/>
      <c r="I127" s="221"/>
      <c r="J127" s="42"/>
      <c r="K127" s="42"/>
      <c r="L127" s="46"/>
      <c r="M127" s="222"/>
      <c r="N127" s="223"/>
      <c r="O127" s="86"/>
      <c r="P127" s="86"/>
      <c r="Q127" s="86"/>
      <c r="R127" s="86"/>
      <c r="S127" s="86"/>
      <c r="T127" s="87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T127" s="19" t="s">
        <v>145</v>
      </c>
      <c r="AU127" s="19" t="s">
        <v>85</v>
      </c>
    </row>
    <row r="128" s="14" customFormat="1">
      <c r="A128" s="14"/>
      <c r="B128" s="235"/>
      <c r="C128" s="236"/>
      <c r="D128" s="226" t="s">
        <v>147</v>
      </c>
      <c r="E128" s="237" t="s">
        <v>19</v>
      </c>
      <c r="F128" s="238" t="s">
        <v>992</v>
      </c>
      <c r="G128" s="236"/>
      <c r="H128" s="239">
        <v>10</v>
      </c>
      <c r="I128" s="240"/>
      <c r="J128" s="236"/>
      <c r="K128" s="236"/>
      <c r="L128" s="241"/>
      <c r="M128" s="242"/>
      <c r="N128" s="243"/>
      <c r="O128" s="243"/>
      <c r="P128" s="243"/>
      <c r="Q128" s="243"/>
      <c r="R128" s="243"/>
      <c r="S128" s="243"/>
      <c r="T128" s="24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5" t="s">
        <v>147</v>
      </c>
      <c r="AU128" s="245" t="s">
        <v>85</v>
      </c>
      <c r="AV128" s="14" t="s">
        <v>85</v>
      </c>
      <c r="AW128" s="14" t="s">
        <v>36</v>
      </c>
      <c r="AX128" s="14" t="s">
        <v>76</v>
      </c>
      <c r="AY128" s="245" t="s">
        <v>136</v>
      </c>
    </row>
    <row r="129" s="14" customFormat="1">
      <c r="A129" s="14"/>
      <c r="B129" s="235"/>
      <c r="C129" s="236"/>
      <c r="D129" s="226" t="s">
        <v>147</v>
      </c>
      <c r="E129" s="237" t="s">
        <v>19</v>
      </c>
      <c r="F129" s="238" t="s">
        <v>993</v>
      </c>
      <c r="G129" s="236"/>
      <c r="H129" s="239">
        <v>30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147</v>
      </c>
      <c r="AU129" s="245" t="s">
        <v>85</v>
      </c>
      <c r="AV129" s="14" t="s">
        <v>85</v>
      </c>
      <c r="AW129" s="14" t="s">
        <v>36</v>
      </c>
      <c r="AX129" s="14" t="s">
        <v>76</v>
      </c>
      <c r="AY129" s="245" t="s">
        <v>136</v>
      </c>
    </row>
    <row r="130" s="14" customFormat="1">
      <c r="A130" s="14"/>
      <c r="B130" s="235"/>
      <c r="C130" s="236"/>
      <c r="D130" s="226" t="s">
        <v>147</v>
      </c>
      <c r="E130" s="237" t="s">
        <v>19</v>
      </c>
      <c r="F130" s="238" t="s">
        <v>994</v>
      </c>
      <c r="G130" s="236"/>
      <c r="H130" s="239">
        <v>20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147</v>
      </c>
      <c r="AU130" s="245" t="s">
        <v>85</v>
      </c>
      <c r="AV130" s="14" t="s">
        <v>85</v>
      </c>
      <c r="AW130" s="14" t="s">
        <v>36</v>
      </c>
      <c r="AX130" s="14" t="s">
        <v>76</v>
      </c>
      <c r="AY130" s="245" t="s">
        <v>136</v>
      </c>
    </row>
    <row r="131" s="14" customFormat="1">
      <c r="A131" s="14"/>
      <c r="B131" s="235"/>
      <c r="C131" s="236"/>
      <c r="D131" s="226" t="s">
        <v>147</v>
      </c>
      <c r="E131" s="237" t="s">
        <v>19</v>
      </c>
      <c r="F131" s="238" t="s">
        <v>995</v>
      </c>
      <c r="G131" s="236"/>
      <c r="H131" s="239">
        <v>276.60000000000002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147</v>
      </c>
      <c r="AU131" s="245" t="s">
        <v>85</v>
      </c>
      <c r="AV131" s="14" t="s">
        <v>85</v>
      </c>
      <c r="AW131" s="14" t="s">
        <v>36</v>
      </c>
      <c r="AX131" s="14" t="s">
        <v>76</v>
      </c>
      <c r="AY131" s="245" t="s">
        <v>136</v>
      </c>
    </row>
    <row r="132" s="16" customFormat="1">
      <c r="A132" s="16"/>
      <c r="B132" s="257"/>
      <c r="C132" s="258"/>
      <c r="D132" s="226" t="s">
        <v>147</v>
      </c>
      <c r="E132" s="259" t="s">
        <v>19</v>
      </c>
      <c r="F132" s="260" t="s">
        <v>181</v>
      </c>
      <c r="G132" s="258"/>
      <c r="H132" s="261">
        <v>336.60000000000002</v>
      </c>
      <c r="I132" s="262"/>
      <c r="J132" s="258"/>
      <c r="K132" s="258"/>
      <c r="L132" s="263"/>
      <c r="M132" s="264"/>
      <c r="N132" s="265"/>
      <c r="O132" s="265"/>
      <c r="P132" s="265"/>
      <c r="Q132" s="265"/>
      <c r="R132" s="265"/>
      <c r="S132" s="265"/>
      <c r="T132" s="26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7" t="s">
        <v>147</v>
      </c>
      <c r="AU132" s="267" t="s">
        <v>85</v>
      </c>
      <c r="AV132" s="16" t="s">
        <v>157</v>
      </c>
      <c r="AW132" s="16" t="s">
        <v>36</v>
      </c>
      <c r="AX132" s="16" t="s">
        <v>76</v>
      </c>
      <c r="AY132" s="267" t="s">
        <v>136</v>
      </c>
    </row>
    <row r="133" s="15" customFormat="1">
      <c r="A133" s="15"/>
      <c r="B133" s="246"/>
      <c r="C133" s="247"/>
      <c r="D133" s="226" t="s">
        <v>147</v>
      </c>
      <c r="E133" s="248" t="s">
        <v>19</v>
      </c>
      <c r="F133" s="249" t="s">
        <v>152</v>
      </c>
      <c r="G133" s="247"/>
      <c r="H133" s="250">
        <v>336.60000000000002</v>
      </c>
      <c r="I133" s="251"/>
      <c r="J133" s="247"/>
      <c r="K133" s="247"/>
      <c r="L133" s="252"/>
      <c r="M133" s="253"/>
      <c r="N133" s="254"/>
      <c r="O133" s="254"/>
      <c r="P133" s="254"/>
      <c r="Q133" s="254"/>
      <c r="R133" s="254"/>
      <c r="S133" s="254"/>
      <c r="T133" s="25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6" t="s">
        <v>147</v>
      </c>
      <c r="AU133" s="256" t="s">
        <v>85</v>
      </c>
      <c r="AV133" s="15" t="s">
        <v>143</v>
      </c>
      <c r="AW133" s="15" t="s">
        <v>36</v>
      </c>
      <c r="AX133" s="15" t="s">
        <v>83</v>
      </c>
      <c r="AY133" s="256" t="s">
        <v>136</v>
      </c>
    </row>
    <row r="134" s="2" customFormat="1" ht="21.75" customHeight="1">
      <c r="A134" s="40"/>
      <c r="B134" s="41"/>
      <c r="C134" s="206" t="s">
        <v>164</v>
      </c>
      <c r="D134" s="206" t="s">
        <v>138</v>
      </c>
      <c r="E134" s="207" t="s">
        <v>996</v>
      </c>
      <c r="F134" s="208" t="s">
        <v>997</v>
      </c>
      <c r="G134" s="209" t="s">
        <v>200</v>
      </c>
      <c r="H134" s="210">
        <v>6.0999999999999996</v>
      </c>
      <c r="I134" s="211"/>
      <c r="J134" s="212">
        <f>ROUND(I134*H134,2)</f>
        <v>0</v>
      </c>
      <c r="K134" s="208" t="s">
        <v>142</v>
      </c>
      <c r="L134" s="46"/>
      <c r="M134" s="213" t="s">
        <v>19</v>
      </c>
      <c r="N134" s="214" t="s">
        <v>47</v>
      </c>
      <c r="O134" s="86"/>
      <c r="P134" s="215">
        <f>O134*H134</f>
        <v>0</v>
      </c>
      <c r="Q134" s="215">
        <v>0</v>
      </c>
      <c r="R134" s="215">
        <f>Q134*H134</f>
        <v>0</v>
      </c>
      <c r="S134" s="215">
        <v>0</v>
      </c>
      <c r="T134" s="216">
        <f>S134*H134</f>
        <v>0</v>
      </c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R134" s="217" t="s">
        <v>143</v>
      </c>
      <c r="AT134" s="217" t="s">
        <v>138</v>
      </c>
      <c r="AU134" s="217" t="s">
        <v>85</v>
      </c>
      <c r="AY134" s="19" t="s">
        <v>136</v>
      </c>
      <c r="BE134" s="218">
        <f>IF(N134="základní",J134,0)</f>
        <v>0</v>
      </c>
      <c r="BF134" s="218">
        <f>IF(N134="snížená",J134,0)</f>
        <v>0</v>
      </c>
      <c r="BG134" s="218">
        <f>IF(N134="zákl. přenesená",J134,0)</f>
        <v>0</v>
      </c>
      <c r="BH134" s="218">
        <f>IF(N134="sníž. přenesená",J134,0)</f>
        <v>0</v>
      </c>
      <c r="BI134" s="218">
        <f>IF(N134="nulová",J134,0)</f>
        <v>0</v>
      </c>
      <c r="BJ134" s="19" t="s">
        <v>83</v>
      </c>
      <c r="BK134" s="218">
        <f>ROUND(I134*H134,2)</f>
        <v>0</v>
      </c>
      <c r="BL134" s="19" t="s">
        <v>143</v>
      </c>
      <c r="BM134" s="217" t="s">
        <v>325</v>
      </c>
    </row>
    <row r="135" s="2" customFormat="1">
      <c r="A135" s="40"/>
      <c r="B135" s="41"/>
      <c r="C135" s="42"/>
      <c r="D135" s="219" t="s">
        <v>145</v>
      </c>
      <c r="E135" s="42"/>
      <c r="F135" s="220" t="s">
        <v>998</v>
      </c>
      <c r="G135" s="42"/>
      <c r="H135" s="42"/>
      <c r="I135" s="221"/>
      <c r="J135" s="42"/>
      <c r="K135" s="42"/>
      <c r="L135" s="46"/>
      <c r="M135" s="222"/>
      <c r="N135" s="223"/>
      <c r="O135" s="86"/>
      <c r="P135" s="86"/>
      <c r="Q135" s="86"/>
      <c r="R135" s="86"/>
      <c r="S135" s="86"/>
      <c r="T135" s="87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T135" s="19" t="s">
        <v>145</v>
      </c>
      <c r="AU135" s="19" t="s">
        <v>85</v>
      </c>
    </row>
    <row r="136" s="14" customFormat="1">
      <c r="A136" s="14"/>
      <c r="B136" s="235"/>
      <c r="C136" s="236"/>
      <c r="D136" s="226" t="s">
        <v>147</v>
      </c>
      <c r="E136" s="237" t="s">
        <v>19</v>
      </c>
      <c r="F136" s="238" t="s">
        <v>999</v>
      </c>
      <c r="G136" s="236"/>
      <c r="H136" s="239">
        <v>0.81999999999999995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147</v>
      </c>
      <c r="AU136" s="245" t="s">
        <v>85</v>
      </c>
      <c r="AV136" s="14" t="s">
        <v>85</v>
      </c>
      <c r="AW136" s="14" t="s">
        <v>36</v>
      </c>
      <c r="AX136" s="14" t="s">
        <v>76</v>
      </c>
      <c r="AY136" s="245" t="s">
        <v>136</v>
      </c>
    </row>
    <row r="137" s="14" customFormat="1">
      <c r="A137" s="14"/>
      <c r="B137" s="235"/>
      <c r="C137" s="236"/>
      <c r="D137" s="226" t="s">
        <v>147</v>
      </c>
      <c r="E137" s="237" t="s">
        <v>19</v>
      </c>
      <c r="F137" s="238" t="s">
        <v>1000</v>
      </c>
      <c r="G137" s="236"/>
      <c r="H137" s="239">
        <v>6.5099999999999998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147</v>
      </c>
      <c r="AU137" s="245" t="s">
        <v>85</v>
      </c>
      <c r="AV137" s="14" t="s">
        <v>85</v>
      </c>
      <c r="AW137" s="14" t="s">
        <v>36</v>
      </c>
      <c r="AX137" s="14" t="s">
        <v>76</v>
      </c>
      <c r="AY137" s="245" t="s">
        <v>136</v>
      </c>
    </row>
    <row r="138" s="14" customFormat="1">
      <c r="A138" s="14"/>
      <c r="B138" s="235"/>
      <c r="C138" s="236"/>
      <c r="D138" s="226" t="s">
        <v>147</v>
      </c>
      <c r="E138" s="237" t="s">
        <v>19</v>
      </c>
      <c r="F138" s="238" t="s">
        <v>1001</v>
      </c>
      <c r="G138" s="236"/>
      <c r="H138" s="239">
        <v>-1.23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147</v>
      </c>
      <c r="AU138" s="245" t="s">
        <v>85</v>
      </c>
      <c r="AV138" s="14" t="s">
        <v>85</v>
      </c>
      <c r="AW138" s="14" t="s">
        <v>36</v>
      </c>
      <c r="AX138" s="14" t="s">
        <v>76</v>
      </c>
      <c r="AY138" s="245" t="s">
        <v>136</v>
      </c>
    </row>
    <row r="139" s="15" customFormat="1">
      <c r="A139" s="15"/>
      <c r="B139" s="246"/>
      <c r="C139" s="247"/>
      <c r="D139" s="226" t="s">
        <v>147</v>
      </c>
      <c r="E139" s="248" t="s">
        <v>19</v>
      </c>
      <c r="F139" s="249" t="s">
        <v>152</v>
      </c>
      <c r="G139" s="247"/>
      <c r="H139" s="250">
        <v>6.0999999999999996</v>
      </c>
      <c r="I139" s="251"/>
      <c r="J139" s="247"/>
      <c r="K139" s="247"/>
      <c r="L139" s="252"/>
      <c r="M139" s="253"/>
      <c r="N139" s="254"/>
      <c r="O139" s="254"/>
      <c r="P139" s="254"/>
      <c r="Q139" s="254"/>
      <c r="R139" s="254"/>
      <c r="S139" s="254"/>
      <c r="T139" s="25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6" t="s">
        <v>147</v>
      </c>
      <c r="AU139" s="256" t="s">
        <v>85</v>
      </c>
      <c r="AV139" s="15" t="s">
        <v>143</v>
      </c>
      <c r="AW139" s="15" t="s">
        <v>36</v>
      </c>
      <c r="AX139" s="15" t="s">
        <v>83</v>
      </c>
      <c r="AY139" s="256" t="s">
        <v>136</v>
      </c>
    </row>
    <row r="140" s="2" customFormat="1" ht="24.15" customHeight="1">
      <c r="A140" s="40"/>
      <c r="B140" s="41"/>
      <c r="C140" s="206" t="s">
        <v>268</v>
      </c>
      <c r="D140" s="206" t="s">
        <v>138</v>
      </c>
      <c r="E140" s="207" t="s">
        <v>1002</v>
      </c>
      <c r="F140" s="208" t="s">
        <v>1003</v>
      </c>
      <c r="G140" s="209" t="s">
        <v>200</v>
      </c>
      <c r="H140" s="210">
        <v>32.704000000000001</v>
      </c>
      <c r="I140" s="211"/>
      <c r="J140" s="212">
        <f>ROUND(I140*H140,2)</f>
        <v>0</v>
      </c>
      <c r="K140" s="208" t="s">
        <v>142</v>
      </c>
      <c r="L140" s="46"/>
      <c r="M140" s="213" t="s">
        <v>19</v>
      </c>
      <c r="N140" s="214" t="s">
        <v>47</v>
      </c>
      <c r="O140" s="86"/>
      <c r="P140" s="215">
        <f>O140*H140</f>
        <v>0</v>
      </c>
      <c r="Q140" s="215">
        <v>0</v>
      </c>
      <c r="R140" s="215">
        <f>Q140*H140</f>
        <v>0</v>
      </c>
      <c r="S140" s="215">
        <v>0</v>
      </c>
      <c r="T140" s="216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17" t="s">
        <v>143</v>
      </c>
      <c r="AT140" s="217" t="s">
        <v>138</v>
      </c>
      <c r="AU140" s="217" t="s">
        <v>85</v>
      </c>
      <c r="AY140" s="19" t="s">
        <v>136</v>
      </c>
      <c r="BE140" s="218">
        <f>IF(N140="základní",J140,0)</f>
        <v>0</v>
      </c>
      <c r="BF140" s="218">
        <f>IF(N140="snížená",J140,0)</f>
        <v>0</v>
      </c>
      <c r="BG140" s="218">
        <f>IF(N140="zákl. přenesená",J140,0)</f>
        <v>0</v>
      </c>
      <c r="BH140" s="218">
        <f>IF(N140="sníž. přenesená",J140,0)</f>
        <v>0</v>
      </c>
      <c r="BI140" s="218">
        <f>IF(N140="nulová",J140,0)</f>
        <v>0</v>
      </c>
      <c r="BJ140" s="19" t="s">
        <v>83</v>
      </c>
      <c r="BK140" s="218">
        <f>ROUND(I140*H140,2)</f>
        <v>0</v>
      </c>
      <c r="BL140" s="19" t="s">
        <v>143</v>
      </c>
      <c r="BM140" s="217" t="s">
        <v>338</v>
      </c>
    </row>
    <row r="141" s="2" customFormat="1">
      <c r="A141" s="40"/>
      <c r="B141" s="41"/>
      <c r="C141" s="42"/>
      <c r="D141" s="219" t="s">
        <v>145</v>
      </c>
      <c r="E141" s="42"/>
      <c r="F141" s="220" t="s">
        <v>1004</v>
      </c>
      <c r="G141" s="42"/>
      <c r="H141" s="42"/>
      <c r="I141" s="221"/>
      <c r="J141" s="42"/>
      <c r="K141" s="42"/>
      <c r="L141" s="46"/>
      <c r="M141" s="222"/>
      <c r="N141" s="223"/>
      <c r="O141" s="86"/>
      <c r="P141" s="86"/>
      <c r="Q141" s="86"/>
      <c r="R141" s="86"/>
      <c r="S141" s="86"/>
      <c r="T141" s="87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T141" s="19" t="s">
        <v>145</v>
      </c>
      <c r="AU141" s="19" t="s">
        <v>85</v>
      </c>
    </row>
    <row r="142" s="2" customFormat="1" ht="24.15" customHeight="1">
      <c r="A142" s="40"/>
      <c r="B142" s="41"/>
      <c r="C142" s="206" t="s">
        <v>276</v>
      </c>
      <c r="D142" s="206" t="s">
        <v>138</v>
      </c>
      <c r="E142" s="207" t="s">
        <v>1005</v>
      </c>
      <c r="F142" s="208" t="s">
        <v>1006</v>
      </c>
      <c r="G142" s="209" t="s">
        <v>200</v>
      </c>
      <c r="H142" s="210">
        <v>32.704000000000001</v>
      </c>
      <c r="I142" s="211"/>
      <c r="J142" s="212">
        <f>ROUND(I142*H142,2)</f>
        <v>0</v>
      </c>
      <c r="K142" s="208" t="s">
        <v>142</v>
      </c>
      <c r="L142" s="46"/>
      <c r="M142" s="213" t="s">
        <v>19</v>
      </c>
      <c r="N142" s="214" t="s">
        <v>47</v>
      </c>
      <c r="O142" s="86"/>
      <c r="P142" s="215">
        <f>O142*H142</f>
        <v>0</v>
      </c>
      <c r="Q142" s="215">
        <v>0</v>
      </c>
      <c r="R142" s="215">
        <f>Q142*H142</f>
        <v>0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143</v>
      </c>
      <c r="AT142" s="217" t="s">
        <v>138</v>
      </c>
      <c r="AU142" s="217" t="s">
        <v>85</v>
      </c>
      <c r="AY142" s="19" t="s">
        <v>136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83</v>
      </c>
      <c r="BK142" s="218">
        <f>ROUND(I142*H142,2)</f>
        <v>0</v>
      </c>
      <c r="BL142" s="19" t="s">
        <v>143</v>
      </c>
      <c r="BM142" s="217" t="s">
        <v>357</v>
      </c>
    </row>
    <row r="143" s="2" customFormat="1">
      <c r="A143" s="40"/>
      <c r="B143" s="41"/>
      <c r="C143" s="42"/>
      <c r="D143" s="219" t="s">
        <v>145</v>
      </c>
      <c r="E143" s="42"/>
      <c r="F143" s="220" t="s">
        <v>1007</v>
      </c>
      <c r="G143" s="42"/>
      <c r="H143" s="42"/>
      <c r="I143" s="221"/>
      <c r="J143" s="42"/>
      <c r="K143" s="42"/>
      <c r="L143" s="46"/>
      <c r="M143" s="222"/>
      <c r="N143" s="223"/>
      <c r="O143" s="86"/>
      <c r="P143" s="86"/>
      <c r="Q143" s="86"/>
      <c r="R143" s="86"/>
      <c r="S143" s="86"/>
      <c r="T143" s="87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T143" s="19" t="s">
        <v>145</v>
      </c>
      <c r="AU143" s="19" t="s">
        <v>85</v>
      </c>
    </row>
    <row r="144" s="2" customFormat="1" ht="24.15" customHeight="1">
      <c r="A144" s="40"/>
      <c r="B144" s="41"/>
      <c r="C144" s="206" t="s">
        <v>284</v>
      </c>
      <c r="D144" s="206" t="s">
        <v>138</v>
      </c>
      <c r="E144" s="207" t="s">
        <v>1008</v>
      </c>
      <c r="F144" s="208" t="s">
        <v>1009</v>
      </c>
      <c r="G144" s="209" t="s">
        <v>200</v>
      </c>
      <c r="H144" s="210">
        <v>7.2679999999999998</v>
      </c>
      <c r="I144" s="211"/>
      <c r="J144" s="212">
        <f>ROUND(I144*H144,2)</f>
        <v>0</v>
      </c>
      <c r="K144" s="208" t="s">
        <v>142</v>
      </c>
      <c r="L144" s="46"/>
      <c r="M144" s="213" t="s">
        <v>19</v>
      </c>
      <c r="N144" s="214" t="s">
        <v>47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143</v>
      </c>
      <c r="AT144" s="217" t="s">
        <v>138</v>
      </c>
      <c r="AU144" s="217" t="s">
        <v>85</v>
      </c>
      <c r="AY144" s="19" t="s">
        <v>136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83</v>
      </c>
      <c r="BK144" s="218">
        <f>ROUND(I144*H144,2)</f>
        <v>0</v>
      </c>
      <c r="BL144" s="19" t="s">
        <v>143</v>
      </c>
      <c r="BM144" s="217" t="s">
        <v>375</v>
      </c>
    </row>
    <row r="145" s="2" customFormat="1">
      <c r="A145" s="40"/>
      <c r="B145" s="41"/>
      <c r="C145" s="42"/>
      <c r="D145" s="219" t="s">
        <v>145</v>
      </c>
      <c r="E145" s="42"/>
      <c r="F145" s="220" t="s">
        <v>1010</v>
      </c>
      <c r="G145" s="42"/>
      <c r="H145" s="42"/>
      <c r="I145" s="221"/>
      <c r="J145" s="42"/>
      <c r="K145" s="42"/>
      <c r="L145" s="46"/>
      <c r="M145" s="222"/>
      <c r="N145" s="223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145</v>
      </c>
      <c r="AU145" s="19" t="s">
        <v>85</v>
      </c>
    </row>
    <row r="146" s="2" customFormat="1" ht="24.15" customHeight="1">
      <c r="A146" s="40"/>
      <c r="B146" s="41"/>
      <c r="C146" s="206" t="s">
        <v>291</v>
      </c>
      <c r="D146" s="206" t="s">
        <v>138</v>
      </c>
      <c r="E146" s="207" t="s">
        <v>1011</v>
      </c>
      <c r="F146" s="208" t="s">
        <v>1012</v>
      </c>
      <c r="G146" s="209" t="s">
        <v>200</v>
      </c>
      <c r="H146" s="210">
        <v>0.58799999999999997</v>
      </c>
      <c r="I146" s="211"/>
      <c r="J146" s="212">
        <f>ROUND(I146*H146,2)</f>
        <v>0</v>
      </c>
      <c r="K146" s="208" t="s">
        <v>142</v>
      </c>
      <c r="L146" s="46"/>
      <c r="M146" s="213" t="s">
        <v>19</v>
      </c>
      <c r="N146" s="214" t="s">
        <v>47</v>
      </c>
      <c r="O146" s="86"/>
      <c r="P146" s="215">
        <f>O146*H146</f>
        <v>0</v>
      </c>
      <c r="Q146" s="215">
        <v>0</v>
      </c>
      <c r="R146" s="215">
        <f>Q146*H146</f>
        <v>0</v>
      </c>
      <c r="S146" s="215">
        <v>0</v>
      </c>
      <c r="T146" s="216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17" t="s">
        <v>143</v>
      </c>
      <c r="AT146" s="217" t="s">
        <v>138</v>
      </c>
      <c r="AU146" s="217" t="s">
        <v>85</v>
      </c>
      <c r="AY146" s="19" t="s">
        <v>136</v>
      </c>
      <c r="BE146" s="218">
        <f>IF(N146="základní",J146,0)</f>
        <v>0</v>
      </c>
      <c r="BF146" s="218">
        <f>IF(N146="snížená",J146,0)</f>
        <v>0</v>
      </c>
      <c r="BG146" s="218">
        <f>IF(N146="zákl. přenesená",J146,0)</f>
        <v>0</v>
      </c>
      <c r="BH146" s="218">
        <f>IF(N146="sníž. přenesená",J146,0)</f>
        <v>0</v>
      </c>
      <c r="BI146" s="218">
        <f>IF(N146="nulová",J146,0)</f>
        <v>0</v>
      </c>
      <c r="BJ146" s="19" t="s">
        <v>83</v>
      </c>
      <c r="BK146" s="218">
        <f>ROUND(I146*H146,2)</f>
        <v>0</v>
      </c>
      <c r="BL146" s="19" t="s">
        <v>143</v>
      </c>
      <c r="BM146" s="217" t="s">
        <v>388</v>
      </c>
    </row>
    <row r="147" s="2" customFormat="1">
      <c r="A147" s="40"/>
      <c r="B147" s="41"/>
      <c r="C147" s="42"/>
      <c r="D147" s="219" t="s">
        <v>145</v>
      </c>
      <c r="E147" s="42"/>
      <c r="F147" s="220" t="s">
        <v>1013</v>
      </c>
      <c r="G147" s="42"/>
      <c r="H147" s="42"/>
      <c r="I147" s="221"/>
      <c r="J147" s="42"/>
      <c r="K147" s="42"/>
      <c r="L147" s="46"/>
      <c r="M147" s="222"/>
      <c r="N147" s="223"/>
      <c r="O147" s="86"/>
      <c r="P147" s="86"/>
      <c r="Q147" s="86"/>
      <c r="R147" s="86"/>
      <c r="S147" s="86"/>
      <c r="T147" s="87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T147" s="19" t="s">
        <v>145</v>
      </c>
      <c r="AU147" s="19" t="s">
        <v>85</v>
      </c>
    </row>
    <row r="148" s="2" customFormat="1" ht="24.15" customHeight="1">
      <c r="A148" s="40"/>
      <c r="B148" s="41"/>
      <c r="C148" s="206" t="s">
        <v>8</v>
      </c>
      <c r="D148" s="206" t="s">
        <v>138</v>
      </c>
      <c r="E148" s="207" t="s">
        <v>1014</v>
      </c>
      <c r="F148" s="208" t="s">
        <v>1015</v>
      </c>
      <c r="G148" s="209" t="s">
        <v>200</v>
      </c>
      <c r="H148" s="210">
        <v>47.052</v>
      </c>
      <c r="I148" s="211"/>
      <c r="J148" s="212">
        <f>ROUND(I148*H148,2)</f>
        <v>0</v>
      </c>
      <c r="K148" s="208" t="s">
        <v>142</v>
      </c>
      <c r="L148" s="46"/>
      <c r="M148" s="213" t="s">
        <v>19</v>
      </c>
      <c r="N148" s="214" t="s">
        <v>47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143</v>
      </c>
      <c r="AT148" s="217" t="s">
        <v>138</v>
      </c>
      <c r="AU148" s="217" t="s">
        <v>85</v>
      </c>
      <c r="AY148" s="19" t="s">
        <v>136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83</v>
      </c>
      <c r="BK148" s="218">
        <f>ROUND(I148*H148,2)</f>
        <v>0</v>
      </c>
      <c r="BL148" s="19" t="s">
        <v>143</v>
      </c>
      <c r="BM148" s="217" t="s">
        <v>398</v>
      </c>
    </row>
    <row r="149" s="2" customFormat="1">
      <c r="A149" s="40"/>
      <c r="B149" s="41"/>
      <c r="C149" s="42"/>
      <c r="D149" s="219" t="s">
        <v>145</v>
      </c>
      <c r="E149" s="42"/>
      <c r="F149" s="220" t="s">
        <v>1016</v>
      </c>
      <c r="G149" s="42"/>
      <c r="H149" s="42"/>
      <c r="I149" s="221"/>
      <c r="J149" s="42"/>
      <c r="K149" s="42"/>
      <c r="L149" s="46"/>
      <c r="M149" s="222"/>
      <c r="N149" s="223"/>
      <c r="O149" s="86"/>
      <c r="P149" s="86"/>
      <c r="Q149" s="86"/>
      <c r="R149" s="86"/>
      <c r="S149" s="86"/>
      <c r="T149" s="87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T149" s="19" t="s">
        <v>145</v>
      </c>
      <c r="AU149" s="19" t="s">
        <v>85</v>
      </c>
    </row>
    <row r="150" s="2" customFormat="1" ht="24.15" customHeight="1">
      <c r="A150" s="40"/>
      <c r="B150" s="41"/>
      <c r="C150" s="206" t="s">
        <v>161</v>
      </c>
      <c r="D150" s="206" t="s">
        <v>138</v>
      </c>
      <c r="E150" s="207" t="s">
        <v>1017</v>
      </c>
      <c r="F150" s="208" t="s">
        <v>1018</v>
      </c>
      <c r="G150" s="209" t="s">
        <v>200</v>
      </c>
      <c r="H150" s="210">
        <v>0.58799999999999997</v>
      </c>
      <c r="I150" s="211"/>
      <c r="J150" s="212">
        <f>ROUND(I150*H150,2)</f>
        <v>0</v>
      </c>
      <c r="K150" s="208" t="s">
        <v>142</v>
      </c>
      <c r="L150" s="46"/>
      <c r="M150" s="213" t="s">
        <v>19</v>
      </c>
      <c r="N150" s="214" t="s">
        <v>47</v>
      </c>
      <c r="O150" s="86"/>
      <c r="P150" s="215">
        <f>O150*H150</f>
        <v>0</v>
      </c>
      <c r="Q150" s="215">
        <v>0</v>
      </c>
      <c r="R150" s="215">
        <f>Q150*H150</f>
        <v>0</v>
      </c>
      <c r="S150" s="215">
        <v>0</v>
      </c>
      <c r="T150" s="216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17" t="s">
        <v>143</v>
      </c>
      <c r="AT150" s="217" t="s">
        <v>138</v>
      </c>
      <c r="AU150" s="217" t="s">
        <v>85</v>
      </c>
      <c r="AY150" s="19" t="s">
        <v>136</v>
      </c>
      <c r="BE150" s="218">
        <f>IF(N150="základní",J150,0)</f>
        <v>0</v>
      </c>
      <c r="BF150" s="218">
        <f>IF(N150="snížená",J150,0)</f>
        <v>0</v>
      </c>
      <c r="BG150" s="218">
        <f>IF(N150="zákl. přenesená",J150,0)</f>
        <v>0</v>
      </c>
      <c r="BH150" s="218">
        <f>IF(N150="sníž. přenesená",J150,0)</f>
        <v>0</v>
      </c>
      <c r="BI150" s="218">
        <f>IF(N150="nulová",J150,0)</f>
        <v>0</v>
      </c>
      <c r="BJ150" s="19" t="s">
        <v>83</v>
      </c>
      <c r="BK150" s="218">
        <f>ROUND(I150*H150,2)</f>
        <v>0</v>
      </c>
      <c r="BL150" s="19" t="s">
        <v>143</v>
      </c>
      <c r="BM150" s="217" t="s">
        <v>410</v>
      </c>
    </row>
    <row r="151" s="2" customFormat="1">
      <c r="A151" s="40"/>
      <c r="B151" s="41"/>
      <c r="C151" s="42"/>
      <c r="D151" s="219" t="s">
        <v>145</v>
      </c>
      <c r="E151" s="42"/>
      <c r="F151" s="220" t="s">
        <v>1019</v>
      </c>
      <c r="G151" s="42"/>
      <c r="H151" s="42"/>
      <c r="I151" s="221"/>
      <c r="J151" s="42"/>
      <c r="K151" s="42"/>
      <c r="L151" s="46"/>
      <c r="M151" s="222"/>
      <c r="N151" s="223"/>
      <c r="O151" s="86"/>
      <c r="P151" s="86"/>
      <c r="Q151" s="86"/>
      <c r="R151" s="86"/>
      <c r="S151" s="86"/>
      <c r="T151" s="87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T151" s="19" t="s">
        <v>145</v>
      </c>
      <c r="AU151" s="19" t="s">
        <v>85</v>
      </c>
    </row>
    <row r="152" s="2" customFormat="1" ht="24.15" customHeight="1">
      <c r="A152" s="40"/>
      <c r="B152" s="41"/>
      <c r="C152" s="206" t="s">
        <v>305</v>
      </c>
      <c r="D152" s="206" t="s">
        <v>138</v>
      </c>
      <c r="E152" s="207" t="s">
        <v>1020</v>
      </c>
      <c r="F152" s="208" t="s">
        <v>1021</v>
      </c>
      <c r="G152" s="209" t="s">
        <v>200</v>
      </c>
      <c r="H152" s="210">
        <v>47.052</v>
      </c>
      <c r="I152" s="211"/>
      <c r="J152" s="212">
        <f>ROUND(I152*H152,2)</f>
        <v>0</v>
      </c>
      <c r="K152" s="208" t="s">
        <v>142</v>
      </c>
      <c r="L152" s="46"/>
      <c r="M152" s="213" t="s">
        <v>19</v>
      </c>
      <c r="N152" s="214" t="s">
        <v>47</v>
      </c>
      <c r="O152" s="86"/>
      <c r="P152" s="215">
        <f>O152*H152</f>
        <v>0</v>
      </c>
      <c r="Q152" s="215">
        <v>0</v>
      </c>
      <c r="R152" s="215">
        <f>Q152*H152</f>
        <v>0</v>
      </c>
      <c r="S152" s="215">
        <v>0</v>
      </c>
      <c r="T152" s="216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17" t="s">
        <v>143</v>
      </c>
      <c r="AT152" s="217" t="s">
        <v>138</v>
      </c>
      <c r="AU152" s="217" t="s">
        <v>85</v>
      </c>
      <c r="AY152" s="19" t="s">
        <v>136</v>
      </c>
      <c r="BE152" s="218">
        <f>IF(N152="základní",J152,0)</f>
        <v>0</v>
      </c>
      <c r="BF152" s="218">
        <f>IF(N152="snížená",J152,0)</f>
        <v>0</v>
      </c>
      <c r="BG152" s="218">
        <f>IF(N152="zákl. přenesená",J152,0)</f>
        <v>0</v>
      </c>
      <c r="BH152" s="218">
        <f>IF(N152="sníž. přenesená",J152,0)</f>
        <v>0</v>
      </c>
      <c r="BI152" s="218">
        <f>IF(N152="nulová",J152,0)</f>
        <v>0</v>
      </c>
      <c r="BJ152" s="19" t="s">
        <v>83</v>
      </c>
      <c r="BK152" s="218">
        <f>ROUND(I152*H152,2)</f>
        <v>0</v>
      </c>
      <c r="BL152" s="19" t="s">
        <v>143</v>
      </c>
      <c r="BM152" s="217" t="s">
        <v>424</v>
      </c>
    </row>
    <row r="153" s="2" customFormat="1">
      <c r="A153" s="40"/>
      <c r="B153" s="41"/>
      <c r="C153" s="42"/>
      <c r="D153" s="219" t="s">
        <v>145</v>
      </c>
      <c r="E153" s="42"/>
      <c r="F153" s="220" t="s">
        <v>1022</v>
      </c>
      <c r="G153" s="42"/>
      <c r="H153" s="42"/>
      <c r="I153" s="221"/>
      <c r="J153" s="42"/>
      <c r="K153" s="42"/>
      <c r="L153" s="46"/>
      <c r="M153" s="222"/>
      <c r="N153" s="223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145</v>
      </c>
      <c r="AU153" s="19" t="s">
        <v>85</v>
      </c>
    </row>
    <row r="154" s="2" customFormat="1" ht="16.5" customHeight="1">
      <c r="A154" s="40"/>
      <c r="B154" s="41"/>
      <c r="C154" s="206" t="s">
        <v>312</v>
      </c>
      <c r="D154" s="206" t="s">
        <v>138</v>
      </c>
      <c r="E154" s="207" t="s">
        <v>1023</v>
      </c>
      <c r="F154" s="208" t="s">
        <v>1024</v>
      </c>
      <c r="G154" s="209" t="s">
        <v>200</v>
      </c>
      <c r="H154" s="210">
        <v>6.0389999999999997</v>
      </c>
      <c r="I154" s="211"/>
      <c r="J154" s="212">
        <f>ROUND(I154*H154,2)</f>
        <v>0</v>
      </c>
      <c r="K154" s="208" t="s">
        <v>142</v>
      </c>
      <c r="L154" s="46"/>
      <c r="M154" s="213" t="s">
        <v>19</v>
      </c>
      <c r="N154" s="214" t="s">
        <v>47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143</v>
      </c>
      <c r="AT154" s="217" t="s">
        <v>138</v>
      </c>
      <c r="AU154" s="217" t="s">
        <v>85</v>
      </c>
      <c r="AY154" s="19" t="s">
        <v>136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83</v>
      </c>
      <c r="BK154" s="218">
        <f>ROUND(I154*H154,2)</f>
        <v>0</v>
      </c>
      <c r="BL154" s="19" t="s">
        <v>143</v>
      </c>
      <c r="BM154" s="217" t="s">
        <v>432</v>
      </c>
    </row>
    <row r="155" s="2" customFormat="1">
      <c r="A155" s="40"/>
      <c r="B155" s="41"/>
      <c r="C155" s="42"/>
      <c r="D155" s="219" t="s">
        <v>145</v>
      </c>
      <c r="E155" s="42"/>
      <c r="F155" s="220" t="s">
        <v>1025</v>
      </c>
      <c r="G155" s="42"/>
      <c r="H155" s="42"/>
      <c r="I155" s="221"/>
      <c r="J155" s="42"/>
      <c r="K155" s="42"/>
      <c r="L155" s="46"/>
      <c r="M155" s="222"/>
      <c r="N155" s="223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145</v>
      </c>
      <c r="AU155" s="19" t="s">
        <v>85</v>
      </c>
    </row>
    <row r="156" s="2" customFormat="1" ht="16.5" customHeight="1">
      <c r="A156" s="40"/>
      <c r="B156" s="41"/>
      <c r="C156" s="206" t="s">
        <v>318</v>
      </c>
      <c r="D156" s="206" t="s">
        <v>138</v>
      </c>
      <c r="E156" s="207" t="s">
        <v>1026</v>
      </c>
      <c r="F156" s="208" t="s">
        <v>1027</v>
      </c>
      <c r="G156" s="209" t="s">
        <v>200</v>
      </c>
      <c r="H156" s="210">
        <v>6.0389999999999997</v>
      </c>
      <c r="I156" s="211"/>
      <c r="J156" s="212">
        <f>ROUND(I156*H156,2)</f>
        <v>0</v>
      </c>
      <c r="K156" s="208" t="s">
        <v>142</v>
      </c>
      <c r="L156" s="46"/>
      <c r="M156" s="213" t="s">
        <v>19</v>
      </c>
      <c r="N156" s="214" t="s">
        <v>47</v>
      </c>
      <c r="O156" s="86"/>
      <c r="P156" s="215">
        <f>O156*H156</f>
        <v>0</v>
      </c>
      <c r="Q156" s="215">
        <v>0</v>
      </c>
      <c r="R156" s="215">
        <f>Q156*H156</f>
        <v>0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143</v>
      </c>
      <c r="AT156" s="217" t="s">
        <v>138</v>
      </c>
      <c r="AU156" s="217" t="s">
        <v>85</v>
      </c>
      <c r="AY156" s="19" t="s">
        <v>136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83</v>
      </c>
      <c r="BK156" s="218">
        <f>ROUND(I156*H156,2)</f>
        <v>0</v>
      </c>
      <c r="BL156" s="19" t="s">
        <v>143</v>
      </c>
      <c r="BM156" s="217" t="s">
        <v>444</v>
      </c>
    </row>
    <row r="157" s="2" customFormat="1">
      <c r="A157" s="40"/>
      <c r="B157" s="41"/>
      <c r="C157" s="42"/>
      <c r="D157" s="219" t="s">
        <v>145</v>
      </c>
      <c r="E157" s="42"/>
      <c r="F157" s="220" t="s">
        <v>1028</v>
      </c>
      <c r="G157" s="42"/>
      <c r="H157" s="42"/>
      <c r="I157" s="221"/>
      <c r="J157" s="42"/>
      <c r="K157" s="42"/>
      <c r="L157" s="46"/>
      <c r="M157" s="222"/>
      <c r="N157" s="223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145</v>
      </c>
      <c r="AU157" s="19" t="s">
        <v>85</v>
      </c>
    </row>
    <row r="158" s="2" customFormat="1" ht="16.5" customHeight="1">
      <c r="A158" s="40"/>
      <c r="B158" s="41"/>
      <c r="C158" s="206" t="s">
        <v>325</v>
      </c>
      <c r="D158" s="206" t="s">
        <v>138</v>
      </c>
      <c r="E158" s="207" t="s">
        <v>1029</v>
      </c>
      <c r="F158" s="208" t="s">
        <v>1030</v>
      </c>
      <c r="G158" s="209" t="s">
        <v>200</v>
      </c>
      <c r="H158" s="210">
        <v>1.3420000000000001</v>
      </c>
      <c r="I158" s="211"/>
      <c r="J158" s="212">
        <f>ROUND(I158*H158,2)</f>
        <v>0</v>
      </c>
      <c r="K158" s="208" t="s">
        <v>142</v>
      </c>
      <c r="L158" s="46"/>
      <c r="M158" s="213" t="s">
        <v>19</v>
      </c>
      <c r="N158" s="214" t="s">
        <v>47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143</v>
      </c>
      <c r="AT158" s="217" t="s">
        <v>138</v>
      </c>
      <c r="AU158" s="217" t="s">
        <v>85</v>
      </c>
      <c r="AY158" s="19" t="s">
        <v>136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83</v>
      </c>
      <c r="BK158" s="218">
        <f>ROUND(I158*H158,2)</f>
        <v>0</v>
      </c>
      <c r="BL158" s="19" t="s">
        <v>143</v>
      </c>
      <c r="BM158" s="217" t="s">
        <v>457</v>
      </c>
    </row>
    <row r="159" s="2" customFormat="1">
      <c r="A159" s="40"/>
      <c r="B159" s="41"/>
      <c r="C159" s="42"/>
      <c r="D159" s="219" t="s">
        <v>145</v>
      </c>
      <c r="E159" s="42"/>
      <c r="F159" s="220" t="s">
        <v>1031</v>
      </c>
      <c r="G159" s="42"/>
      <c r="H159" s="42"/>
      <c r="I159" s="221"/>
      <c r="J159" s="42"/>
      <c r="K159" s="42"/>
      <c r="L159" s="46"/>
      <c r="M159" s="222"/>
      <c r="N159" s="223"/>
      <c r="O159" s="86"/>
      <c r="P159" s="86"/>
      <c r="Q159" s="86"/>
      <c r="R159" s="86"/>
      <c r="S159" s="86"/>
      <c r="T159" s="87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T159" s="19" t="s">
        <v>145</v>
      </c>
      <c r="AU159" s="19" t="s">
        <v>85</v>
      </c>
    </row>
    <row r="160" s="2" customFormat="1" ht="24.15" customHeight="1">
      <c r="A160" s="40"/>
      <c r="B160" s="41"/>
      <c r="C160" s="206" t="s">
        <v>7</v>
      </c>
      <c r="D160" s="206" t="s">
        <v>138</v>
      </c>
      <c r="E160" s="207" t="s">
        <v>1032</v>
      </c>
      <c r="F160" s="208" t="s">
        <v>1033</v>
      </c>
      <c r="G160" s="209" t="s">
        <v>160</v>
      </c>
      <c r="H160" s="210">
        <v>88.5</v>
      </c>
      <c r="I160" s="211"/>
      <c r="J160" s="212">
        <f>ROUND(I160*H160,2)</f>
        <v>0</v>
      </c>
      <c r="K160" s="208" t="s">
        <v>142</v>
      </c>
      <c r="L160" s="46"/>
      <c r="M160" s="213" t="s">
        <v>19</v>
      </c>
      <c r="N160" s="214" t="s">
        <v>47</v>
      </c>
      <c r="O160" s="86"/>
      <c r="P160" s="215">
        <f>O160*H160</f>
        <v>0</v>
      </c>
      <c r="Q160" s="215">
        <v>0.0018</v>
      </c>
      <c r="R160" s="215">
        <f>Q160*H160</f>
        <v>0.1593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143</v>
      </c>
      <c r="AT160" s="217" t="s">
        <v>138</v>
      </c>
      <c r="AU160" s="217" t="s">
        <v>85</v>
      </c>
      <c r="AY160" s="19" t="s">
        <v>136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83</v>
      </c>
      <c r="BK160" s="218">
        <f>ROUND(I160*H160,2)</f>
        <v>0</v>
      </c>
      <c r="BL160" s="19" t="s">
        <v>143</v>
      </c>
      <c r="BM160" s="217" t="s">
        <v>472</v>
      </c>
    </row>
    <row r="161" s="2" customFormat="1">
      <c r="A161" s="40"/>
      <c r="B161" s="41"/>
      <c r="C161" s="42"/>
      <c r="D161" s="219" t="s">
        <v>145</v>
      </c>
      <c r="E161" s="42"/>
      <c r="F161" s="220" t="s">
        <v>1034</v>
      </c>
      <c r="G161" s="42"/>
      <c r="H161" s="42"/>
      <c r="I161" s="221"/>
      <c r="J161" s="42"/>
      <c r="K161" s="42"/>
      <c r="L161" s="46"/>
      <c r="M161" s="222"/>
      <c r="N161" s="223"/>
      <c r="O161" s="86"/>
      <c r="P161" s="86"/>
      <c r="Q161" s="86"/>
      <c r="R161" s="86"/>
      <c r="S161" s="86"/>
      <c r="T161" s="87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T161" s="19" t="s">
        <v>145</v>
      </c>
      <c r="AU161" s="19" t="s">
        <v>85</v>
      </c>
    </row>
    <row r="162" s="14" customFormat="1">
      <c r="A162" s="14"/>
      <c r="B162" s="235"/>
      <c r="C162" s="236"/>
      <c r="D162" s="226" t="s">
        <v>147</v>
      </c>
      <c r="E162" s="237" t="s">
        <v>19</v>
      </c>
      <c r="F162" s="238" t="s">
        <v>1035</v>
      </c>
      <c r="G162" s="236"/>
      <c r="H162" s="239">
        <v>88.5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147</v>
      </c>
      <c r="AU162" s="245" t="s">
        <v>85</v>
      </c>
      <c r="AV162" s="14" t="s">
        <v>85</v>
      </c>
      <c r="AW162" s="14" t="s">
        <v>36</v>
      </c>
      <c r="AX162" s="14" t="s">
        <v>76</v>
      </c>
      <c r="AY162" s="245" t="s">
        <v>136</v>
      </c>
    </row>
    <row r="163" s="15" customFormat="1">
      <c r="A163" s="15"/>
      <c r="B163" s="246"/>
      <c r="C163" s="247"/>
      <c r="D163" s="226" t="s">
        <v>147</v>
      </c>
      <c r="E163" s="248" t="s">
        <v>19</v>
      </c>
      <c r="F163" s="249" t="s">
        <v>152</v>
      </c>
      <c r="G163" s="247"/>
      <c r="H163" s="250">
        <v>88.5</v>
      </c>
      <c r="I163" s="251"/>
      <c r="J163" s="247"/>
      <c r="K163" s="247"/>
      <c r="L163" s="252"/>
      <c r="M163" s="253"/>
      <c r="N163" s="254"/>
      <c r="O163" s="254"/>
      <c r="P163" s="254"/>
      <c r="Q163" s="254"/>
      <c r="R163" s="254"/>
      <c r="S163" s="254"/>
      <c r="T163" s="25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6" t="s">
        <v>147</v>
      </c>
      <c r="AU163" s="256" t="s">
        <v>85</v>
      </c>
      <c r="AV163" s="15" t="s">
        <v>143</v>
      </c>
      <c r="AW163" s="15" t="s">
        <v>36</v>
      </c>
      <c r="AX163" s="15" t="s">
        <v>83</v>
      </c>
      <c r="AY163" s="256" t="s">
        <v>136</v>
      </c>
    </row>
    <row r="164" s="2" customFormat="1" ht="21.75" customHeight="1">
      <c r="A164" s="40"/>
      <c r="B164" s="41"/>
      <c r="C164" s="206" t="s">
        <v>338</v>
      </c>
      <c r="D164" s="206" t="s">
        <v>138</v>
      </c>
      <c r="E164" s="207" t="s">
        <v>1036</v>
      </c>
      <c r="F164" s="208" t="s">
        <v>1037</v>
      </c>
      <c r="G164" s="209" t="s">
        <v>141</v>
      </c>
      <c r="H164" s="210">
        <v>317.02999999999997</v>
      </c>
      <c r="I164" s="211"/>
      <c r="J164" s="212">
        <f>ROUND(I164*H164,2)</f>
        <v>0</v>
      </c>
      <c r="K164" s="208" t="s">
        <v>142</v>
      </c>
      <c r="L164" s="46"/>
      <c r="M164" s="213" t="s">
        <v>19</v>
      </c>
      <c r="N164" s="214" t="s">
        <v>47</v>
      </c>
      <c r="O164" s="86"/>
      <c r="P164" s="215">
        <f>O164*H164</f>
        <v>0</v>
      </c>
      <c r="Q164" s="215">
        <v>0.00084000000000000003</v>
      </c>
      <c r="R164" s="215">
        <f>Q164*H164</f>
        <v>0.26630519999999996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143</v>
      </c>
      <c r="AT164" s="217" t="s">
        <v>138</v>
      </c>
      <c r="AU164" s="217" t="s">
        <v>85</v>
      </c>
      <c r="AY164" s="19" t="s">
        <v>136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83</v>
      </c>
      <c r="BK164" s="218">
        <f>ROUND(I164*H164,2)</f>
        <v>0</v>
      </c>
      <c r="BL164" s="19" t="s">
        <v>143</v>
      </c>
      <c r="BM164" s="217" t="s">
        <v>480</v>
      </c>
    </row>
    <row r="165" s="2" customFormat="1">
      <c r="A165" s="40"/>
      <c r="B165" s="41"/>
      <c r="C165" s="42"/>
      <c r="D165" s="219" t="s">
        <v>145</v>
      </c>
      <c r="E165" s="42"/>
      <c r="F165" s="220" t="s">
        <v>1038</v>
      </c>
      <c r="G165" s="42"/>
      <c r="H165" s="42"/>
      <c r="I165" s="221"/>
      <c r="J165" s="42"/>
      <c r="K165" s="42"/>
      <c r="L165" s="46"/>
      <c r="M165" s="222"/>
      <c r="N165" s="223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145</v>
      </c>
      <c r="AU165" s="19" t="s">
        <v>85</v>
      </c>
    </row>
    <row r="166" s="13" customFormat="1">
      <c r="A166" s="13"/>
      <c r="B166" s="224"/>
      <c r="C166" s="225"/>
      <c r="D166" s="226" t="s">
        <v>147</v>
      </c>
      <c r="E166" s="227" t="s">
        <v>19</v>
      </c>
      <c r="F166" s="228" t="s">
        <v>968</v>
      </c>
      <c r="G166" s="225"/>
      <c r="H166" s="227" t="s">
        <v>19</v>
      </c>
      <c r="I166" s="229"/>
      <c r="J166" s="225"/>
      <c r="K166" s="225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147</v>
      </c>
      <c r="AU166" s="234" t="s">
        <v>85</v>
      </c>
      <c r="AV166" s="13" t="s">
        <v>83</v>
      </c>
      <c r="AW166" s="13" t="s">
        <v>36</v>
      </c>
      <c r="AX166" s="13" t="s">
        <v>76</v>
      </c>
      <c r="AY166" s="234" t="s">
        <v>136</v>
      </c>
    </row>
    <row r="167" s="14" customFormat="1">
      <c r="A167" s="14"/>
      <c r="B167" s="235"/>
      <c r="C167" s="236"/>
      <c r="D167" s="226" t="s">
        <v>147</v>
      </c>
      <c r="E167" s="237" t="s">
        <v>19</v>
      </c>
      <c r="F167" s="238" t="s">
        <v>1039</v>
      </c>
      <c r="G167" s="236"/>
      <c r="H167" s="239">
        <v>11.664</v>
      </c>
      <c r="I167" s="240"/>
      <c r="J167" s="236"/>
      <c r="K167" s="236"/>
      <c r="L167" s="241"/>
      <c r="M167" s="242"/>
      <c r="N167" s="243"/>
      <c r="O167" s="243"/>
      <c r="P167" s="243"/>
      <c r="Q167" s="243"/>
      <c r="R167" s="243"/>
      <c r="S167" s="243"/>
      <c r="T167" s="24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5" t="s">
        <v>147</v>
      </c>
      <c r="AU167" s="245" t="s">
        <v>85</v>
      </c>
      <c r="AV167" s="14" t="s">
        <v>85</v>
      </c>
      <c r="AW167" s="14" t="s">
        <v>36</v>
      </c>
      <c r="AX167" s="14" t="s">
        <v>76</v>
      </c>
      <c r="AY167" s="245" t="s">
        <v>136</v>
      </c>
    </row>
    <row r="168" s="14" customFormat="1">
      <c r="A168" s="14"/>
      <c r="B168" s="235"/>
      <c r="C168" s="236"/>
      <c r="D168" s="226" t="s">
        <v>147</v>
      </c>
      <c r="E168" s="237" t="s">
        <v>19</v>
      </c>
      <c r="F168" s="238" t="s">
        <v>1040</v>
      </c>
      <c r="G168" s="236"/>
      <c r="H168" s="239">
        <v>13.536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147</v>
      </c>
      <c r="AU168" s="245" t="s">
        <v>85</v>
      </c>
      <c r="AV168" s="14" t="s">
        <v>85</v>
      </c>
      <c r="AW168" s="14" t="s">
        <v>36</v>
      </c>
      <c r="AX168" s="14" t="s">
        <v>76</v>
      </c>
      <c r="AY168" s="245" t="s">
        <v>136</v>
      </c>
    </row>
    <row r="169" s="14" customFormat="1">
      <c r="A169" s="14"/>
      <c r="B169" s="235"/>
      <c r="C169" s="236"/>
      <c r="D169" s="226" t="s">
        <v>147</v>
      </c>
      <c r="E169" s="237" t="s">
        <v>19</v>
      </c>
      <c r="F169" s="238" t="s">
        <v>1041</v>
      </c>
      <c r="G169" s="236"/>
      <c r="H169" s="239">
        <v>12.800000000000001</v>
      </c>
      <c r="I169" s="240"/>
      <c r="J169" s="236"/>
      <c r="K169" s="236"/>
      <c r="L169" s="241"/>
      <c r="M169" s="242"/>
      <c r="N169" s="243"/>
      <c r="O169" s="243"/>
      <c r="P169" s="243"/>
      <c r="Q169" s="243"/>
      <c r="R169" s="243"/>
      <c r="S169" s="243"/>
      <c r="T169" s="24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5" t="s">
        <v>147</v>
      </c>
      <c r="AU169" s="245" t="s">
        <v>85</v>
      </c>
      <c r="AV169" s="14" t="s">
        <v>85</v>
      </c>
      <c r="AW169" s="14" t="s">
        <v>36</v>
      </c>
      <c r="AX169" s="14" t="s">
        <v>76</v>
      </c>
      <c r="AY169" s="245" t="s">
        <v>136</v>
      </c>
    </row>
    <row r="170" s="16" customFormat="1">
      <c r="A170" s="16"/>
      <c r="B170" s="257"/>
      <c r="C170" s="258"/>
      <c r="D170" s="226" t="s">
        <v>147</v>
      </c>
      <c r="E170" s="259" t="s">
        <v>19</v>
      </c>
      <c r="F170" s="260" t="s">
        <v>181</v>
      </c>
      <c r="G170" s="258"/>
      <c r="H170" s="261">
        <v>38</v>
      </c>
      <c r="I170" s="262"/>
      <c r="J170" s="258"/>
      <c r="K170" s="258"/>
      <c r="L170" s="263"/>
      <c r="M170" s="264"/>
      <c r="N170" s="265"/>
      <c r="O170" s="265"/>
      <c r="P170" s="265"/>
      <c r="Q170" s="265"/>
      <c r="R170" s="265"/>
      <c r="S170" s="265"/>
      <c r="T170" s="266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67" t="s">
        <v>147</v>
      </c>
      <c r="AU170" s="267" t="s">
        <v>85</v>
      </c>
      <c r="AV170" s="16" t="s">
        <v>157</v>
      </c>
      <c r="AW170" s="16" t="s">
        <v>36</v>
      </c>
      <c r="AX170" s="16" t="s">
        <v>76</v>
      </c>
      <c r="AY170" s="267" t="s">
        <v>136</v>
      </c>
    </row>
    <row r="171" s="13" customFormat="1">
      <c r="A171" s="13"/>
      <c r="B171" s="224"/>
      <c r="C171" s="225"/>
      <c r="D171" s="226" t="s">
        <v>147</v>
      </c>
      <c r="E171" s="227" t="s">
        <v>19</v>
      </c>
      <c r="F171" s="228" t="s">
        <v>970</v>
      </c>
      <c r="G171" s="225"/>
      <c r="H171" s="227" t="s">
        <v>19</v>
      </c>
      <c r="I171" s="229"/>
      <c r="J171" s="225"/>
      <c r="K171" s="225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147</v>
      </c>
      <c r="AU171" s="234" t="s">
        <v>85</v>
      </c>
      <c r="AV171" s="13" t="s">
        <v>83</v>
      </c>
      <c r="AW171" s="13" t="s">
        <v>36</v>
      </c>
      <c r="AX171" s="13" t="s">
        <v>76</v>
      </c>
      <c r="AY171" s="234" t="s">
        <v>136</v>
      </c>
    </row>
    <row r="172" s="14" customFormat="1">
      <c r="A172" s="14"/>
      <c r="B172" s="235"/>
      <c r="C172" s="236"/>
      <c r="D172" s="226" t="s">
        <v>147</v>
      </c>
      <c r="E172" s="237" t="s">
        <v>19</v>
      </c>
      <c r="F172" s="238" t="s">
        <v>1042</v>
      </c>
      <c r="G172" s="236"/>
      <c r="H172" s="239">
        <v>98.549999999999997</v>
      </c>
      <c r="I172" s="240"/>
      <c r="J172" s="236"/>
      <c r="K172" s="236"/>
      <c r="L172" s="241"/>
      <c r="M172" s="242"/>
      <c r="N172" s="243"/>
      <c r="O172" s="243"/>
      <c r="P172" s="243"/>
      <c r="Q172" s="243"/>
      <c r="R172" s="243"/>
      <c r="S172" s="243"/>
      <c r="T172" s="24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5" t="s">
        <v>147</v>
      </c>
      <c r="AU172" s="245" t="s">
        <v>85</v>
      </c>
      <c r="AV172" s="14" t="s">
        <v>85</v>
      </c>
      <c r="AW172" s="14" t="s">
        <v>36</v>
      </c>
      <c r="AX172" s="14" t="s">
        <v>76</v>
      </c>
      <c r="AY172" s="245" t="s">
        <v>136</v>
      </c>
    </row>
    <row r="173" s="14" customFormat="1">
      <c r="A173" s="14"/>
      <c r="B173" s="235"/>
      <c r="C173" s="236"/>
      <c r="D173" s="226" t="s">
        <v>147</v>
      </c>
      <c r="E173" s="237" t="s">
        <v>19</v>
      </c>
      <c r="F173" s="238" t="s">
        <v>1043</v>
      </c>
      <c r="G173" s="236"/>
      <c r="H173" s="239">
        <v>180.47999999999999</v>
      </c>
      <c r="I173" s="240"/>
      <c r="J173" s="236"/>
      <c r="K173" s="236"/>
      <c r="L173" s="241"/>
      <c r="M173" s="242"/>
      <c r="N173" s="243"/>
      <c r="O173" s="243"/>
      <c r="P173" s="243"/>
      <c r="Q173" s="243"/>
      <c r="R173" s="243"/>
      <c r="S173" s="243"/>
      <c r="T173" s="24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5" t="s">
        <v>147</v>
      </c>
      <c r="AU173" s="245" t="s">
        <v>85</v>
      </c>
      <c r="AV173" s="14" t="s">
        <v>85</v>
      </c>
      <c r="AW173" s="14" t="s">
        <v>36</v>
      </c>
      <c r="AX173" s="14" t="s">
        <v>76</v>
      </c>
      <c r="AY173" s="245" t="s">
        <v>136</v>
      </c>
    </row>
    <row r="174" s="16" customFormat="1">
      <c r="A174" s="16"/>
      <c r="B174" s="257"/>
      <c r="C174" s="258"/>
      <c r="D174" s="226" t="s">
        <v>147</v>
      </c>
      <c r="E174" s="259" t="s">
        <v>19</v>
      </c>
      <c r="F174" s="260" t="s">
        <v>181</v>
      </c>
      <c r="G174" s="258"/>
      <c r="H174" s="261">
        <v>279.02999999999997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67" t="s">
        <v>147</v>
      </c>
      <c r="AU174" s="267" t="s">
        <v>85</v>
      </c>
      <c r="AV174" s="16" t="s">
        <v>157</v>
      </c>
      <c r="AW174" s="16" t="s">
        <v>36</v>
      </c>
      <c r="AX174" s="16" t="s">
        <v>76</v>
      </c>
      <c r="AY174" s="267" t="s">
        <v>136</v>
      </c>
    </row>
    <row r="175" s="15" customFormat="1">
      <c r="A175" s="15"/>
      <c r="B175" s="246"/>
      <c r="C175" s="247"/>
      <c r="D175" s="226" t="s">
        <v>147</v>
      </c>
      <c r="E175" s="248" t="s">
        <v>19</v>
      </c>
      <c r="F175" s="249" t="s">
        <v>152</v>
      </c>
      <c r="G175" s="247"/>
      <c r="H175" s="250">
        <v>317.02999999999997</v>
      </c>
      <c r="I175" s="251"/>
      <c r="J175" s="247"/>
      <c r="K175" s="247"/>
      <c r="L175" s="252"/>
      <c r="M175" s="253"/>
      <c r="N175" s="254"/>
      <c r="O175" s="254"/>
      <c r="P175" s="254"/>
      <c r="Q175" s="254"/>
      <c r="R175" s="254"/>
      <c r="S175" s="254"/>
      <c r="T175" s="25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6" t="s">
        <v>147</v>
      </c>
      <c r="AU175" s="256" t="s">
        <v>85</v>
      </c>
      <c r="AV175" s="15" t="s">
        <v>143</v>
      </c>
      <c r="AW175" s="15" t="s">
        <v>36</v>
      </c>
      <c r="AX175" s="15" t="s">
        <v>83</v>
      </c>
      <c r="AY175" s="256" t="s">
        <v>136</v>
      </c>
    </row>
    <row r="176" s="2" customFormat="1" ht="24.15" customHeight="1">
      <c r="A176" s="40"/>
      <c r="B176" s="41"/>
      <c r="C176" s="206" t="s">
        <v>347</v>
      </c>
      <c r="D176" s="206" t="s">
        <v>138</v>
      </c>
      <c r="E176" s="207" t="s">
        <v>1044</v>
      </c>
      <c r="F176" s="208" t="s">
        <v>1045</v>
      </c>
      <c r="G176" s="209" t="s">
        <v>141</v>
      </c>
      <c r="H176" s="210">
        <v>103.896</v>
      </c>
      <c r="I176" s="211"/>
      <c r="J176" s="212">
        <f>ROUND(I176*H176,2)</f>
        <v>0</v>
      </c>
      <c r="K176" s="208" t="s">
        <v>142</v>
      </c>
      <c r="L176" s="46"/>
      <c r="M176" s="213" t="s">
        <v>19</v>
      </c>
      <c r="N176" s="214" t="s">
        <v>47</v>
      </c>
      <c r="O176" s="86"/>
      <c r="P176" s="215">
        <f>O176*H176</f>
        <v>0</v>
      </c>
      <c r="Q176" s="215">
        <v>0.00084999999999999995</v>
      </c>
      <c r="R176" s="215">
        <f>Q176*H176</f>
        <v>0.08831159999999999</v>
      </c>
      <c r="S176" s="215">
        <v>0</v>
      </c>
      <c r="T176" s="216">
        <f>S176*H176</f>
        <v>0</v>
      </c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R176" s="217" t="s">
        <v>143</v>
      </c>
      <c r="AT176" s="217" t="s">
        <v>138</v>
      </c>
      <c r="AU176" s="217" t="s">
        <v>85</v>
      </c>
      <c r="AY176" s="19" t="s">
        <v>136</v>
      </c>
      <c r="BE176" s="218">
        <f>IF(N176="základní",J176,0)</f>
        <v>0</v>
      </c>
      <c r="BF176" s="218">
        <f>IF(N176="snížená",J176,0)</f>
        <v>0</v>
      </c>
      <c r="BG176" s="218">
        <f>IF(N176="zákl. přenesená",J176,0)</f>
        <v>0</v>
      </c>
      <c r="BH176" s="218">
        <f>IF(N176="sníž. přenesená",J176,0)</f>
        <v>0</v>
      </c>
      <c r="BI176" s="218">
        <f>IF(N176="nulová",J176,0)</f>
        <v>0</v>
      </c>
      <c r="BJ176" s="19" t="s">
        <v>83</v>
      </c>
      <c r="BK176" s="218">
        <f>ROUND(I176*H176,2)</f>
        <v>0</v>
      </c>
      <c r="BL176" s="19" t="s">
        <v>143</v>
      </c>
      <c r="BM176" s="217" t="s">
        <v>497</v>
      </c>
    </row>
    <row r="177" s="2" customFormat="1">
      <c r="A177" s="40"/>
      <c r="B177" s="41"/>
      <c r="C177" s="42"/>
      <c r="D177" s="219" t="s">
        <v>145</v>
      </c>
      <c r="E177" s="42"/>
      <c r="F177" s="220" t="s">
        <v>1046</v>
      </c>
      <c r="G177" s="42"/>
      <c r="H177" s="42"/>
      <c r="I177" s="221"/>
      <c r="J177" s="42"/>
      <c r="K177" s="42"/>
      <c r="L177" s="46"/>
      <c r="M177" s="222"/>
      <c r="N177" s="223"/>
      <c r="O177" s="86"/>
      <c r="P177" s="86"/>
      <c r="Q177" s="86"/>
      <c r="R177" s="86"/>
      <c r="S177" s="86"/>
      <c r="T177" s="87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T177" s="19" t="s">
        <v>145</v>
      </c>
      <c r="AU177" s="19" t="s">
        <v>85</v>
      </c>
    </row>
    <row r="178" s="14" customFormat="1">
      <c r="A178" s="14"/>
      <c r="B178" s="235"/>
      <c r="C178" s="236"/>
      <c r="D178" s="226" t="s">
        <v>147</v>
      </c>
      <c r="E178" s="237" t="s">
        <v>19</v>
      </c>
      <c r="F178" s="238" t="s">
        <v>1047</v>
      </c>
      <c r="G178" s="236"/>
      <c r="H178" s="239">
        <v>103.896</v>
      </c>
      <c r="I178" s="240"/>
      <c r="J178" s="236"/>
      <c r="K178" s="236"/>
      <c r="L178" s="241"/>
      <c r="M178" s="242"/>
      <c r="N178" s="243"/>
      <c r="O178" s="243"/>
      <c r="P178" s="243"/>
      <c r="Q178" s="243"/>
      <c r="R178" s="243"/>
      <c r="S178" s="243"/>
      <c r="T178" s="24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5" t="s">
        <v>147</v>
      </c>
      <c r="AU178" s="245" t="s">
        <v>85</v>
      </c>
      <c r="AV178" s="14" t="s">
        <v>85</v>
      </c>
      <c r="AW178" s="14" t="s">
        <v>36</v>
      </c>
      <c r="AX178" s="14" t="s">
        <v>76</v>
      </c>
      <c r="AY178" s="245" t="s">
        <v>136</v>
      </c>
    </row>
    <row r="179" s="15" customFormat="1">
      <c r="A179" s="15"/>
      <c r="B179" s="246"/>
      <c r="C179" s="247"/>
      <c r="D179" s="226" t="s">
        <v>147</v>
      </c>
      <c r="E179" s="248" t="s">
        <v>19</v>
      </c>
      <c r="F179" s="249" t="s">
        <v>152</v>
      </c>
      <c r="G179" s="247"/>
      <c r="H179" s="250">
        <v>103.896</v>
      </c>
      <c r="I179" s="251"/>
      <c r="J179" s="247"/>
      <c r="K179" s="247"/>
      <c r="L179" s="252"/>
      <c r="M179" s="253"/>
      <c r="N179" s="254"/>
      <c r="O179" s="254"/>
      <c r="P179" s="254"/>
      <c r="Q179" s="254"/>
      <c r="R179" s="254"/>
      <c r="S179" s="254"/>
      <c r="T179" s="25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6" t="s">
        <v>147</v>
      </c>
      <c r="AU179" s="256" t="s">
        <v>85</v>
      </c>
      <c r="AV179" s="15" t="s">
        <v>143</v>
      </c>
      <c r="AW179" s="15" t="s">
        <v>36</v>
      </c>
      <c r="AX179" s="15" t="s">
        <v>83</v>
      </c>
      <c r="AY179" s="256" t="s">
        <v>136</v>
      </c>
    </row>
    <row r="180" s="2" customFormat="1" ht="24.15" customHeight="1">
      <c r="A180" s="40"/>
      <c r="B180" s="41"/>
      <c r="C180" s="206" t="s">
        <v>357</v>
      </c>
      <c r="D180" s="206" t="s">
        <v>138</v>
      </c>
      <c r="E180" s="207" t="s">
        <v>1048</v>
      </c>
      <c r="F180" s="208" t="s">
        <v>1049</v>
      </c>
      <c r="G180" s="209" t="s">
        <v>141</v>
      </c>
      <c r="H180" s="210">
        <v>317.02999999999997</v>
      </c>
      <c r="I180" s="211"/>
      <c r="J180" s="212">
        <f>ROUND(I180*H180,2)</f>
        <v>0</v>
      </c>
      <c r="K180" s="208" t="s">
        <v>142</v>
      </c>
      <c r="L180" s="46"/>
      <c r="M180" s="213" t="s">
        <v>19</v>
      </c>
      <c r="N180" s="214" t="s">
        <v>47</v>
      </c>
      <c r="O180" s="86"/>
      <c r="P180" s="215">
        <f>O180*H180</f>
        <v>0</v>
      </c>
      <c r="Q180" s="215">
        <v>0</v>
      </c>
      <c r="R180" s="215">
        <f>Q180*H180</f>
        <v>0</v>
      </c>
      <c r="S180" s="215">
        <v>0</v>
      </c>
      <c r="T180" s="216">
        <f>S180*H180</f>
        <v>0</v>
      </c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R180" s="217" t="s">
        <v>143</v>
      </c>
      <c r="AT180" s="217" t="s">
        <v>138</v>
      </c>
      <c r="AU180" s="217" t="s">
        <v>85</v>
      </c>
      <c r="AY180" s="19" t="s">
        <v>136</v>
      </c>
      <c r="BE180" s="218">
        <f>IF(N180="základní",J180,0)</f>
        <v>0</v>
      </c>
      <c r="BF180" s="218">
        <f>IF(N180="snížená",J180,0)</f>
        <v>0</v>
      </c>
      <c r="BG180" s="218">
        <f>IF(N180="zákl. přenesená",J180,0)</f>
        <v>0</v>
      </c>
      <c r="BH180" s="218">
        <f>IF(N180="sníž. přenesená",J180,0)</f>
        <v>0</v>
      </c>
      <c r="BI180" s="218">
        <f>IF(N180="nulová",J180,0)</f>
        <v>0</v>
      </c>
      <c r="BJ180" s="19" t="s">
        <v>83</v>
      </c>
      <c r="BK180" s="218">
        <f>ROUND(I180*H180,2)</f>
        <v>0</v>
      </c>
      <c r="BL180" s="19" t="s">
        <v>143</v>
      </c>
      <c r="BM180" s="217" t="s">
        <v>511</v>
      </c>
    </row>
    <row r="181" s="2" customFormat="1">
      <c r="A181" s="40"/>
      <c r="B181" s="41"/>
      <c r="C181" s="42"/>
      <c r="D181" s="219" t="s">
        <v>145</v>
      </c>
      <c r="E181" s="42"/>
      <c r="F181" s="220" t="s">
        <v>1050</v>
      </c>
      <c r="G181" s="42"/>
      <c r="H181" s="42"/>
      <c r="I181" s="221"/>
      <c r="J181" s="42"/>
      <c r="K181" s="42"/>
      <c r="L181" s="46"/>
      <c r="M181" s="222"/>
      <c r="N181" s="223"/>
      <c r="O181" s="86"/>
      <c r="P181" s="86"/>
      <c r="Q181" s="86"/>
      <c r="R181" s="86"/>
      <c r="S181" s="86"/>
      <c r="T181" s="87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T181" s="19" t="s">
        <v>145</v>
      </c>
      <c r="AU181" s="19" t="s">
        <v>85</v>
      </c>
    </row>
    <row r="182" s="2" customFormat="1" ht="24.15" customHeight="1">
      <c r="A182" s="40"/>
      <c r="B182" s="41"/>
      <c r="C182" s="206" t="s">
        <v>369</v>
      </c>
      <c r="D182" s="206" t="s">
        <v>138</v>
      </c>
      <c r="E182" s="207" t="s">
        <v>1051</v>
      </c>
      <c r="F182" s="208" t="s">
        <v>1052</v>
      </c>
      <c r="G182" s="209" t="s">
        <v>141</v>
      </c>
      <c r="H182" s="210">
        <v>103.896</v>
      </c>
      <c r="I182" s="211"/>
      <c r="J182" s="212">
        <f>ROUND(I182*H182,2)</f>
        <v>0</v>
      </c>
      <c r="K182" s="208" t="s">
        <v>142</v>
      </c>
      <c r="L182" s="46"/>
      <c r="M182" s="213" t="s">
        <v>19</v>
      </c>
      <c r="N182" s="214" t="s">
        <v>47</v>
      </c>
      <c r="O182" s="86"/>
      <c r="P182" s="215">
        <f>O182*H182</f>
        <v>0</v>
      </c>
      <c r="Q182" s="215">
        <v>0</v>
      </c>
      <c r="R182" s="215">
        <f>Q182*H182</f>
        <v>0</v>
      </c>
      <c r="S182" s="215">
        <v>0</v>
      </c>
      <c r="T182" s="216">
        <f>S182*H182</f>
        <v>0</v>
      </c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R182" s="217" t="s">
        <v>143</v>
      </c>
      <c r="AT182" s="217" t="s">
        <v>138</v>
      </c>
      <c r="AU182" s="217" t="s">
        <v>85</v>
      </c>
      <c r="AY182" s="19" t="s">
        <v>136</v>
      </c>
      <c r="BE182" s="218">
        <f>IF(N182="základní",J182,0)</f>
        <v>0</v>
      </c>
      <c r="BF182" s="218">
        <f>IF(N182="snížená",J182,0)</f>
        <v>0</v>
      </c>
      <c r="BG182" s="218">
        <f>IF(N182="zákl. přenesená",J182,0)</f>
        <v>0</v>
      </c>
      <c r="BH182" s="218">
        <f>IF(N182="sníž. přenesená",J182,0)</f>
        <v>0</v>
      </c>
      <c r="BI182" s="218">
        <f>IF(N182="nulová",J182,0)</f>
        <v>0</v>
      </c>
      <c r="BJ182" s="19" t="s">
        <v>83</v>
      </c>
      <c r="BK182" s="218">
        <f>ROUND(I182*H182,2)</f>
        <v>0</v>
      </c>
      <c r="BL182" s="19" t="s">
        <v>143</v>
      </c>
      <c r="BM182" s="217" t="s">
        <v>523</v>
      </c>
    </row>
    <row r="183" s="2" customFormat="1">
      <c r="A183" s="40"/>
      <c r="B183" s="41"/>
      <c r="C183" s="42"/>
      <c r="D183" s="219" t="s">
        <v>145</v>
      </c>
      <c r="E183" s="42"/>
      <c r="F183" s="220" t="s">
        <v>1053</v>
      </c>
      <c r="G183" s="42"/>
      <c r="H183" s="42"/>
      <c r="I183" s="221"/>
      <c r="J183" s="42"/>
      <c r="K183" s="42"/>
      <c r="L183" s="46"/>
      <c r="M183" s="222"/>
      <c r="N183" s="223"/>
      <c r="O183" s="86"/>
      <c r="P183" s="86"/>
      <c r="Q183" s="86"/>
      <c r="R183" s="86"/>
      <c r="S183" s="86"/>
      <c r="T183" s="87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T183" s="19" t="s">
        <v>145</v>
      </c>
      <c r="AU183" s="19" t="s">
        <v>85</v>
      </c>
    </row>
    <row r="184" s="2" customFormat="1" ht="24.15" customHeight="1">
      <c r="A184" s="40"/>
      <c r="B184" s="41"/>
      <c r="C184" s="206" t="s">
        <v>375</v>
      </c>
      <c r="D184" s="206" t="s">
        <v>138</v>
      </c>
      <c r="E184" s="207" t="s">
        <v>1054</v>
      </c>
      <c r="F184" s="208" t="s">
        <v>1055</v>
      </c>
      <c r="G184" s="209" t="s">
        <v>372</v>
      </c>
      <c r="H184" s="210">
        <v>2</v>
      </c>
      <c r="I184" s="211"/>
      <c r="J184" s="212">
        <f>ROUND(I184*H184,2)</f>
        <v>0</v>
      </c>
      <c r="K184" s="208" t="s">
        <v>142</v>
      </c>
      <c r="L184" s="46"/>
      <c r="M184" s="213" t="s">
        <v>19</v>
      </c>
      <c r="N184" s="214" t="s">
        <v>47</v>
      </c>
      <c r="O184" s="86"/>
      <c r="P184" s="215">
        <f>O184*H184</f>
        <v>0</v>
      </c>
      <c r="Q184" s="215">
        <v>0</v>
      </c>
      <c r="R184" s="215">
        <f>Q184*H184</f>
        <v>0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143</v>
      </c>
      <c r="AT184" s="217" t="s">
        <v>138</v>
      </c>
      <c r="AU184" s="217" t="s">
        <v>85</v>
      </c>
      <c r="AY184" s="19" t="s">
        <v>136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83</v>
      </c>
      <c r="BK184" s="218">
        <f>ROUND(I184*H184,2)</f>
        <v>0</v>
      </c>
      <c r="BL184" s="19" t="s">
        <v>143</v>
      </c>
      <c r="BM184" s="217" t="s">
        <v>534</v>
      </c>
    </row>
    <row r="185" s="2" customFormat="1">
      <c r="A185" s="40"/>
      <c r="B185" s="41"/>
      <c r="C185" s="42"/>
      <c r="D185" s="219" t="s">
        <v>145</v>
      </c>
      <c r="E185" s="42"/>
      <c r="F185" s="220" t="s">
        <v>1056</v>
      </c>
      <c r="G185" s="42"/>
      <c r="H185" s="42"/>
      <c r="I185" s="221"/>
      <c r="J185" s="42"/>
      <c r="K185" s="42"/>
      <c r="L185" s="46"/>
      <c r="M185" s="222"/>
      <c r="N185" s="223"/>
      <c r="O185" s="86"/>
      <c r="P185" s="86"/>
      <c r="Q185" s="86"/>
      <c r="R185" s="86"/>
      <c r="S185" s="86"/>
      <c r="T185" s="87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T185" s="19" t="s">
        <v>145</v>
      </c>
      <c r="AU185" s="19" t="s">
        <v>85</v>
      </c>
    </row>
    <row r="186" s="2" customFormat="1" ht="24.15" customHeight="1">
      <c r="A186" s="40"/>
      <c r="B186" s="41"/>
      <c r="C186" s="206" t="s">
        <v>382</v>
      </c>
      <c r="D186" s="206" t="s">
        <v>138</v>
      </c>
      <c r="E186" s="207" t="s">
        <v>1057</v>
      </c>
      <c r="F186" s="208" t="s">
        <v>1058</v>
      </c>
      <c r="G186" s="209" t="s">
        <v>372</v>
      </c>
      <c r="H186" s="210">
        <v>2</v>
      </c>
      <c r="I186" s="211"/>
      <c r="J186" s="212">
        <f>ROUND(I186*H186,2)</f>
        <v>0</v>
      </c>
      <c r="K186" s="208" t="s">
        <v>142</v>
      </c>
      <c r="L186" s="46"/>
      <c r="M186" s="213" t="s">
        <v>19</v>
      </c>
      <c r="N186" s="214" t="s">
        <v>47</v>
      </c>
      <c r="O186" s="86"/>
      <c r="P186" s="215">
        <f>O186*H186</f>
        <v>0</v>
      </c>
      <c r="Q186" s="215">
        <v>0</v>
      </c>
      <c r="R186" s="215">
        <f>Q186*H186</f>
        <v>0</v>
      </c>
      <c r="S186" s="215">
        <v>0</v>
      </c>
      <c r="T186" s="216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17" t="s">
        <v>143</v>
      </c>
      <c r="AT186" s="217" t="s">
        <v>138</v>
      </c>
      <c r="AU186" s="217" t="s">
        <v>85</v>
      </c>
      <c r="AY186" s="19" t="s">
        <v>136</v>
      </c>
      <c r="BE186" s="218">
        <f>IF(N186="základní",J186,0)</f>
        <v>0</v>
      </c>
      <c r="BF186" s="218">
        <f>IF(N186="snížená",J186,0)</f>
        <v>0</v>
      </c>
      <c r="BG186" s="218">
        <f>IF(N186="zákl. přenesená",J186,0)</f>
        <v>0</v>
      </c>
      <c r="BH186" s="218">
        <f>IF(N186="sníž. přenesená",J186,0)</f>
        <v>0</v>
      </c>
      <c r="BI186" s="218">
        <f>IF(N186="nulová",J186,0)</f>
        <v>0</v>
      </c>
      <c r="BJ186" s="19" t="s">
        <v>83</v>
      </c>
      <c r="BK186" s="218">
        <f>ROUND(I186*H186,2)</f>
        <v>0</v>
      </c>
      <c r="BL186" s="19" t="s">
        <v>143</v>
      </c>
      <c r="BM186" s="217" t="s">
        <v>546</v>
      </c>
    </row>
    <row r="187" s="2" customFormat="1">
      <c r="A187" s="40"/>
      <c r="B187" s="41"/>
      <c r="C187" s="42"/>
      <c r="D187" s="219" t="s">
        <v>145</v>
      </c>
      <c r="E187" s="42"/>
      <c r="F187" s="220" t="s">
        <v>1059</v>
      </c>
      <c r="G187" s="42"/>
      <c r="H187" s="42"/>
      <c r="I187" s="221"/>
      <c r="J187" s="42"/>
      <c r="K187" s="42"/>
      <c r="L187" s="46"/>
      <c r="M187" s="222"/>
      <c r="N187" s="223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145</v>
      </c>
      <c r="AU187" s="19" t="s">
        <v>85</v>
      </c>
    </row>
    <row r="188" s="2" customFormat="1" ht="24.15" customHeight="1">
      <c r="A188" s="40"/>
      <c r="B188" s="41"/>
      <c r="C188" s="206" t="s">
        <v>388</v>
      </c>
      <c r="D188" s="206" t="s">
        <v>138</v>
      </c>
      <c r="E188" s="207" t="s">
        <v>1060</v>
      </c>
      <c r="F188" s="208" t="s">
        <v>1061</v>
      </c>
      <c r="G188" s="209" t="s">
        <v>372</v>
      </c>
      <c r="H188" s="210">
        <v>2</v>
      </c>
      <c r="I188" s="211"/>
      <c r="J188" s="212">
        <f>ROUND(I188*H188,2)</f>
        <v>0</v>
      </c>
      <c r="K188" s="208" t="s">
        <v>142</v>
      </c>
      <c r="L188" s="46"/>
      <c r="M188" s="213" t="s">
        <v>19</v>
      </c>
      <c r="N188" s="214" t="s">
        <v>47</v>
      </c>
      <c r="O188" s="86"/>
      <c r="P188" s="215">
        <f>O188*H188</f>
        <v>0</v>
      </c>
      <c r="Q188" s="215">
        <v>0</v>
      </c>
      <c r="R188" s="215">
        <f>Q188*H188</f>
        <v>0</v>
      </c>
      <c r="S188" s="215">
        <v>0</v>
      </c>
      <c r="T188" s="216">
        <f>S188*H188</f>
        <v>0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17" t="s">
        <v>143</v>
      </c>
      <c r="AT188" s="217" t="s">
        <v>138</v>
      </c>
      <c r="AU188" s="217" t="s">
        <v>85</v>
      </c>
      <c r="AY188" s="19" t="s">
        <v>136</v>
      </c>
      <c r="BE188" s="218">
        <f>IF(N188="základní",J188,0)</f>
        <v>0</v>
      </c>
      <c r="BF188" s="218">
        <f>IF(N188="snížená",J188,0)</f>
        <v>0</v>
      </c>
      <c r="BG188" s="218">
        <f>IF(N188="zákl. přenesená",J188,0)</f>
        <v>0</v>
      </c>
      <c r="BH188" s="218">
        <f>IF(N188="sníž. přenesená",J188,0)</f>
        <v>0</v>
      </c>
      <c r="BI188" s="218">
        <f>IF(N188="nulová",J188,0)</f>
        <v>0</v>
      </c>
      <c r="BJ188" s="19" t="s">
        <v>83</v>
      </c>
      <c r="BK188" s="218">
        <f>ROUND(I188*H188,2)</f>
        <v>0</v>
      </c>
      <c r="BL188" s="19" t="s">
        <v>143</v>
      </c>
      <c r="BM188" s="217" t="s">
        <v>558</v>
      </c>
    </row>
    <row r="189" s="2" customFormat="1">
      <c r="A189" s="40"/>
      <c r="B189" s="41"/>
      <c r="C189" s="42"/>
      <c r="D189" s="219" t="s">
        <v>145</v>
      </c>
      <c r="E189" s="42"/>
      <c r="F189" s="220" t="s">
        <v>1062</v>
      </c>
      <c r="G189" s="42"/>
      <c r="H189" s="42"/>
      <c r="I189" s="221"/>
      <c r="J189" s="42"/>
      <c r="K189" s="42"/>
      <c r="L189" s="46"/>
      <c r="M189" s="222"/>
      <c r="N189" s="223"/>
      <c r="O189" s="86"/>
      <c r="P189" s="86"/>
      <c r="Q189" s="86"/>
      <c r="R189" s="86"/>
      <c r="S189" s="86"/>
      <c r="T189" s="87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T189" s="19" t="s">
        <v>145</v>
      </c>
      <c r="AU189" s="19" t="s">
        <v>85</v>
      </c>
    </row>
    <row r="190" s="2" customFormat="1" ht="24.15" customHeight="1">
      <c r="A190" s="40"/>
      <c r="B190" s="41"/>
      <c r="C190" s="206" t="s">
        <v>394</v>
      </c>
      <c r="D190" s="206" t="s">
        <v>138</v>
      </c>
      <c r="E190" s="207" t="s">
        <v>1063</v>
      </c>
      <c r="F190" s="208" t="s">
        <v>1064</v>
      </c>
      <c r="G190" s="209" t="s">
        <v>372</v>
      </c>
      <c r="H190" s="210">
        <v>1</v>
      </c>
      <c r="I190" s="211"/>
      <c r="J190" s="212">
        <f>ROUND(I190*H190,2)</f>
        <v>0</v>
      </c>
      <c r="K190" s="208" t="s">
        <v>142</v>
      </c>
      <c r="L190" s="46"/>
      <c r="M190" s="213" t="s">
        <v>19</v>
      </c>
      <c r="N190" s="214" t="s">
        <v>47</v>
      </c>
      <c r="O190" s="86"/>
      <c r="P190" s="215">
        <f>O190*H190</f>
        <v>0</v>
      </c>
      <c r="Q190" s="215">
        <v>0</v>
      </c>
      <c r="R190" s="215">
        <f>Q190*H190</f>
        <v>0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143</v>
      </c>
      <c r="AT190" s="217" t="s">
        <v>138</v>
      </c>
      <c r="AU190" s="217" t="s">
        <v>85</v>
      </c>
      <c r="AY190" s="19" t="s">
        <v>136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83</v>
      </c>
      <c r="BK190" s="218">
        <f>ROUND(I190*H190,2)</f>
        <v>0</v>
      </c>
      <c r="BL190" s="19" t="s">
        <v>143</v>
      </c>
      <c r="BM190" s="217" t="s">
        <v>569</v>
      </c>
    </row>
    <row r="191" s="2" customFormat="1">
      <c r="A191" s="40"/>
      <c r="B191" s="41"/>
      <c r="C191" s="42"/>
      <c r="D191" s="219" t="s">
        <v>145</v>
      </c>
      <c r="E191" s="42"/>
      <c r="F191" s="220" t="s">
        <v>1065</v>
      </c>
      <c r="G191" s="42"/>
      <c r="H191" s="42"/>
      <c r="I191" s="221"/>
      <c r="J191" s="42"/>
      <c r="K191" s="42"/>
      <c r="L191" s="46"/>
      <c r="M191" s="222"/>
      <c r="N191" s="223"/>
      <c r="O191" s="86"/>
      <c r="P191" s="86"/>
      <c r="Q191" s="86"/>
      <c r="R191" s="86"/>
      <c r="S191" s="86"/>
      <c r="T191" s="87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T191" s="19" t="s">
        <v>145</v>
      </c>
      <c r="AU191" s="19" t="s">
        <v>85</v>
      </c>
    </row>
    <row r="192" s="2" customFormat="1" ht="24.15" customHeight="1">
      <c r="A192" s="40"/>
      <c r="B192" s="41"/>
      <c r="C192" s="206" t="s">
        <v>398</v>
      </c>
      <c r="D192" s="206" t="s">
        <v>138</v>
      </c>
      <c r="E192" s="207" t="s">
        <v>1066</v>
      </c>
      <c r="F192" s="208" t="s">
        <v>1067</v>
      </c>
      <c r="G192" s="209" t="s">
        <v>372</v>
      </c>
      <c r="H192" s="210">
        <v>1</v>
      </c>
      <c r="I192" s="211"/>
      <c r="J192" s="212">
        <f>ROUND(I192*H192,2)</f>
        <v>0</v>
      </c>
      <c r="K192" s="208" t="s">
        <v>142</v>
      </c>
      <c r="L192" s="46"/>
      <c r="M192" s="213" t="s">
        <v>19</v>
      </c>
      <c r="N192" s="214" t="s">
        <v>47</v>
      </c>
      <c r="O192" s="86"/>
      <c r="P192" s="215">
        <f>O192*H192</f>
        <v>0</v>
      </c>
      <c r="Q192" s="215">
        <v>0</v>
      </c>
      <c r="R192" s="215">
        <f>Q192*H192</f>
        <v>0</v>
      </c>
      <c r="S192" s="215">
        <v>0</v>
      </c>
      <c r="T192" s="216">
        <f>S192*H192</f>
        <v>0</v>
      </c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R192" s="217" t="s">
        <v>143</v>
      </c>
      <c r="AT192" s="217" t="s">
        <v>138</v>
      </c>
      <c r="AU192" s="217" t="s">
        <v>85</v>
      </c>
      <c r="AY192" s="19" t="s">
        <v>136</v>
      </c>
      <c r="BE192" s="218">
        <f>IF(N192="základní",J192,0)</f>
        <v>0</v>
      </c>
      <c r="BF192" s="218">
        <f>IF(N192="snížená",J192,0)</f>
        <v>0</v>
      </c>
      <c r="BG192" s="218">
        <f>IF(N192="zákl. přenesená",J192,0)</f>
        <v>0</v>
      </c>
      <c r="BH192" s="218">
        <f>IF(N192="sníž. přenesená",J192,0)</f>
        <v>0</v>
      </c>
      <c r="BI192" s="218">
        <f>IF(N192="nulová",J192,0)</f>
        <v>0</v>
      </c>
      <c r="BJ192" s="19" t="s">
        <v>83</v>
      </c>
      <c r="BK192" s="218">
        <f>ROUND(I192*H192,2)</f>
        <v>0</v>
      </c>
      <c r="BL192" s="19" t="s">
        <v>143</v>
      </c>
      <c r="BM192" s="217" t="s">
        <v>577</v>
      </c>
    </row>
    <row r="193" s="2" customFormat="1">
      <c r="A193" s="40"/>
      <c r="B193" s="41"/>
      <c r="C193" s="42"/>
      <c r="D193" s="219" t="s">
        <v>145</v>
      </c>
      <c r="E193" s="42"/>
      <c r="F193" s="220" t="s">
        <v>1068</v>
      </c>
      <c r="G193" s="42"/>
      <c r="H193" s="42"/>
      <c r="I193" s="221"/>
      <c r="J193" s="42"/>
      <c r="K193" s="42"/>
      <c r="L193" s="46"/>
      <c r="M193" s="222"/>
      <c r="N193" s="223"/>
      <c r="O193" s="86"/>
      <c r="P193" s="86"/>
      <c r="Q193" s="86"/>
      <c r="R193" s="86"/>
      <c r="S193" s="86"/>
      <c r="T193" s="87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T193" s="19" t="s">
        <v>145</v>
      </c>
      <c r="AU193" s="19" t="s">
        <v>85</v>
      </c>
    </row>
    <row r="194" s="2" customFormat="1" ht="24.15" customHeight="1">
      <c r="A194" s="40"/>
      <c r="B194" s="41"/>
      <c r="C194" s="206" t="s">
        <v>403</v>
      </c>
      <c r="D194" s="206" t="s">
        <v>138</v>
      </c>
      <c r="E194" s="207" t="s">
        <v>1069</v>
      </c>
      <c r="F194" s="208" t="s">
        <v>1070</v>
      </c>
      <c r="G194" s="209" t="s">
        <v>372</v>
      </c>
      <c r="H194" s="210">
        <v>1</v>
      </c>
      <c r="I194" s="211"/>
      <c r="J194" s="212">
        <f>ROUND(I194*H194,2)</f>
        <v>0</v>
      </c>
      <c r="K194" s="208" t="s">
        <v>142</v>
      </c>
      <c r="L194" s="46"/>
      <c r="M194" s="213" t="s">
        <v>19</v>
      </c>
      <c r="N194" s="214" t="s">
        <v>47</v>
      </c>
      <c r="O194" s="86"/>
      <c r="P194" s="215">
        <f>O194*H194</f>
        <v>0</v>
      </c>
      <c r="Q194" s="215">
        <v>0</v>
      </c>
      <c r="R194" s="215">
        <f>Q194*H194</f>
        <v>0</v>
      </c>
      <c r="S194" s="215">
        <v>0</v>
      </c>
      <c r="T194" s="216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17" t="s">
        <v>143</v>
      </c>
      <c r="AT194" s="217" t="s">
        <v>138</v>
      </c>
      <c r="AU194" s="217" t="s">
        <v>85</v>
      </c>
      <c r="AY194" s="19" t="s">
        <v>136</v>
      </c>
      <c r="BE194" s="218">
        <f>IF(N194="základní",J194,0)</f>
        <v>0</v>
      </c>
      <c r="BF194" s="218">
        <f>IF(N194="snížená",J194,0)</f>
        <v>0</v>
      </c>
      <c r="BG194" s="218">
        <f>IF(N194="zákl. přenesená",J194,0)</f>
        <v>0</v>
      </c>
      <c r="BH194" s="218">
        <f>IF(N194="sníž. přenesená",J194,0)</f>
        <v>0</v>
      </c>
      <c r="BI194" s="218">
        <f>IF(N194="nulová",J194,0)</f>
        <v>0</v>
      </c>
      <c r="BJ194" s="19" t="s">
        <v>83</v>
      </c>
      <c r="BK194" s="218">
        <f>ROUND(I194*H194,2)</f>
        <v>0</v>
      </c>
      <c r="BL194" s="19" t="s">
        <v>143</v>
      </c>
      <c r="BM194" s="217" t="s">
        <v>593</v>
      </c>
    </row>
    <row r="195" s="2" customFormat="1">
      <c r="A195" s="40"/>
      <c r="B195" s="41"/>
      <c r="C195" s="42"/>
      <c r="D195" s="219" t="s">
        <v>145</v>
      </c>
      <c r="E195" s="42"/>
      <c r="F195" s="220" t="s">
        <v>1071</v>
      </c>
      <c r="G195" s="42"/>
      <c r="H195" s="42"/>
      <c r="I195" s="221"/>
      <c r="J195" s="42"/>
      <c r="K195" s="42"/>
      <c r="L195" s="46"/>
      <c r="M195" s="222"/>
      <c r="N195" s="223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145</v>
      </c>
      <c r="AU195" s="19" t="s">
        <v>85</v>
      </c>
    </row>
    <row r="196" s="2" customFormat="1" ht="37.8" customHeight="1">
      <c r="A196" s="40"/>
      <c r="B196" s="41"/>
      <c r="C196" s="206" t="s">
        <v>410</v>
      </c>
      <c r="D196" s="206" t="s">
        <v>138</v>
      </c>
      <c r="E196" s="207" t="s">
        <v>1072</v>
      </c>
      <c r="F196" s="208" t="s">
        <v>1073</v>
      </c>
      <c r="G196" s="209" t="s">
        <v>372</v>
      </c>
      <c r="H196" s="210">
        <v>8</v>
      </c>
      <c r="I196" s="211"/>
      <c r="J196" s="212">
        <f>ROUND(I196*H196,2)</f>
        <v>0</v>
      </c>
      <c r="K196" s="208" t="s">
        <v>142</v>
      </c>
      <c r="L196" s="46"/>
      <c r="M196" s="213" t="s">
        <v>19</v>
      </c>
      <c r="N196" s="214" t="s">
        <v>47</v>
      </c>
      <c r="O196" s="86"/>
      <c r="P196" s="215">
        <f>O196*H196</f>
        <v>0</v>
      </c>
      <c r="Q196" s="215">
        <v>0</v>
      </c>
      <c r="R196" s="215">
        <f>Q196*H196</f>
        <v>0</v>
      </c>
      <c r="S196" s="215">
        <v>0</v>
      </c>
      <c r="T196" s="216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17" t="s">
        <v>143</v>
      </c>
      <c r="AT196" s="217" t="s">
        <v>138</v>
      </c>
      <c r="AU196" s="217" t="s">
        <v>85</v>
      </c>
      <c r="AY196" s="19" t="s">
        <v>136</v>
      </c>
      <c r="BE196" s="218">
        <f>IF(N196="základní",J196,0)</f>
        <v>0</v>
      </c>
      <c r="BF196" s="218">
        <f>IF(N196="snížená",J196,0)</f>
        <v>0</v>
      </c>
      <c r="BG196" s="218">
        <f>IF(N196="zákl. přenesená",J196,0)</f>
        <v>0</v>
      </c>
      <c r="BH196" s="218">
        <f>IF(N196="sníž. přenesená",J196,0)</f>
        <v>0</v>
      </c>
      <c r="BI196" s="218">
        <f>IF(N196="nulová",J196,0)</f>
        <v>0</v>
      </c>
      <c r="BJ196" s="19" t="s">
        <v>83</v>
      </c>
      <c r="BK196" s="218">
        <f>ROUND(I196*H196,2)</f>
        <v>0</v>
      </c>
      <c r="BL196" s="19" t="s">
        <v>143</v>
      </c>
      <c r="BM196" s="217" t="s">
        <v>604</v>
      </c>
    </row>
    <row r="197" s="2" customFormat="1">
      <c r="A197" s="40"/>
      <c r="B197" s="41"/>
      <c r="C197" s="42"/>
      <c r="D197" s="219" t="s">
        <v>145</v>
      </c>
      <c r="E197" s="42"/>
      <c r="F197" s="220" t="s">
        <v>1074</v>
      </c>
      <c r="G197" s="42"/>
      <c r="H197" s="42"/>
      <c r="I197" s="221"/>
      <c r="J197" s="42"/>
      <c r="K197" s="42"/>
      <c r="L197" s="46"/>
      <c r="M197" s="222"/>
      <c r="N197" s="223"/>
      <c r="O197" s="86"/>
      <c r="P197" s="86"/>
      <c r="Q197" s="86"/>
      <c r="R197" s="86"/>
      <c r="S197" s="86"/>
      <c r="T197" s="87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T197" s="19" t="s">
        <v>145</v>
      </c>
      <c r="AU197" s="19" t="s">
        <v>85</v>
      </c>
    </row>
    <row r="198" s="2" customFormat="1" ht="37.8" customHeight="1">
      <c r="A198" s="40"/>
      <c r="B198" s="41"/>
      <c r="C198" s="206" t="s">
        <v>414</v>
      </c>
      <c r="D198" s="206" t="s">
        <v>138</v>
      </c>
      <c r="E198" s="207" t="s">
        <v>1075</v>
      </c>
      <c r="F198" s="208" t="s">
        <v>1076</v>
      </c>
      <c r="G198" s="209" t="s">
        <v>372</v>
      </c>
      <c r="H198" s="210">
        <v>8</v>
      </c>
      <c r="I198" s="211"/>
      <c r="J198" s="212">
        <f>ROUND(I198*H198,2)</f>
        <v>0</v>
      </c>
      <c r="K198" s="208" t="s">
        <v>142</v>
      </c>
      <c r="L198" s="46"/>
      <c r="M198" s="213" t="s">
        <v>19</v>
      </c>
      <c r="N198" s="214" t="s">
        <v>47</v>
      </c>
      <c r="O198" s="86"/>
      <c r="P198" s="215">
        <f>O198*H198</f>
        <v>0</v>
      </c>
      <c r="Q198" s="215">
        <v>0</v>
      </c>
      <c r="R198" s="215">
        <f>Q198*H198</f>
        <v>0</v>
      </c>
      <c r="S198" s="215">
        <v>0</v>
      </c>
      <c r="T198" s="216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17" t="s">
        <v>143</v>
      </c>
      <c r="AT198" s="217" t="s">
        <v>138</v>
      </c>
      <c r="AU198" s="217" t="s">
        <v>85</v>
      </c>
      <c r="AY198" s="19" t="s">
        <v>136</v>
      </c>
      <c r="BE198" s="218">
        <f>IF(N198="základní",J198,0)</f>
        <v>0</v>
      </c>
      <c r="BF198" s="218">
        <f>IF(N198="snížená",J198,0)</f>
        <v>0</v>
      </c>
      <c r="BG198" s="218">
        <f>IF(N198="zákl. přenesená",J198,0)</f>
        <v>0</v>
      </c>
      <c r="BH198" s="218">
        <f>IF(N198="sníž. přenesená",J198,0)</f>
        <v>0</v>
      </c>
      <c r="BI198" s="218">
        <f>IF(N198="nulová",J198,0)</f>
        <v>0</v>
      </c>
      <c r="BJ198" s="19" t="s">
        <v>83</v>
      </c>
      <c r="BK198" s="218">
        <f>ROUND(I198*H198,2)</f>
        <v>0</v>
      </c>
      <c r="BL198" s="19" t="s">
        <v>143</v>
      </c>
      <c r="BM198" s="217" t="s">
        <v>614</v>
      </c>
    </row>
    <row r="199" s="2" customFormat="1">
      <c r="A199" s="40"/>
      <c r="B199" s="41"/>
      <c r="C199" s="42"/>
      <c r="D199" s="219" t="s">
        <v>145</v>
      </c>
      <c r="E199" s="42"/>
      <c r="F199" s="220" t="s">
        <v>1077</v>
      </c>
      <c r="G199" s="42"/>
      <c r="H199" s="42"/>
      <c r="I199" s="221"/>
      <c r="J199" s="42"/>
      <c r="K199" s="42"/>
      <c r="L199" s="46"/>
      <c r="M199" s="222"/>
      <c r="N199" s="223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145</v>
      </c>
      <c r="AU199" s="19" t="s">
        <v>85</v>
      </c>
    </row>
    <row r="200" s="2" customFormat="1" ht="33" customHeight="1">
      <c r="A200" s="40"/>
      <c r="B200" s="41"/>
      <c r="C200" s="206" t="s">
        <v>424</v>
      </c>
      <c r="D200" s="206" t="s">
        <v>138</v>
      </c>
      <c r="E200" s="207" t="s">
        <v>1078</v>
      </c>
      <c r="F200" s="208" t="s">
        <v>1079</v>
      </c>
      <c r="G200" s="209" t="s">
        <v>372</v>
      </c>
      <c r="H200" s="210">
        <v>8</v>
      </c>
      <c r="I200" s="211"/>
      <c r="J200" s="212">
        <f>ROUND(I200*H200,2)</f>
        <v>0</v>
      </c>
      <c r="K200" s="208" t="s">
        <v>142</v>
      </c>
      <c r="L200" s="46"/>
      <c r="M200" s="213" t="s">
        <v>19</v>
      </c>
      <c r="N200" s="214" t="s">
        <v>47</v>
      </c>
      <c r="O200" s="86"/>
      <c r="P200" s="215">
        <f>O200*H200</f>
        <v>0</v>
      </c>
      <c r="Q200" s="215">
        <v>0</v>
      </c>
      <c r="R200" s="215">
        <f>Q200*H200</f>
        <v>0</v>
      </c>
      <c r="S200" s="215">
        <v>0</v>
      </c>
      <c r="T200" s="216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17" t="s">
        <v>143</v>
      </c>
      <c r="AT200" s="217" t="s">
        <v>138</v>
      </c>
      <c r="AU200" s="217" t="s">
        <v>85</v>
      </c>
      <c r="AY200" s="19" t="s">
        <v>136</v>
      </c>
      <c r="BE200" s="218">
        <f>IF(N200="základní",J200,0)</f>
        <v>0</v>
      </c>
      <c r="BF200" s="218">
        <f>IF(N200="snížená",J200,0)</f>
        <v>0</v>
      </c>
      <c r="BG200" s="218">
        <f>IF(N200="zákl. přenesená",J200,0)</f>
        <v>0</v>
      </c>
      <c r="BH200" s="218">
        <f>IF(N200="sníž. přenesená",J200,0)</f>
        <v>0</v>
      </c>
      <c r="BI200" s="218">
        <f>IF(N200="nulová",J200,0)</f>
        <v>0</v>
      </c>
      <c r="BJ200" s="19" t="s">
        <v>83</v>
      </c>
      <c r="BK200" s="218">
        <f>ROUND(I200*H200,2)</f>
        <v>0</v>
      </c>
      <c r="BL200" s="19" t="s">
        <v>143</v>
      </c>
      <c r="BM200" s="217" t="s">
        <v>625</v>
      </c>
    </row>
    <row r="201" s="2" customFormat="1">
      <c r="A201" s="40"/>
      <c r="B201" s="41"/>
      <c r="C201" s="42"/>
      <c r="D201" s="219" t="s">
        <v>145</v>
      </c>
      <c r="E201" s="42"/>
      <c r="F201" s="220" t="s">
        <v>1080</v>
      </c>
      <c r="G201" s="42"/>
      <c r="H201" s="42"/>
      <c r="I201" s="221"/>
      <c r="J201" s="42"/>
      <c r="K201" s="42"/>
      <c r="L201" s="46"/>
      <c r="M201" s="222"/>
      <c r="N201" s="223"/>
      <c r="O201" s="86"/>
      <c r="P201" s="86"/>
      <c r="Q201" s="86"/>
      <c r="R201" s="86"/>
      <c r="S201" s="86"/>
      <c r="T201" s="87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T201" s="19" t="s">
        <v>145</v>
      </c>
      <c r="AU201" s="19" t="s">
        <v>85</v>
      </c>
    </row>
    <row r="202" s="2" customFormat="1" ht="37.8" customHeight="1">
      <c r="A202" s="40"/>
      <c r="B202" s="41"/>
      <c r="C202" s="206" t="s">
        <v>393</v>
      </c>
      <c r="D202" s="206" t="s">
        <v>138</v>
      </c>
      <c r="E202" s="207" t="s">
        <v>1081</v>
      </c>
      <c r="F202" s="208" t="s">
        <v>1082</v>
      </c>
      <c r="G202" s="209" t="s">
        <v>372</v>
      </c>
      <c r="H202" s="210">
        <v>4</v>
      </c>
      <c r="I202" s="211"/>
      <c r="J202" s="212">
        <f>ROUND(I202*H202,2)</f>
        <v>0</v>
      </c>
      <c r="K202" s="208" t="s">
        <v>142</v>
      </c>
      <c r="L202" s="46"/>
      <c r="M202" s="213" t="s">
        <v>19</v>
      </c>
      <c r="N202" s="214" t="s">
        <v>47</v>
      </c>
      <c r="O202" s="86"/>
      <c r="P202" s="215">
        <f>O202*H202</f>
        <v>0</v>
      </c>
      <c r="Q202" s="215">
        <v>0</v>
      </c>
      <c r="R202" s="215">
        <f>Q202*H202</f>
        <v>0</v>
      </c>
      <c r="S202" s="215">
        <v>0</v>
      </c>
      <c r="T202" s="216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17" t="s">
        <v>143</v>
      </c>
      <c r="AT202" s="217" t="s">
        <v>138</v>
      </c>
      <c r="AU202" s="217" t="s">
        <v>85</v>
      </c>
      <c r="AY202" s="19" t="s">
        <v>136</v>
      </c>
      <c r="BE202" s="218">
        <f>IF(N202="základní",J202,0)</f>
        <v>0</v>
      </c>
      <c r="BF202" s="218">
        <f>IF(N202="snížená",J202,0)</f>
        <v>0</v>
      </c>
      <c r="BG202" s="218">
        <f>IF(N202="zákl. přenesená",J202,0)</f>
        <v>0</v>
      </c>
      <c r="BH202" s="218">
        <f>IF(N202="sníž. přenesená",J202,0)</f>
        <v>0</v>
      </c>
      <c r="BI202" s="218">
        <f>IF(N202="nulová",J202,0)</f>
        <v>0</v>
      </c>
      <c r="BJ202" s="19" t="s">
        <v>83</v>
      </c>
      <c r="BK202" s="218">
        <f>ROUND(I202*H202,2)</f>
        <v>0</v>
      </c>
      <c r="BL202" s="19" t="s">
        <v>143</v>
      </c>
      <c r="BM202" s="217" t="s">
        <v>636</v>
      </c>
    </row>
    <row r="203" s="2" customFormat="1">
      <c r="A203" s="40"/>
      <c r="B203" s="41"/>
      <c r="C203" s="42"/>
      <c r="D203" s="219" t="s">
        <v>145</v>
      </c>
      <c r="E203" s="42"/>
      <c r="F203" s="220" t="s">
        <v>1083</v>
      </c>
      <c r="G203" s="42"/>
      <c r="H203" s="42"/>
      <c r="I203" s="221"/>
      <c r="J203" s="42"/>
      <c r="K203" s="42"/>
      <c r="L203" s="46"/>
      <c r="M203" s="222"/>
      <c r="N203" s="223"/>
      <c r="O203" s="86"/>
      <c r="P203" s="86"/>
      <c r="Q203" s="86"/>
      <c r="R203" s="86"/>
      <c r="S203" s="86"/>
      <c r="T203" s="87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T203" s="19" t="s">
        <v>145</v>
      </c>
      <c r="AU203" s="19" t="s">
        <v>85</v>
      </c>
    </row>
    <row r="204" s="2" customFormat="1" ht="33" customHeight="1">
      <c r="A204" s="40"/>
      <c r="B204" s="41"/>
      <c r="C204" s="206" t="s">
        <v>432</v>
      </c>
      <c r="D204" s="206" t="s">
        <v>138</v>
      </c>
      <c r="E204" s="207" t="s">
        <v>1084</v>
      </c>
      <c r="F204" s="208" t="s">
        <v>1085</v>
      </c>
      <c r="G204" s="209" t="s">
        <v>372</v>
      </c>
      <c r="H204" s="210">
        <v>4</v>
      </c>
      <c r="I204" s="211"/>
      <c r="J204" s="212">
        <f>ROUND(I204*H204,2)</f>
        <v>0</v>
      </c>
      <c r="K204" s="208" t="s">
        <v>142</v>
      </c>
      <c r="L204" s="46"/>
      <c r="M204" s="213" t="s">
        <v>19</v>
      </c>
      <c r="N204" s="214" t="s">
        <v>47</v>
      </c>
      <c r="O204" s="86"/>
      <c r="P204" s="215">
        <f>O204*H204</f>
        <v>0</v>
      </c>
      <c r="Q204" s="215">
        <v>0</v>
      </c>
      <c r="R204" s="215">
        <f>Q204*H204</f>
        <v>0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143</v>
      </c>
      <c r="AT204" s="217" t="s">
        <v>138</v>
      </c>
      <c r="AU204" s="217" t="s">
        <v>85</v>
      </c>
      <c r="AY204" s="19" t="s">
        <v>136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83</v>
      </c>
      <c r="BK204" s="218">
        <f>ROUND(I204*H204,2)</f>
        <v>0</v>
      </c>
      <c r="BL204" s="19" t="s">
        <v>143</v>
      </c>
      <c r="BM204" s="217" t="s">
        <v>650</v>
      </c>
    </row>
    <row r="205" s="2" customFormat="1">
      <c r="A205" s="40"/>
      <c r="B205" s="41"/>
      <c r="C205" s="42"/>
      <c r="D205" s="219" t="s">
        <v>145</v>
      </c>
      <c r="E205" s="42"/>
      <c r="F205" s="220" t="s">
        <v>1086</v>
      </c>
      <c r="G205" s="42"/>
      <c r="H205" s="42"/>
      <c r="I205" s="221"/>
      <c r="J205" s="42"/>
      <c r="K205" s="42"/>
      <c r="L205" s="46"/>
      <c r="M205" s="222"/>
      <c r="N205" s="223"/>
      <c r="O205" s="86"/>
      <c r="P205" s="86"/>
      <c r="Q205" s="86"/>
      <c r="R205" s="86"/>
      <c r="S205" s="86"/>
      <c r="T205" s="87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T205" s="19" t="s">
        <v>145</v>
      </c>
      <c r="AU205" s="19" t="s">
        <v>85</v>
      </c>
    </row>
    <row r="206" s="2" customFormat="1" ht="33" customHeight="1">
      <c r="A206" s="40"/>
      <c r="B206" s="41"/>
      <c r="C206" s="206" t="s">
        <v>437</v>
      </c>
      <c r="D206" s="206" t="s">
        <v>138</v>
      </c>
      <c r="E206" s="207" t="s">
        <v>1087</v>
      </c>
      <c r="F206" s="208" t="s">
        <v>1088</v>
      </c>
      <c r="G206" s="209" t="s">
        <v>372</v>
      </c>
      <c r="H206" s="210">
        <v>4</v>
      </c>
      <c r="I206" s="211"/>
      <c r="J206" s="212">
        <f>ROUND(I206*H206,2)</f>
        <v>0</v>
      </c>
      <c r="K206" s="208" t="s">
        <v>142</v>
      </c>
      <c r="L206" s="46"/>
      <c r="M206" s="213" t="s">
        <v>19</v>
      </c>
      <c r="N206" s="214" t="s">
        <v>47</v>
      </c>
      <c r="O206" s="86"/>
      <c r="P206" s="215">
        <f>O206*H206</f>
        <v>0</v>
      </c>
      <c r="Q206" s="215">
        <v>0</v>
      </c>
      <c r="R206" s="215">
        <f>Q206*H206</f>
        <v>0</v>
      </c>
      <c r="S206" s="215">
        <v>0</v>
      </c>
      <c r="T206" s="216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17" t="s">
        <v>143</v>
      </c>
      <c r="AT206" s="217" t="s">
        <v>138</v>
      </c>
      <c r="AU206" s="217" t="s">
        <v>85</v>
      </c>
      <c r="AY206" s="19" t="s">
        <v>136</v>
      </c>
      <c r="BE206" s="218">
        <f>IF(N206="základní",J206,0)</f>
        <v>0</v>
      </c>
      <c r="BF206" s="218">
        <f>IF(N206="snížená",J206,0)</f>
        <v>0</v>
      </c>
      <c r="BG206" s="218">
        <f>IF(N206="zákl. přenesená",J206,0)</f>
        <v>0</v>
      </c>
      <c r="BH206" s="218">
        <f>IF(N206="sníž. přenesená",J206,0)</f>
        <v>0</v>
      </c>
      <c r="BI206" s="218">
        <f>IF(N206="nulová",J206,0)</f>
        <v>0</v>
      </c>
      <c r="BJ206" s="19" t="s">
        <v>83</v>
      </c>
      <c r="BK206" s="218">
        <f>ROUND(I206*H206,2)</f>
        <v>0</v>
      </c>
      <c r="BL206" s="19" t="s">
        <v>143</v>
      </c>
      <c r="BM206" s="217" t="s">
        <v>661</v>
      </c>
    </row>
    <row r="207" s="2" customFormat="1">
      <c r="A207" s="40"/>
      <c r="B207" s="41"/>
      <c r="C207" s="42"/>
      <c r="D207" s="219" t="s">
        <v>145</v>
      </c>
      <c r="E207" s="42"/>
      <c r="F207" s="220" t="s">
        <v>1089</v>
      </c>
      <c r="G207" s="42"/>
      <c r="H207" s="42"/>
      <c r="I207" s="221"/>
      <c r="J207" s="42"/>
      <c r="K207" s="42"/>
      <c r="L207" s="46"/>
      <c r="M207" s="222"/>
      <c r="N207" s="223"/>
      <c r="O207" s="86"/>
      <c r="P207" s="86"/>
      <c r="Q207" s="86"/>
      <c r="R207" s="86"/>
      <c r="S207" s="86"/>
      <c r="T207" s="87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T207" s="19" t="s">
        <v>145</v>
      </c>
      <c r="AU207" s="19" t="s">
        <v>85</v>
      </c>
    </row>
    <row r="208" s="2" customFormat="1" ht="37.8" customHeight="1">
      <c r="A208" s="40"/>
      <c r="B208" s="41"/>
      <c r="C208" s="206" t="s">
        <v>444</v>
      </c>
      <c r="D208" s="206" t="s">
        <v>138</v>
      </c>
      <c r="E208" s="207" t="s">
        <v>1090</v>
      </c>
      <c r="F208" s="208" t="s">
        <v>1091</v>
      </c>
      <c r="G208" s="209" t="s">
        <v>200</v>
      </c>
      <c r="H208" s="210">
        <v>100.98</v>
      </c>
      <c r="I208" s="211"/>
      <c r="J208" s="212">
        <f>ROUND(I208*H208,2)</f>
        <v>0</v>
      </c>
      <c r="K208" s="208" t="s">
        <v>142</v>
      </c>
      <c r="L208" s="46"/>
      <c r="M208" s="213" t="s">
        <v>19</v>
      </c>
      <c r="N208" s="214" t="s">
        <v>47</v>
      </c>
      <c r="O208" s="86"/>
      <c r="P208" s="215">
        <f>O208*H208</f>
        <v>0</v>
      </c>
      <c r="Q208" s="215">
        <v>0</v>
      </c>
      <c r="R208" s="215">
        <f>Q208*H208</f>
        <v>0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143</v>
      </c>
      <c r="AT208" s="217" t="s">
        <v>138</v>
      </c>
      <c r="AU208" s="217" t="s">
        <v>85</v>
      </c>
      <c r="AY208" s="19" t="s">
        <v>136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83</v>
      </c>
      <c r="BK208" s="218">
        <f>ROUND(I208*H208,2)</f>
        <v>0</v>
      </c>
      <c r="BL208" s="19" t="s">
        <v>143</v>
      </c>
      <c r="BM208" s="217" t="s">
        <v>673</v>
      </c>
    </row>
    <row r="209" s="2" customFormat="1">
      <c r="A209" s="40"/>
      <c r="B209" s="41"/>
      <c r="C209" s="42"/>
      <c r="D209" s="219" t="s">
        <v>145</v>
      </c>
      <c r="E209" s="42"/>
      <c r="F209" s="220" t="s">
        <v>1092</v>
      </c>
      <c r="G209" s="42"/>
      <c r="H209" s="42"/>
      <c r="I209" s="221"/>
      <c r="J209" s="42"/>
      <c r="K209" s="42"/>
      <c r="L209" s="46"/>
      <c r="M209" s="222"/>
      <c r="N209" s="223"/>
      <c r="O209" s="86"/>
      <c r="P209" s="86"/>
      <c r="Q209" s="86"/>
      <c r="R209" s="86"/>
      <c r="S209" s="86"/>
      <c r="T209" s="87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T209" s="19" t="s">
        <v>145</v>
      </c>
      <c r="AU209" s="19" t="s">
        <v>85</v>
      </c>
    </row>
    <row r="210" s="13" customFormat="1">
      <c r="A210" s="13"/>
      <c r="B210" s="224"/>
      <c r="C210" s="225"/>
      <c r="D210" s="226" t="s">
        <v>147</v>
      </c>
      <c r="E210" s="227" t="s">
        <v>19</v>
      </c>
      <c r="F210" s="228" t="s">
        <v>1093</v>
      </c>
      <c r="G210" s="225"/>
      <c r="H210" s="227" t="s">
        <v>19</v>
      </c>
      <c r="I210" s="229"/>
      <c r="J210" s="225"/>
      <c r="K210" s="225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147</v>
      </c>
      <c r="AU210" s="234" t="s">
        <v>85</v>
      </c>
      <c r="AV210" s="13" t="s">
        <v>83</v>
      </c>
      <c r="AW210" s="13" t="s">
        <v>36</v>
      </c>
      <c r="AX210" s="13" t="s">
        <v>76</v>
      </c>
      <c r="AY210" s="234" t="s">
        <v>136</v>
      </c>
    </row>
    <row r="211" s="14" customFormat="1">
      <c r="A211" s="14"/>
      <c r="B211" s="235"/>
      <c r="C211" s="236"/>
      <c r="D211" s="226" t="s">
        <v>147</v>
      </c>
      <c r="E211" s="237" t="s">
        <v>19</v>
      </c>
      <c r="F211" s="238" t="s">
        <v>1094</v>
      </c>
      <c r="G211" s="236"/>
      <c r="H211" s="239">
        <v>50.490000000000002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147</v>
      </c>
      <c r="AU211" s="245" t="s">
        <v>85</v>
      </c>
      <c r="AV211" s="14" t="s">
        <v>85</v>
      </c>
      <c r="AW211" s="14" t="s">
        <v>36</v>
      </c>
      <c r="AX211" s="14" t="s">
        <v>76</v>
      </c>
      <c r="AY211" s="245" t="s">
        <v>136</v>
      </c>
    </row>
    <row r="212" s="13" customFormat="1">
      <c r="A212" s="13"/>
      <c r="B212" s="224"/>
      <c r="C212" s="225"/>
      <c r="D212" s="226" t="s">
        <v>147</v>
      </c>
      <c r="E212" s="227" t="s">
        <v>19</v>
      </c>
      <c r="F212" s="228" t="s">
        <v>1095</v>
      </c>
      <c r="G212" s="225"/>
      <c r="H212" s="227" t="s">
        <v>19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147</v>
      </c>
      <c r="AU212" s="234" t="s">
        <v>85</v>
      </c>
      <c r="AV212" s="13" t="s">
        <v>83</v>
      </c>
      <c r="AW212" s="13" t="s">
        <v>36</v>
      </c>
      <c r="AX212" s="13" t="s">
        <v>76</v>
      </c>
      <c r="AY212" s="234" t="s">
        <v>136</v>
      </c>
    </row>
    <row r="213" s="14" customFormat="1">
      <c r="A213" s="14"/>
      <c r="B213" s="235"/>
      <c r="C213" s="236"/>
      <c r="D213" s="226" t="s">
        <v>147</v>
      </c>
      <c r="E213" s="237" t="s">
        <v>19</v>
      </c>
      <c r="F213" s="238" t="s">
        <v>1094</v>
      </c>
      <c r="G213" s="236"/>
      <c r="H213" s="239">
        <v>50.490000000000002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5" t="s">
        <v>147</v>
      </c>
      <c r="AU213" s="245" t="s">
        <v>85</v>
      </c>
      <c r="AV213" s="14" t="s">
        <v>85</v>
      </c>
      <c r="AW213" s="14" t="s">
        <v>36</v>
      </c>
      <c r="AX213" s="14" t="s">
        <v>76</v>
      </c>
      <c r="AY213" s="245" t="s">
        <v>136</v>
      </c>
    </row>
    <row r="214" s="16" customFormat="1">
      <c r="A214" s="16"/>
      <c r="B214" s="257"/>
      <c r="C214" s="258"/>
      <c r="D214" s="226" t="s">
        <v>147</v>
      </c>
      <c r="E214" s="259" t="s">
        <v>19</v>
      </c>
      <c r="F214" s="260" t="s">
        <v>181</v>
      </c>
      <c r="G214" s="258"/>
      <c r="H214" s="261">
        <v>100.98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67" t="s">
        <v>147</v>
      </c>
      <c r="AU214" s="267" t="s">
        <v>85</v>
      </c>
      <c r="AV214" s="16" t="s">
        <v>157</v>
      </c>
      <c r="AW214" s="16" t="s">
        <v>36</v>
      </c>
      <c r="AX214" s="16" t="s">
        <v>76</v>
      </c>
      <c r="AY214" s="267" t="s">
        <v>136</v>
      </c>
    </row>
    <row r="215" s="15" customFormat="1">
      <c r="A215" s="15"/>
      <c r="B215" s="246"/>
      <c r="C215" s="247"/>
      <c r="D215" s="226" t="s">
        <v>147</v>
      </c>
      <c r="E215" s="248" t="s">
        <v>19</v>
      </c>
      <c r="F215" s="249" t="s">
        <v>152</v>
      </c>
      <c r="G215" s="247"/>
      <c r="H215" s="250">
        <v>100.98</v>
      </c>
      <c r="I215" s="251"/>
      <c r="J215" s="247"/>
      <c r="K215" s="247"/>
      <c r="L215" s="252"/>
      <c r="M215" s="253"/>
      <c r="N215" s="254"/>
      <c r="O215" s="254"/>
      <c r="P215" s="254"/>
      <c r="Q215" s="254"/>
      <c r="R215" s="254"/>
      <c r="S215" s="254"/>
      <c r="T215" s="25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56" t="s">
        <v>147</v>
      </c>
      <c r="AU215" s="256" t="s">
        <v>85</v>
      </c>
      <c r="AV215" s="15" t="s">
        <v>143</v>
      </c>
      <c r="AW215" s="15" t="s">
        <v>36</v>
      </c>
      <c r="AX215" s="15" t="s">
        <v>83</v>
      </c>
      <c r="AY215" s="256" t="s">
        <v>136</v>
      </c>
    </row>
    <row r="216" s="2" customFormat="1" ht="37.8" customHeight="1">
      <c r="A216" s="40"/>
      <c r="B216" s="41"/>
      <c r="C216" s="206" t="s">
        <v>449</v>
      </c>
      <c r="D216" s="206" t="s">
        <v>138</v>
      </c>
      <c r="E216" s="207" t="s">
        <v>1096</v>
      </c>
      <c r="F216" s="208" t="s">
        <v>1097</v>
      </c>
      <c r="G216" s="209" t="s">
        <v>200</v>
      </c>
      <c r="H216" s="210">
        <v>119.194</v>
      </c>
      <c r="I216" s="211"/>
      <c r="J216" s="212">
        <f>ROUND(I216*H216,2)</f>
        <v>0</v>
      </c>
      <c r="K216" s="208" t="s">
        <v>142</v>
      </c>
      <c r="L216" s="46"/>
      <c r="M216" s="213" t="s">
        <v>19</v>
      </c>
      <c r="N216" s="214" t="s">
        <v>47</v>
      </c>
      <c r="O216" s="86"/>
      <c r="P216" s="215">
        <f>O216*H216</f>
        <v>0</v>
      </c>
      <c r="Q216" s="215">
        <v>0</v>
      </c>
      <c r="R216" s="215">
        <f>Q216*H216</f>
        <v>0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143</v>
      </c>
      <c r="AT216" s="217" t="s">
        <v>138</v>
      </c>
      <c r="AU216" s="217" t="s">
        <v>85</v>
      </c>
      <c r="AY216" s="19" t="s">
        <v>136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83</v>
      </c>
      <c r="BK216" s="218">
        <f>ROUND(I216*H216,2)</f>
        <v>0</v>
      </c>
      <c r="BL216" s="19" t="s">
        <v>143</v>
      </c>
      <c r="BM216" s="217" t="s">
        <v>688</v>
      </c>
    </row>
    <row r="217" s="2" customFormat="1">
      <c r="A217" s="40"/>
      <c r="B217" s="41"/>
      <c r="C217" s="42"/>
      <c r="D217" s="219" t="s">
        <v>145</v>
      </c>
      <c r="E217" s="42"/>
      <c r="F217" s="220" t="s">
        <v>1098</v>
      </c>
      <c r="G217" s="42"/>
      <c r="H217" s="42"/>
      <c r="I217" s="221"/>
      <c r="J217" s="42"/>
      <c r="K217" s="42"/>
      <c r="L217" s="46"/>
      <c r="M217" s="222"/>
      <c r="N217" s="223"/>
      <c r="O217" s="86"/>
      <c r="P217" s="86"/>
      <c r="Q217" s="86"/>
      <c r="R217" s="86"/>
      <c r="S217" s="86"/>
      <c r="T217" s="87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T217" s="19" t="s">
        <v>145</v>
      </c>
      <c r="AU217" s="19" t="s">
        <v>85</v>
      </c>
    </row>
    <row r="218" s="13" customFormat="1">
      <c r="A218" s="13"/>
      <c r="B218" s="224"/>
      <c r="C218" s="225"/>
      <c r="D218" s="226" t="s">
        <v>147</v>
      </c>
      <c r="E218" s="227" t="s">
        <v>19</v>
      </c>
      <c r="F218" s="228" t="s">
        <v>1093</v>
      </c>
      <c r="G218" s="225"/>
      <c r="H218" s="227" t="s">
        <v>19</v>
      </c>
      <c r="I218" s="229"/>
      <c r="J218" s="225"/>
      <c r="K218" s="225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147</v>
      </c>
      <c r="AU218" s="234" t="s">
        <v>85</v>
      </c>
      <c r="AV218" s="13" t="s">
        <v>83</v>
      </c>
      <c r="AW218" s="13" t="s">
        <v>36</v>
      </c>
      <c r="AX218" s="13" t="s">
        <v>76</v>
      </c>
      <c r="AY218" s="234" t="s">
        <v>136</v>
      </c>
    </row>
    <row r="219" s="14" customFormat="1">
      <c r="A219" s="14"/>
      <c r="B219" s="235"/>
      <c r="C219" s="236"/>
      <c r="D219" s="226" t="s">
        <v>147</v>
      </c>
      <c r="E219" s="237" t="s">
        <v>19</v>
      </c>
      <c r="F219" s="238" t="s">
        <v>1099</v>
      </c>
      <c r="G219" s="236"/>
      <c r="H219" s="239">
        <v>59.597000000000001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147</v>
      </c>
      <c r="AU219" s="245" t="s">
        <v>85</v>
      </c>
      <c r="AV219" s="14" t="s">
        <v>85</v>
      </c>
      <c r="AW219" s="14" t="s">
        <v>36</v>
      </c>
      <c r="AX219" s="14" t="s">
        <v>76</v>
      </c>
      <c r="AY219" s="245" t="s">
        <v>136</v>
      </c>
    </row>
    <row r="220" s="13" customFormat="1">
      <c r="A220" s="13"/>
      <c r="B220" s="224"/>
      <c r="C220" s="225"/>
      <c r="D220" s="226" t="s">
        <v>147</v>
      </c>
      <c r="E220" s="227" t="s">
        <v>19</v>
      </c>
      <c r="F220" s="228" t="s">
        <v>1095</v>
      </c>
      <c r="G220" s="225"/>
      <c r="H220" s="227" t="s">
        <v>19</v>
      </c>
      <c r="I220" s="229"/>
      <c r="J220" s="225"/>
      <c r="K220" s="225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147</v>
      </c>
      <c r="AU220" s="234" t="s">
        <v>85</v>
      </c>
      <c r="AV220" s="13" t="s">
        <v>83</v>
      </c>
      <c r="AW220" s="13" t="s">
        <v>36</v>
      </c>
      <c r="AX220" s="13" t="s">
        <v>76</v>
      </c>
      <c r="AY220" s="234" t="s">
        <v>136</v>
      </c>
    </row>
    <row r="221" s="14" customFormat="1">
      <c r="A221" s="14"/>
      <c r="B221" s="235"/>
      <c r="C221" s="236"/>
      <c r="D221" s="226" t="s">
        <v>147</v>
      </c>
      <c r="E221" s="237" t="s">
        <v>19</v>
      </c>
      <c r="F221" s="238" t="s">
        <v>1099</v>
      </c>
      <c r="G221" s="236"/>
      <c r="H221" s="239">
        <v>59.597000000000001</v>
      </c>
      <c r="I221" s="240"/>
      <c r="J221" s="236"/>
      <c r="K221" s="236"/>
      <c r="L221" s="241"/>
      <c r="M221" s="242"/>
      <c r="N221" s="243"/>
      <c r="O221" s="243"/>
      <c r="P221" s="243"/>
      <c r="Q221" s="243"/>
      <c r="R221" s="243"/>
      <c r="S221" s="243"/>
      <c r="T221" s="24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45" t="s">
        <v>147</v>
      </c>
      <c r="AU221" s="245" t="s">
        <v>85</v>
      </c>
      <c r="AV221" s="14" t="s">
        <v>85</v>
      </c>
      <c r="AW221" s="14" t="s">
        <v>36</v>
      </c>
      <c r="AX221" s="14" t="s">
        <v>76</v>
      </c>
      <c r="AY221" s="245" t="s">
        <v>136</v>
      </c>
    </row>
    <row r="222" s="16" customFormat="1">
      <c r="A222" s="16"/>
      <c r="B222" s="257"/>
      <c r="C222" s="258"/>
      <c r="D222" s="226" t="s">
        <v>147</v>
      </c>
      <c r="E222" s="259" t="s">
        <v>19</v>
      </c>
      <c r="F222" s="260" t="s">
        <v>181</v>
      </c>
      <c r="G222" s="258"/>
      <c r="H222" s="261">
        <v>119.194</v>
      </c>
      <c r="I222" s="262"/>
      <c r="J222" s="258"/>
      <c r="K222" s="258"/>
      <c r="L222" s="263"/>
      <c r="M222" s="264"/>
      <c r="N222" s="265"/>
      <c r="O222" s="265"/>
      <c r="P222" s="265"/>
      <c r="Q222" s="265"/>
      <c r="R222" s="265"/>
      <c r="S222" s="265"/>
      <c r="T222" s="266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67" t="s">
        <v>147</v>
      </c>
      <c r="AU222" s="267" t="s">
        <v>85</v>
      </c>
      <c r="AV222" s="16" t="s">
        <v>157</v>
      </c>
      <c r="AW222" s="16" t="s">
        <v>36</v>
      </c>
      <c r="AX222" s="16" t="s">
        <v>76</v>
      </c>
      <c r="AY222" s="267" t="s">
        <v>136</v>
      </c>
    </row>
    <row r="223" s="15" customFormat="1">
      <c r="A223" s="15"/>
      <c r="B223" s="246"/>
      <c r="C223" s="247"/>
      <c r="D223" s="226" t="s">
        <v>147</v>
      </c>
      <c r="E223" s="248" t="s">
        <v>19</v>
      </c>
      <c r="F223" s="249" t="s">
        <v>152</v>
      </c>
      <c r="G223" s="247"/>
      <c r="H223" s="250">
        <v>119.194</v>
      </c>
      <c r="I223" s="251"/>
      <c r="J223" s="247"/>
      <c r="K223" s="247"/>
      <c r="L223" s="252"/>
      <c r="M223" s="253"/>
      <c r="N223" s="254"/>
      <c r="O223" s="254"/>
      <c r="P223" s="254"/>
      <c r="Q223" s="254"/>
      <c r="R223" s="254"/>
      <c r="S223" s="254"/>
      <c r="T223" s="25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56" t="s">
        <v>147</v>
      </c>
      <c r="AU223" s="256" t="s">
        <v>85</v>
      </c>
      <c r="AV223" s="15" t="s">
        <v>143</v>
      </c>
      <c r="AW223" s="15" t="s">
        <v>36</v>
      </c>
      <c r="AX223" s="15" t="s">
        <v>83</v>
      </c>
      <c r="AY223" s="256" t="s">
        <v>136</v>
      </c>
    </row>
    <row r="224" s="2" customFormat="1" ht="37.8" customHeight="1">
      <c r="A224" s="40"/>
      <c r="B224" s="41"/>
      <c r="C224" s="206" t="s">
        <v>457</v>
      </c>
      <c r="D224" s="206" t="s">
        <v>138</v>
      </c>
      <c r="E224" s="207" t="s">
        <v>1100</v>
      </c>
      <c r="F224" s="208" t="s">
        <v>1101</v>
      </c>
      <c r="G224" s="209" t="s">
        <v>200</v>
      </c>
      <c r="H224" s="210">
        <v>92.483000000000004</v>
      </c>
      <c r="I224" s="211"/>
      <c r="J224" s="212">
        <f>ROUND(I224*H224,2)</f>
        <v>0</v>
      </c>
      <c r="K224" s="208" t="s">
        <v>142</v>
      </c>
      <c r="L224" s="46"/>
      <c r="M224" s="213" t="s">
        <v>19</v>
      </c>
      <c r="N224" s="214" t="s">
        <v>47</v>
      </c>
      <c r="O224" s="86"/>
      <c r="P224" s="215">
        <f>O224*H224</f>
        <v>0</v>
      </c>
      <c r="Q224" s="215">
        <v>0</v>
      </c>
      <c r="R224" s="215">
        <f>Q224*H224</f>
        <v>0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143</v>
      </c>
      <c r="AT224" s="217" t="s">
        <v>138</v>
      </c>
      <c r="AU224" s="217" t="s">
        <v>85</v>
      </c>
      <c r="AY224" s="19" t="s">
        <v>136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83</v>
      </c>
      <c r="BK224" s="218">
        <f>ROUND(I224*H224,2)</f>
        <v>0</v>
      </c>
      <c r="BL224" s="19" t="s">
        <v>143</v>
      </c>
      <c r="BM224" s="217" t="s">
        <v>701</v>
      </c>
    </row>
    <row r="225" s="2" customFormat="1">
      <c r="A225" s="40"/>
      <c r="B225" s="41"/>
      <c r="C225" s="42"/>
      <c r="D225" s="219" t="s">
        <v>145</v>
      </c>
      <c r="E225" s="42"/>
      <c r="F225" s="220" t="s">
        <v>1102</v>
      </c>
      <c r="G225" s="42"/>
      <c r="H225" s="42"/>
      <c r="I225" s="221"/>
      <c r="J225" s="42"/>
      <c r="K225" s="42"/>
      <c r="L225" s="46"/>
      <c r="M225" s="222"/>
      <c r="N225" s="223"/>
      <c r="O225" s="86"/>
      <c r="P225" s="86"/>
      <c r="Q225" s="86"/>
      <c r="R225" s="86"/>
      <c r="S225" s="86"/>
      <c r="T225" s="87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T225" s="19" t="s">
        <v>145</v>
      </c>
      <c r="AU225" s="19" t="s">
        <v>85</v>
      </c>
    </row>
    <row r="226" s="2" customFormat="1" ht="37.8" customHeight="1">
      <c r="A226" s="40"/>
      <c r="B226" s="41"/>
      <c r="C226" s="206" t="s">
        <v>468</v>
      </c>
      <c r="D226" s="206" t="s">
        <v>138</v>
      </c>
      <c r="E226" s="207" t="s">
        <v>1103</v>
      </c>
      <c r="F226" s="208" t="s">
        <v>1104</v>
      </c>
      <c r="G226" s="209" t="s">
        <v>200</v>
      </c>
      <c r="H226" s="210">
        <v>35.395000000000003</v>
      </c>
      <c r="I226" s="211"/>
      <c r="J226" s="212">
        <f>ROUND(I226*H226,2)</f>
        <v>0</v>
      </c>
      <c r="K226" s="208" t="s">
        <v>142</v>
      </c>
      <c r="L226" s="46"/>
      <c r="M226" s="213" t="s">
        <v>19</v>
      </c>
      <c r="N226" s="214" t="s">
        <v>47</v>
      </c>
      <c r="O226" s="86"/>
      <c r="P226" s="215">
        <f>O226*H226</f>
        <v>0</v>
      </c>
      <c r="Q226" s="215">
        <v>0</v>
      </c>
      <c r="R226" s="215">
        <f>Q226*H226</f>
        <v>0</v>
      </c>
      <c r="S226" s="215">
        <v>0</v>
      </c>
      <c r="T226" s="216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17" t="s">
        <v>143</v>
      </c>
      <c r="AT226" s="217" t="s">
        <v>138</v>
      </c>
      <c r="AU226" s="217" t="s">
        <v>85</v>
      </c>
      <c r="AY226" s="19" t="s">
        <v>136</v>
      </c>
      <c r="BE226" s="218">
        <f>IF(N226="základní",J226,0)</f>
        <v>0</v>
      </c>
      <c r="BF226" s="218">
        <f>IF(N226="snížená",J226,0)</f>
        <v>0</v>
      </c>
      <c r="BG226" s="218">
        <f>IF(N226="zákl. přenesená",J226,0)</f>
        <v>0</v>
      </c>
      <c r="BH226" s="218">
        <f>IF(N226="sníž. přenesená",J226,0)</f>
        <v>0</v>
      </c>
      <c r="BI226" s="218">
        <f>IF(N226="nulová",J226,0)</f>
        <v>0</v>
      </c>
      <c r="BJ226" s="19" t="s">
        <v>83</v>
      </c>
      <c r="BK226" s="218">
        <f>ROUND(I226*H226,2)</f>
        <v>0</v>
      </c>
      <c r="BL226" s="19" t="s">
        <v>143</v>
      </c>
      <c r="BM226" s="217" t="s">
        <v>711</v>
      </c>
    </row>
    <row r="227" s="2" customFormat="1">
      <c r="A227" s="40"/>
      <c r="B227" s="41"/>
      <c r="C227" s="42"/>
      <c r="D227" s="219" t="s">
        <v>145</v>
      </c>
      <c r="E227" s="42"/>
      <c r="F227" s="220" t="s">
        <v>1105</v>
      </c>
      <c r="G227" s="42"/>
      <c r="H227" s="42"/>
      <c r="I227" s="221"/>
      <c r="J227" s="42"/>
      <c r="K227" s="42"/>
      <c r="L227" s="46"/>
      <c r="M227" s="222"/>
      <c r="N227" s="223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145</v>
      </c>
      <c r="AU227" s="19" t="s">
        <v>85</v>
      </c>
    </row>
    <row r="228" s="2" customFormat="1" ht="24.15" customHeight="1">
      <c r="A228" s="40"/>
      <c r="B228" s="41"/>
      <c r="C228" s="206" t="s">
        <v>472</v>
      </c>
      <c r="D228" s="206" t="s">
        <v>138</v>
      </c>
      <c r="E228" s="207" t="s">
        <v>1106</v>
      </c>
      <c r="F228" s="208" t="s">
        <v>1107</v>
      </c>
      <c r="G228" s="209" t="s">
        <v>200</v>
      </c>
      <c r="H228" s="210">
        <v>50.490000000000002</v>
      </c>
      <c r="I228" s="211"/>
      <c r="J228" s="212">
        <f>ROUND(I228*H228,2)</f>
        <v>0</v>
      </c>
      <c r="K228" s="208" t="s">
        <v>142</v>
      </c>
      <c r="L228" s="46"/>
      <c r="M228" s="213" t="s">
        <v>19</v>
      </c>
      <c r="N228" s="214" t="s">
        <v>47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143</v>
      </c>
      <c r="AT228" s="217" t="s">
        <v>138</v>
      </c>
      <c r="AU228" s="217" t="s">
        <v>85</v>
      </c>
      <c r="AY228" s="19" t="s">
        <v>136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83</v>
      </c>
      <c r="BK228" s="218">
        <f>ROUND(I228*H228,2)</f>
        <v>0</v>
      </c>
      <c r="BL228" s="19" t="s">
        <v>143</v>
      </c>
      <c r="BM228" s="217" t="s">
        <v>721</v>
      </c>
    </row>
    <row r="229" s="2" customFormat="1">
      <c r="A229" s="40"/>
      <c r="B229" s="41"/>
      <c r="C229" s="42"/>
      <c r="D229" s="219" t="s">
        <v>145</v>
      </c>
      <c r="E229" s="42"/>
      <c r="F229" s="220" t="s">
        <v>1108</v>
      </c>
      <c r="G229" s="42"/>
      <c r="H229" s="42"/>
      <c r="I229" s="221"/>
      <c r="J229" s="42"/>
      <c r="K229" s="42"/>
      <c r="L229" s="46"/>
      <c r="M229" s="222"/>
      <c r="N229" s="223"/>
      <c r="O229" s="86"/>
      <c r="P229" s="86"/>
      <c r="Q229" s="86"/>
      <c r="R229" s="86"/>
      <c r="S229" s="86"/>
      <c r="T229" s="87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T229" s="19" t="s">
        <v>145</v>
      </c>
      <c r="AU229" s="19" t="s">
        <v>85</v>
      </c>
    </row>
    <row r="230" s="14" customFormat="1">
      <c r="A230" s="14"/>
      <c r="B230" s="235"/>
      <c r="C230" s="236"/>
      <c r="D230" s="226" t="s">
        <v>147</v>
      </c>
      <c r="E230" s="237" t="s">
        <v>19</v>
      </c>
      <c r="F230" s="238" t="s">
        <v>1094</v>
      </c>
      <c r="G230" s="236"/>
      <c r="H230" s="239">
        <v>50.490000000000002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147</v>
      </c>
      <c r="AU230" s="245" t="s">
        <v>85</v>
      </c>
      <c r="AV230" s="14" t="s">
        <v>85</v>
      </c>
      <c r="AW230" s="14" t="s">
        <v>36</v>
      </c>
      <c r="AX230" s="14" t="s">
        <v>76</v>
      </c>
      <c r="AY230" s="245" t="s">
        <v>136</v>
      </c>
    </row>
    <row r="231" s="15" customFormat="1">
      <c r="A231" s="15"/>
      <c r="B231" s="246"/>
      <c r="C231" s="247"/>
      <c r="D231" s="226" t="s">
        <v>147</v>
      </c>
      <c r="E231" s="248" t="s">
        <v>19</v>
      </c>
      <c r="F231" s="249" t="s">
        <v>152</v>
      </c>
      <c r="G231" s="247"/>
      <c r="H231" s="250">
        <v>50.490000000000002</v>
      </c>
      <c r="I231" s="251"/>
      <c r="J231" s="247"/>
      <c r="K231" s="247"/>
      <c r="L231" s="252"/>
      <c r="M231" s="253"/>
      <c r="N231" s="254"/>
      <c r="O231" s="254"/>
      <c r="P231" s="254"/>
      <c r="Q231" s="254"/>
      <c r="R231" s="254"/>
      <c r="S231" s="254"/>
      <c r="T231" s="25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6" t="s">
        <v>147</v>
      </c>
      <c r="AU231" s="256" t="s">
        <v>85</v>
      </c>
      <c r="AV231" s="15" t="s">
        <v>143</v>
      </c>
      <c r="AW231" s="15" t="s">
        <v>36</v>
      </c>
      <c r="AX231" s="15" t="s">
        <v>83</v>
      </c>
      <c r="AY231" s="256" t="s">
        <v>136</v>
      </c>
    </row>
    <row r="232" s="2" customFormat="1" ht="24.15" customHeight="1">
      <c r="A232" s="40"/>
      <c r="B232" s="41"/>
      <c r="C232" s="206" t="s">
        <v>476</v>
      </c>
      <c r="D232" s="206" t="s">
        <v>138</v>
      </c>
      <c r="E232" s="207" t="s">
        <v>1109</v>
      </c>
      <c r="F232" s="208" t="s">
        <v>1110</v>
      </c>
      <c r="G232" s="209" t="s">
        <v>200</v>
      </c>
      <c r="H232" s="210">
        <v>59.597000000000001</v>
      </c>
      <c r="I232" s="211"/>
      <c r="J232" s="212">
        <f>ROUND(I232*H232,2)</f>
        <v>0</v>
      </c>
      <c r="K232" s="208" t="s">
        <v>142</v>
      </c>
      <c r="L232" s="46"/>
      <c r="M232" s="213" t="s">
        <v>19</v>
      </c>
      <c r="N232" s="214" t="s">
        <v>47</v>
      </c>
      <c r="O232" s="86"/>
      <c r="P232" s="215">
        <f>O232*H232</f>
        <v>0</v>
      </c>
      <c r="Q232" s="215">
        <v>0</v>
      </c>
      <c r="R232" s="215">
        <f>Q232*H232</f>
        <v>0</v>
      </c>
      <c r="S232" s="215">
        <v>0</v>
      </c>
      <c r="T232" s="216">
        <f>S232*H232</f>
        <v>0</v>
      </c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R232" s="217" t="s">
        <v>143</v>
      </c>
      <c r="AT232" s="217" t="s">
        <v>138</v>
      </c>
      <c r="AU232" s="217" t="s">
        <v>85</v>
      </c>
      <c r="AY232" s="19" t="s">
        <v>136</v>
      </c>
      <c r="BE232" s="218">
        <f>IF(N232="základní",J232,0)</f>
        <v>0</v>
      </c>
      <c r="BF232" s="218">
        <f>IF(N232="snížená",J232,0)</f>
        <v>0</v>
      </c>
      <c r="BG232" s="218">
        <f>IF(N232="zákl. přenesená",J232,0)</f>
        <v>0</v>
      </c>
      <c r="BH232" s="218">
        <f>IF(N232="sníž. přenesená",J232,0)</f>
        <v>0</v>
      </c>
      <c r="BI232" s="218">
        <f>IF(N232="nulová",J232,0)</f>
        <v>0</v>
      </c>
      <c r="BJ232" s="19" t="s">
        <v>83</v>
      </c>
      <c r="BK232" s="218">
        <f>ROUND(I232*H232,2)</f>
        <v>0</v>
      </c>
      <c r="BL232" s="19" t="s">
        <v>143</v>
      </c>
      <c r="BM232" s="217" t="s">
        <v>732</v>
      </c>
    </row>
    <row r="233" s="2" customFormat="1">
      <c r="A233" s="40"/>
      <c r="B233" s="41"/>
      <c r="C233" s="42"/>
      <c r="D233" s="219" t="s">
        <v>145</v>
      </c>
      <c r="E233" s="42"/>
      <c r="F233" s="220" t="s">
        <v>1111</v>
      </c>
      <c r="G233" s="42"/>
      <c r="H233" s="42"/>
      <c r="I233" s="221"/>
      <c r="J233" s="42"/>
      <c r="K233" s="42"/>
      <c r="L233" s="46"/>
      <c r="M233" s="222"/>
      <c r="N233" s="223"/>
      <c r="O233" s="86"/>
      <c r="P233" s="86"/>
      <c r="Q233" s="86"/>
      <c r="R233" s="86"/>
      <c r="S233" s="86"/>
      <c r="T233" s="87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T233" s="19" t="s">
        <v>145</v>
      </c>
      <c r="AU233" s="19" t="s">
        <v>85</v>
      </c>
    </row>
    <row r="234" s="14" customFormat="1">
      <c r="A234" s="14"/>
      <c r="B234" s="235"/>
      <c r="C234" s="236"/>
      <c r="D234" s="226" t="s">
        <v>147</v>
      </c>
      <c r="E234" s="237" t="s">
        <v>19</v>
      </c>
      <c r="F234" s="238" t="s">
        <v>1099</v>
      </c>
      <c r="G234" s="236"/>
      <c r="H234" s="239">
        <v>59.597000000000001</v>
      </c>
      <c r="I234" s="240"/>
      <c r="J234" s="236"/>
      <c r="K234" s="236"/>
      <c r="L234" s="241"/>
      <c r="M234" s="242"/>
      <c r="N234" s="243"/>
      <c r="O234" s="243"/>
      <c r="P234" s="243"/>
      <c r="Q234" s="243"/>
      <c r="R234" s="243"/>
      <c r="S234" s="243"/>
      <c r="T234" s="24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5" t="s">
        <v>147</v>
      </c>
      <c r="AU234" s="245" t="s">
        <v>85</v>
      </c>
      <c r="AV234" s="14" t="s">
        <v>85</v>
      </c>
      <c r="AW234" s="14" t="s">
        <v>36</v>
      </c>
      <c r="AX234" s="14" t="s">
        <v>76</v>
      </c>
      <c r="AY234" s="245" t="s">
        <v>136</v>
      </c>
    </row>
    <row r="235" s="15" customFormat="1">
      <c r="A235" s="15"/>
      <c r="B235" s="246"/>
      <c r="C235" s="247"/>
      <c r="D235" s="226" t="s">
        <v>147</v>
      </c>
      <c r="E235" s="248" t="s">
        <v>19</v>
      </c>
      <c r="F235" s="249" t="s">
        <v>152</v>
      </c>
      <c r="G235" s="247"/>
      <c r="H235" s="250">
        <v>59.597000000000001</v>
      </c>
      <c r="I235" s="251"/>
      <c r="J235" s="247"/>
      <c r="K235" s="247"/>
      <c r="L235" s="252"/>
      <c r="M235" s="253"/>
      <c r="N235" s="254"/>
      <c r="O235" s="254"/>
      <c r="P235" s="254"/>
      <c r="Q235" s="254"/>
      <c r="R235" s="254"/>
      <c r="S235" s="254"/>
      <c r="T235" s="25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56" t="s">
        <v>147</v>
      </c>
      <c r="AU235" s="256" t="s">
        <v>85</v>
      </c>
      <c r="AV235" s="15" t="s">
        <v>143</v>
      </c>
      <c r="AW235" s="15" t="s">
        <v>36</v>
      </c>
      <c r="AX235" s="15" t="s">
        <v>83</v>
      </c>
      <c r="AY235" s="256" t="s">
        <v>136</v>
      </c>
    </row>
    <row r="236" s="2" customFormat="1" ht="24.15" customHeight="1">
      <c r="A236" s="40"/>
      <c r="B236" s="41"/>
      <c r="C236" s="206" t="s">
        <v>480</v>
      </c>
      <c r="D236" s="206" t="s">
        <v>138</v>
      </c>
      <c r="E236" s="207" t="s">
        <v>1112</v>
      </c>
      <c r="F236" s="208" t="s">
        <v>1113</v>
      </c>
      <c r="G236" s="209" t="s">
        <v>200</v>
      </c>
      <c r="H236" s="210">
        <v>127.878</v>
      </c>
      <c r="I236" s="211"/>
      <c r="J236" s="212">
        <f>ROUND(I236*H236,2)</f>
        <v>0</v>
      </c>
      <c r="K236" s="208" t="s">
        <v>142</v>
      </c>
      <c r="L236" s="46"/>
      <c r="M236" s="213" t="s">
        <v>19</v>
      </c>
      <c r="N236" s="214" t="s">
        <v>47</v>
      </c>
      <c r="O236" s="86"/>
      <c r="P236" s="215">
        <f>O236*H236</f>
        <v>0</v>
      </c>
      <c r="Q236" s="215">
        <v>0</v>
      </c>
      <c r="R236" s="215">
        <f>Q236*H236</f>
        <v>0</v>
      </c>
      <c r="S236" s="215">
        <v>0</v>
      </c>
      <c r="T236" s="216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17" t="s">
        <v>143</v>
      </c>
      <c r="AT236" s="217" t="s">
        <v>138</v>
      </c>
      <c r="AU236" s="217" t="s">
        <v>85</v>
      </c>
      <c r="AY236" s="19" t="s">
        <v>136</v>
      </c>
      <c r="BE236" s="218">
        <f>IF(N236="základní",J236,0)</f>
        <v>0</v>
      </c>
      <c r="BF236" s="218">
        <f>IF(N236="snížená",J236,0)</f>
        <v>0</v>
      </c>
      <c r="BG236" s="218">
        <f>IF(N236="zákl. přenesená",J236,0)</f>
        <v>0</v>
      </c>
      <c r="BH236" s="218">
        <f>IF(N236="sníž. přenesená",J236,0)</f>
        <v>0</v>
      </c>
      <c r="BI236" s="218">
        <f>IF(N236="nulová",J236,0)</f>
        <v>0</v>
      </c>
      <c r="BJ236" s="19" t="s">
        <v>83</v>
      </c>
      <c r="BK236" s="218">
        <f>ROUND(I236*H236,2)</f>
        <v>0</v>
      </c>
      <c r="BL236" s="19" t="s">
        <v>143</v>
      </c>
      <c r="BM236" s="217" t="s">
        <v>746</v>
      </c>
    </row>
    <row r="237" s="2" customFormat="1">
      <c r="A237" s="40"/>
      <c r="B237" s="41"/>
      <c r="C237" s="42"/>
      <c r="D237" s="219" t="s">
        <v>145</v>
      </c>
      <c r="E237" s="42"/>
      <c r="F237" s="220" t="s">
        <v>1114</v>
      </c>
      <c r="G237" s="42"/>
      <c r="H237" s="42"/>
      <c r="I237" s="221"/>
      <c r="J237" s="42"/>
      <c r="K237" s="42"/>
      <c r="L237" s="46"/>
      <c r="M237" s="222"/>
      <c r="N237" s="223"/>
      <c r="O237" s="86"/>
      <c r="P237" s="86"/>
      <c r="Q237" s="86"/>
      <c r="R237" s="86"/>
      <c r="S237" s="86"/>
      <c r="T237" s="87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T237" s="19" t="s">
        <v>145</v>
      </c>
      <c r="AU237" s="19" t="s">
        <v>85</v>
      </c>
    </row>
    <row r="238" s="14" customFormat="1">
      <c r="A238" s="14"/>
      <c r="B238" s="235"/>
      <c r="C238" s="236"/>
      <c r="D238" s="226" t="s">
        <v>147</v>
      </c>
      <c r="E238" s="237" t="s">
        <v>19</v>
      </c>
      <c r="F238" s="238" t="s">
        <v>1115</v>
      </c>
      <c r="G238" s="236"/>
      <c r="H238" s="239">
        <v>127.878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147</v>
      </c>
      <c r="AU238" s="245" t="s">
        <v>85</v>
      </c>
      <c r="AV238" s="14" t="s">
        <v>85</v>
      </c>
      <c r="AW238" s="14" t="s">
        <v>36</v>
      </c>
      <c r="AX238" s="14" t="s">
        <v>76</v>
      </c>
      <c r="AY238" s="245" t="s">
        <v>136</v>
      </c>
    </row>
    <row r="239" s="15" customFormat="1">
      <c r="A239" s="15"/>
      <c r="B239" s="246"/>
      <c r="C239" s="247"/>
      <c r="D239" s="226" t="s">
        <v>147</v>
      </c>
      <c r="E239" s="248" t="s">
        <v>19</v>
      </c>
      <c r="F239" s="249" t="s">
        <v>152</v>
      </c>
      <c r="G239" s="247"/>
      <c r="H239" s="250">
        <v>127.878</v>
      </c>
      <c r="I239" s="251"/>
      <c r="J239" s="247"/>
      <c r="K239" s="247"/>
      <c r="L239" s="252"/>
      <c r="M239" s="253"/>
      <c r="N239" s="254"/>
      <c r="O239" s="254"/>
      <c r="P239" s="254"/>
      <c r="Q239" s="254"/>
      <c r="R239" s="254"/>
      <c r="S239" s="254"/>
      <c r="T239" s="25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6" t="s">
        <v>147</v>
      </c>
      <c r="AU239" s="256" t="s">
        <v>85</v>
      </c>
      <c r="AV239" s="15" t="s">
        <v>143</v>
      </c>
      <c r="AW239" s="15" t="s">
        <v>36</v>
      </c>
      <c r="AX239" s="15" t="s">
        <v>83</v>
      </c>
      <c r="AY239" s="256" t="s">
        <v>136</v>
      </c>
    </row>
    <row r="240" s="2" customFormat="1" ht="24.15" customHeight="1">
      <c r="A240" s="40"/>
      <c r="B240" s="41"/>
      <c r="C240" s="206" t="s">
        <v>487</v>
      </c>
      <c r="D240" s="206" t="s">
        <v>138</v>
      </c>
      <c r="E240" s="207" t="s">
        <v>269</v>
      </c>
      <c r="F240" s="208" t="s">
        <v>270</v>
      </c>
      <c r="G240" s="209" t="s">
        <v>271</v>
      </c>
      <c r="H240" s="210">
        <v>230.18000000000001</v>
      </c>
      <c r="I240" s="211"/>
      <c r="J240" s="212">
        <f>ROUND(I240*H240,2)</f>
        <v>0</v>
      </c>
      <c r="K240" s="208" t="s">
        <v>142</v>
      </c>
      <c r="L240" s="46"/>
      <c r="M240" s="213" t="s">
        <v>19</v>
      </c>
      <c r="N240" s="214" t="s">
        <v>47</v>
      </c>
      <c r="O240" s="86"/>
      <c r="P240" s="215">
        <f>O240*H240</f>
        <v>0</v>
      </c>
      <c r="Q240" s="215">
        <v>0</v>
      </c>
      <c r="R240" s="215">
        <f>Q240*H240</f>
        <v>0</v>
      </c>
      <c r="S240" s="215">
        <v>0</v>
      </c>
      <c r="T240" s="216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17" t="s">
        <v>143</v>
      </c>
      <c r="AT240" s="217" t="s">
        <v>138</v>
      </c>
      <c r="AU240" s="217" t="s">
        <v>85</v>
      </c>
      <c r="AY240" s="19" t="s">
        <v>136</v>
      </c>
      <c r="BE240" s="218">
        <f>IF(N240="základní",J240,0)</f>
        <v>0</v>
      </c>
      <c r="BF240" s="218">
        <f>IF(N240="snížená",J240,0)</f>
        <v>0</v>
      </c>
      <c r="BG240" s="218">
        <f>IF(N240="zákl. přenesená",J240,0)</f>
        <v>0</v>
      </c>
      <c r="BH240" s="218">
        <f>IF(N240="sníž. přenesená",J240,0)</f>
        <v>0</v>
      </c>
      <c r="BI240" s="218">
        <f>IF(N240="nulová",J240,0)</f>
        <v>0</v>
      </c>
      <c r="BJ240" s="19" t="s">
        <v>83</v>
      </c>
      <c r="BK240" s="218">
        <f>ROUND(I240*H240,2)</f>
        <v>0</v>
      </c>
      <c r="BL240" s="19" t="s">
        <v>143</v>
      </c>
      <c r="BM240" s="217" t="s">
        <v>754</v>
      </c>
    </row>
    <row r="241" s="2" customFormat="1">
      <c r="A241" s="40"/>
      <c r="B241" s="41"/>
      <c r="C241" s="42"/>
      <c r="D241" s="219" t="s">
        <v>145</v>
      </c>
      <c r="E241" s="42"/>
      <c r="F241" s="220" t="s">
        <v>273</v>
      </c>
      <c r="G241" s="42"/>
      <c r="H241" s="42"/>
      <c r="I241" s="221"/>
      <c r="J241" s="42"/>
      <c r="K241" s="42"/>
      <c r="L241" s="46"/>
      <c r="M241" s="222"/>
      <c r="N241" s="223"/>
      <c r="O241" s="86"/>
      <c r="P241" s="86"/>
      <c r="Q241" s="86"/>
      <c r="R241" s="86"/>
      <c r="S241" s="86"/>
      <c r="T241" s="87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T241" s="19" t="s">
        <v>145</v>
      </c>
      <c r="AU241" s="19" t="s">
        <v>85</v>
      </c>
    </row>
    <row r="242" s="14" customFormat="1">
      <c r="A242" s="14"/>
      <c r="B242" s="235"/>
      <c r="C242" s="236"/>
      <c r="D242" s="226" t="s">
        <v>147</v>
      </c>
      <c r="E242" s="237" t="s">
        <v>19</v>
      </c>
      <c r="F242" s="238" t="s">
        <v>1116</v>
      </c>
      <c r="G242" s="236"/>
      <c r="H242" s="239">
        <v>230.18000000000001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147</v>
      </c>
      <c r="AU242" s="245" t="s">
        <v>85</v>
      </c>
      <c r="AV242" s="14" t="s">
        <v>85</v>
      </c>
      <c r="AW242" s="14" t="s">
        <v>36</v>
      </c>
      <c r="AX242" s="14" t="s">
        <v>76</v>
      </c>
      <c r="AY242" s="245" t="s">
        <v>136</v>
      </c>
    </row>
    <row r="243" s="15" customFormat="1">
      <c r="A243" s="15"/>
      <c r="B243" s="246"/>
      <c r="C243" s="247"/>
      <c r="D243" s="226" t="s">
        <v>147</v>
      </c>
      <c r="E243" s="248" t="s">
        <v>19</v>
      </c>
      <c r="F243" s="249" t="s">
        <v>152</v>
      </c>
      <c r="G243" s="247"/>
      <c r="H243" s="250">
        <v>230.18000000000001</v>
      </c>
      <c r="I243" s="251"/>
      <c r="J243" s="247"/>
      <c r="K243" s="247"/>
      <c r="L243" s="252"/>
      <c r="M243" s="253"/>
      <c r="N243" s="254"/>
      <c r="O243" s="254"/>
      <c r="P243" s="254"/>
      <c r="Q243" s="254"/>
      <c r="R243" s="254"/>
      <c r="S243" s="254"/>
      <c r="T243" s="25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6" t="s">
        <v>147</v>
      </c>
      <c r="AU243" s="256" t="s">
        <v>85</v>
      </c>
      <c r="AV243" s="15" t="s">
        <v>143</v>
      </c>
      <c r="AW243" s="15" t="s">
        <v>36</v>
      </c>
      <c r="AX243" s="15" t="s">
        <v>83</v>
      </c>
      <c r="AY243" s="256" t="s">
        <v>136</v>
      </c>
    </row>
    <row r="244" s="2" customFormat="1" ht="24.15" customHeight="1">
      <c r="A244" s="40"/>
      <c r="B244" s="41"/>
      <c r="C244" s="206" t="s">
        <v>497</v>
      </c>
      <c r="D244" s="206" t="s">
        <v>138</v>
      </c>
      <c r="E244" s="207" t="s">
        <v>269</v>
      </c>
      <c r="F244" s="208" t="s">
        <v>270</v>
      </c>
      <c r="G244" s="209" t="s">
        <v>271</v>
      </c>
      <c r="H244" s="210">
        <v>13</v>
      </c>
      <c r="I244" s="211"/>
      <c r="J244" s="212">
        <f>ROUND(I244*H244,2)</f>
        <v>0</v>
      </c>
      <c r="K244" s="208" t="s">
        <v>142</v>
      </c>
      <c r="L244" s="46"/>
      <c r="M244" s="213" t="s">
        <v>19</v>
      </c>
      <c r="N244" s="214" t="s">
        <v>47</v>
      </c>
      <c r="O244" s="86"/>
      <c r="P244" s="215">
        <f>O244*H244</f>
        <v>0</v>
      </c>
      <c r="Q244" s="215">
        <v>0</v>
      </c>
      <c r="R244" s="215">
        <f>Q244*H244</f>
        <v>0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143</v>
      </c>
      <c r="AT244" s="217" t="s">
        <v>138</v>
      </c>
      <c r="AU244" s="217" t="s">
        <v>85</v>
      </c>
      <c r="AY244" s="19" t="s">
        <v>136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83</v>
      </c>
      <c r="BK244" s="218">
        <f>ROUND(I244*H244,2)</f>
        <v>0</v>
      </c>
      <c r="BL244" s="19" t="s">
        <v>143</v>
      </c>
      <c r="BM244" s="217" t="s">
        <v>764</v>
      </c>
    </row>
    <row r="245" s="2" customFormat="1">
      <c r="A245" s="40"/>
      <c r="B245" s="41"/>
      <c r="C245" s="42"/>
      <c r="D245" s="219" t="s">
        <v>145</v>
      </c>
      <c r="E245" s="42"/>
      <c r="F245" s="220" t="s">
        <v>273</v>
      </c>
      <c r="G245" s="42"/>
      <c r="H245" s="42"/>
      <c r="I245" s="221"/>
      <c r="J245" s="42"/>
      <c r="K245" s="42"/>
      <c r="L245" s="46"/>
      <c r="M245" s="222"/>
      <c r="N245" s="223"/>
      <c r="O245" s="86"/>
      <c r="P245" s="86"/>
      <c r="Q245" s="86"/>
      <c r="R245" s="86"/>
      <c r="S245" s="86"/>
      <c r="T245" s="87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T245" s="19" t="s">
        <v>145</v>
      </c>
      <c r="AU245" s="19" t="s">
        <v>85</v>
      </c>
    </row>
    <row r="246" s="14" customFormat="1">
      <c r="A246" s="14"/>
      <c r="B246" s="235"/>
      <c r="C246" s="236"/>
      <c r="D246" s="226" t="s">
        <v>147</v>
      </c>
      <c r="E246" s="237" t="s">
        <v>19</v>
      </c>
      <c r="F246" s="238" t="s">
        <v>1117</v>
      </c>
      <c r="G246" s="236"/>
      <c r="H246" s="239">
        <v>13</v>
      </c>
      <c r="I246" s="240"/>
      <c r="J246" s="236"/>
      <c r="K246" s="236"/>
      <c r="L246" s="241"/>
      <c r="M246" s="242"/>
      <c r="N246" s="243"/>
      <c r="O246" s="243"/>
      <c r="P246" s="243"/>
      <c r="Q246" s="243"/>
      <c r="R246" s="243"/>
      <c r="S246" s="243"/>
      <c r="T246" s="24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5" t="s">
        <v>147</v>
      </c>
      <c r="AU246" s="245" t="s">
        <v>85</v>
      </c>
      <c r="AV246" s="14" t="s">
        <v>85</v>
      </c>
      <c r="AW246" s="14" t="s">
        <v>36</v>
      </c>
      <c r="AX246" s="14" t="s">
        <v>76</v>
      </c>
      <c r="AY246" s="245" t="s">
        <v>136</v>
      </c>
    </row>
    <row r="247" s="15" customFormat="1">
      <c r="A247" s="15"/>
      <c r="B247" s="246"/>
      <c r="C247" s="247"/>
      <c r="D247" s="226" t="s">
        <v>147</v>
      </c>
      <c r="E247" s="248" t="s">
        <v>19</v>
      </c>
      <c r="F247" s="249" t="s">
        <v>152</v>
      </c>
      <c r="G247" s="247"/>
      <c r="H247" s="250">
        <v>13</v>
      </c>
      <c r="I247" s="251"/>
      <c r="J247" s="247"/>
      <c r="K247" s="247"/>
      <c r="L247" s="252"/>
      <c r="M247" s="253"/>
      <c r="N247" s="254"/>
      <c r="O247" s="254"/>
      <c r="P247" s="254"/>
      <c r="Q247" s="254"/>
      <c r="R247" s="254"/>
      <c r="S247" s="254"/>
      <c r="T247" s="25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6" t="s">
        <v>147</v>
      </c>
      <c r="AU247" s="256" t="s">
        <v>85</v>
      </c>
      <c r="AV247" s="15" t="s">
        <v>143</v>
      </c>
      <c r="AW247" s="15" t="s">
        <v>36</v>
      </c>
      <c r="AX247" s="15" t="s">
        <v>83</v>
      </c>
      <c r="AY247" s="256" t="s">
        <v>136</v>
      </c>
    </row>
    <row r="248" s="2" customFormat="1" ht="16.5" customHeight="1">
      <c r="A248" s="40"/>
      <c r="B248" s="41"/>
      <c r="C248" s="206" t="s">
        <v>506</v>
      </c>
      <c r="D248" s="206" t="s">
        <v>138</v>
      </c>
      <c r="E248" s="207" t="s">
        <v>1118</v>
      </c>
      <c r="F248" s="208" t="s">
        <v>1119</v>
      </c>
      <c r="G248" s="209" t="s">
        <v>200</v>
      </c>
      <c r="H248" s="210">
        <v>8</v>
      </c>
      <c r="I248" s="211"/>
      <c r="J248" s="212">
        <f>ROUND(I248*H248,2)</f>
        <v>0</v>
      </c>
      <c r="K248" s="208" t="s">
        <v>19</v>
      </c>
      <c r="L248" s="46"/>
      <c r="M248" s="213" t="s">
        <v>19</v>
      </c>
      <c r="N248" s="214" t="s">
        <v>47</v>
      </c>
      <c r="O248" s="86"/>
      <c r="P248" s="215">
        <f>O248*H248</f>
        <v>0</v>
      </c>
      <c r="Q248" s="215">
        <v>0</v>
      </c>
      <c r="R248" s="215">
        <f>Q248*H248</f>
        <v>0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143</v>
      </c>
      <c r="AT248" s="217" t="s">
        <v>138</v>
      </c>
      <c r="AU248" s="217" t="s">
        <v>85</v>
      </c>
      <c r="AY248" s="19" t="s">
        <v>136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83</v>
      </c>
      <c r="BK248" s="218">
        <f>ROUND(I248*H248,2)</f>
        <v>0</v>
      </c>
      <c r="BL248" s="19" t="s">
        <v>143</v>
      </c>
      <c r="BM248" s="217" t="s">
        <v>774</v>
      </c>
    </row>
    <row r="249" s="14" customFormat="1">
      <c r="A249" s="14"/>
      <c r="B249" s="235"/>
      <c r="C249" s="236"/>
      <c r="D249" s="226" t="s">
        <v>147</v>
      </c>
      <c r="E249" s="237" t="s">
        <v>19</v>
      </c>
      <c r="F249" s="238" t="s">
        <v>1120</v>
      </c>
      <c r="G249" s="236"/>
      <c r="H249" s="239">
        <v>8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147</v>
      </c>
      <c r="AU249" s="245" t="s">
        <v>85</v>
      </c>
      <c r="AV249" s="14" t="s">
        <v>85</v>
      </c>
      <c r="AW249" s="14" t="s">
        <v>36</v>
      </c>
      <c r="AX249" s="14" t="s">
        <v>76</v>
      </c>
      <c r="AY249" s="245" t="s">
        <v>136</v>
      </c>
    </row>
    <row r="250" s="15" customFormat="1">
      <c r="A250" s="15"/>
      <c r="B250" s="246"/>
      <c r="C250" s="247"/>
      <c r="D250" s="226" t="s">
        <v>147</v>
      </c>
      <c r="E250" s="248" t="s">
        <v>19</v>
      </c>
      <c r="F250" s="249" t="s">
        <v>152</v>
      </c>
      <c r="G250" s="247"/>
      <c r="H250" s="250">
        <v>8</v>
      </c>
      <c r="I250" s="251"/>
      <c r="J250" s="247"/>
      <c r="K250" s="247"/>
      <c r="L250" s="252"/>
      <c r="M250" s="253"/>
      <c r="N250" s="254"/>
      <c r="O250" s="254"/>
      <c r="P250" s="254"/>
      <c r="Q250" s="254"/>
      <c r="R250" s="254"/>
      <c r="S250" s="254"/>
      <c r="T250" s="25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56" t="s">
        <v>147</v>
      </c>
      <c r="AU250" s="256" t="s">
        <v>85</v>
      </c>
      <c r="AV250" s="15" t="s">
        <v>143</v>
      </c>
      <c r="AW250" s="15" t="s">
        <v>36</v>
      </c>
      <c r="AX250" s="15" t="s">
        <v>83</v>
      </c>
      <c r="AY250" s="256" t="s">
        <v>136</v>
      </c>
    </row>
    <row r="251" s="2" customFormat="1" ht="24.15" customHeight="1">
      <c r="A251" s="40"/>
      <c r="B251" s="41"/>
      <c r="C251" s="206" t="s">
        <v>511</v>
      </c>
      <c r="D251" s="206" t="s">
        <v>138</v>
      </c>
      <c r="E251" s="207" t="s">
        <v>264</v>
      </c>
      <c r="F251" s="208" t="s">
        <v>265</v>
      </c>
      <c r="G251" s="209" t="s">
        <v>200</v>
      </c>
      <c r="H251" s="210">
        <v>110.087</v>
      </c>
      <c r="I251" s="211"/>
      <c r="J251" s="212">
        <f>ROUND(I251*H251,2)</f>
        <v>0</v>
      </c>
      <c r="K251" s="208" t="s">
        <v>142</v>
      </c>
      <c r="L251" s="46"/>
      <c r="M251" s="213" t="s">
        <v>19</v>
      </c>
      <c r="N251" s="214" t="s">
        <v>47</v>
      </c>
      <c r="O251" s="86"/>
      <c r="P251" s="215">
        <f>O251*H251</f>
        <v>0</v>
      </c>
      <c r="Q251" s="215">
        <v>0</v>
      </c>
      <c r="R251" s="215">
        <f>Q251*H251</f>
        <v>0</v>
      </c>
      <c r="S251" s="215">
        <v>0</v>
      </c>
      <c r="T251" s="216">
        <f>S251*H251</f>
        <v>0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17" t="s">
        <v>143</v>
      </c>
      <c r="AT251" s="217" t="s">
        <v>138</v>
      </c>
      <c r="AU251" s="217" t="s">
        <v>85</v>
      </c>
      <c r="AY251" s="19" t="s">
        <v>136</v>
      </c>
      <c r="BE251" s="218">
        <f>IF(N251="základní",J251,0)</f>
        <v>0</v>
      </c>
      <c r="BF251" s="218">
        <f>IF(N251="snížená",J251,0)</f>
        <v>0</v>
      </c>
      <c r="BG251" s="218">
        <f>IF(N251="zákl. přenesená",J251,0)</f>
        <v>0</v>
      </c>
      <c r="BH251" s="218">
        <f>IF(N251="sníž. přenesená",J251,0)</f>
        <v>0</v>
      </c>
      <c r="BI251" s="218">
        <f>IF(N251="nulová",J251,0)</f>
        <v>0</v>
      </c>
      <c r="BJ251" s="19" t="s">
        <v>83</v>
      </c>
      <c r="BK251" s="218">
        <f>ROUND(I251*H251,2)</f>
        <v>0</v>
      </c>
      <c r="BL251" s="19" t="s">
        <v>143</v>
      </c>
      <c r="BM251" s="217" t="s">
        <v>787</v>
      </c>
    </row>
    <row r="252" s="2" customFormat="1">
      <c r="A252" s="40"/>
      <c r="B252" s="41"/>
      <c r="C252" s="42"/>
      <c r="D252" s="219" t="s">
        <v>145</v>
      </c>
      <c r="E252" s="42"/>
      <c r="F252" s="220" t="s">
        <v>267</v>
      </c>
      <c r="G252" s="42"/>
      <c r="H252" s="42"/>
      <c r="I252" s="221"/>
      <c r="J252" s="42"/>
      <c r="K252" s="42"/>
      <c r="L252" s="46"/>
      <c r="M252" s="222"/>
      <c r="N252" s="223"/>
      <c r="O252" s="86"/>
      <c r="P252" s="86"/>
      <c r="Q252" s="86"/>
      <c r="R252" s="86"/>
      <c r="S252" s="86"/>
      <c r="T252" s="87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T252" s="19" t="s">
        <v>145</v>
      </c>
      <c r="AU252" s="19" t="s">
        <v>85</v>
      </c>
    </row>
    <row r="253" s="14" customFormat="1">
      <c r="A253" s="14"/>
      <c r="B253" s="235"/>
      <c r="C253" s="236"/>
      <c r="D253" s="226" t="s">
        <v>147</v>
      </c>
      <c r="E253" s="237" t="s">
        <v>19</v>
      </c>
      <c r="F253" s="238" t="s">
        <v>1094</v>
      </c>
      <c r="G253" s="236"/>
      <c r="H253" s="239">
        <v>50.490000000000002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147</v>
      </c>
      <c r="AU253" s="245" t="s">
        <v>85</v>
      </c>
      <c r="AV253" s="14" t="s">
        <v>85</v>
      </c>
      <c r="AW253" s="14" t="s">
        <v>36</v>
      </c>
      <c r="AX253" s="14" t="s">
        <v>76</v>
      </c>
      <c r="AY253" s="245" t="s">
        <v>136</v>
      </c>
    </row>
    <row r="254" s="14" customFormat="1">
      <c r="A254" s="14"/>
      <c r="B254" s="235"/>
      <c r="C254" s="236"/>
      <c r="D254" s="226" t="s">
        <v>147</v>
      </c>
      <c r="E254" s="237" t="s">
        <v>19</v>
      </c>
      <c r="F254" s="238" t="s">
        <v>1099</v>
      </c>
      <c r="G254" s="236"/>
      <c r="H254" s="239">
        <v>59.597000000000001</v>
      </c>
      <c r="I254" s="240"/>
      <c r="J254" s="236"/>
      <c r="K254" s="236"/>
      <c r="L254" s="241"/>
      <c r="M254" s="242"/>
      <c r="N254" s="243"/>
      <c r="O254" s="243"/>
      <c r="P254" s="243"/>
      <c r="Q254" s="243"/>
      <c r="R254" s="243"/>
      <c r="S254" s="243"/>
      <c r="T254" s="24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5" t="s">
        <v>147</v>
      </c>
      <c r="AU254" s="245" t="s">
        <v>85</v>
      </c>
      <c r="AV254" s="14" t="s">
        <v>85</v>
      </c>
      <c r="AW254" s="14" t="s">
        <v>36</v>
      </c>
      <c r="AX254" s="14" t="s">
        <v>76</v>
      </c>
      <c r="AY254" s="245" t="s">
        <v>136</v>
      </c>
    </row>
    <row r="255" s="16" customFormat="1">
      <c r="A255" s="16"/>
      <c r="B255" s="257"/>
      <c r="C255" s="258"/>
      <c r="D255" s="226" t="s">
        <v>147</v>
      </c>
      <c r="E255" s="259" t="s">
        <v>19</v>
      </c>
      <c r="F255" s="260" t="s">
        <v>181</v>
      </c>
      <c r="G255" s="258"/>
      <c r="H255" s="261">
        <v>110.087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67" t="s">
        <v>147</v>
      </c>
      <c r="AU255" s="267" t="s">
        <v>85</v>
      </c>
      <c r="AV255" s="16" t="s">
        <v>157</v>
      </c>
      <c r="AW255" s="16" t="s">
        <v>36</v>
      </c>
      <c r="AX255" s="16" t="s">
        <v>76</v>
      </c>
      <c r="AY255" s="267" t="s">
        <v>136</v>
      </c>
    </row>
    <row r="256" s="15" customFormat="1">
      <c r="A256" s="15"/>
      <c r="B256" s="246"/>
      <c r="C256" s="247"/>
      <c r="D256" s="226" t="s">
        <v>147</v>
      </c>
      <c r="E256" s="248" t="s">
        <v>19</v>
      </c>
      <c r="F256" s="249" t="s">
        <v>152</v>
      </c>
      <c r="G256" s="247"/>
      <c r="H256" s="250">
        <v>110.087</v>
      </c>
      <c r="I256" s="251"/>
      <c r="J256" s="247"/>
      <c r="K256" s="247"/>
      <c r="L256" s="252"/>
      <c r="M256" s="253"/>
      <c r="N256" s="254"/>
      <c r="O256" s="254"/>
      <c r="P256" s="254"/>
      <c r="Q256" s="254"/>
      <c r="R256" s="254"/>
      <c r="S256" s="254"/>
      <c r="T256" s="25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56" t="s">
        <v>147</v>
      </c>
      <c r="AU256" s="256" t="s">
        <v>85</v>
      </c>
      <c r="AV256" s="15" t="s">
        <v>143</v>
      </c>
      <c r="AW256" s="15" t="s">
        <v>36</v>
      </c>
      <c r="AX256" s="15" t="s">
        <v>83</v>
      </c>
      <c r="AY256" s="256" t="s">
        <v>136</v>
      </c>
    </row>
    <row r="257" s="2" customFormat="1" ht="24.15" customHeight="1">
      <c r="A257" s="40"/>
      <c r="B257" s="41"/>
      <c r="C257" s="206" t="s">
        <v>518</v>
      </c>
      <c r="D257" s="206" t="s">
        <v>138</v>
      </c>
      <c r="E257" s="207" t="s">
        <v>1121</v>
      </c>
      <c r="F257" s="208" t="s">
        <v>278</v>
      </c>
      <c r="G257" s="209" t="s">
        <v>200</v>
      </c>
      <c r="H257" s="210">
        <v>59.595999999999997</v>
      </c>
      <c r="I257" s="211"/>
      <c r="J257" s="212">
        <f>ROUND(I257*H257,2)</f>
        <v>0</v>
      </c>
      <c r="K257" s="208" t="s">
        <v>142</v>
      </c>
      <c r="L257" s="46"/>
      <c r="M257" s="213" t="s">
        <v>19</v>
      </c>
      <c r="N257" s="214" t="s">
        <v>47</v>
      </c>
      <c r="O257" s="86"/>
      <c r="P257" s="215">
        <f>O257*H257</f>
        <v>0</v>
      </c>
      <c r="Q257" s="215">
        <v>0</v>
      </c>
      <c r="R257" s="215">
        <f>Q257*H257</f>
        <v>0</v>
      </c>
      <c r="S257" s="215">
        <v>0</v>
      </c>
      <c r="T257" s="216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17" t="s">
        <v>143</v>
      </c>
      <c r="AT257" s="217" t="s">
        <v>138</v>
      </c>
      <c r="AU257" s="217" t="s">
        <v>85</v>
      </c>
      <c r="AY257" s="19" t="s">
        <v>136</v>
      </c>
      <c r="BE257" s="218">
        <f>IF(N257="základní",J257,0)</f>
        <v>0</v>
      </c>
      <c r="BF257" s="218">
        <f>IF(N257="snížená",J257,0)</f>
        <v>0</v>
      </c>
      <c r="BG257" s="218">
        <f>IF(N257="zákl. přenesená",J257,0)</f>
        <v>0</v>
      </c>
      <c r="BH257" s="218">
        <f>IF(N257="sníž. přenesená",J257,0)</f>
        <v>0</v>
      </c>
      <c r="BI257" s="218">
        <f>IF(N257="nulová",J257,0)</f>
        <v>0</v>
      </c>
      <c r="BJ257" s="19" t="s">
        <v>83</v>
      </c>
      <c r="BK257" s="218">
        <f>ROUND(I257*H257,2)</f>
        <v>0</v>
      </c>
      <c r="BL257" s="19" t="s">
        <v>143</v>
      </c>
      <c r="BM257" s="217" t="s">
        <v>800</v>
      </c>
    </row>
    <row r="258" s="2" customFormat="1">
      <c r="A258" s="40"/>
      <c r="B258" s="41"/>
      <c r="C258" s="42"/>
      <c r="D258" s="219" t="s">
        <v>145</v>
      </c>
      <c r="E258" s="42"/>
      <c r="F258" s="220" t="s">
        <v>1122</v>
      </c>
      <c r="G258" s="42"/>
      <c r="H258" s="42"/>
      <c r="I258" s="221"/>
      <c r="J258" s="42"/>
      <c r="K258" s="42"/>
      <c r="L258" s="46"/>
      <c r="M258" s="222"/>
      <c r="N258" s="223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145</v>
      </c>
      <c r="AU258" s="19" t="s">
        <v>85</v>
      </c>
    </row>
    <row r="259" s="13" customFormat="1">
      <c r="A259" s="13"/>
      <c r="B259" s="224"/>
      <c r="C259" s="225"/>
      <c r="D259" s="226" t="s">
        <v>147</v>
      </c>
      <c r="E259" s="227" t="s">
        <v>19</v>
      </c>
      <c r="F259" s="228" t="s">
        <v>1123</v>
      </c>
      <c r="G259" s="225"/>
      <c r="H259" s="227" t="s">
        <v>19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147</v>
      </c>
      <c r="AU259" s="234" t="s">
        <v>85</v>
      </c>
      <c r="AV259" s="13" t="s">
        <v>83</v>
      </c>
      <c r="AW259" s="13" t="s">
        <v>36</v>
      </c>
      <c r="AX259" s="13" t="s">
        <v>76</v>
      </c>
      <c r="AY259" s="234" t="s">
        <v>136</v>
      </c>
    </row>
    <row r="260" s="14" customFormat="1">
      <c r="A260" s="14"/>
      <c r="B260" s="235"/>
      <c r="C260" s="236"/>
      <c r="D260" s="226" t="s">
        <v>147</v>
      </c>
      <c r="E260" s="237" t="s">
        <v>19</v>
      </c>
      <c r="F260" s="238" t="s">
        <v>999</v>
      </c>
      <c r="G260" s="236"/>
      <c r="H260" s="239">
        <v>0.81999999999999995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45" t="s">
        <v>147</v>
      </c>
      <c r="AU260" s="245" t="s">
        <v>85</v>
      </c>
      <c r="AV260" s="14" t="s">
        <v>85</v>
      </c>
      <c r="AW260" s="14" t="s">
        <v>36</v>
      </c>
      <c r="AX260" s="14" t="s">
        <v>76</v>
      </c>
      <c r="AY260" s="245" t="s">
        <v>136</v>
      </c>
    </row>
    <row r="261" s="14" customFormat="1">
      <c r="A261" s="14"/>
      <c r="B261" s="235"/>
      <c r="C261" s="236"/>
      <c r="D261" s="226" t="s">
        <v>147</v>
      </c>
      <c r="E261" s="237" t="s">
        <v>19</v>
      </c>
      <c r="F261" s="238" t="s">
        <v>1000</v>
      </c>
      <c r="G261" s="236"/>
      <c r="H261" s="239">
        <v>6.5099999999999998</v>
      </c>
      <c r="I261" s="240"/>
      <c r="J261" s="236"/>
      <c r="K261" s="236"/>
      <c r="L261" s="241"/>
      <c r="M261" s="242"/>
      <c r="N261" s="243"/>
      <c r="O261" s="243"/>
      <c r="P261" s="243"/>
      <c r="Q261" s="243"/>
      <c r="R261" s="243"/>
      <c r="S261" s="243"/>
      <c r="T261" s="24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5" t="s">
        <v>147</v>
      </c>
      <c r="AU261" s="245" t="s">
        <v>85</v>
      </c>
      <c r="AV261" s="14" t="s">
        <v>85</v>
      </c>
      <c r="AW261" s="14" t="s">
        <v>36</v>
      </c>
      <c r="AX261" s="14" t="s">
        <v>76</v>
      </c>
      <c r="AY261" s="245" t="s">
        <v>136</v>
      </c>
    </row>
    <row r="262" s="14" customFormat="1">
      <c r="A262" s="14"/>
      <c r="B262" s="235"/>
      <c r="C262" s="236"/>
      <c r="D262" s="226" t="s">
        <v>147</v>
      </c>
      <c r="E262" s="237" t="s">
        <v>19</v>
      </c>
      <c r="F262" s="238" t="s">
        <v>1001</v>
      </c>
      <c r="G262" s="236"/>
      <c r="H262" s="239">
        <v>-1.23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147</v>
      </c>
      <c r="AU262" s="245" t="s">
        <v>85</v>
      </c>
      <c r="AV262" s="14" t="s">
        <v>85</v>
      </c>
      <c r="AW262" s="14" t="s">
        <v>36</v>
      </c>
      <c r="AX262" s="14" t="s">
        <v>76</v>
      </c>
      <c r="AY262" s="245" t="s">
        <v>136</v>
      </c>
    </row>
    <row r="263" s="16" customFormat="1">
      <c r="A263" s="16"/>
      <c r="B263" s="257"/>
      <c r="C263" s="258"/>
      <c r="D263" s="226" t="s">
        <v>147</v>
      </c>
      <c r="E263" s="259" t="s">
        <v>19</v>
      </c>
      <c r="F263" s="260" t="s">
        <v>181</v>
      </c>
      <c r="G263" s="258"/>
      <c r="H263" s="261">
        <v>6.0999999999999996</v>
      </c>
      <c r="I263" s="262"/>
      <c r="J263" s="258"/>
      <c r="K263" s="258"/>
      <c r="L263" s="263"/>
      <c r="M263" s="264"/>
      <c r="N263" s="265"/>
      <c r="O263" s="265"/>
      <c r="P263" s="265"/>
      <c r="Q263" s="265"/>
      <c r="R263" s="265"/>
      <c r="S263" s="265"/>
      <c r="T263" s="266"/>
      <c r="U263" s="16"/>
      <c r="V263" s="16"/>
      <c r="W263" s="16"/>
      <c r="X263" s="16"/>
      <c r="Y263" s="16"/>
      <c r="Z263" s="16"/>
      <c r="AA263" s="16"/>
      <c r="AB263" s="16"/>
      <c r="AC263" s="16"/>
      <c r="AD263" s="16"/>
      <c r="AE263" s="16"/>
      <c r="AT263" s="267" t="s">
        <v>147</v>
      </c>
      <c r="AU263" s="267" t="s">
        <v>85</v>
      </c>
      <c r="AV263" s="16" t="s">
        <v>157</v>
      </c>
      <c r="AW263" s="16" t="s">
        <v>36</v>
      </c>
      <c r="AX263" s="16" t="s">
        <v>76</v>
      </c>
      <c r="AY263" s="267" t="s">
        <v>136</v>
      </c>
    </row>
    <row r="264" s="13" customFormat="1">
      <c r="A264" s="13"/>
      <c r="B264" s="224"/>
      <c r="C264" s="225"/>
      <c r="D264" s="226" t="s">
        <v>147</v>
      </c>
      <c r="E264" s="227" t="s">
        <v>19</v>
      </c>
      <c r="F264" s="228" t="s">
        <v>1124</v>
      </c>
      <c r="G264" s="225"/>
      <c r="H264" s="227" t="s">
        <v>19</v>
      </c>
      <c r="I264" s="229"/>
      <c r="J264" s="225"/>
      <c r="K264" s="225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147</v>
      </c>
      <c r="AU264" s="234" t="s">
        <v>85</v>
      </c>
      <c r="AV264" s="13" t="s">
        <v>83</v>
      </c>
      <c r="AW264" s="13" t="s">
        <v>36</v>
      </c>
      <c r="AX264" s="13" t="s">
        <v>76</v>
      </c>
      <c r="AY264" s="234" t="s">
        <v>136</v>
      </c>
    </row>
    <row r="265" s="14" customFormat="1">
      <c r="A265" s="14"/>
      <c r="B265" s="235"/>
      <c r="C265" s="236"/>
      <c r="D265" s="226" t="s">
        <v>147</v>
      </c>
      <c r="E265" s="237" t="s">
        <v>19</v>
      </c>
      <c r="F265" s="238" t="s">
        <v>1125</v>
      </c>
      <c r="G265" s="236"/>
      <c r="H265" s="239">
        <v>75.921000000000006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147</v>
      </c>
      <c r="AU265" s="245" t="s">
        <v>85</v>
      </c>
      <c r="AV265" s="14" t="s">
        <v>85</v>
      </c>
      <c r="AW265" s="14" t="s">
        <v>36</v>
      </c>
      <c r="AX265" s="14" t="s">
        <v>76</v>
      </c>
      <c r="AY265" s="245" t="s">
        <v>136</v>
      </c>
    </row>
    <row r="266" s="14" customFormat="1">
      <c r="A266" s="14"/>
      <c r="B266" s="235"/>
      <c r="C266" s="236"/>
      <c r="D266" s="226" t="s">
        <v>147</v>
      </c>
      <c r="E266" s="237" t="s">
        <v>19</v>
      </c>
      <c r="F266" s="238" t="s">
        <v>1126</v>
      </c>
      <c r="G266" s="236"/>
      <c r="H266" s="239">
        <v>-3.2450000000000001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147</v>
      </c>
      <c r="AU266" s="245" t="s">
        <v>85</v>
      </c>
      <c r="AV266" s="14" t="s">
        <v>85</v>
      </c>
      <c r="AW266" s="14" t="s">
        <v>36</v>
      </c>
      <c r="AX266" s="14" t="s">
        <v>76</v>
      </c>
      <c r="AY266" s="245" t="s">
        <v>136</v>
      </c>
    </row>
    <row r="267" s="16" customFormat="1">
      <c r="A267" s="16"/>
      <c r="B267" s="257"/>
      <c r="C267" s="258"/>
      <c r="D267" s="226" t="s">
        <v>147</v>
      </c>
      <c r="E267" s="259" t="s">
        <v>19</v>
      </c>
      <c r="F267" s="260" t="s">
        <v>181</v>
      </c>
      <c r="G267" s="258"/>
      <c r="H267" s="261">
        <v>72.676000000000002</v>
      </c>
      <c r="I267" s="262"/>
      <c r="J267" s="258"/>
      <c r="K267" s="258"/>
      <c r="L267" s="263"/>
      <c r="M267" s="264"/>
      <c r="N267" s="265"/>
      <c r="O267" s="265"/>
      <c r="P267" s="265"/>
      <c r="Q267" s="265"/>
      <c r="R267" s="265"/>
      <c r="S267" s="265"/>
      <c r="T267" s="266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67" t="s">
        <v>147</v>
      </c>
      <c r="AU267" s="267" t="s">
        <v>85</v>
      </c>
      <c r="AV267" s="16" t="s">
        <v>157</v>
      </c>
      <c r="AW267" s="16" t="s">
        <v>36</v>
      </c>
      <c r="AX267" s="16" t="s">
        <v>76</v>
      </c>
      <c r="AY267" s="267" t="s">
        <v>136</v>
      </c>
    </row>
    <row r="268" s="13" customFormat="1">
      <c r="A268" s="13"/>
      <c r="B268" s="224"/>
      <c r="C268" s="225"/>
      <c r="D268" s="226" t="s">
        <v>147</v>
      </c>
      <c r="E268" s="227" t="s">
        <v>19</v>
      </c>
      <c r="F268" s="228" t="s">
        <v>968</v>
      </c>
      <c r="G268" s="225"/>
      <c r="H268" s="227" t="s">
        <v>19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147</v>
      </c>
      <c r="AU268" s="234" t="s">
        <v>85</v>
      </c>
      <c r="AV268" s="13" t="s">
        <v>83</v>
      </c>
      <c r="AW268" s="13" t="s">
        <v>36</v>
      </c>
      <c r="AX268" s="13" t="s">
        <v>76</v>
      </c>
      <c r="AY268" s="234" t="s">
        <v>136</v>
      </c>
    </row>
    <row r="269" s="14" customFormat="1">
      <c r="A269" s="14"/>
      <c r="B269" s="235"/>
      <c r="C269" s="236"/>
      <c r="D269" s="226" t="s">
        <v>147</v>
      </c>
      <c r="E269" s="237" t="s">
        <v>19</v>
      </c>
      <c r="F269" s="238" t="s">
        <v>1127</v>
      </c>
      <c r="G269" s="236"/>
      <c r="H269" s="239">
        <v>5.2489999999999997</v>
      </c>
      <c r="I269" s="240"/>
      <c r="J269" s="236"/>
      <c r="K269" s="236"/>
      <c r="L269" s="241"/>
      <c r="M269" s="242"/>
      <c r="N269" s="243"/>
      <c r="O269" s="243"/>
      <c r="P269" s="243"/>
      <c r="Q269" s="243"/>
      <c r="R269" s="243"/>
      <c r="S269" s="243"/>
      <c r="T269" s="24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5" t="s">
        <v>147</v>
      </c>
      <c r="AU269" s="245" t="s">
        <v>85</v>
      </c>
      <c r="AV269" s="14" t="s">
        <v>85</v>
      </c>
      <c r="AW269" s="14" t="s">
        <v>36</v>
      </c>
      <c r="AX269" s="14" t="s">
        <v>76</v>
      </c>
      <c r="AY269" s="245" t="s">
        <v>136</v>
      </c>
    </row>
    <row r="270" s="14" customFormat="1">
      <c r="A270" s="14"/>
      <c r="B270" s="235"/>
      <c r="C270" s="236"/>
      <c r="D270" s="226" t="s">
        <v>147</v>
      </c>
      <c r="E270" s="237" t="s">
        <v>19</v>
      </c>
      <c r="F270" s="238" t="s">
        <v>1128</v>
      </c>
      <c r="G270" s="236"/>
      <c r="H270" s="239">
        <v>6.0910000000000002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147</v>
      </c>
      <c r="AU270" s="245" t="s">
        <v>85</v>
      </c>
      <c r="AV270" s="14" t="s">
        <v>85</v>
      </c>
      <c r="AW270" s="14" t="s">
        <v>36</v>
      </c>
      <c r="AX270" s="14" t="s">
        <v>76</v>
      </c>
      <c r="AY270" s="245" t="s">
        <v>136</v>
      </c>
    </row>
    <row r="271" s="14" customFormat="1">
      <c r="A271" s="14"/>
      <c r="B271" s="235"/>
      <c r="C271" s="236"/>
      <c r="D271" s="226" t="s">
        <v>147</v>
      </c>
      <c r="E271" s="237" t="s">
        <v>19</v>
      </c>
      <c r="F271" s="238" t="s">
        <v>1129</v>
      </c>
      <c r="G271" s="236"/>
      <c r="H271" s="239">
        <v>5.1200000000000001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5" t="s">
        <v>147</v>
      </c>
      <c r="AU271" s="245" t="s">
        <v>85</v>
      </c>
      <c r="AV271" s="14" t="s">
        <v>85</v>
      </c>
      <c r="AW271" s="14" t="s">
        <v>36</v>
      </c>
      <c r="AX271" s="14" t="s">
        <v>76</v>
      </c>
      <c r="AY271" s="245" t="s">
        <v>136</v>
      </c>
    </row>
    <row r="272" s="14" customFormat="1">
      <c r="A272" s="14"/>
      <c r="B272" s="235"/>
      <c r="C272" s="236"/>
      <c r="D272" s="226" t="s">
        <v>147</v>
      </c>
      <c r="E272" s="237" t="s">
        <v>19</v>
      </c>
      <c r="F272" s="238" t="s">
        <v>1130</v>
      </c>
      <c r="G272" s="236"/>
      <c r="H272" s="239">
        <v>-1.1339999999999999</v>
      </c>
      <c r="I272" s="240"/>
      <c r="J272" s="236"/>
      <c r="K272" s="236"/>
      <c r="L272" s="241"/>
      <c r="M272" s="242"/>
      <c r="N272" s="243"/>
      <c r="O272" s="243"/>
      <c r="P272" s="243"/>
      <c r="Q272" s="243"/>
      <c r="R272" s="243"/>
      <c r="S272" s="243"/>
      <c r="T272" s="24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5" t="s">
        <v>147</v>
      </c>
      <c r="AU272" s="245" t="s">
        <v>85</v>
      </c>
      <c r="AV272" s="14" t="s">
        <v>85</v>
      </c>
      <c r="AW272" s="14" t="s">
        <v>36</v>
      </c>
      <c r="AX272" s="14" t="s">
        <v>76</v>
      </c>
      <c r="AY272" s="245" t="s">
        <v>136</v>
      </c>
    </row>
    <row r="273" s="14" customFormat="1">
      <c r="A273" s="14"/>
      <c r="B273" s="235"/>
      <c r="C273" s="236"/>
      <c r="D273" s="226" t="s">
        <v>147</v>
      </c>
      <c r="E273" s="237" t="s">
        <v>19</v>
      </c>
      <c r="F273" s="238" t="s">
        <v>1131</v>
      </c>
      <c r="G273" s="236"/>
      <c r="H273" s="239">
        <v>-0.87</v>
      </c>
      <c r="I273" s="240"/>
      <c r="J273" s="236"/>
      <c r="K273" s="236"/>
      <c r="L273" s="241"/>
      <c r="M273" s="242"/>
      <c r="N273" s="243"/>
      <c r="O273" s="243"/>
      <c r="P273" s="243"/>
      <c r="Q273" s="243"/>
      <c r="R273" s="243"/>
      <c r="S273" s="243"/>
      <c r="T273" s="24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5" t="s">
        <v>147</v>
      </c>
      <c r="AU273" s="245" t="s">
        <v>85</v>
      </c>
      <c r="AV273" s="14" t="s">
        <v>85</v>
      </c>
      <c r="AW273" s="14" t="s">
        <v>36</v>
      </c>
      <c r="AX273" s="14" t="s">
        <v>76</v>
      </c>
      <c r="AY273" s="245" t="s">
        <v>136</v>
      </c>
    </row>
    <row r="274" s="14" customFormat="1">
      <c r="A274" s="14"/>
      <c r="B274" s="235"/>
      <c r="C274" s="236"/>
      <c r="D274" s="226" t="s">
        <v>147</v>
      </c>
      <c r="E274" s="237" t="s">
        <v>19</v>
      </c>
      <c r="F274" s="238" t="s">
        <v>1132</v>
      </c>
      <c r="G274" s="236"/>
      <c r="H274" s="239">
        <v>-1.0369999999999999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147</v>
      </c>
      <c r="AU274" s="245" t="s">
        <v>85</v>
      </c>
      <c r="AV274" s="14" t="s">
        <v>85</v>
      </c>
      <c r="AW274" s="14" t="s">
        <v>36</v>
      </c>
      <c r="AX274" s="14" t="s">
        <v>76</v>
      </c>
      <c r="AY274" s="245" t="s">
        <v>136</v>
      </c>
    </row>
    <row r="275" s="16" customFormat="1">
      <c r="A275" s="16"/>
      <c r="B275" s="257"/>
      <c r="C275" s="258"/>
      <c r="D275" s="226" t="s">
        <v>147</v>
      </c>
      <c r="E275" s="259" t="s">
        <v>19</v>
      </c>
      <c r="F275" s="260" t="s">
        <v>181</v>
      </c>
      <c r="G275" s="258"/>
      <c r="H275" s="261">
        <v>13.419000000000001</v>
      </c>
      <c r="I275" s="262"/>
      <c r="J275" s="258"/>
      <c r="K275" s="258"/>
      <c r="L275" s="263"/>
      <c r="M275" s="264"/>
      <c r="N275" s="265"/>
      <c r="O275" s="265"/>
      <c r="P275" s="265"/>
      <c r="Q275" s="265"/>
      <c r="R275" s="265"/>
      <c r="S275" s="265"/>
      <c r="T275" s="266"/>
      <c r="U275" s="16"/>
      <c r="V275" s="16"/>
      <c r="W275" s="16"/>
      <c r="X275" s="16"/>
      <c r="Y275" s="16"/>
      <c r="Z275" s="16"/>
      <c r="AA275" s="16"/>
      <c r="AB275" s="16"/>
      <c r="AC275" s="16"/>
      <c r="AD275" s="16"/>
      <c r="AE275" s="16"/>
      <c r="AT275" s="267" t="s">
        <v>147</v>
      </c>
      <c r="AU275" s="267" t="s">
        <v>85</v>
      </c>
      <c r="AV275" s="16" t="s">
        <v>157</v>
      </c>
      <c r="AW275" s="16" t="s">
        <v>36</v>
      </c>
      <c r="AX275" s="16" t="s">
        <v>76</v>
      </c>
      <c r="AY275" s="267" t="s">
        <v>136</v>
      </c>
    </row>
    <row r="276" s="13" customFormat="1">
      <c r="A276" s="13"/>
      <c r="B276" s="224"/>
      <c r="C276" s="225"/>
      <c r="D276" s="226" t="s">
        <v>147</v>
      </c>
      <c r="E276" s="227" t="s">
        <v>19</v>
      </c>
      <c r="F276" s="228" t="s">
        <v>970</v>
      </c>
      <c r="G276" s="225"/>
      <c r="H276" s="227" t="s">
        <v>19</v>
      </c>
      <c r="I276" s="229"/>
      <c r="J276" s="225"/>
      <c r="K276" s="225"/>
      <c r="L276" s="230"/>
      <c r="M276" s="231"/>
      <c r="N276" s="232"/>
      <c r="O276" s="232"/>
      <c r="P276" s="232"/>
      <c r="Q276" s="232"/>
      <c r="R276" s="232"/>
      <c r="S276" s="232"/>
      <c r="T276" s="23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4" t="s">
        <v>147</v>
      </c>
      <c r="AU276" s="234" t="s">
        <v>85</v>
      </c>
      <c r="AV276" s="13" t="s">
        <v>83</v>
      </c>
      <c r="AW276" s="13" t="s">
        <v>36</v>
      </c>
      <c r="AX276" s="13" t="s">
        <v>76</v>
      </c>
      <c r="AY276" s="234" t="s">
        <v>136</v>
      </c>
    </row>
    <row r="277" s="14" customFormat="1">
      <c r="A277" s="14"/>
      <c r="B277" s="235"/>
      <c r="C277" s="236"/>
      <c r="D277" s="226" t="s">
        <v>147</v>
      </c>
      <c r="E277" s="237" t="s">
        <v>19</v>
      </c>
      <c r="F277" s="238" t="s">
        <v>1133</v>
      </c>
      <c r="G277" s="236"/>
      <c r="H277" s="239">
        <v>39.420000000000002</v>
      </c>
      <c r="I277" s="240"/>
      <c r="J277" s="236"/>
      <c r="K277" s="236"/>
      <c r="L277" s="241"/>
      <c r="M277" s="242"/>
      <c r="N277" s="243"/>
      <c r="O277" s="243"/>
      <c r="P277" s="243"/>
      <c r="Q277" s="243"/>
      <c r="R277" s="243"/>
      <c r="S277" s="243"/>
      <c r="T277" s="24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5" t="s">
        <v>147</v>
      </c>
      <c r="AU277" s="245" t="s">
        <v>85</v>
      </c>
      <c r="AV277" s="14" t="s">
        <v>85</v>
      </c>
      <c r="AW277" s="14" t="s">
        <v>36</v>
      </c>
      <c r="AX277" s="14" t="s">
        <v>76</v>
      </c>
      <c r="AY277" s="245" t="s">
        <v>136</v>
      </c>
    </row>
    <row r="278" s="14" customFormat="1">
      <c r="A278" s="14"/>
      <c r="B278" s="235"/>
      <c r="C278" s="236"/>
      <c r="D278" s="226" t="s">
        <v>147</v>
      </c>
      <c r="E278" s="237" t="s">
        <v>19</v>
      </c>
      <c r="F278" s="238" t="s">
        <v>1134</v>
      </c>
      <c r="G278" s="236"/>
      <c r="H278" s="239">
        <v>72.191999999999993</v>
      </c>
      <c r="I278" s="240"/>
      <c r="J278" s="236"/>
      <c r="K278" s="236"/>
      <c r="L278" s="241"/>
      <c r="M278" s="242"/>
      <c r="N278" s="243"/>
      <c r="O278" s="243"/>
      <c r="P278" s="243"/>
      <c r="Q278" s="243"/>
      <c r="R278" s="243"/>
      <c r="S278" s="243"/>
      <c r="T278" s="24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5" t="s">
        <v>147</v>
      </c>
      <c r="AU278" s="245" t="s">
        <v>85</v>
      </c>
      <c r="AV278" s="14" t="s">
        <v>85</v>
      </c>
      <c r="AW278" s="14" t="s">
        <v>36</v>
      </c>
      <c r="AX278" s="14" t="s">
        <v>76</v>
      </c>
      <c r="AY278" s="245" t="s">
        <v>136</v>
      </c>
    </row>
    <row r="279" s="14" customFormat="1">
      <c r="A279" s="14"/>
      <c r="B279" s="235"/>
      <c r="C279" s="236"/>
      <c r="D279" s="226" t="s">
        <v>147</v>
      </c>
      <c r="E279" s="237" t="s">
        <v>19</v>
      </c>
      <c r="F279" s="238" t="s">
        <v>1135</v>
      </c>
      <c r="G279" s="236"/>
      <c r="H279" s="239">
        <v>-2.6040000000000001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147</v>
      </c>
      <c r="AU279" s="245" t="s">
        <v>85</v>
      </c>
      <c r="AV279" s="14" t="s">
        <v>85</v>
      </c>
      <c r="AW279" s="14" t="s">
        <v>36</v>
      </c>
      <c r="AX279" s="14" t="s">
        <v>76</v>
      </c>
      <c r="AY279" s="245" t="s">
        <v>136</v>
      </c>
    </row>
    <row r="280" s="14" customFormat="1">
      <c r="A280" s="14"/>
      <c r="B280" s="235"/>
      <c r="C280" s="236"/>
      <c r="D280" s="226" t="s">
        <v>147</v>
      </c>
      <c r="E280" s="237" t="s">
        <v>19</v>
      </c>
      <c r="F280" s="238" t="s">
        <v>1136</v>
      </c>
      <c r="G280" s="236"/>
      <c r="H280" s="239">
        <v>-3.8399999999999999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147</v>
      </c>
      <c r="AU280" s="245" t="s">
        <v>85</v>
      </c>
      <c r="AV280" s="14" t="s">
        <v>85</v>
      </c>
      <c r="AW280" s="14" t="s">
        <v>36</v>
      </c>
      <c r="AX280" s="14" t="s">
        <v>76</v>
      </c>
      <c r="AY280" s="245" t="s">
        <v>136</v>
      </c>
    </row>
    <row r="281" s="14" customFormat="1">
      <c r="A281" s="14"/>
      <c r="B281" s="235"/>
      <c r="C281" s="236"/>
      <c r="D281" s="226" t="s">
        <v>147</v>
      </c>
      <c r="E281" s="237" t="s">
        <v>19</v>
      </c>
      <c r="F281" s="238" t="s">
        <v>1137</v>
      </c>
      <c r="G281" s="236"/>
      <c r="H281" s="239">
        <v>-11.064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147</v>
      </c>
      <c r="AU281" s="245" t="s">
        <v>85</v>
      </c>
      <c r="AV281" s="14" t="s">
        <v>85</v>
      </c>
      <c r="AW281" s="14" t="s">
        <v>36</v>
      </c>
      <c r="AX281" s="14" t="s">
        <v>76</v>
      </c>
      <c r="AY281" s="245" t="s">
        <v>136</v>
      </c>
    </row>
    <row r="282" s="16" customFormat="1">
      <c r="A282" s="16"/>
      <c r="B282" s="257"/>
      <c r="C282" s="258"/>
      <c r="D282" s="226" t="s">
        <v>147</v>
      </c>
      <c r="E282" s="259" t="s">
        <v>19</v>
      </c>
      <c r="F282" s="260" t="s">
        <v>181</v>
      </c>
      <c r="G282" s="258"/>
      <c r="H282" s="261">
        <v>94.103999999999999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67" t="s">
        <v>147</v>
      </c>
      <c r="AU282" s="267" t="s">
        <v>85</v>
      </c>
      <c r="AV282" s="16" t="s">
        <v>157</v>
      </c>
      <c r="AW282" s="16" t="s">
        <v>36</v>
      </c>
      <c r="AX282" s="16" t="s">
        <v>76</v>
      </c>
      <c r="AY282" s="267" t="s">
        <v>136</v>
      </c>
    </row>
    <row r="283" s="13" customFormat="1">
      <c r="A283" s="13"/>
      <c r="B283" s="224"/>
      <c r="C283" s="225"/>
      <c r="D283" s="226" t="s">
        <v>147</v>
      </c>
      <c r="E283" s="227" t="s">
        <v>19</v>
      </c>
      <c r="F283" s="228" t="s">
        <v>1138</v>
      </c>
      <c r="G283" s="225"/>
      <c r="H283" s="227" t="s">
        <v>19</v>
      </c>
      <c r="I283" s="229"/>
      <c r="J283" s="225"/>
      <c r="K283" s="225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147</v>
      </c>
      <c r="AU283" s="234" t="s">
        <v>85</v>
      </c>
      <c r="AV283" s="13" t="s">
        <v>83</v>
      </c>
      <c r="AW283" s="13" t="s">
        <v>36</v>
      </c>
      <c r="AX283" s="13" t="s">
        <v>76</v>
      </c>
      <c r="AY283" s="234" t="s">
        <v>136</v>
      </c>
    </row>
    <row r="284" s="14" customFormat="1">
      <c r="A284" s="14"/>
      <c r="B284" s="235"/>
      <c r="C284" s="236"/>
      <c r="D284" s="226" t="s">
        <v>147</v>
      </c>
      <c r="E284" s="237" t="s">
        <v>19</v>
      </c>
      <c r="F284" s="238" t="s">
        <v>1139</v>
      </c>
      <c r="G284" s="236"/>
      <c r="H284" s="239">
        <v>1.1759999999999999</v>
      </c>
      <c r="I284" s="240"/>
      <c r="J284" s="236"/>
      <c r="K284" s="236"/>
      <c r="L284" s="241"/>
      <c r="M284" s="242"/>
      <c r="N284" s="243"/>
      <c r="O284" s="243"/>
      <c r="P284" s="243"/>
      <c r="Q284" s="243"/>
      <c r="R284" s="243"/>
      <c r="S284" s="243"/>
      <c r="T284" s="24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5" t="s">
        <v>147</v>
      </c>
      <c r="AU284" s="245" t="s">
        <v>85</v>
      </c>
      <c r="AV284" s="14" t="s">
        <v>85</v>
      </c>
      <c r="AW284" s="14" t="s">
        <v>36</v>
      </c>
      <c r="AX284" s="14" t="s">
        <v>76</v>
      </c>
      <c r="AY284" s="245" t="s">
        <v>136</v>
      </c>
    </row>
    <row r="285" s="16" customFormat="1">
      <c r="A285" s="16"/>
      <c r="B285" s="257"/>
      <c r="C285" s="258"/>
      <c r="D285" s="226" t="s">
        <v>147</v>
      </c>
      <c r="E285" s="259" t="s">
        <v>19</v>
      </c>
      <c r="F285" s="260" t="s">
        <v>181</v>
      </c>
      <c r="G285" s="258"/>
      <c r="H285" s="261">
        <v>1.1759999999999999</v>
      </c>
      <c r="I285" s="262"/>
      <c r="J285" s="258"/>
      <c r="K285" s="258"/>
      <c r="L285" s="263"/>
      <c r="M285" s="264"/>
      <c r="N285" s="265"/>
      <c r="O285" s="265"/>
      <c r="P285" s="265"/>
      <c r="Q285" s="265"/>
      <c r="R285" s="265"/>
      <c r="S285" s="265"/>
      <c r="T285" s="26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67" t="s">
        <v>147</v>
      </c>
      <c r="AU285" s="267" t="s">
        <v>85</v>
      </c>
      <c r="AV285" s="16" t="s">
        <v>157</v>
      </c>
      <c r="AW285" s="16" t="s">
        <v>36</v>
      </c>
      <c r="AX285" s="16" t="s">
        <v>76</v>
      </c>
      <c r="AY285" s="267" t="s">
        <v>136</v>
      </c>
    </row>
    <row r="286" s="14" customFormat="1">
      <c r="A286" s="14"/>
      <c r="B286" s="235"/>
      <c r="C286" s="236"/>
      <c r="D286" s="226" t="s">
        <v>147</v>
      </c>
      <c r="E286" s="237" t="s">
        <v>19</v>
      </c>
      <c r="F286" s="238" t="s">
        <v>1140</v>
      </c>
      <c r="G286" s="236"/>
      <c r="H286" s="239">
        <v>-13.98</v>
      </c>
      <c r="I286" s="240"/>
      <c r="J286" s="236"/>
      <c r="K286" s="236"/>
      <c r="L286" s="241"/>
      <c r="M286" s="242"/>
      <c r="N286" s="243"/>
      <c r="O286" s="243"/>
      <c r="P286" s="243"/>
      <c r="Q286" s="243"/>
      <c r="R286" s="243"/>
      <c r="S286" s="243"/>
      <c r="T286" s="24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5" t="s">
        <v>147</v>
      </c>
      <c r="AU286" s="245" t="s">
        <v>85</v>
      </c>
      <c r="AV286" s="14" t="s">
        <v>85</v>
      </c>
      <c r="AW286" s="14" t="s">
        <v>36</v>
      </c>
      <c r="AX286" s="14" t="s">
        <v>76</v>
      </c>
      <c r="AY286" s="245" t="s">
        <v>136</v>
      </c>
    </row>
    <row r="287" s="14" customFormat="1">
      <c r="A287" s="14"/>
      <c r="B287" s="235"/>
      <c r="C287" s="236"/>
      <c r="D287" s="226" t="s">
        <v>147</v>
      </c>
      <c r="E287" s="237" t="s">
        <v>19</v>
      </c>
      <c r="F287" s="238" t="s">
        <v>1141</v>
      </c>
      <c r="G287" s="236"/>
      <c r="H287" s="239">
        <v>-6.8799999999999999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147</v>
      </c>
      <c r="AU287" s="245" t="s">
        <v>85</v>
      </c>
      <c r="AV287" s="14" t="s">
        <v>85</v>
      </c>
      <c r="AW287" s="14" t="s">
        <v>36</v>
      </c>
      <c r="AX287" s="14" t="s">
        <v>76</v>
      </c>
      <c r="AY287" s="245" t="s">
        <v>136</v>
      </c>
    </row>
    <row r="288" s="14" customFormat="1">
      <c r="A288" s="14"/>
      <c r="B288" s="235"/>
      <c r="C288" s="236"/>
      <c r="D288" s="226" t="s">
        <v>147</v>
      </c>
      <c r="E288" s="237" t="s">
        <v>19</v>
      </c>
      <c r="F288" s="238" t="s">
        <v>1142</v>
      </c>
      <c r="G288" s="236"/>
      <c r="H288" s="239">
        <v>-39.951999999999998</v>
      </c>
      <c r="I288" s="240"/>
      <c r="J288" s="236"/>
      <c r="K288" s="236"/>
      <c r="L288" s="241"/>
      <c r="M288" s="242"/>
      <c r="N288" s="243"/>
      <c r="O288" s="243"/>
      <c r="P288" s="243"/>
      <c r="Q288" s="243"/>
      <c r="R288" s="243"/>
      <c r="S288" s="243"/>
      <c r="T288" s="24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5" t="s">
        <v>147</v>
      </c>
      <c r="AU288" s="245" t="s">
        <v>85</v>
      </c>
      <c r="AV288" s="14" t="s">
        <v>85</v>
      </c>
      <c r="AW288" s="14" t="s">
        <v>36</v>
      </c>
      <c r="AX288" s="14" t="s">
        <v>76</v>
      </c>
      <c r="AY288" s="245" t="s">
        <v>136</v>
      </c>
    </row>
    <row r="289" s="14" customFormat="1">
      <c r="A289" s="14"/>
      <c r="B289" s="235"/>
      <c r="C289" s="236"/>
      <c r="D289" s="226" t="s">
        <v>147</v>
      </c>
      <c r="E289" s="237" t="s">
        <v>19</v>
      </c>
      <c r="F289" s="238" t="s">
        <v>1143</v>
      </c>
      <c r="G289" s="236"/>
      <c r="H289" s="239">
        <v>-2.0499999999999998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147</v>
      </c>
      <c r="AU289" s="245" t="s">
        <v>85</v>
      </c>
      <c r="AV289" s="14" t="s">
        <v>85</v>
      </c>
      <c r="AW289" s="14" t="s">
        <v>36</v>
      </c>
      <c r="AX289" s="14" t="s">
        <v>76</v>
      </c>
      <c r="AY289" s="245" t="s">
        <v>136</v>
      </c>
    </row>
    <row r="290" s="14" customFormat="1">
      <c r="A290" s="14"/>
      <c r="B290" s="235"/>
      <c r="C290" s="236"/>
      <c r="D290" s="226" t="s">
        <v>147</v>
      </c>
      <c r="E290" s="237" t="s">
        <v>19</v>
      </c>
      <c r="F290" s="238" t="s">
        <v>1144</v>
      </c>
      <c r="G290" s="236"/>
      <c r="H290" s="239">
        <v>-0.44400000000000001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147</v>
      </c>
      <c r="AU290" s="245" t="s">
        <v>85</v>
      </c>
      <c r="AV290" s="14" t="s">
        <v>85</v>
      </c>
      <c r="AW290" s="14" t="s">
        <v>36</v>
      </c>
      <c r="AX290" s="14" t="s">
        <v>76</v>
      </c>
      <c r="AY290" s="245" t="s">
        <v>136</v>
      </c>
    </row>
    <row r="291" s="14" customFormat="1">
      <c r="A291" s="14"/>
      <c r="B291" s="235"/>
      <c r="C291" s="236"/>
      <c r="D291" s="226" t="s">
        <v>147</v>
      </c>
      <c r="E291" s="237" t="s">
        <v>19</v>
      </c>
      <c r="F291" s="238" t="s">
        <v>1145</v>
      </c>
      <c r="G291" s="236"/>
      <c r="H291" s="239">
        <v>-1.1759999999999999</v>
      </c>
      <c r="I291" s="240"/>
      <c r="J291" s="236"/>
      <c r="K291" s="236"/>
      <c r="L291" s="241"/>
      <c r="M291" s="242"/>
      <c r="N291" s="243"/>
      <c r="O291" s="243"/>
      <c r="P291" s="243"/>
      <c r="Q291" s="243"/>
      <c r="R291" s="243"/>
      <c r="S291" s="243"/>
      <c r="T291" s="24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5" t="s">
        <v>147</v>
      </c>
      <c r="AU291" s="245" t="s">
        <v>85</v>
      </c>
      <c r="AV291" s="14" t="s">
        <v>85</v>
      </c>
      <c r="AW291" s="14" t="s">
        <v>36</v>
      </c>
      <c r="AX291" s="14" t="s">
        <v>76</v>
      </c>
      <c r="AY291" s="245" t="s">
        <v>136</v>
      </c>
    </row>
    <row r="292" s="14" customFormat="1">
      <c r="A292" s="14"/>
      <c r="B292" s="235"/>
      <c r="C292" s="236"/>
      <c r="D292" s="226" t="s">
        <v>147</v>
      </c>
      <c r="E292" s="237" t="s">
        <v>19</v>
      </c>
      <c r="F292" s="238" t="s">
        <v>1146</v>
      </c>
      <c r="G292" s="236"/>
      <c r="H292" s="239">
        <v>-5.0259999999999998</v>
      </c>
      <c r="I292" s="240"/>
      <c r="J292" s="236"/>
      <c r="K292" s="236"/>
      <c r="L292" s="241"/>
      <c r="M292" s="242"/>
      <c r="N292" s="243"/>
      <c r="O292" s="243"/>
      <c r="P292" s="243"/>
      <c r="Q292" s="243"/>
      <c r="R292" s="243"/>
      <c r="S292" s="243"/>
      <c r="T292" s="24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5" t="s">
        <v>147</v>
      </c>
      <c r="AU292" s="245" t="s">
        <v>85</v>
      </c>
      <c r="AV292" s="14" t="s">
        <v>85</v>
      </c>
      <c r="AW292" s="14" t="s">
        <v>36</v>
      </c>
      <c r="AX292" s="14" t="s">
        <v>76</v>
      </c>
      <c r="AY292" s="245" t="s">
        <v>136</v>
      </c>
    </row>
    <row r="293" s="14" customFormat="1">
      <c r="A293" s="14"/>
      <c r="B293" s="235"/>
      <c r="C293" s="236"/>
      <c r="D293" s="226" t="s">
        <v>147</v>
      </c>
      <c r="E293" s="237" t="s">
        <v>19</v>
      </c>
      <c r="F293" s="238" t="s">
        <v>1147</v>
      </c>
      <c r="G293" s="236"/>
      <c r="H293" s="239">
        <v>-2.0499999999999998</v>
      </c>
      <c r="I293" s="240"/>
      <c r="J293" s="236"/>
      <c r="K293" s="236"/>
      <c r="L293" s="241"/>
      <c r="M293" s="242"/>
      <c r="N293" s="243"/>
      <c r="O293" s="243"/>
      <c r="P293" s="243"/>
      <c r="Q293" s="243"/>
      <c r="R293" s="243"/>
      <c r="S293" s="243"/>
      <c r="T293" s="24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5" t="s">
        <v>147</v>
      </c>
      <c r="AU293" s="245" t="s">
        <v>85</v>
      </c>
      <c r="AV293" s="14" t="s">
        <v>85</v>
      </c>
      <c r="AW293" s="14" t="s">
        <v>36</v>
      </c>
      <c r="AX293" s="14" t="s">
        <v>76</v>
      </c>
      <c r="AY293" s="245" t="s">
        <v>136</v>
      </c>
    </row>
    <row r="294" s="14" customFormat="1">
      <c r="A294" s="14"/>
      <c r="B294" s="235"/>
      <c r="C294" s="236"/>
      <c r="D294" s="226" t="s">
        <v>147</v>
      </c>
      <c r="E294" s="237" t="s">
        <v>19</v>
      </c>
      <c r="F294" s="238" t="s">
        <v>1148</v>
      </c>
      <c r="G294" s="236"/>
      <c r="H294" s="239">
        <v>-6.8319999999999999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147</v>
      </c>
      <c r="AU294" s="245" t="s">
        <v>85</v>
      </c>
      <c r="AV294" s="14" t="s">
        <v>85</v>
      </c>
      <c r="AW294" s="14" t="s">
        <v>36</v>
      </c>
      <c r="AX294" s="14" t="s">
        <v>76</v>
      </c>
      <c r="AY294" s="245" t="s">
        <v>136</v>
      </c>
    </row>
    <row r="295" s="14" customFormat="1">
      <c r="A295" s="14"/>
      <c r="B295" s="235"/>
      <c r="C295" s="236"/>
      <c r="D295" s="226" t="s">
        <v>147</v>
      </c>
      <c r="E295" s="237" t="s">
        <v>19</v>
      </c>
      <c r="F295" s="238" t="s">
        <v>1149</v>
      </c>
      <c r="G295" s="236"/>
      <c r="H295" s="239">
        <v>-0.72199999999999998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5" t="s">
        <v>147</v>
      </c>
      <c r="AU295" s="245" t="s">
        <v>85</v>
      </c>
      <c r="AV295" s="14" t="s">
        <v>85</v>
      </c>
      <c r="AW295" s="14" t="s">
        <v>36</v>
      </c>
      <c r="AX295" s="14" t="s">
        <v>76</v>
      </c>
      <c r="AY295" s="245" t="s">
        <v>136</v>
      </c>
    </row>
    <row r="296" s="14" customFormat="1">
      <c r="A296" s="14"/>
      <c r="B296" s="235"/>
      <c r="C296" s="236"/>
      <c r="D296" s="226" t="s">
        <v>147</v>
      </c>
      <c r="E296" s="237" t="s">
        <v>19</v>
      </c>
      <c r="F296" s="238" t="s">
        <v>1150</v>
      </c>
      <c r="G296" s="236"/>
      <c r="H296" s="239">
        <v>-37.5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5" t="s">
        <v>147</v>
      </c>
      <c r="AU296" s="245" t="s">
        <v>85</v>
      </c>
      <c r="AV296" s="14" t="s">
        <v>85</v>
      </c>
      <c r="AW296" s="14" t="s">
        <v>36</v>
      </c>
      <c r="AX296" s="14" t="s">
        <v>76</v>
      </c>
      <c r="AY296" s="245" t="s">
        <v>136</v>
      </c>
    </row>
    <row r="297" s="14" customFormat="1">
      <c r="A297" s="14"/>
      <c r="B297" s="235"/>
      <c r="C297" s="236"/>
      <c r="D297" s="226" t="s">
        <v>147</v>
      </c>
      <c r="E297" s="237" t="s">
        <v>19</v>
      </c>
      <c r="F297" s="238" t="s">
        <v>1151</v>
      </c>
      <c r="G297" s="236"/>
      <c r="H297" s="239">
        <v>54.539999999999999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147</v>
      </c>
      <c r="AU297" s="245" t="s">
        <v>85</v>
      </c>
      <c r="AV297" s="14" t="s">
        <v>85</v>
      </c>
      <c r="AW297" s="14" t="s">
        <v>36</v>
      </c>
      <c r="AX297" s="14" t="s">
        <v>76</v>
      </c>
      <c r="AY297" s="245" t="s">
        <v>136</v>
      </c>
    </row>
    <row r="298" s="14" customFormat="1">
      <c r="A298" s="14"/>
      <c r="B298" s="235"/>
      <c r="C298" s="236"/>
      <c r="D298" s="226" t="s">
        <v>147</v>
      </c>
      <c r="E298" s="237" t="s">
        <v>19</v>
      </c>
      <c r="F298" s="238" t="s">
        <v>1152</v>
      </c>
      <c r="G298" s="236"/>
      <c r="H298" s="239">
        <v>-6.21</v>
      </c>
      <c r="I298" s="240"/>
      <c r="J298" s="236"/>
      <c r="K298" s="236"/>
      <c r="L298" s="241"/>
      <c r="M298" s="242"/>
      <c r="N298" s="243"/>
      <c r="O298" s="243"/>
      <c r="P298" s="243"/>
      <c r="Q298" s="243"/>
      <c r="R298" s="243"/>
      <c r="S298" s="243"/>
      <c r="T298" s="24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5" t="s">
        <v>147</v>
      </c>
      <c r="AU298" s="245" t="s">
        <v>85</v>
      </c>
      <c r="AV298" s="14" t="s">
        <v>85</v>
      </c>
      <c r="AW298" s="14" t="s">
        <v>36</v>
      </c>
      <c r="AX298" s="14" t="s">
        <v>76</v>
      </c>
      <c r="AY298" s="245" t="s">
        <v>136</v>
      </c>
    </row>
    <row r="299" s="14" customFormat="1">
      <c r="A299" s="14"/>
      <c r="B299" s="235"/>
      <c r="C299" s="236"/>
      <c r="D299" s="226" t="s">
        <v>147</v>
      </c>
      <c r="E299" s="237" t="s">
        <v>19</v>
      </c>
      <c r="F299" s="238" t="s">
        <v>1153</v>
      </c>
      <c r="G299" s="236"/>
      <c r="H299" s="239">
        <v>-59.597000000000001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5" t="s">
        <v>147</v>
      </c>
      <c r="AU299" s="245" t="s">
        <v>85</v>
      </c>
      <c r="AV299" s="14" t="s">
        <v>85</v>
      </c>
      <c r="AW299" s="14" t="s">
        <v>36</v>
      </c>
      <c r="AX299" s="14" t="s">
        <v>76</v>
      </c>
      <c r="AY299" s="245" t="s">
        <v>136</v>
      </c>
    </row>
    <row r="300" s="15" customFormat="1">
      <c r="A300" s="15"/>
      <c r="B300" s="246"/>
      <c r="C300" s="247"/>
      <c r="D300" s="226" t="s">
        <v>147</v>
      </c>
      <c r="E300" s="248" t="s">
        <v>19</v>
      </c>
      <c r="F300" s="249" t="s">
        <v>152</v>
      </c>
      <c r="G300" s="247"/>
      <c r="H300" s="250">
        <v>59.595999999999997</v>
      </c>
      <c r="I300" s="251"/>
      <c r="J300" s="247"/>
      <c r="K300" s="247"/>
      <c r="L300" s="252"/>
      <c r="M300" s="253"/>
      <c r="N300" s="254"/>
      <c r="O300" s="254"/>
      <c r="P300" s="254"/>
      <c r="Q300" s="254"/>
      <c r="R300" s="254"/>
      <c r="S300" s="254"/>
      <c r="T300" s="25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56" t="s">
        <v>147</v>
      </c>
      <c r="AU300" s="256" t="s">
        <v>85</v>
      </c>
      <c r="AV300" s="15" t="s">
        <v>143</v>
      </c>
      <c r="AW300" s="15" t="s">
        <v>36</v>
      </c>
      <c r="AX300" s="15" t="s">
        <v>83</v>
      </c>
      <c r="AY300" s="256" t="s">
        <v>136</v>
      </c>
    </row>
    <row r="301" s="2" customFormat="1" ht="16.5" customHeight="1">
      <c r="A301" s="40"/>
      <c r="B301" s="41"/>
      <c r="C301" s="268" t="s">
        <v>523</v>
      </c>
      <c r="D301" s="268" t="s">
        <v>292</v>
      </c>
      <c r="E301" s="269" t="s">
        <v>1154</v>
      </c>
      <c r="F301" s="270" t="s">
        <v>1155</v>
      </c>
      <c r="G301" s="271" t="s">
        <v>271</v>
      </c>
      <c r="H301" s="272">
        <v>119.19199999999999</v>
      </c>
      <c r="I301" s="273"/>
      <c r="J301" s="274">
        <f>ROUND(I301*H301,2)</f>
        <v>0</v>
      </c>
      <c r="K301" s="270" t="s">
        <v>142</v>
      </c>
      <c r="L301" s="275"/>
      <c r="M301" s="276" t="s">
        <v>19</v>
      </c>
      <c r="N301" s="277" t="s">
        <v>47</v>
      </c>
      <c r="O301" s="86"/>
      <c r="P301" s="215">
        <f>O301*H301</f>
        <v>0</v>
      </c>
      <c r="Q301" s="215">
        <v>1</v>
      </c>
      <c r="R301" s="215">
        <f>Q301*H301</f>
        <v>119.19199999999999</v>
      </c>
      <c r="S301" s="215">
        <v>0</v>
      </c>
      <c r="T301" s="216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17" t="s">
        <v>253</v>
      </c>
      <c r="AT301" s="217" t="s">
        <v>292</v>
      </c>
      <c r="AU301" s="217" t="s">
        <v>85</v>
      </c>
      <c r="AY301" s="19" t="s">
        <v>136</v>
      </c>
      <c r="BE301" s="218">
        <f>IF(N301="základní",J301,0)</f>
        <v>0</v>
      </c>
      <c r="BF301" s="218">
        <f>IF(N301="snížená",J301,0)</f>
        <v>0</v>
      </c>
      <c r="BG301" s="218">
        <f>IF(N301="zákl. přenesená",J301,0)</f>
        <v>0</v>
      </c>
      <c r="BH301" s="218">
        <f>IF(N301="sníž. přenesená",J301,0)</f>
        <v>0</v>
      </c>
      <c r="BI301" s="218">
        <f>IF(N301="nulová",J301,0)</f>
        <v>0</v>
      </c>
      <c r="BJ301" s="19" t="s">
        <v>83</v>
      </c>
      <c r="BK301" s="218">
        <f>ROUND(I301*H301,2)</f>
        <v>0</v>
      </c>
      <c r="BL301" s="19" t="s">
        <v>143</v>
      </c>
      <c r="BM301" s="217" t="s">
        <v>812</v>
      </c>
    </row>
    <row r="302" s="14" customFormat="1">
      <c r="A302" s="14"/>
      <c r="B302" s="235"/>
      <c r="C302" s="236"/>
      <c r="D302" s="226" t="s">
        <v>147</v>
      </c>
      <c r="E302" s="237" t="s">
        <v>19</v>
      </c>
      <c r="F302" s="238" t="s">
        <v>1156</v>
      </c>
      <c r="G302" s="236"/>
      <c r="H302" s="239">
        <v>119.19199999999999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147</v>
      </c>
      <c r="AU302" s="245" t="s">
        <v>85</v>
      </c>
      <c r="AV302" s="14" t="s">
        <v>85</v>
      </c>
      <c r="AW302" s="14" t="s">
        <v>36</v>
      </c>
      <c r="AX302" s="14" t="s">
        <v>76</v>
      </c>
      <c r="AY302" s="245" t="s">
        <v>136</v>
      </c>
    </row>
    <row r="303" s="15" customFormat="1">
      <c r="A303" s="15"/>
      <c r="B303" s="246"/>
      <c r="C303" s="247"/>
      <c r="D303" s="226" t="s">
        <v>147</v>
      </c>
      <c r="E303" s="248" t="s">
        <v>19</v>
      </c>
      <c r="F303" s="249" t="s">
        <v>152</v>
      </c>
      <c r="G303" s="247"/>
      <c r="H303" s="250">
        <v>119.19199999999999</v>
      </c>
      <c r="I303" s="251"/>
      <c r="J303" s="247"/>
      <c r="K303" s="247"/>
      <c r="L303" s="252"/>
      <c r="M303" s="253"/>
      <c r="N303" s="254"/>
      <c r="O303" s="254"/>
      <c r="P303" s="254"/>
      <c r="Q303" s="254"/>
      <c r="R303" s="254"/>
      <c r="S303" s="254"/>
      <c r="T303" s="25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56" t="s">
        <v>147</v>
      </c>
      <c r="AU303" s="256" t="s">
        <v>85</v>
      </c>
      <c r="AV303" s="15" t="s">
        <v>143</v>
      </c>
      <c r="AW303" s="15" t="s">
        <v>36</v>
      </c>
      <c r="AX303" s="15" t="s">
        <v>83</v>
      </c>
      <c r="AY303" s="256" t="s">
        <v>136</v>
      </c>
    </row>
    <row r="304" s="2" customFormat="1" ht="24.15" customHeight="1">
      <c r="A304" s="40"/>
      <c r="B304" s="41"/>
      <c r="C304" s="206" t="s">
        <v>529</v>
      </c>
      <c r="D304" s="206" t="s">
        <v>138</v>
      </c>
      <c r="E304" s="207" t="s">
        <v>277</v>
      </c>
      <c r="F304" s="208" t="s">
        <v>278</v>
      </c>
      <c r="G304" s="209" t="s">
        <v>200</v>
      </c>
      <c r="H304" s="210">
        <v>59.597000000000001</v>
      </c>
      <c r="I304" s="211"/>
      <c r="J304" s="212">
        <f>ROUND(I304*H304,2)</f>
        <v>0</v>
      </c>
      <c r="K304" s="208" t="s">
        <v>142</v>
      </c>
      <c r="L304" s="46"/>
      <c r="M304" s="213" t="s">
        <v>19</v>
      </c>
      <c r="N304" s="214" t="s">
        <v>47</v>
      </c>
      <c r="O304" s="86"/>
      <c r="P304" s="215">
        <f>O304*H304</f>
        <v>0</v>
      </c>
      <c r="Q304" s="215">
        <v>0</v>
      </c>
      <c r="R304" s="215">
        <f>Q304*H304</f>
        <v>0</v>
      </c>
      <c r="S304" s="215">
        <v>0</v>
      </c>
      <c r="T304" s="216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17" t="s">
        <v>143</v>
      </c>
      <c r="AT304" s="217" t="s">
        <v>138</v>
      </c>
      <c r="AU304" s="217" t="s">
        <v>85</v>
      </c>
      <c r="AY304" s="19" t="s">
        <v>136</v>
      </c>
      <c r="BE304" s="218">
        <f>IF(N304="základní",J304,0)</f>
        <v>0</v>
      </c>
      <c r="BF304" s="218">
        <f>IF(N304="snížená",J304,0)</f>
        <v>0</v>
      </c>
      <c r="BG304" s="218">
        <f>IF(N304="zákl. přenesená",J304,0)</f>
        <v>0</v>
      </c>
      <c r="BH304" s="218">
        <f>IF(N304="sníž. přenesená",J304,0)</f>
        <v>0</v>
      </c>
      <c r="BI304" s="218">
        <f>IF(N304="nulová",J304,0)</f>
        <v>0</v>
      </c>
      <c r="BJ304" s="19" t="s">
        <v>83</v>
      </c>
      <c r="BK304" s="218">
        <f>ROUND(I304*H304,2)</f>
        <v>0</v>
      </c>
      <c r="BL304" s="19" t="s">
        <v>143</v>
      </c>
      <c r="BM304" s="217" t="s">
        <v>827</v>
      </c>
    </row>
    <row r="305" s="2" customFormat="1">
      <c r="A305" s="40"/>
      <c r="B305" s="41"/>
      <c r="C305" s="42"/>
      <c r="D305" s="219" t="s">
        <v>145</v>
      </c>
      <c r="E305" s="42"/>
      <c r="F305" s="220" t="s">
        <v>280</v>
      </c>
      <c r="G305" s="42"/>
      <c r="H305" s="42"/>
      <c r="I305" s="221"/>
      <c r="J305" s="42"/>
      <c r="K305" s="42"/>
      <c r="L305" s="46"/>
      <c r="M305" s="222"/>
      <c r="N305" s="223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145</v>
      </c>
      <c r="AU305" s="19" t="s">
        <v>85</v>
      </c>
    </row>
    <row r="306" s="14" customFormat="1">
      <c r="A306" s="14"/>
      <c r="B306" s="235"/>
      <c r="C306" s="236"/>
      <c r="D306" s="226" t="s">
        <v>147</v>
      </c>
      <c r="E306" s="237" t="s">
        <v>19</v>
      </c>
      <c r="F306" s="238" t="s">
        <v>1099</v>
      </c>
      <c r="G306" s="236"/>
      <c r="H306" s="239">
        <v>59.597000000000001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5" t="s">
        <v>147</v>
      </c>
      <c r="AU306" s="245" t="s">
        <v>85</v>
      </c>
      <c r="AV306" s="14" t="s">
        <v>85</v>
      </c>
      <c r="AW306" s="14" t="s">
        <v>36</v>
      </c>
      <c r="AX306" s="14" t="s">
        <v>76</v>
      </c>
      <c r="AY306" s="245" t="s">
        <v>136</v>
      </c>
    </row>
    <row r="307" s="15" customFormat="1">
      <c r="A307" s="15"/>
      <c r="B307" s="246"/>
      <c r="C307" s="247"/>
      <c r="D307" s="226" t="s">
        <v>147</v>
      </c>
      <c r="E307" s="248" t="s">
        <v>19</v>
      </c>
      <c r="F307" s="249" t="s">
        <v>152</v>
      </c>
      <c r="G307" s="247"/>
      <c r="H307" s="250">
        <v>59.597000000000001</v>
      </c>
      <c r="I307" s="251"/>
      <c r="J307" s="247"/>
      <c r="K307" s="247"/>
      <c r="L307" s="252"/>
      <c r="M307" s="253"/>
      <c r="N307" s="254"/>
      <c r="O307" s="254"/>
      <c r="P307" s="254"/>
      <c r="Q307" s="254"/>
      <c r="R307" s="254"/>
      <c r="S307" s="254"/>
      <c r="T307" s="25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56" t="s">
        <v>147</v>
      </c>
      <c r="AU307" s="256" t="s">
        <v>85</v>
      </c>
      <c r="AV307" s="15" t="s">
        <v>143</v>
      </c>
      <c r="AW307" s="15" t="s">
        <v>36</v>
      </c>
      <c r="AX307" s="15" t="s">
        <v>83</v>
      </c>
      <c r="AY307" s="256" t="s">
        <v>136</v>
      </c>
    </row>
    <row r="308" s="2" customFormat="1" ht="37.8" customHeight="1">
      <c r="A308" s="40"/>
      <c r="B308" s="41"/>
      <c r="C308" s="206" t="s">
        <v>534</v>
      </c>
      <c r="D308" s="206" t="s">
        <v>138</v>
      </c>
      <c r="E308" s="207" t="s">
        <v>285</v>
      </c>
      <c r="F308" s="208" t="s">
        <v>286</v>
      </c>
      <c r="G308" s="209" t="s">
        <v>200</v>
      </c>
      <c r="H308" s="210">
        <v>39.951999999999998</v>
      </c>
      <c r="I308" s="211"/>
      <c r="J308" s="212">
        <f>ROUND(I308*H308,2)</f>
        <v>0</v>
      </c>
      <c r="K308" s="208" t="s">
        <v>142</v>
      </c>
      <c r="L308" s="46"/>
      <c r="M308" s="213" t="s">
        <v>19</v>
      </c>
      <c r="N308" s="214" t="s">
        <v>47</v>
      </c>
      <c r="O308" s="86"/>
      <c r="P308" s="215">
        <f>O308*H308</f>
        <v>0</v>
      </c>
      <c r="Q308" s="215">
        <v>0</v>
      </c>
      <c r="R308" s="215">
        <f>Q308*H308</f>
        <v>0</v>
      </c>
      <c r="S308" s="215">
        <v>0</v>
      </c>
      <c r="T308" s="216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17" t="s">
        <v>143</v>
      </c>
      <c r="AT308" s="217" t="s">
        <v>138</v>
      </c>
      <c r="AU308" s="217" t="s">
        <v>85</v>
      </c>
      <c r="AY308" s="19" t="s">
        <v>136</v>
      </c>
      <c r="BE308" s="218">
        <f>IF(N308="základní",J308,0)</f>
        <v>0</v>
      </c>
      <c r="BF308" s="218">
        <f>IF(N308="snížená",J308,0)</f>
        <v>0</v>
      </c>
      <c r="BG308" s="218">
        <f>IF(N308="zákl. přenesená",J308,0)</f>
        <v>0</v>
      </c>
      <c r="BH308" s="218">
        <f>IF(N308="sníž. přenesená",J308,0)</f>
        <v>0</v>
      </c>
      <c r="BI308" s="218">
        <f>IF(N308="nulová",J308,0)</f>
        <v>0</v>
      </c>
      <c r="BJ308" s="19" t="s">
        <v>83</v>
      </c>
      <c r="BK308" s="218">
        <f>ROUND(I308*H308,2)</f>
        <v>0</v>
      </c>
      <c r="BL308" s="19" t="s">
        <v>143</v>
      </c>
      <c r="BM308" s="217" t="s">
        <v>839</v>
      </c>
    </row>
    <row r="309" s="2" customFormat="1">
      <c r="A309" s="40"/>
      <c r="B309" s="41"/>
      <c r="C309" s="42"/>
      <c r="D309" s="219" t="s">
        <v>145</v>
      </c>
      <c r="E309" s="42"/>
      <c r="F309" s="220" t="s">
        <v>288</v>
      </c>
      <c r="G309" s="42"/>
      <c r="H309" s="42"/>
      <c r="I309" s="221"/>
      <c r="J309" s="42"/>
      <c r="K309" s="42"/>
      <c r="L309" s="46"/>
      <c r="M309" s="222"/>
      <c r="N309" s="223"/>
      <c r="O309" s="86"/>
      <c r="P309" s="86"/>
      <c r="Q309" s="86"/>
      <c r="R309" s="86"/>
      <c r="S309" s="86"/>
      <c r="T309" s="87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T309" s="19" t="s">
        <v>145</v>
      </c>
      <c r="AU309" s="19" t="s">
        <v>85</v>
      </c>
    </row>
    <row r="310" s="14" customFormat="1">
      <c r="A310" s="14"/>
      <c r="B310" s="235"/>
      <c r="C310" s="236"/>
      <c r="D310" s="226" t="s">
        <v>147</v>
      </c>
      <c r="E310" s="237" t="s">
        <v>19</v>
      </c>
      <c r="F310" s="238" t="s">
        <v>1157</v>
      </c>
      <c r="G310" s="236"/>
      <c r="H310" s="239">
        <v>10.512000000000001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147</v>
      </c>
      <c r="AU310" s="245" t="s">
        <v>85</v>
      </c>
      <c r="AV310" s="14" t="s">
        <v>85</v>
      </c>
      <c r="AW310" s="14" t="s">
        <v>36</v>
      </c>
      <c r="AX310" s="14" t="s">
        <v>76</v>
      </c>
      <c r="AY310" s="245" t="s">
        <v>136</v>
      </c>
    </row>
    <row r="311" s="14" customFormat="1">
      <c r="A311" s="14"/>
      <c r="B311" s="235"/>
      <c r="C311" s="236"/>
      <c r="D311" s="226" t="s">
        <v>147</v>
      </c>
      <c r="E311" s="237" t="s">
        <v>19</v>
      </c>
      <c r="F311" s="238" t="s">
        <v>1158</v>
      </c>
      <c r="G311" s="236"/>
      <c r="H311" s="239">
        <v>29.440000000000001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5" t="s">
        <v>147</v>
      </c>
      <c r="AU311" s="245" t="s">
        <v>85</v>
      </c>
      <c r="AV311" s="14" t="s">
        <v>85</v>
      </c>
      <c r="AW311" s="14" t="s">
        <v>36</v>
      </c>
      <c r="AX311" s="14" t="s">
        <v>76</v>
      </c>
      <c r="AY311" s="245" t="s">
        <v>136</v>
      </c>
    </row>
    <row r="312" s="15" customFormat="1">
      <c r="A312" s="15"/>
      <c r="B312" s="246"/>
      <c r="C312" s="247"/>
      <c r="D312" s="226" t="s">
        <v>147</v>
      </c>
      <c r="E312" s="248" t="s">
        <v>19</v>
      </c>
      <c r="F312" s="249" t="s">
        <v>152</v>
      </c>
      <c r="G312" s="247"/>
      <c r="H312" s="250">
        <v>39.951999999999998</v>
      </c>
      <c r="I312" s="251"/>
      <c r="J312" s="247"/>
      <c r="K312" s="247"/>
      <c r="L312" s="252"/>
      <c r="M312" s="253"/>
      <c r="N312" s="254"/>
      <c r="O312" s="254"/>
      <c r="P312" s="254"/>
      <c r="Q312" s="254"/>
      <c r="R312" s="254"/>
      <c r="S312" s="254"/>
      <c r="T312" s="25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6" t="s">
        <v>147</v>
      </c>
      <c r="AU312" s="256" t="s">
        <v>85</v>
      </c>
      <c r="AV312" s="15" t="s">
        <v>143</v>
      </c>
      <c r="AW312" s="15" t="s">
        <v>36</v>
      </c>
      <c r="AX312" s="15" t="s">
        <v>83</v>
      </c>
      <c r="AY312" s="256" t="s">
        <v>136</v>
      </c>
    </row>
    <row r="313" s="2" customFormat="1" ht="16.5" customHeight="1">
      <c r="A313" s="40"/>
      <c r="B313" s="41"/>
      <c r="C313" s="268" t="s">
        <v>540</v>
      </c>
      <c r="D313" s="268" t="s">
        <v>292</v>
      </c>
      <c r="E313" s="269" t="s">
        <v>1159</v>
      </c>
      <c r="F313" s="270" t="s">
        <v>508</v>
      </c>
      <c r="G313" s="271" t="s">
        <v>271</v>
      </c>
      <c r="H313" s="272">
        <v>79.903999999999996</v>
      </c>
      <c r="I313" s="273"/>
      <c r="J313" s="274">
        <f>ROUND(I313*H313,2)</f>
        <v>0</v>
      </c>
      <c r="K313" s="270" t="s">
        <v>142</v>
      </c>
      <c r="L313" s="275"/>
      <c r="M313" s="276" t="s">
        <v>19</v>
      </c>
      <c r="N313" s="277" t="s">
        <v>47</v>
      </c>
      <c r="O313" s="86"/>
      <c r="P313" s="215">
        <f>O313*H313</f>
        <v>0</v>
      </c>
      <c r="Q313" s="215">
        <v>1</v>
      </c>
      <c r="R313" s="215">
        <f>Q313*H313</f>
        <v>79.903999999999996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253</v>
      </c>
      <c r="AT313" s="217" t="s">
        <v>292</v>
      </c>
      <c r="AU313" s="217" t="s">
        <v>85</v>
      </c>
      <c r="AY313" s="19" t="s">
        <v>136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83</v>
      </c>
      <c r="BK313" s="218">
        <f>ROUND(I313*H313,2)</f>
        <v>0</v>
      </c>
      <c r="BL313" s="19" t="s">
        <v>143</v>
      </c>
      <c r="BM313" s="217" t="s">
        <v>853</v>
      </c>
    </row>
    <row r="314" s="14" customFormat="1">
      <c r="A314" s="14"/>
      <c r="B314" s="235"/>
      <c r="C314" s="236"/>
      <c r="D314" s="226" t="s">
        <v>147</v>
      </c>
      <c r="E314" s="237" t="s">
        <v>19</v>
      </c>
      <c r="F314" s="238" t="s">
        <v>1160</v>
      </c>
      <c r="G314" s="236"/>
      <c r="H314" s="239">
        <v>79.903999999999996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5" t="s">
        <v>147</v>
      </c>
      <c r="AU314" s="245" t="s">
        <v>85</v>
      </c>
      <c r="AV314" s="14" t="s">
        <v>85</v>
      </c>
      <c r="AW314" s="14" t="s">
        <v>36</v>
      </c>
      <c r="AX314" s="14" t="s">
        <v>76</v>
      </c>
      <c r="AY314" s="245" t="s">
        <v>136</v>
      </c>
    </row>
    <row r="315" s="15" customFormat="1">
      <c r="A315" s="15"/>
      <c r="B315" s="246"/>
      <c r="C315" s="247"/>
      <c r="D315" s="226" t="s">
        <v>147</v>
      </c>
      <c r="E315" s="248" t="s">
        <v>19</v>
      </c>
      <c r="F315" s="249" t="s">
        <v>152</v>
      </c>
      <c r="G315" s="247"/>
      <c r="H315" s="250">
        <v>79.903999999999996</v>
      </c>
      <c r="I315" s="251"/>
      <c r="J315" s="247"/>
      <c r="K315" s="247"/>
      <c r="L315" s="252"/>
      <c r="M315" s="253"/>
      <c r="N315" s="254"/>
      <c r="O315" s="254"/>
      <c r="P315" s="254"/>
      <c r="Q315" s="254"/>
      <c r="R315" s="254"/>
      <c r="S315" s="254"/>
      <c r="T315" s="25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6" t="s">
        <v>147</v>
      </c>
      <c r="AU315" s="256" t="s">
        <v>85</v>
      </c>
      <c r="AV315" s="15" t="s">
        <v>143</v>
      </c>
      <c r="AW315" s="15" t="s">
        <v>36</v>
      </c>
      <c r="AX315" s="15" t="s">
        <v>83</v>
      </c>
      <c r="AY315" s="256" t="s">
        <v>136</v>
      </c>
    </row>
    <row r="316" s="2" customFormat="1" ht="24.15" customHeight="1">
      <c r="A316" s="40"/>
      <c r="B316" s="41"/>
      <c r="C316" s="206" t="s">
        <v>546</v>
      </c>
      <c r="D316" s="206" t="s">
        <v>138</v>
      </c>
      <c r="E316" s="207" t="s">
        <v>1161</v>
      </c>
      <c r="F316" s="208" t="s">
        <v>1162</v>
      </c>
      <c r="G316" s="209" t="s">
        <v>141</v>
      </c>
      <c r="H316" s="210">
        <v>336.60000000000002</v>
      </c>
      <c r="I316" s="211"/>
      <c r="J316" s="212">
        <f>ROUND(I316*H316,2)</f>
        <v>0</v>
      </c>
      <c r="K316" s="208" t="s">
        <v>142</v>
      </c>
      <c r="L316" s="46"/>
      <c r="M316" s="213" t="s">
        <v>19</v>
      </c>
      <c r="N316" s="214" t="s">
        <v>47</v>
      </c>
      <c r="O316" s="86"/>
      <c r="P316" s="215">
        <f>O316*H316</f>
        <v>0</v>
      </c>
      <c r="Q316" s="215">
        <v>0</v>
      </c>
      <c r="R316" s="215">
        <f>Q316*H316</f>
        <v>0</v>
      </c>
      <c r="S316" s="215">
        <v>0</v>
      </c>
      <c r="T316" s="216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17" t="s">
        <v>143</v>
      </c>
      <c r="AT316" s="217" t="s">
        <v>138</v>
      </c>
      <c r="AU316" s="217" t="s">
        <v>85</v>
      </c>
      <c r="AY316" s="19" t="s">
        <v>136</v>
      </c>
      <c r="BE316" s="218">
        <f>IF(N316="základní",J316,0)</f>
        <v>0</v>
      </c>
      <c r="BF316" s="218">
        <f>IF(N316="snížená",J316,0)</f>
        <v>0</v>
      </c>
      <c r="BG316" s="218">
        <f>IF(N316="zákl. přenesená",J316,0)</f>
        <v>0</v>
      </c>
      <c r="BH316" s="218">
        <f>IF(N316="sníž. přenesená",J316,0)</f>
        <v>0</v>
      </c>
      <c r="BI316" s="218">
        <f>IF(N316="nulová",J316,0)</f>
        <v>0</v>
      </c>
      <c r="BJ316" s="19" t="s">
        <v>83</v>
      </c>
      <c r="BK316" s="218">
        <f>ROUND(I316*H316,2)</f>
        <v>0</v>
      </c>
      <c r="BL316" s="19" t="s">
        <v>143</v>
      </c>
      <c r="BM316" s="217" t="s">
        <v>865</v>
      </c>
    </row>
    <row r="317" s="2" customFormat="1">
      <c r="A317" s="40"/>
      <c r="B317" s="41"/>
      <c r="C317" s="42"/>
      <c r="D317" s="219" t="s">
        <v>145</v>
      </c>
      <c r="E317" s="42"/>
      <c r="F317" s="220" t="s">
        <v>1163</v>
      </c>
      <c r="G317" s="42"/>
      <c r="H317" s="42"/>
      <c r="I317" s="221"/>
      <c r="J317" s="42"/>
      <c r="K317" s="42"/>
      <c r="L317" s="46"/>
      <c r="M317" s="222"/>
      <c r="N317" s="223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145</v>
      </c>
      <c r="AU317" s="19" t="s">
        <v>85</v>
      </c>
    </row>
    <row r="318" s="14" customFormat="1">
      <c r="A318" s="14"/>
      <c r="B318" s="235"/>
      <c r="C318" s="236"/>
      <c r="D318" s="226" t="s">
        <v>147</v>
      </c>
      <c r="E318" s="237" t="s">
        <v>19</v>
      </c>
      <c r="F318" s="238" t="s">
        <v>992</v>
      </c>
      <c r="G318" s="236"/>
      <c r="H318" s="239">
        <v>10</v>
      </c>
      <c r="I318" s="240"/>
      <c r="J318" s="236"/>
      <c r="K318" s="236"/>
      <c r="L318" s="241"/>
      <c r="M318" s="242"/>
      <c r="N318" s="243"/>
      <c r="O318" s="243"/>
      <c r="P318" s="243"/>
      <c r="Q318" s="243"/>
      <c r="R318" s="243"/>
      <c r="S318" s="243"/>
      <c r="T318" s="24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5" t="s">
        <v>147</v>
      </c>
      <c r="AU318" s="245" t="s">
        <v>85</v>
      </c>
      <c r="AV318" s="14" t="s">
        <v>85</v>
      </c>
      <c r="AW318" s="14" t="s">
        <v>36</v>
      </c>
      <c r="AX318" s="14" t="s">
        <v>76</v>
      </c>
      <c r="AY318" s="245" t="s">
        <v>136</v>
      </c>
    </row>
    <row r="319" s="14" customFormat="1">
      <c r="A319" s="14"/>
      <c r="B319" s="235"/>
      <c r="C319" s="236"/>
      <c r="D319" s="226" t="s">
        <v>147</v>
      </c>
      <c r="E319" s="237" t="s">
        <v>19</v>
      </c>
      <c r="F319" s="238" t="s">
        <v>993</v>
      </c>
      <c r="G319" s="236"/>
      <c r="H319" s="239">
        <v>30</v>
      </c>
      <c r="I319" s="240"/>
      <c r="J319" s="236"/>
      <c r="K319" s="236"/>
      <c r="L319" s="241"/>
      <c r="M319" s="242"/>
      <c r="N319" s="243"/>
      <c r="O319" s="243"/>
      <c r="P319" s="243"/>
      <c r="Q319" s="243"/>
      <c r="R319" s="243"/>
      <c r="S319" s="243"/>
      <c r="T319" s="24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5" t="s">
        <v>147</v>
      </c>
      <c r="AU319" s="245" t="s">
        <v>85</v>
      </c>
      <c r="AV319" s="14" t="s">
        <v>85</v>
      </c>
      <c r="AW319" s="14" t="s">
        <v>36</v>
      </c>
      <c r="AX319" s="14" t="s">
        <v>76</v>
      </c>
      <c r="AY319" s="245" t="s">
        <v>136</v>
      </c>
    </row>
    <row r="320" s="14" customFormat="1">
      <c r="A320" s="14"/>
      <c r="B320" s="235"/>
      <c r="C320" s="236"/>
      <c r="D320" s="226" t="s">
        <v>147</v>
      </c>
      <c r="E320" s="237" t="s">
        <v>19</v>
      </c>
      <c r="F320" s="238" t="s">
        <v>994</v>
      </c>
      <c r="G320" s="236"/>
      <c r="H320" s="239">
        <v>20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147</v>
      </c>
      <c r="AU320" s="245" t="s">
        <v>85</v>
      </c>
      <c r="AV320" s="14" t="s">
        <v>85</v>
      </c>
      <c r="AW320" s="14" t="s">
        <v>36</v>
      </c>
      <c r="AX320" s="14" t="s">
        <v>76</v>
      </c>
      <c r="AY320" s="245" t="s">
        <v>136</v>
      </c>
    </row>
    <row r="321" s="14" customFormat="1">
      <c r="A321" s="14"/>
      <c r="B321" s="235"/>
      <c r="C321" s="236"/>
      <c r="D321" s="226" t="s">
        <v>147</v>
      </c>
      <c r="E321" s="237" t="s">
        <v>19</v>
      </c>
      <c r="F321" s="238" t="s">
        <v>995</v>
      </c>
      <c r="G321" s="236"/>
      <c r="H321" s="239">
        <v>276.60000000000002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5" t="s">
        <v>147</v>
      </c>
      <c r="AU321" s="245" t="s">
        <v>85</v>
      </c>
      <c r="AV321" s="14" t="s">
        <v>85</v>
      </c>
      <c r="AW321" s="14" t="s">
        <v>36</v>
      </c>
      <c r="AX321" s="14" t="s">
        <v>76</v>
      </c>
      <c r="AY321" s="245" t="s">
        <v>136</v>
      </c>
    </row>
    <row r="322" s="16" customFormat="1">
      <c r="A322" s="16"/>
      <c r="B322" s="257"/>
      <c r="C322" s="258"/>
      <c r="D322" s="226" t="s">
        <v>147</v>
      </c>
      <c r="E322" s="259" t="s">
        <v>19</v>
      </c>
      <c r="F322" s="260" t="s">
        <v>181</v>
      </c>
      <c r="G322" s="258"/>
      <c r="H322" s="261">
        <v>336.60000000000002</v>
      </c>
      <c r="I322" s="262"/>
      <c r="J322" s="258"/>
      <c r="K322" s="258"/>
      <c r="L322" s="263"/>
      <c r="M322" s="264"/>
      <c r="N322" s="265"/>
      <c r="O322" s="265"/>
      <c r="P322" s="265"/>
      <c r="Q322" s="265"/>
      <c r="R322" s="265"/>
      <c r="S322" s="265"/>
      <c r="T322" s="266"/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T322" s="267" t="s">
        <v>147</v>
      </c>
      <c r="AU322" s="267" t="s">
        <v>85</v>
      </c>
      <c r="AV322" s="16" t="s">
        <v>157</v>
      </c>
      <c r="AW322" s="16" t="s">
        <v>36</v>
      </c>
      <c r="AX322" s="16" t="s">
        <v>76</v>
      </c>
      <c r="AY322" s="267" t="s">
        <v>136</v>
      </c>
    </row>
    <row r="323" s="15" customFormat="1">
      <c r="A323" s="15"/>
      <c r="B323" s="246"/>
      <c r="C323" s="247"/>
      <c r="D323" s="226" t="s">
        <v>147</v>
      </c>
      <c r="E323" s="248" t="s">
        <v>19</v>
      </c>
      <c r="F323" s="249" t="s">
        <v>152</v>
      </c>
      <c r="G323" s="247"/>
      <c r="H323" s="250">
        <v>336.60000000000002</v>
      </c>
      <c r="I323" s="251"/>
      <c r="J323" s="247"/>
      <c r="K323" s="247"/>
      <c r="L323" s="252"/>
      <c r="M323" s="253"/>
      <c r="N323" s="254"/>
      <c r="O323" s="254"/>
      <c r="P323" s="254"/>
      <c r="Q323" s="254"/>
      <c r="R323" s="254"/>
      <c r="S323" s="254"/>
      <c r="T323" s="25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56" t="s">
        <v>147</v>
      </c>
      <c r="AU323" s="256" t="s">
        <v>85</v>
      </c>
      <c r="AV323" s="15" t="s">
        <v>143</v>
      </c>
      <c r="AW323" s="15" t="s">
        <v>36</v>
      </c>
      <c r="AX323" s="15" t="s">
        <v>83</v>
      </c>
      <c r="AY323" s="256" t="s">
        <v>136</v>
      </c>
    </row>
    <row r="324" s="2" customFormat="1" ht="24.15" customHeight="1">
      <c r="A324" s="40"/>
      <c r="B324" s="41"/>
      <c r="C324" s="206" t="s">
        <v>554</v>
      </c>
      <c r="D324" s="206" t="s">
        <v>138</v>
      </c>
      <c r="E324" s="207" t="s">
        <v>1164</v>
      </c>
      <c r="F324" s="208" t="s">
        <v>1165</v>
      </c>
      <c r="G324" s="209" t="s">
        <v>141</v>
      </c>
      <c r="H324" s="210">
        <v>336.60000000000002</v>
      </c>
      <c r="I324" s="211"/>
      <c r="J324" s="212">
        <f>ROUND(I324*H324,2)</f>
        <v>0</v>
      </c>
      <c r="K324" s="208" t="s">
        <v>142</v>
      </c>
      <c r="L324" s="46"/>
      <c r="M324" s="213" t="s">
        <v>19</v>
      </c>
      <c r="N324" s="214" t="s">
        <v>47</v>
      </c>
      <c r="O324" s="86"/>
      <c r="P324" s="215">
        <f>O324*H324</f>
        <v>0</v>
      </c>
      <c r="Q324" s="215">
        <v>0</v>
      </c>
      <c r="R324" s="215">
        <f>Q324*H324</f>
        <v>0</v>
      </c>
      <c r="S324" s="215">
        <v>0</v>
      </c>
      <c r="T324" s="216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17" t="s">
        <v>143</v>
      </c>
      <c r="AT324" s="217" t="s">
        <v>138</v>
      </c>
      <c r="AU324" s="217" t="s">
        <v>85</v>
      </c>
      <c r="AY324" s="19" t="s">
        <v>136</v>
      </c>
      <c r="BE324" s="218">
        <f>IF(N324="základní",J324,0)</f>
        <v>0</v>
      </c>
      <c r="BF324" s="218">
        <f>IF(N324="snížená",J324,0)</f>
        <v>0</v>
      </c>
      <c r="BG324" s="218">
        <f>IF(N324="zákl. přenesená",J324,0)</f>
        <v>0</v>
      </c>
      <c r="BH324" s="218">
        <f>IF(N324="sníž. přenesená",J324,0)</f>
        <v>0</v>
      </c>
      <c r="BI324" s="218">
        <f>IF(N324="nulová",J324,0)</f>
        <v>0</v>
      </c>
      <c r="BJ324" s="19" t="s">
        <v>83</v>
      </c>
      <c r="BK324" s="218">
        <f>ROUND(I324*H324,2)</f>
        <v>0</v>
      </c>
      <c r="BL324" s="19" t="s">
        <v>143</v>
      </c>
      <c r="BM324" s="217" t="s">
        <v>875</v>
      </c>
    </row>
    <row r="325" s="2" customFormat="1">
      <c r="A325" s="40"/>
      <c r="B325" s="41"/>
      <c r="C325" s="42"/>
      <c r="D325" s="219" t="s">
        <v>145</v>
      </c>
      <c r="E325" s="42"/>
      <c r="F325" s="220" t="s">
        <v>1166</v>
      </c>
      <c r="G325" s="42"/>
      <c r="H325" s="42"/>
      <c r="I325" s="221"/>
      <c r="J325" s="42"/>
      <c r="K325" s="42"/>
      <c r="L325" s="46"/>
      <c r="M325" s="222"/>
      <c r="N325" s="223"/>
      <c r="O325" s="86"/>
      <c r="P325" s="86"/>
      <c r="Q325" s="86"/>
      <c r="R325" s="86"/>
      <c r="S325" s="86"/>
      <c r="T325" s="87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T325" s="19" t="s">
        <v>145</v>
      </c>
      <c r="AU325" s="19" t="s">
        <v>85</v>
      </c>
    </row>
    <row r="326" s="14" customFormat="1">
      <c r="A326" s="14"/>
      <c r="B326" s="235"/>
      <c r="C326" s="236"/>
      <c r="D326" s="226" t="s">
        <v>147</v>
      </c>
      <c r="E326" s="237" t="s">
        <v>19</v>
      </c>
      <c r="F326" s="238" t="s">
        <v>992</v>
      </c>
      <c r="G326" s="236"/>
      <c r="H326" s="239">
        <v>10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5" t="s">
        <v>147</v>
      </c>
      <c r="AU326" s="245" t="s">
        <v>85</v>
      </c>
      <c r="AV326" s="14" t="s">
        <v>85</v>
      </c>
      <c r="AW326" s="14" t="s">
        <v>36</v>
      </c>
      <c r="AX326" s="14" t="s">
        <v>76</v>
      </c>
      <c r="AY326" s="245" t="s">
        <v>136</v>
      </c>
    </row>
    <row r="327" s="14" customFormat="1">
      <c r="A327" s="14"/>
      <c r="B327" s="235"/>
      <c r="C327" s="236"/>
      <c r="D327" s="226" t="s">
        <v>147</v>
      </c>
      <c r="E327" s="237" t="s">
        <v>19</v>
      </c>
      <c r="F327" s="238" t="s">
        <v>993</v>
      </c>
      <c r="G327" s="236"/>
      <c r="H327" s="239">
        <v>30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5" t="s">
        <v>147</v>
      </c>
      <c r="AU327" s="245" t="s">
        <v>85</v>
      </c>
      <c r="AV327" s="14" t="s">
        <v>85</v>
      </c>
      <c r="AW327" s="14" t="s">
        <v>36</v>
      </c>
      <c r="AX327" s="14" t="s">
        <v>76</v>
      </c>
      <c r="AY327" s="245" t="s">
        <v>136</v>
      </c>
    </row>
    <row r="328" s="14" customFormat="1">
      <c r="A328" s="14"/>
      <c r="B328" s="235"/>
      <c r="C328" s="236"/>
      <c r="D328" s="226" t="s">
        <v>147</v>
      </c>
      <c r="E328" s="237" t="s">
        <v>19</v>
      </c>
      <c r="F328" s="238" t="s">
        <v>994</v>
      </c>
      <c r="G328" s="236"/>
      <c r="H328" s="239">
        <v>20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5" t="s">
        <v>147</v>
      </c>
      <c r="AU328" s="245" t="s">
        <v>85</v>
      </c>
      <c r="AV328" s="14" t="s">
        <v>85</v>
      </c>
      <c r="AW328" s="14" t="s">
        <v>36</v>
      </c>
      <c r="AX328" s="14" t="s">
        <v>76</v>
      </c>
      <c r="AY328" s="245" t="s">
        <v>136</v>
      </c>
    </row>
    <row r="329" s="14" customFormat="1">
      <c r="A329" s="14"/>
      <c r="B329" s="235"/>
      <c r="C329" s="236"/>
      <c r="D329" s="226" t="s">
        <v>147</v>
      </c>
      <c r="E329" s="237" t="s">
        <v>19</v>
      </c>
      <c r="F329" s="238" t="s">
        <v>995</v>
      </c>
      <c r="G329" s="236"/>
      <c r="H329" s="239">
        <v>276.60000000000002</v>
      </c>
      <c r="I329" s="240"/>
      <c r="J329" s="236"/>
      <c r="K329" s="236"/>
      <c r="L329" s="241"/>
      <c r="M329" s="242"/>
      <c r="N329" s="243"/>
      <c r="O329" s="243"/>
      <c r="P329" s="243"/>
      <c r="Q329" s="243"/>
      <c r="R329" s="243"/>
      <c r="S329" s="243"/>
      <c r="T329" s="24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5" t="s">
        <v>147</v>
      </c>
      <c r="AU329" s="245" t="s">
        <v>85</v>
      </c>
      <c r="AV329" s="14" t="s">
        <v>85</v>
      </c>
      <c r="AW329" s="14" t="s">
        <v>36</v>
      </c>
      <c r="AX329" s="14" t="s">
        <v>76</v>
      </c>
      <c r="AY329" s="245" t="s">
        <v>136</v>
      </c>
    </row>
    <row r="330" s="16" customFormat="1">
      <c r="A330" s="16"/>
      <c r="B330" s="257"/>
      <c r="C330" s="258"/>
      <c r="D330" s="226" t="s">
        <v>147</v>
      </c>
      <c r="E330" s="259" t="s">
        <v>19</v>
      </c>
      <c r="F330" s="260" t="s">
        <v>181</v>
      </c>
      <c r="G330" s="258"/>
      <c r="H330" s="261">
        <v>336.60000000000002</v>
      </c>
      <c r="I330" s="262"/>
      <c r="J330" s="258"/>
      <c r="K330" s="258"/>
      <c r="L330" s="263"/>
      <c r="M330" s="264"/>
      <c r="N330" s="265"/>
      <c r="O330" s="265"/>
      <c r="P330" s="265"/>
      <c r="Q330" s="265"/>
      <c r="R330" s="265"/>
      <c r="S330" s="265"/>
      <c r="T330" s="266"/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T330" s="267" t="s">
        <v>147</v>
      </c>
      <c r="AU330" s="267" t="s">
        <v>85</v>
      </c>
      <c r="AV330" s="16" t="s">
        <v>157</v>
      </c>
      <c r="AW330" s="16" t="s">
        <v>36</v>
      </c>
      <c r="AX330" s="16" t="s">
        <v>76</v>
      </c>
      <c r="AY330" s="267" t="s">
        <v>136</v>
      </c>
    </row>
    <row r="331" s="15" customFormat="1">
      <c r="A331" s="15"/>
      <c r="B331" s="246"/>
      <c r="C331" s="247"/>
      <c r="D331" s="226" t="s">
        <v>147</v>
      </c>
      <c r="E331" s="248" t="s">
        <v>19</v>
      </c>
      <c r="F331" s="249" t="s">
        <v>152</v>
      </c>
      <c r="G331" s="247"/>
      <c r="H331" s="250">
        <v>336.60000000000002</v>
      </c>
      <c r="I331" s="251"/>
      <c r="J331" s="247"/>
      <c r="K331" s="247"/>
      <c r="L331" s="252"/>
      <c r="M331" s="253"/>
      <c r="N331" s="254"/>
      <c r="O331" s="254"/>
      <c r="P331" s="254"/>
      <c r="Q331" s="254"/>
      <c r="R331" s="254"/>
      <c r="S331" s="254"/>
      <c r="T331" s="25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56" t="s">
        <v>147</v>
      </c>
      <c r="AU331" s="256" t="s">
        <v>85</v>
      </c>
      <c r="AV331" s="15" t="s">
        <v>143</v>
      </c>
      <c r="AW331" s="15" t="s">
        <v>36</v>
      </c>
      <c r="AX331" s="15" t="s">
        <v>83</v>
      </c>
      <c r="AY331" s="256" t="s">
        <v>136</v>
      </c>
    </row>
    <row r="332" s="2" customFormat="1" ht="16.5" customHeight="1">
      <c r="A332" s="40"/>
      <c r="B332" s="41"/>
      <c r="C332" s="268" t="s">
        <v>558</v>
      </c>
      <c r="D332" s="268" t="s">
        <v>292</v>
      </c>
      <c r="E332" s="269" t="s">
        <v>306</v>
      </c>
      <c r="F332" s="270" t="s">
        <v>307</v>
      </c>
      <c r="G332" s="271" t="s">
        <v>308</v>
      </c>
      <c r="H332" s="272">
        <v>10.098000000000001</v>
      </c>
      <c r="I332" s="273"/>
      <c r="J332" s="274">
        <f>ROUND(I332*H332,2)</f>
        <v>0</v>
      </c>
      <c r="K332" s="270" t="s">
        <v>142</v>
      </c>
      <c r="L332" s="275"/>
      <c r="M332" s="276" t="s">
        <v>19</v>
      </c>
      <c r="N332" s="277" t="s">
        <v>47</v>
      </c>
      <c r="O332" s="86"/>
      <c r="P332" s="215">
        <f>O332*H332</f>
        <v>0</v>
      </c>
      <c r="Q332" s="215">
        <v>0.001</v>
      </c>
      <c r="R332" s="215">
        <f>Q332*H332</f>
        <v>0.010098000000000001</v>
      </c>
      <c r="S332" s="215">
        <v>0</v>
      </c>
      <c r="T332" s="216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17" t="s">
        <v>253</v>
      </c>
      <c r="AT332" s="217" t="s">
        <v>292</v>
      </c>
      <c r="AU332" s="217" t="s">
        <v>85</v>
      </c>
      <c r="AY332" s="19" t="s">
        <v>136</v>
      </c>
      <c r="BE332" s="218">
        <f>IF(N332="základní",J332,0)</f>
        <v>0</v>
      </c>
      <c r="BF332" s="218">
        <f>IF(N332="snížená",J332,0)</f>
        <v>0</v>
      </c>
      <c r="BG332" s="218">
        <f>IF(N332="zákl. přenesená",J332,0)</f>
        <v>0</v>
      </c>
      <c r="BH332" s="218">
        <f>IF(N332="sníž. přenesená",J332,0)</f>
        <v>0</v>
      </c>
      <c r="BI332" s="218">
        <f>IF(N332="nulová",J332,0)</f>
        <v>0</v>
      </c>
      <c r="BJ332" s="19" t="s">
        <v>83</v>
      </c>
      <c r="BK332" s="218">
        <f>ROUND(I332*H332,2)</f>
        <v>0</v>
      </c>
      <c r="BL332" s="19" t="s">
        <v>143</v>
      </c>
      <c r="BM332" s="217" t="s">
        <v>885</v>
      </c>
    </row>
    <row r="333" s="14" customFormat="1">
      <c r="A333" s="14"/>
      <c r="B333" s="235"/>
      <c r="C333" s="236"/>
      <c r="D333" s="226" t="s">
        <v>147</v>
      </c>
      <c r="E333" s="237" t="s">
        <v>19</v>
      </c>
      <c r="F333" s="238" t="s">
        <v>1167</v>
      </c>
      <c r="G333" s="236"/>
      <c r="H333" s="239">
        <v>10.098000000000001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5" t="s">
        <v>147</v>
      </c>
      <c r="AU333" s="245" t="s">
        <v>85</v>
      </c>
      <c r="AV333" s="14" t="s">
        <v>85</v>
      </c>
      <c r="AW333" s="14" t="s">
        <v>36</v>
      </c>
      <c r="AX333" s="14" t="s">
        <v>76</v>
      </c>
      <c r="AY333" s="245" t="s">
        <v>136</v>
      </c>
    </row>
    <row r="334" s="15" customFormat="1">
      <c r="A334" s="15"/>
      <c r="B334" s="246"/>
      <c r="C334" s="247"/>
      <c r="D334" s="226" t="s">
        <v>147</v>
      </c>
      <c r="E334" s="248" t="s">
        <v>19</v>
      </c>
      <c r="F334" s="249" t="s">
        <v>152</v>
      </c>
      <c r="G334" s="247"/>
      <c r="H334" s="250">
        <v>10.098000000000001</v>
      </c>
      <c r="I334" s="251"/>
      <c r="J334" s="247"/>
      <c r="K334" s="247"/>
      <c r="L334" s="252"/>
      <c r="M334" s="253"/>
      <c r="N334" s="254"/>
      <c r="O334" s="254"/>
      <c r="P334" s="254"/>
      <c r="Q334" s="254"/>
      <c r="R334" s="254"/>
      <c r="S334" s="254"/>
      <c r="T334" s="25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6" t="s">
        <v>147</v>
      </c>
      <c r="AU334" s="256" t="s">
        <v>85</v>
      </c>
      <c r="AV334" s="15" t="s">
        <v>143</v>
      </c>
      <c r="AW334" s="15" t="s">
        <v>36</v>
      </c>
      <c r="AX334" s="15" t="s">
        <v>83</v>
      </c>
      <c r="AY334" s="256" t="s">
        <v>136</v>
      </c>
    </row>
    <row r="335" s="12" customFormat="1" ht="22.8" customHeight="1">
      <c r="A335" s="12"/>
      <c r="B335" s="190"/>
      <c r="C335" s="191"/>
      <c r="D335" s="192" t="s">
        <v>75</v>
      </c>
      <c r="E335" s="204" t="s">
        <v>85</v>
      </c>
      <c r="F335" s="204" t="s">
        <v>311</v>
      </c>
      <c r="G335" s="191"/>
      <c r="H335" s="191"/>
      <c r="I335" s="194"/>
      <c r="J335" s="205">
        <f>BK335</f>
        <v>0</v>
      </c>
      <c r="K335" s="191"/>
      <c r="L335" s="196"/>
      <c r="M335" s="197"/>
      <c r="N335" s="198"/>
      <c r="O335" s="198"/>
      <c r="P335" s="199">
        <f>SUM(P336:P344)</f>
        <v>0</v>
      </c>
      <c r="Q335" s="198"/>
      <c r="R335" s="199">
        <f>SUM(R336:R344)</f>
        <v>19.79508912</v>
      </c>
      <c r="S335" s="198"/>
      <c r="T335" s="200">
        <f>SUM(T336:T344)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01" t="s">
        <v>83</v>
      </c>
      <c r="AT335" s="202" t="s">
        <v>75</v>
      </c>
      <c r="AU335" s="202" t="s">
        <v>83</v>
      </c>
      <c r="AY335" s="201" t="s">
        <v>136</v>
      </c>
      <c r="BK335" s="203">
        <f>SUM(BK336:BK344)</f>
        <v>0</v>
      </c>
    </row>
    <row r="336" s="2" customFormat="1" ht="37.8" customHeight="1">
      <c r="A336" s="40"/>
      <c r="B336" s="41"/>
      <c r="C336" s="206" t="s">
        <v>565</v>
      </c>
      <c r="D336" s="206" t="s">
        <v>138</v>
      </c>
      <c r="E336" s="207" t="s">
        <v>1168</v>
      </c>
      <c r="F336" s="208" t="s">
        <v>1169</v>
      </c>
      <c r="G336" s="209" t="s">
        <v>160</v>
      </c>
      <c r="H336" s="210">
        <v>116.5</v>
      </c>
      <c r="I336" s="211"/>
      <c r="J336" s="212">
        <f>ROUND(I336*H336,2)</f>
        <v>0</v>
      </c>
      <c r="K336" s="208" t="s">
        <v>142</v>
      </c>
      <c r="L336" s="46"/>
      <c r="M336" s="213" t="s">
        <v>19</v>
      </c>
      <c r="N336" s="214" t="s">
        <v>47</v>
      </c>
      <c r="O336" s="86"/>
      <c r="P336" s="215">
        <f>O336*H336</f>
        <v>0</v>
      </c>
      <c r="Q336" s="215">
        <v>0.14466000000000001</v>
      </c>
      <c r="R336" s="215">
        <f>Q336*H336</f>
        <v>16.852890000000002</v>
      </c>
      <c r="S336" s="215">
        <v>0</v>
      </c>
      <c r="T336" s="216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17" t="s">
        <v>143</v>
      </c>
      <c r="AT336" s="217" t="s">
        <v>138</v>
      </c>
      <c r="AU336" s="217" t="s">
        <v>85</v>
      </c>
      <c r="AY336" s="19" t="s">
        <v>136</v>
      </c>
      <c r="BE336" s="218">
        <f>IF(N336="základní",J336,0)</f>
        <v>0</v>
      </c>
      <c r="BF336" s="218">
        <f>IF(N336="snížená",J336,0)</f>
        <v>0</v>
      </c>
      <c r="BG336" s="218">
        <f>IF(N336="zákl. přenesená",J336,0)</f>
        <v>0</v>
      </c>
      <c r="BH336" s="218">
        <f>IF(N336="sníž. přenesená",J336,0)</f>
        <v>0</v>
      </c>
      <c r="BI336" s="218">
        <f>IF(N336="nulová",J336,0)</f>
        <v>0</v>
      </c>
      <c r="BJ336" s="19" t="s">
        <v>83</v>
      </c>
      <c r="BK336" s="218">
        <f>ROUND(I336*H336,2)</f>
        <v>0</v>
      </c>
      <c r="BL336" s="19" t="s">
        <v>143</v>
      </c>
      <c r="BM336" s="217" t="s">
        <v>894</v>
      </c>
    </row>
    <row r="337" s="2" customFormat="1">
      <c r="A337" s="40"/>
      <c r="B337" s="41"/>
      <c r="C337" s="42"/>
      <c r="D337" s="219" t="s">
        <v>145</v>
      </c>
      <c r="E337" s="42"/>
      <c r="F337" s="220" t="s">
        <v>1170</v>
      </c>
      <c r="G337" s="42"/>
      <c r="H337" s="42"/>
      <c r="I337" s="221"/>
      <c r="J337" s="42"/>
      <c r="K337" s="42"/>
      <c r="L337" s="46"/>
      <c r="M337" s="222"/>
      <c r="N337" s="223"/>
      <c r="O337" s="86"/>
      <c r="P337" s="86"/>
      <c r="Q337" s="86"/>
      <c r="R337" s="86"/>
      <c r="S337" s="86"/>
      <c r="T337" s="87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T337" s="19" t="s">
        <v>145</v>
      </c>
      <c r="AU337" s="19" t="s">
        <v>85</v>
      </c>
    </row>
    <row r="338" s="14" customFormat="1">
      <c r="A338" s="14"/>
      <c r="B338" s="235"/>
      <c r="C338" s="236"/>
      <c r="D338" s="226" t="s">
        <v>147</v>
      </c>
      <c r="E338" s="237" t="s">
        <v>19</v>
      </c>
      <c r="F338" s="238" t="s">
        <v>1171</v>
      </c>
      <c r="G338" s="236"/>
      <c r="H338" s="239">
        <v>36.5</v>
      </c>
      <c r="I338" s="240"/>
      <c r="J338" s="236"/>
      <c r="K338" s="236"/>
      <c r="L338" s="241"/>
      <c r="M338" s="242"/>
      <c r="N338" s="243"/>
      <c r="O338" s="243"/>
      <c r="P338" s="243"/>
      <c r="Q338" s="243"/>
      <c r="R338" s="243"/>
      <c r="S338" s="243"/>
      <c r="T338" s="24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5" t="s">
        <v>147</v>
      </c>
      <c r="AU338" s="245" t="s">
        <v>85</v>
      </c>
      <c r="AV338" s="14" t="s">
        <v>85</v>
      </c>
      <c r="AW338" s="14" t="s">
        <v>36</v>
      </c>
      <c r="AX338" s="14" t="s">
        <v>76</v>
      </c>
      <c r="AY338" s="245" t="s">
        <v>136</v>
      </c>
    </row>
    <row r="339" s="14" customFormat="1">
      <c r="A339" s="14"/>
      <c r="B339" s="235"/>
      <c r="C339" s="236"/>
      <c r="D339" s="226" t="s">
        <v>147</v>
      </c>
      <c r="E339" s="237" t="s">
        <v>19</v>
      </c>
      <c r="F339" s="238" t="s">
        <v>1172</v>
      </c>
      <c r="G339" s="236"/>
      <c r="H339" s="239">
        <v>80</v>
      </c>
      <c r="I339" s="240"/>
      <c r="J339" s="236"/>
      <c r="K339" s="236"/>
      <c r="L339" s="241"/>
      <c r="M339" s="242"/>
      <c r="N339" s="243"/>
      <c r="O339" s="243"/>
      <c r="P339" s="243"/>
      <c r="Q339" s="243"/>
      <c r="R339" s="243"/>
      <c r="S339" s="243"/>
      <c r="T339" s="24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5" t="s">
        <v>147</v>
      </c>
      <c r="AU339" s="245" t="s">
        <v>85</v>
      </c>
      <c r="AV339" s="14" t="s">
        <v>85</v>
      </c>
      <c r="AW339" s="14" t="s">
        <v>36</v>
      </c>
      <c r="AX339" s="14" t="s">
        <v>76</v>
      </c>
      <c r="AY339" s="245" t="s">
        <v>136</v>
      </c>
    </row>
    <row r="340" s="15" customFormat="1">
      <c r="A340" s="15"/>
      <c r="B340" s="246"/>
      <c r="C340" s="247"/>
      <c r="D340" s="226" t="s">
        <v>147</v>
      </c>
      <c r="E340" s="248" t="s">
        <v>19</v>
      </c>
      <c r="F340" s="249" t="s">
        <v>152</v>
      </c>
      <c r="G340" s="247"/>
      <c r="H340" s="250">
        <v>116.5</v>
      </c>
      <c r="I340" s="251"/>
      <c r="J340" s="247"/>
      <c r="K340" s="247"/>
      <c r="L340" s="252"/>
      <c r="M340" s="253"/>
      <c r="N340" s="254"/>
      <c r="O340" s="254"/>
      <c r="P340" s="254"/>
      <c r="Q340" s="254"/>
      <c r="R340" s="254"/>
      <c r="S340" s="254"/>
      <c r="T340" s="25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6" t="s">
        <v>147</v>
      </c>
      <c r="AU340" s="256" t="s">
        <v>85</v>
      </c>
      <c r="AV340" s="15" t="s">
        <v>143</v>
      </c>
      <c r="AW340" s="15" t="s">
        <v>36</v>
      </c>
      <c r="AX340" s="15" t="s">
        <v>83</v>
      </c>
      <c r="AY340" s="256" t="s">
        <v>136</v>
      </c>
    </row>
    <row r="341" s="2" customFormat="1" ht="21.75" customHeight="1">
      <c r="A341" s="40"/>
      <c r="B341" s="41"/>
      <c r="C341" s="206" t="s">
        <v>569</v>
      </c>
      <c r="D341" s="206" t="s">
        <v>138</v>
      </c>
      <c r="E341" s="207" t="s">
        <v>1173</v>
      </c>
      <c r="F341" s="208" t="s">
        <v>1174</v>
      </c>
      <c r="G341" s="209" t="s">
        <v>200</v>
      </c>
      <c r="H341" s="210">
        <v>1.1759999999999999</v>
      </c>
      <c r="I341" s="211"/>
      <c r="J341" s="212">
        <f>ROUND(I341*H341,2)</f>
        <v>0</v>
      </c>
      <c r="K341" s="208" t="s">
        <v>142</v>
      </c>
      <c r="L341" s="46"/>
      <c r="M341" s="213" t="s">
        <v>19</v>
      </c>
      <c r="N341" s="214" t="s">
        <v>47</v>
      </c>
      <c r="O341" s="86"/>
      <c r="P341" s="215">
        <f>O341*H341</f>
        <v>0</v>
      </c>
      <c r="Q341" s="215">
        <v>2.5018699999999998</v>
      </c>
      <c r="R341" s="215">
        <f>Q341*H341</f>
        <v>2.9421991199999997</v>
      </c>
      <c r="S341" s="215">
        <v>0</v>
      </c>
      <c r="T341" s="216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17" t="s">
        <v>143</v>
      </c>
      <c r="AT341" s="217" t="s">
        <v>138</v>
      </c>
      <c r="AU341" s="217" t="s">
        <v>85</v>
      </c>
      <c r="AY341" s="19" t="s">
        <v>136</v>
      </c>
      <c r="BE341" s="218">
        <f>IF(N341="základní",J341,0)</f>
        <v>0</v>
      </c>
      <c r="BF341" s="218">
        <f>IF(N341="snížená",J341,0)</f>
        <v>0</v>
      </c>
      <c r="BG341" s="218">
        <f>IF(N341="zákl. přenesená",J341,0)</f>
        <v>0</v>
      </c>
      <c r="BH341" s="218">
        <f>IF(N341="sníž. přenesená",J341,0)</f>
        <v>0</v>
      </c>
      <c r="BI341" s="218">
        <f>IF(N341="nulová",J341,0)</f>
        <v>0</v>
      </c>
      <c r="BJ341" s="19" t="s">
        <v>83</v>
      </c>
      <c r="BK341" s="218">
        <f>ROUND(I341*H341,2)</f>
        <v>0</v>
      </c>
      <c r="BL341" s="19" t="s">
        <v>143</v>
      </c>
      <c r="BM341" s="217" t="s">
        <v>911</v>
      </c>
    </row>
    <row r="342" s="2" customFormat="1">
      <c r="A342" s="40"/>
      <c r="B342" s="41"/>
      <c r="C342" s="42"/>
      <c r="D342" s="219" t="s">
        <v>145</v>
      </c>
      <c r="E342" s="42"/>
      <c r="F342" s="220" t="s">
        <v>1175</v>
      </c>
      <c r="G342" s="42"/>
      <c r="H342" s="42"/>
      <c r="I342" s="221"/>
      <c r="J342" s="42"/>
      <c r="K342" s="42"/>
      <c r="L342" s="46"/>
      <c r="M342" s="222"/>
      <c r="N342" s="223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145</v>
      </c>
      <c r="AU342" s="19" t="s">
        <v>85</v>
      </c>
    </row>
    <row r="343" s="14" customFormat="1">
      <c r="A343" s="14"/>
      <c r="B343" s="235"/>
      <c r="C343" s="236"/>
      <c r="D343" s="226" t="s">
        <v>147</v>
      </c>
      <c r="E343" s="237" t="s">
        <v>19</v>
      </c>
      <c r="F343" s="238" t="s">
        <v>1139</v>
      </c>
      <c r="G343" s="236"/>
      <c r="H343" s="239">
        <v>1.1759999999999999</v>
      </c>
      <c r="I343" s="240"/>
      <c r="J343" s="236"/>
      <c r="K343" s="236"/>
      <c r="L343" s="241"/>
      <c r="M343" s="242"/>
      <c r="N343" s="243"/>
      <c r="O343" s="243"/>
      <c r="P343" s="243"/>
      <c r="Q343" s="243"/>
      <c r="R343" s="243"/>
      <c r="S343" s="243"/>
      <c r="T343" s="24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5" t="s">
        <v>147</v>
      </c>
      <c r="AU343" s="245" t="s">
        <v>85</v>
      </c>
      <c r="AV343" s="14" t="s">
        <v>85</v>
      </c>
      <c r="AW343" s="14" t="s">
        <v>36</v>
      </c>
      <c r="AX343" s="14" t="s">
        <v>76</v>
      </c>
      <c r="AY343" s="245" t="s">
        <v>136</v>
      </c>
    </row>
    <row r="344" s="15" customFormat="1">
      <c r="A344" s="15"/>
      <c r="B344" s="246"/>
      <c r="C344" s="247"/>
      <c r="D344" s="226" t="s">
        <v>147</v>
      </c>
      <c r="E344" s="248" t="s">
        <v>19</v>
      </c>
      <c r="F344" s="249" t="s">
        <v>152</v>
      </c>
      <c r="G344" s="247"/>
      <c r="H344" s="250">
        <v>1.1759999999999999</v>
      </c>
      <c r="I344" s="251"/>
      <c r="J344" s="247"/>
      <c r="K344" s="247"/>
      <c r="L344" s="252"/>
      <c r="M344" s="253"/>
      <c r="N344" s="254"/>
      <c r="O344" s="254"/>
      <c r="P344" s="254"/>
      <c r="Q344" s="254"/>
      <c r="R344" s="254"/>
      <c r="S344" s="254"/>
      <c r="T344" s="25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56" t="s">
        <v>147</v>
      </c>
      <c r="AU344" s="256" t="s">
        <v>85</v>
      </c>
      <c r="AV344" s="15" t="s">
        <v>143</v>
      </c>
      <c r="AW344" s="15" t="s">
        <v>36</v>
      </c>
      <c r="AX344" s="15" t="s">
        <v>83</v>
      </c>
      <c r="AY344" s="256" t="s">
        <v>136</v>
      </c>
    </row>
    <row r="345" s="12" customFormat="1" ht="22.8" customHeight="1">
      <c r="A345" s="12"/>
      <c r="B345" s="190"/>
      <c r="C345" s="191"/>
      <c r="D345" s="192" t="s">
        <v>75</v>
      </c>
      <c r="E345" s="204" t="s">
        <v>157</v>
      </c>
      <c r="F345" s="204" t="s">
        <v>346</v>
      </c>
      <c r="G345" s="191"/>
      <c r="H345" s="191"/>
      <c r="I345" s="194"/>
      <c r="J345" s="205">
        <f>BK345</f>
        <v>0</v>
      </c>
      <c r="K345" s="191"/>
      <c r="L345" s="196"/>
      <c r="M345" s="197"/>
      <c r="N345" s="198"/>
      <c r="O345" s="198"/>
      <c r="P345" s="199">
        <f>SUM(P346:P357)</f>
        <v>0</v>
      </c>
      <c r="Q345" s="198"/>
      <c r="R345" s="199">
        <f>SUM(R346:R357)</f>
        <v>0.12</v>
      </c>
      <c r="S345" s="198"/>
      <c r="T345" s="200">
        <f>SUM(T346:T357)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1" t="s">
        <v>83</v>
      </c>
      <c r="AT345" s="202" t="s">
        <v>75</v>
      </c>
      <c r="AU345" s="202" t="s">
        <v>83</v>
      </c>
      <c r="AY345" s="201" t="s">
        <v>136</v>
      </c>
      <c r="BK345" s="203">
        <f>SUM(BK346:BK357)</f>
        <v>0</v>
      </c>
    </row>
    <row r="346" s="2" customFormat="1" ht="16.5" customHeight="1">
      <c r="A346" s="40"/>
      <c r="B346" s="41"/>
      <c r="C346" s="206" t="s">
        <v>573</v>
      </c>
      <c r="D346" s="206" t="s">
        <v>138</v>
      </c>
      <c r="E346" s="207" t="s">
        <v>1176</v>
      </c>
      <c r="F346" s="208" t="s">
        <v>1177</v>
      </c>
      <c r="G346" s="209" t="s">
        <v>160</v>
      </c>
      <c r="H346" s="210">
        <v>80</v>
      </c>
      <c r="I346" s="211"/>
      <c r="J346" s="212">
        <f>ROUND(I346*H346,2)</f>
        <v>0</v>
      </c>
      <c r="K346" s="208" t="s">
        <v>142</v>
      </c>
      <c r="L346" s="46"/>
      <c r="M346" s="213" t="s">
        <v>19</v>
      </c>
      <c r="N346" s="214" t="s">
        <v>47</v>
      </c>
      <c r="O346" s="86"/>
      <c r="P346" s="215">
        <f>O346*H346</f>
        <v>0</v>
      </c>
      <c r="Q346" s="215">
        <v>0</v>
      </c>
      <c r="R346" s="215">
        <f>Q346*H346</f>
        <v>0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143</v>
      </c>
      <c r="AT346" s="217" t="s">
        <v>138</v>
      </c>
      <c r="AU346" s="217" t="s">
        <v>85</v>
      </c>
      <c r="AY346" s="19" t="s">
        <v>136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83</v>
      </c>
      <c r="BK346" s="218">
        <f>ROUND(I346*H346,2)</f>
        <v>0</v>
      </c>
      <c r="BL346" s="19" t="s">
        <v>143</v>
      </c>
      <c r="BM346" s="217" t="s">
        <v>921</v>
      </c>
    </row>
    <row r="347" s="2" customFormat="1">
      <c r="A347" s="40"/>
      <c r="B347" s="41"/>
      <c r="C347" s="42"/>
      <c r="D347" s="219" t="s">
        <v>145</v>
      </c>
      <c r="E347" s="42"/>
      <c r="F347" s="220" t="s">
        <v>1178</v>
      </c>
      <c r="G347" s="42"/>
      <c r="H347" s="42"/>
      <c r="I347" s="221"/>
      <c r="J347" s="42"/>
      <c r="K347" s="42"/>
      <c r="L347" s="46"/>
      <c r="M347" s="222"/>
      <c r="N347" s="223"/>
      <c r="O347" s="86"/>
      <c r="P347" s="86"/>
      <c r="Q347" s="86"/>
      <c r="R347" s="86"/>
      <c r="S347" s="86"/>
      <c r="T347" s="87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T347" s="19" t="s">
        <v>145</v>
      </c>
      <c r="AU347" s="19" t="s">
        <v>85</v>
      </c>
    </row>
    <row r="348" s="14" customFormat="1">
      <c r="A348" s="14"/>
      <c r="B348" s="235"/>
      <c r="C348" s="236"/>
      <c r="D348" s="226" t="s">
        <v>147</v>
      </c>
      <c r="E348" s="237" t="s">
        <v>19</v>
      </c>
      <c r="F348" s="238" t="s">
        <v>1172</v>
      </c>
      <c r="G348" s="236"/>
      <c r="H348" s="239">
        <v>80</v>
      </c>
      <c r="I348" s="240"/>
      <c r="J348" s="236"/>
      <c r="K348" s="236"/>
      <c r="L348" s="241"/>
      <c r="M348" s="242"/>
      <c r="N348" s="243"/>
      <c r="O348" s="243"/>
      <c r="P348" s="243"/>
      <c r="Q348" s="243"/>
      <c r="R348" s="243"/>
      <c r="S348" s="243"/>
      <c r="T348" s="24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5" t="s">
        <v>147</v>
      </c>
      <c r="AU348" s="245" t="s">
        <v>85</v>
      </c>
      <c r="AV348" s="14" t="s">
        <v>85</v>
      </c>
      <c r="AW348" s="14" t="s">
        <v>36</v>
      </c>
      <c r="AX348" s="14" t="s">
        <v>76</v>
      </c>
      <c r="AY348" s="245" t="s">
        <v>136</v>
      </c>
    </row>
    <row r="349" s="15" customFormat="1">
      <c r="A349" s="15"/>
      <c r="B349" s="246"/>
      <c r="C349" s="247"/>
      <c r="D349" s="226" t="s">
        <v>147</v>
      </c>
      <c r="E349" s="248" t="s">
        <v>19</v>
      </c>
      <c r="F349" s="249" t="s">
        <v>152</v>
      </c>
      <c r="G349" s="247"/>
      <c r="H349" s="250">
        <v>80</v>
      </c>
      <c r="I349" s="251"/>
      <c r="J349" s="247"/>
      <c r="K349" s="247"/>
      <c r="L349" s="252"/>
      <c r="M349" s="253"/>
      <c r="N349" s="254"/>
      <c r="O349" s="254"/>
      <c r="P349" s="254"/>
      <c r="Q349" s="254"/>
      <c r="R349" s="254"/>
      <c r="S349" s="254"/>
      <c r="T349" s="25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56" t="s">
        <v>147</v>
      </c>
      <c r="AU349" s="256" t="s">
        <v>85</v>
      </c>
      <c r="AV349" s="15" t="s">
        <v>143</v>
      </c>
      <c r="AW349" s="15" t="s">
        <v>36</v>
      </c>
      <c r="AX349" s="15" t="s">
        <v>83</v>
      </c>
      <c r="AY349" s="256" t="s">
        <v>136</v>
      </c>
    </row>
    <row r="350" s="2" customFormat="1" ht="16.5" customHeight="1">
      <c r="A350" s="40"/>
      <c r="B350" s="41"/>
      <c r="C350" s="206" t="s">
        <v>577</v>
      </c>
      <c r="D350" s="206" t="s">
        <v>138</v>
      </c>
      <c r="E350" s="207" t="s">
        <v>1179</v>
      </c>
      <c r="F350" s="208" t="s">
        <v>1180</v>
      </c>
      <c r="G350" s="209" t="s">
        <v>372</v>
      </c>
      <c r="H350" s="210">
        <v>1</v>
      </c>
      <c r="I350" s="211"/>
      <c r="J350" s="212">
        <f>ROUND(I350*H350,2)</f>
        <v>0</v>
      </c>
      <c r="K350" s="208" t="s">
        <v>1181</v>
      </c>
      <c r="L350" s="46"/>
      <c r="M350" s="213" t="s">
        <v>19</v>
      </c>
      <c r="N350" s="214" t="s">
        <v>47</v>
      </c>
      <c r="O350" s="86"/>
      <c r="P350" s="215">
        <f>O350*H350</f>
        <v>0</v>
      </c>
      <c r="Q350" s="215">
        <v>0</v>
      </c>
      <c r="R350" s="215">
        <f>Q350*H350</f>
        <v>0</v>
      </c>
      <c r="S350" s="215">
        <v>0</v>
      </c>
      <c r="T350" s="216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17" t="s">
        <v>143</v>
      </c>
      <c r="AT350" s="217" t="s">
        <v>138</v>
      </c>
      <c r="AU350" s="217" t="s">
        <v>85</v>
      </c>
      <c r="AY350" s="19" t="s">
        <v>136</v>
      </c>
      <c r="BE350" s="218">
        <f>IF(N350="základní",J350,0)</f>
        <v>0</v>
      </c>
      <c r="BF350" s="218">
        <f>IF(N350="snížená",J350,0)</f>
        <v>0</v>
      </c>
      <c r="BG350" s="218">
        <f>IF(N350="zákl. přenesená",J350,0)</f>
        <v>0</v>
      </c>
      <c r="BH350" s="218">
        <f>IF(N350="sníž. přenesená",J350,0)</f>
        <v>0</v>
      </c>
      <c r="BI350" s="218">
        <f>IF(N350="nulová",J350,0)</f>
        <v>0</v>
      </c>
      <c r="BJ350" s="19" t="s">
        <v>83</v>
      </c>
      <c r="BK350" s="218">
        <f>ROUND(I350*H350,2)</f>
        <v>0</v>
      </c>
      <c r="BL350" s="19" t="s">
        <v>143</v>
      </c>
      <c r="BM350" s="217" t="s">
        <v>934</v>
      </c>
    </row>
    <row r="351" s="2" customFormat="1">
      <c r="A351" s="40"/>
      <c r="B351" s="41"/>
      <c r="C351" s="42"/>
      <c r="D351" s="219" t="s">
        <v>145</v>
      </c>
      <c r="E351" s="42"/>
      <c r="F351" s="220" t="s">
        <v>1182</v>
      </c>
      <c r="G351" s="42"/>
      <c r="H351" s="42"/>
      <c r="I351" s="221"/>
      <c r="J351" s="42"/>
      <c r="K351" s="42"/>
      <c r="L351" s="46"/>
      <c r="M351" s="222"/>
      <c r="N351" s="223"/>
      <c r="O351" s="86"/>
      <c r="P351" s="86"/>
      <c r="Q351" s="86"/>
      <c r="R351" s="86"/>
      <c r="S351" s="86"/>
      <c r="T351" s="87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T351" s="19" t="s">
        <v>145</v>
      </c>
      <c r="AU351" s="19" t="s">
        <v>85</v>
      </c>
    </row>
    <row r="352" s="2" customFormat="1" ht="16.5" customHeight="1">
      <c r="A352" s="40"/>
      <c r="B352" s="41"/>
      <c r="C352" s="268" t="s">
        <v>587</v>
      </c>
      <c r="D352" s="268" t="s">
        <v>292</v>
      </c>
      <c r="E352" s="269" t="s">
        <v>1183</v>
      </c>
      <c r="F352" s="270" t="s">
        <v>1184</v>
      </c>
      <c r="G352" s="271" t="s">
        <v>372</v>
      </c>
      <c r="H352" s="272">
        <v>1</v>
      </c>
      <c r="I352" s="273"/>
      <c r="J352" s="274">
        <f>ROUND(I352*H352,2)</f>
        <v>0</v>
      </c>
      <c r="K352" s="270" t="s">
        <v>142</v>
      </c>
      <c r="L352" s="275"/>
      <c r="M352" s="276" t="s">
        <v>19</v>
      </c>
      <c r="N352" s="277" t="s">
        <v>47</v>
      </c>
      <c r="O352" s="86"/>
      <c r="P352" s="215">
        <f>O352*H352</f>
        <v>0</v>
      </c>
      <c r="Q352" s="215">
        <v>0.12</v>
      </c>
      <c r="R352" s="215">
        <f>Q352*H352</f>
        <v>0.12</v>
      </c>
      <c r="S352" s="215">
        <v>0</v>
      </c>
      <c r="T352" s="216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17" t="s">
        <v>253</v>
      </c>
      <c r="AT352" s="217" t="s">
        <v>292</v>
      </c>
      <c r="AU352" s="217" t="s">
        <v>85</v>
      </c>
      <c r="AY352" s="19" t="s">
        <v>136</v>
      </c>
      <c r="BE352" s="218">
        <f>IF(N352="základní",J352,0)</f>
        <v>0</v>
      </c>
      <c r="BF352" s="218">
        <f>IF(N352="snížená",J352,0)</f>
        <v>0</v>
      </c>
      <c r="BG352" s="218">
        <f>IF(N352="zákl. přenesená",J352,0)</f>
        <v>0</v>
      </c>
      <c r="BH352" s="218">
        <f>IF(N352="sníž. přenesená",J352,0)</f>
        <v>0</v>
      </c>
      <c r="BI352" s="218">
        <f>IF(N352="nulová",J352,0)</f>
        <v>0</v>
      </c>
      <c r="BJ352" s="19" t="s">
        <v>83</v>
      </c>
      <c r="BK352" s="218">
        <f>ROUND(I352*H352,2)</f>
        <v>0</v>
      </c>
      <c r="BL352" s="19" t="s">
        <v>143</v>
      </c>
      <c r="BM352" s="217" t="s">
        <v>944</v>
      </c>
    </row>
    <row r="353" s="2" customFormat="1" ht="21.75" customHeight="1">
      <c r="A353" s="40"/>
      <c r="B353" s="41"/>
      <c r="C353" s="206" t="s">
        <v>593</v>
      </c>
      <c r="D353" s="206" t="s">
        <v>138</v>
      </c>
      <c r="E353" s="207" t="s">
        <v>1185</v>
      </c>
      <c r="F353" s="208" t="s">
        <v>1186</v>
      </c>
      <c r="G353" s="209" t="s">
        <v>372</v>
      </c>
      <c r="H353" s="210">
        <v>1</v>
      </c>
      <c r="I353" s="211"/>
      <c r="J353" s="212">
        <f>ROUND(I353*H353,2)</f>
        <v>0</v>
      </c>
      <c r="K353" s="208" t="s">
        <v>1181</v>
      </c>
      <c r="L353" s="46"/>
      <c r="M353" s="213" t="s">
        <v>19</v>
      </c>
      <c r="N353" s="214" t="s">
        <v>47</v>
      </c>
      <c r="O353" s="86"/>
      <c r="P353" s="215">
        <f>O353*H353</f>
        <v>0</v>
      </c>
      <c r="Q353" s="215">
        <v>0</v>
      </c>
      <c r="R353" s="215">
        <f>Q353*H353</f>
        <v>0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143</v>
      </c>
      <c r="AT353" s="217" t="s">
        <v>138</v>
      </c>
      <c r="AU353" s="217" t="s">
        <v>85</v>
      </c>
      <c r="AY353" s="19" t="s">
        <v>136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83</v>
      </c>
      <c r="BK353" s="218">
        <f>ROUND(I353*H353,2)</f>
        <v>0</v>
      </c>
      <c r="BL353" s="19" t="s">
        <v>143</v>
      </c>
      <c r="BM353" s="217" t="s">
        <v>1187</v>
      </c>
    </row>
    <row r="354" s="2" customFormat="1">
      <c r="A354" s="40"/>
      <c r="B354" s="41"/>
      <c r="C354" s="42"/>
      <c r="D354" s="219" t="s">
        <v>145</v>
      </c>
      <c r="E354" s="42"/>
      <c r="F354" s="220" t="s">
        <v>1188</v>
      </c>
      <c r="G354" s="42"/>
      <c r="H354" s="42"/>
      <c r="I354" s="221"/>
      <c r="J354" s="42"/>
      <c r="K354" s="42"/>
      <c r="L354" s="46"/>
      <c r="M354" s="222"/>
      <c r="N354" s="223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145</v>
      </c>
      <c r="AU354" s="19" t="s">
        <v>85</v>
      </c>
    </row>
    <row r="355" s="2" customFormat="1">
      <c r="A355" s="40"/>
      <c r="B355" s="41"/>
      <c r="C355" s="42"/>
      <c r="D355" s="226" t="s">
        <v>1189</v>
      </c>
      <c r="E355" s="42"/>
      <c r="F355" s="282" t="s">
        <v>1190</v>
      </c>
      <c r="G355" s="42"/>
      <c r="H355" s="42"/>
      <c r="I355" s="221"/>
      <c r="J355" s="42"/>
      <c r="K355" s="42"/>
      <c r="L355" s="46"/>
      <c r="M355" s="222"/>
      <c r="N355" s="223"/>
      <c r="O355" s="86"/>
      <c r="P355" s="86"/>
      <c r="Q355" s="86"/>
      <c r="R355" s="86"/>
      <c r="S355" s="86"/>
      <c r="T355" s="87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T355" s="19" t="s">
        <v>1189</v>
      </c>
      <c r="AU355" s="19" t="s">
        <v>85</v>
      </c>
    </row>
    <row r="356" s="2" customFormat="1" ht="21.75" customHeight="1">
      <c r="A356" s="40"/>
      <c r="B356" s="41"/>
      <c r="C356" s="206" t="s">
        <v>599</v>
      </c>
      <c r="D356" s="206" t="s">
        <v>138</v>
      </c>
      <c r="E356" s="207" t="s">
        <v>1191</v>
      </c>
      <c r="F356" s="208" t="s">
        <v>1192</v>
      </c>
      <c r="G356" s="209" t="s">
        <v>372</v>
      </c>
      <c r="H356" s="210">
        <v>1</v>
      </c>
      <c r="I356" s="211"/>
      <c r="J356" s="212">
        <f>ROUND(I356*H356,2)</f>
        <v>0</v>
      </c>
      <c r="K356" s="208" t="s">
        <v>19</v>
      </c>
      <c r="L356" s="46"/>
      <c r="M356" s="213" t="s">
        <v>19</v>
      </c>
      <c r="N356" s="214" t="s">
        <v>47</v>
      </c>
      <c r="O356" s="86"/>
      <c r="P356" s="215">
        <f>O356*H356</f>
        <v>0</v>
      </c>
      <c r="Q356" s="215">
        <v>0</v>
      </c>
      <c r="R356" s="215">
        <f>Q356*H356</f>
        <v>0</v>
      </c>
      <c r="S356" s="215">
        <v>0</v>
      </c>
      <c r="T356" s="216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17" t="s">
        <v>143</v>
      </c>
      <c r="AT356" s="217" t="s">
        <v>138</v>
      </c>
      <c r="AU356" s="217" t="s">
        <v>85</v>
      </c>
      <c r="AY356" s="19" t="s">
        <v>136</v>
      </c>
      <c r="BE356" s="218">
        <f>IF(N356="základní",J356,0)</f>
        <v>0</v>
      </c>
      <c r="BF356" s="218">
        <f>IF(N356="snížená",J356,0)</f>
        <v>0</v>
      </c>
      <c r="BG356" s="218">
        <f>IF(N356="zákl. přenesená",J356,0)</f>
        <v>0</v>
      </c>
      <c r="BH356" s="218">
        <f>IF(N356="sníž. přenesená",J356,0)</f>
        <v>0</v>
      </c>
      <c r="BI356" s="218">
        <f>IF(N356="nulová",J356,0)</f>
        <v>0</v>
      </c>
      <c r="BJ356" s="19" t="s">
        <v>83</v>
      </c>
      <c r="BK356" s="218">
        <f>ROUND(I356*H356,2)</f>
        <v>0</v>
      </c>
      <c r="BL356" s="19" t="s">
        <v>143</v>
      </c>
      <c r="BM356" s="217" t="s">
        <v>1193</v>
      </c>
    </row>
    <row r="357" s="2" customFormat="1">
      <c r="A357" s="40"/>
      <c r="B357" s="41"/>
      <c r="C357" s="42"/>
      <c r="D357" s="226" t="s">
        <v>1189</v>
      </c>
      <c r="E357" s="42"/>
      <c r="F357" s="282" t="s">
        <v>1194</v>
      </c>
      <c r="G357" s="42"/>
      <c r="H357" s="42"/>
      <c r="I357" s="221"/>
      <c r="J357" s="42"/>
      <c r="K357" s="42"/>
      <c r="L357" s="46"/>
      <c r="M357" s="222"/>
      <c r="N357" s="223"/>
      <c r="O357" s="86"/>
      <c r="P357" s="86"/>
      <c r="Q357" s="86"/>
      <c r="R357" s="86"/>
      <c r="S357" s="86"/>
      <c r="T357" s="87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T357" s="19" t="s">
        <v>1189</v>
      </c>
      <c r="AU357" s="19" t="s">
        <v>85</v>
      </c>
    </row>
    <row r="358" s="12" customFormat="1" ht="22.8" customHeight="1">
      <c r="A358" s="12"/>
      <c r="B358" s="190"/>
      <c r="C358" s="191"/>
      <c r="D358" s="192" t="s">
        <v>75</v>
      </c>
      <c r="E358" s="204" t="s">
        <v>143</v>
      </c>
      <c r="F358" s="204" t="s">
        <v>402</v>
      </c>
      <c r="G358" s="191"/>
      <c r="H358" s="191"/>
      <c r="I358" s="194"/>
      <c r="J358" s="205">
        <f>BK358</f>
        <v>0</v>
      </c>
      <c r="K358" s="191"/>
      <c r="L358" s="196"/>
      <c r="M358" s="197"/>
      <c r="N358" s="198"/>
      <c r="O358" s="198"/>
      <c r="P358" s="199">
        <f>SUM(P359:P412)</f>
        <v>0</v>
      </c>
      <c r="Q358" s="198"/>
      <c r="R358" s="199">
        <f>SUM(R359:R412)</f>
        <v>1.7122496199999997</v>
      </c>
      <c r="S358" s="198"/>
      <c r="T358" s="200">
        <f>SUM(T359:T412)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1" t="s">
        <v>83</v>
      </c>
      <c r="AT358" s="202" t="s">
        <v>75</v>
      </c>
      <c r="AU358" s="202" t="s">
        <v>83</v>
      </c>
      <c r="AY358" s="201" t="s">
        <v>136</v>
      </c>
      <c r="BK358" s="203">
        <f>SUM(BK359:BK412)</f>
        <v>0</v>
      </c>
    </row>
    <row r="359" s="2" customFormat="1" ht="21.75" customHeight="1">
      <c r="A359" s="40"/>
      <c r="B359" s="41"/>
      <c r="C359" s="206" t="s">
        <v>604</v>
      </c>
      <c r="D359" s="206" t="s">
        <v>138</v>
      </c>
      <c r="E359" s="207" t="s">
        <v>1195</v>
      </c>
      <c r="F359" s="208" t="s">
        <v>1196</v>
      </c>
      <c r="G359" s="209" t="s">
        <v>141</v>
      </c>
      <c r="H359" s="210">
        <v>2.0499999999999998</v>
      </c>
      <c r="I359" s="211"/>
      <c r="J359" s="212">
        <f>ROUND(I359*H359,2)</f>
        <v>0</v>
      </c>
      <c r="K359" s="208" t="s">
        <v>142</v>
      </c>
      <c r="L359" s="46"/>
      <c r="M359" s="213" t="s">
        <v>19</v>
      </c>
      <c r="N359" s="214" t="s">
        <v>47</v>
      </c>
      <c r="O359" s="86"/>
      <c r="P359" s="215">
        <f>O359*H359</f>
        <v>0</v>
      </c>
      <c r="Q359" s="215">
        <v>0</v>
      </c>
      <c r="R359" s="215">
        <f>Q359*H359</f>
        <v>0</v>
      </c>
      <c r="S359" s="215">
        <v>0</v>
      </c>
      <c r="T359" s="216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17" t="s">
        <v>143</v>
      </c>
      <c r="AT359" s="217" t="s">
        <v>138</v>
      </c>
      <c r="AU359" s="217" t="s">
        <v>85</v>
      </c>
      <c r="AY359" s="19" t="s">
        <v>136</v>
      </c>
      <c r="BE359" s="218">
        <f>IF(N359="základní",J359,0)</f>
        <v>0</v>
      </c>
      <c r="BF359" s="218">
        <f>IF(N359="snížená",J359,0)</f>
        <v>0</v>
      </c>
      <c r="BG359" s="218">
        <f>IF(N359="zákl. přenesená",J359,0)</f>
        <v>0</v>
      </c>
      <c r="BH359" s="218">
        <f>IF(N359="sníž. přenesená",J359,0)</f>
        <v>0</v>
      </c>
      <c r="BI359" s="218">
        <f>IF(N359="nulová",J359,0)</f>
        <v>0</v>
      </c>
      <c r="BJ359" s="19" t="s">
        <v>83</v>
      </c>
      <c r="BK359" s="218">
        <f>ROUND(I359*H359,2)</f>
        <v>0</v>
      </c>
      <c r="BL359" s="19" t="s">
        <v>143</v>
      </c>
      <c r="BM359" s="217" t="s">
        <v>1197</v>
      </c>
    </row>
    <row r="360" s="2" customFormat="1">
      <c r="A360" s="40"/>
      <c r="B360" s="41"/>
      <c r="C360" s="42"/>
      <c r="D360" s="219" t="s">
        <v>145</v>
      </c>
      <c r="E360" s="42"/>
      <c r="F360" s="220" t="s">
        <v>1198</v>
      </c>
      <c r="G360" s="42"/>
      <c r="H360" s="42"/>
      <c r="I360" s="221"/>
      <c r="J360" s="42"/>
      <c r="K360" s="42"/>
      <c r="L360" s="46"/>
      <c r="M360" s="222"/>
      <c r="N360" s="223"/>
      <c r="O360" s="86"/>
      <c r="P360" s="86"/>
      <c r="Q360" s="86"/>
      <c r="R360" s="86"/>
      <c r="S360" s="86"/>
      <c r="T360" s="87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T360" s="19" t="s">
        <v>145</v>
      </c>
      <c r="AU360" s="19" t="s">
        <v>85</v>
      </c>
    </row>
    <row r="361" s="14" customFormat="1">
      <c r="A361" s="14"/>
      <c r="B361" s="235"/>
      <c r="C361" s="236"/>
      <c r="D361" s="226" t="s">
        <v>147</v>
      </c>
      <c r="E361" s="237" t="s">
        <v>19</v>
      </c>
      <c r="F361" s="238" t="s">
        <v>1199</v>
      </c>
      <c r="G361" s="236"/>
      <c r="H361" s="239">
        <v>2.0499999999999998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5" t="s">
        <v>147</v>
      </c>
      <c r="AU361" s="245" t="s">
        <v>85</v>
      </c>
      <c r="AV361" s="14" t="s">
        <v>85</v>
      </c>
      <c r="AW361" s="14" t="s">
        <v>36</v>
      </c>
      <c r="AX361" s="14" t="s">
        <v>76</v>
      </c>
      <c r="AY361" s="245" t="s">
        <v>136</v>
      </c>
    </row>
    <row r="362" s="15" customFormat="1">
      <c r="A362" s="15"/>
      <c r="B362" s="246"/>
      <c r="C362" s="247"/>
      <c r="D362" s="226" t="s">
        <v>147</v>
      </c>
      <c r="E362" s="248" t="s">
        <v>19</v>
      </c>
      <c r="F362" s="249" t="s">
        <v>152</v>
      </c>
      <c r="G362" s="247"/>
      <c r="H362" s="250">
        <v>2.0499999999999998</v>
      </c>
      <c r="I362" s="251"/>
      <c r="J362" s="247"/>
      <c r="K362" s="247"/>
      <c r="L362" s="252"/>
      <c r="M362" s="253"/>
      <c r="N362" s="254"/>
      <c r="O362" s="254"/>
      <c r="P362" s="254"/>
      <c r="Q362" s="254"/>
      <c r="R362" s="254"/>
      <c r="S362" s="254"/>
      <c r="T362" s="25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56" t="s">
        <v>147</v>
      </c>
      <c r="AU362" s="256" t="s">
        <v>85</v>
      </c>
      <c r="AV362" s="15" t="s">
        <v>143</v>
      </c>
      <c r="AW362" s="15" t="s">
        <v>36</v>
      </c>
      <c r="AX362" s="15" t="s">
        <v>83</v>
      </c>
      <c r="AY362" s="256" t="s">
        <v>136</v>
      </c>
    </row>
    <row r="363" s="2" customFormat="1" ht="16.5" customHeight="1">
      <c r="A363" s="40"/>
      <c r="B363" s="41"/>
      <c r="C363" s="206" t="s">
        <v>609</v>
      </c>
      <c r="D363" s="206" t="s">
        <v>138</v>
      </c>
      <c r="E363" s="207" t="s">
        <v>1200</v>
      </c>
      <c r="F363" s="208" t="s">
        <v>1201</v>
      </c>
      <c r="G363" s="209" t="s">
        <v>200</v>
      </c>
      <c r="H363" s="210">
        <v>6.8799999999999999</v>
      </c>
      <c r="I363" s="211"/>
      <c r="J363" s="212">
        <f>ROUND(I363*H363,2)</f>
        <v>0</v>
      </c>
      <c r="K363" s="208" t="s">
        <v>142</v>
      </c>
      <c r="L363" s="46"/>
      <c r="M363" s="213" t="s">
        <v>19</v>
      </c>
      <c r="N363" s="214" t="s">
        <v>47</v>
      </c>
      <c r="O363" s="86"/>
      <c r="P363" s="215">
        <f>O363*H363</f>
        <v>0</v>
      </c>
      <c r="Q363" s="215">
        <v>0</v>
      </c>
      <c r="R363" s="215">
        <f>Q363*H363</f>
        <v>0</v>
      </c>
      <c r="S363" s="215">
        <v>0</v>
      </c>
      <c r="T363" s="21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143</v>
      </c>
      <c r="AT363" s="217" t="s">
        <v>138</v>
      </c>
      <c r="AU363" s="217" t="s">
        <v>85</v>
      </c>
      <c r="AY363" s="19" t="s">
        <v>136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83</v>
      </c>
      <c r="BK363" s="218">
        <f>ROUND(I363*H363,2)</f>
        <v>0</v>
      </c>
      <c r="BL363" s="19" t="s">
        <v>143</v>
      </c>
      <c r="BM363" s="217" t="s">
        <v>1202</v>
      </c>
    </row>
    <row r="364" s="2" customFormat="1">
      <c r="A364" s="40"/>
      <c r="B364" s="41"/>
      <c r="C364" s="42"/>
      <c r="D364" s="219" t="s">
        <v>145</v>
      </c>
      <c r="E364" s="42"/>
      <c r="F364" s="220" t="s">
        <v>1203</v>
      </c>
      <c r="G364" s="42"/>
      <c r="H364" s="42"/>
      <c r="I364" s="221"/>
      <c r="J364" s="42"/>
      <c r="K364" s="42"/>
      <c r="L364" s="46"/>
      <c r="M364" s="222"/>
      <c r="N364" s="223"/>
      <c r="O364" s="86"/>
      <c r="P364" s="86"/>
      <c r="Q364" s="86"/>
      <c r="R364" s="86"/>
      <c r="S364" s="86"/>
      <c r="T364" s="87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T364" s="19" t="s">
        <v>145</v>
      </c>
      <c r="AU364" s="19" t="s">
        <v>85</v>
      </c>
    </row>
    <row r="365" s="14" customFormat="1">
      <c r="A365" s="14"/>
      <c r="B365" s="235"/>
      <c r="C365" s="236"/>
      <c r="D365" s="226" t="s">
        <v>147</v>
      </c>
      <c r="E365" s="237" t="s">
        <v>19</v>
      </c>
      <c r="F365" s="238" t="s">
        <v>1204</v>
      </c>
      <c r="G365" s="236"/>
      <c r="H365" s="239">
        <v>0.307</v>
      </c>
      <c r="I365" s="240"/>
      <c r="J365" s="236"/>
      <c r="K365" s="236"/>
      <c r="L365" s="241"/>
      <c r="M365" s="242"/>
      <c r="N365" s="243"/>
      <c r="O365" s="243"/>
      <c r="P365" s="243"/>
      <c r="Q365" s="243"/>
      <c r="R365" s="243"/>
      <c r="S365" s="243"/>
      <c r="T365" s="24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45" t="s">
        <v>147</v>
      </c>
      <c r="AU365" s="245" t="s">
        <v>85</v>
      </c>
      <c r="AV365" s="14" t="s">
        <v>85</v>
      </c>
      <c r="AW365" s="14" t="s">
        <v>36</v>
      </c>
      <c r="AX365" s="14" t="s">
        <v>76</v>
      </c>
      <c r="AY365" s="245" t="s">
        <v>136</v>
      </c>
    </row>
    <row r="366" s="14" customFormat="1">
      <c r="A366" s="14"/>
      <c r="B366" s="235"/>
      <c r="C366" s="236"/>
      <c r="D366" s="226" t="s">
        <v>147</v>
      </c>
      <c r="E366" s="237" t="s">
        <v>19</v>
      </c>
      <c r="F366" s="238" t="s">
        <v>1205</v>
      </c>
      <c r="G366" s="236"/>
      <c r="H366" s="239">
        <v>0.23499999999999999</v>
      </c>
      <c r="I366" s="240"/>
      <c r="J366" s="236"/>
      <c r="K366" s="236"/>
      <c r="L366" s="241"/>
      <c r="M366" s="242"/>
      <c r="N366" s="243"/>
      <c r="O366" s="243"/>
      <c r="P366" s="243"/>
      <c r="Q366" s="243"/>
      <c r="R366" s="243"/>
      <c r="S366" s="243"/>
      <c r="T366" s="24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5" t="s">
        <v>147</v>
      </c>
      <c r="AU366" s="245" t="s">
        <v>85</v>
      </c>
      <c r="AV366" s="14" t="s">
        <v>85</v>
      </c>
      <c r="AW366" s="14" t="s">
        <v>36</v>
      </c>
      <c r="AX366" s="14" t="s">
        <v>76</v>
      </c>
      <c r="AY366" s="245" t="s">
        <v>136</v>
      </c>
    </row>
    <row r="367" s="14" customFormat="1">
      <c r="A367" s="14"/>
      <c r="B367" s="235"/>
      <c r="C367" s="236"/>
      <c r="D367" s="226" t="s">
        <v>147</v>
      </c>
      <c r="E367" s="237" t="s">
        <v>19</v>
      </c>
      <c r="F367" s="238" t="s">
        <v>1206</v>
      </c>
      <c r="G367" s="236"/>
      <c r="H367" s="239">
        <v>0.33800000000000002</v>
      </c>
      <c r="I367" s="240"/>
      <c r="J367" s="236"/>
      <c r="K367" s="236"/>
      <c r="L367" s="241"/>
      <c r="M367" s="242"/>
      <c r="N367" s="243"/>
      <c r="O367" s="243"/>
      <c r="P367" s="243"/>
      <c r="Q367" s="243"/>
      <c r="R367" s="243"/>
      <c r="S367" s="243"/>
      <c r="T367" s="24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5" t="s">
        <v>147</v>
      </c>
      <c r="AU367" s="245" t="s">
        <v>85</v>
      </c>
      <c r="AV367" s="14" t="s">
        <v>85</v>
      </c>
      <c r="AW367" s="14" t="s">
        <v>36</v>
      </c>
      <c r="AX367" s="14" t="s">
        <v>76</v>
      </c>
      <c r="AY367" s="245" t="s">
        <v>136</v>
      </c>
    </row>
    <row r="368" s="14" customFormat="1">
      <c r="A368" s="14"/>
      <c r="B368" s="235"/>
      <c r="C368" s="236"/>
      <c r="D368" s="226" t="s">
        <v>147</v>
      </c>
      <c r="E368" s="237" t="s">
        <v>19</v>
      </c>
      <c r="F368" s="238" t="s">
        <v>1207</v>
      </c>
      <c r="G368" s="236"/>
      <c r="H368" s="239">
        <v>6</v>
      </c>
      <c r="I368" s="240"/>
      <c r="J368" s="236"/>
      <c r="K368" s="236"/>
      <c r="L368" s="241"/>
      <c r="M368" s="242"/>
      <c r="N368" s="243"/>
      <c r="O368" s="243"/>
      <c r="P368" s="243"/>
      <c r="Q368" s="243"/>
      <c r="R368" s="243"/>
      <c r="S368" s="243"/>
      <c r="T368" s="24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5" t="s">
        <v>147</v>
      </c>
      <c r="AU368" s="245" t="s">
        <v>85</v>
      </c>
      <c r="AV368" s="14" t="s">
        <v>85</v>
      </c>
      <c r="AW368" s="14" t="s">
        <v>36</v>
      </c>
      <c r="AX368" s="14" t="s">
        <v>76</v>
      </c>
      <c r="AY368" s="245" t="s">
        <v>136</v>
      </c>
    </row>
    <row r="369" s="15" customFormat="1">
      <c r="A369" s="15"/>
      <c r="B369" s="246"/>
      <c r="C369" s="247"/>
      <c r="D369" s="226" t="s">
        <v>147</v>
      </c>
      <c r="E369" s="248" t="s">
        <v>19</v>
      </c>
      <c r="F369" s="249" t="s">
        <v>152</v>
      </c>
      <c r="G369" s="247"/>
      <c r="H369" s="250">
        <v>6.8799999999999999</v>
      </c>
      <c r="I369" s="251"/>
      <c r="J369" s="247"/>
      <c r="K369" s="247"/>
      <c r="L369" s="252"/>
      <c r="M369" s="253"/>
      <c r="N369" s="254"/>
      <c r="O369" s="254"/>
      <c r="P369" s="254"/>
      <c r="Q369" s="254"/>
      <c r="R369" s="254"/>
      <c r="S369" s="254"/>
      <c r="T369" s="25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56" t="s">
        <v>147</v>
      </c>
      <c r="AU369" s="256" t="s">
        <v>85</v>
      </c>
      <c r="AV369" s="15" t="s">
        <v>143</v>
      </c>
      <c r="AW369" s="15" t="s">
        <v>36</v>
      </c>
      <c r="AX369" s="15" t="s">
        <v>83</v>
      </c>
      <c r="AY369" s="256" t="s">
        <v>136</v>
      </c>
    </row>
    <row r="370" s="2" customFormat="1" ht="16.5" customHeight="1">
      <c r="A370" s="40"/>
      <c r="B370" s="41"/>
      <c r="C370" s="206" t="s">
        <v>614</v>
      </c>
      <c r="D370" s="206" t="s">
        <v>138</v>
      </c>
      <c r="E370" s="207" t="s">
        <v>1208</v>
      </c>
      <c r="F370" s="208" t="s">
        <v>1209</v>
      </c>
      <c r="G370" s="209" t="s">
        <v>200</v>
      </c>
      <c r="H370" s="210">
        <v>13.98</v>
      </c>
      <c r="I370" s="211"/>
      <c r="J370" s="212">
        <f>ROUND(I370*H370,2)</f>
        <v>0</v>
      </c>
      <c r="K370" s="208" t="s">
        <v>142</v>
      </c>
      <c r="L370" s="46"/>
      <c r="M370" s="213" t="s">
        <v>19</v>
      </c>
      <c r="N370" s="214" t="s">
        <v>47</v>
      </c>
      <c r="O370" s="86"/>
      <c r="P370" s="215">
        <f>O370*H370</f>
        <v>0</v>
      </c>
      <c r="Q370" s="215">
        <v>0</v>
      </c>
      <c r="R370" s="215">
        <f>Q370*H370</f>
        <v>0</v>
      </c>
      <c r="S370" s="215">
        <v>0</v>
      </c>
      <c r="T370" s="216">
        <f>S370*H370</f>
        <v>0</v>
      </c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R370" s="217" t="s">
        <v>143</v>
      </c>
      <c r="AT370" s="217" t="s">
        <v>138</v>
      </c>
      <c r="AU370" s="217" t="s">
        <v>85</v>
      </c>
      <c r="AY370" s="19" t="s">
        <v>136</v>
      </c>
      <c r="BE370" s="218">
        <f>IF(N370="základní",J370,0)</f>
        <v>0</v>
      </c>
      <c r="BF370" s="218">
        <f>IF(N370="snížená",J370,0)</f>
        <v>0</v>
      </c>
      <c r="BG370" s="218">
        <f>IF(N370="zákl. přenesená",J370,0)</f>
        <v>0</v>
      </c>
      <c r="BH370" s="218">
        <f>IF(N370="sníž. přenesená",J370,0)</f>
        <v>0</v>
      </c>
      <c r="BI370" s="218">
        <f>IF(N370="nulová",J370,0)</f>
        <v>0</v>
      </c>
      <c r="BJ370" s="19" t="s">
        <v>83</v>
      </c>
      <c r="BK370" s="218">
        <f>ROUND(I370*H370,2)</f>
        <v>0</v>
      </c>
      <c r="BL370" s="19" t="s">
        <v>143</v>
      </c>
      <c r="BM370" s="217" t="s">
        <v>1210</v>
      </c>
    </row>
    <row r="371" s="2" customFormat="1">
      <c r="A371" s="40"/>
      <c r="B371" s="41"/>
      <c r="C371" s="42"/>
      <c r="D371" s="219" t="s">
        <v>145</v>
      </c>
      <c r="E371" s="42"/>
      <c r="F371" s="220" t="s">
        <v>1211</v>
      </c>
      <c r="G371" s="42"/>
      <c r="H371" s="42"/>
      <c r="I371" s="221"/>
      <c r="J371" s="42"/>
      <c r="K371" s="42"/>
      <c r="L371" s="46"/>
      <c r="M371" s="222"/>
      <c r="N371" s="223"/>
      <c r="O371" s="86"/>
      <c r="P371" s="86"/>
      <c r="Q371" s="86"/>
      <c r="R371" s="86"/>
      <c r="S371" s="86"/>
      <c r="T371" s="87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T371" s="19" t="s">
        <v>145</v>
      </c>
      <c r="AU371" s="19" t="s">
        <v>85</v>
      </c>
    </row>
    <row r="372" s="14" customFormat="1">
      <c r="A372" s="14"/>
      <c r="B372" s="235"/>
      <c r="C372" s="236"/>
      <c r="D372" s="226" t="s">
        <v>147</v>
      </c>
      <c r="E372" s="237" t="s">
        <v>19</v>
      </c>
      <c r="F372" s="238" t="s">
        <v>1212</v>
      </c>
      <c r="G372" s="236"/>
      <c r="H372" s="239">
        <v>4.3799999999999999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5" t="s">
        <v>147</v>
      </c>
      <c r="AU372" s="245" t="s">
        <v>85</v>
      </c>
      <c r="AV372" s="14" t="s">
        <v>85</v>
      </c>
      <c r="AW372" s="14" t="s">
        <v>36</v>
      </c>
      <c r="AX372" s="14" t="s">
        <v>76</v>
      </c>
      <c r="AY372" s="245" t="s">
        <v>136</v>
      </c>
    </row>
    <row r="373" s="14" customFormat="1">
      <c r="A373" s="14"/>
      <c r="B373" s="235"/>
      <c r="C373" s="236"/>
      <c r="D373" s="226" t="s">
        <v>147</v>
      </c>
      <c r="E373" s="237" t="s">
        <v>19</v>
      </c>
      <c r="F373" s="238" t="s">
        <v>1213</v>
      </c>
      <c r="G373" s="236"/>
      <c r="H373" s="239">
        <v>9.5999999999999996</v>
      </c>
      <c r="I373" s="240"/>
      <c r="J373" s="236"/>
      <c r="K373" s="236"/>
      <c r="L373" s="241"/>
      <c r="M373" s="242"/>
      <c r="N373" s="243"/>
      <c r="O373" s="243"/>
      <c r="P373" s="243"/>
      <c r="Q373" s="243"/>
      <c r="R373" s="243"/>
      <c r="S373" s="243"/>
      <c r="T373" s="24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5" t="s">
        <v>147</v>
      </c>
      <c r="AU373" s="245" t="s">
        <v>85</v>
      </c>
      <c r="AV373" s="14" t="s">
        <v>85</v>
      </c>
      <c r="AW373" s="14" t="s">
        <v>36</v>
      </c>
      <c r="AX373" s="14" t="s">
        <v>76</v>
      </c>
      <c r="AY373" s="245" t="s">
        <v>136</v>
      </c>
    </row>
    <row r="374" s="15" customFormat="1">
      <c r="A374" s="15"/>
      <c r="B374" s="246"/>
      <c r="C374" s="247"/>
      <c r="D374" s="226" t="s">
        <v>147</v>
      </c>
      <c r="E374" s="248" t="s">
        <v>19</v>
      </c>
      <c r="F374" s="249" t="s">
        <v>152</v>
      </c>
      <c r="G374" s="247"/>
      <c r="H374" s="250">
        <v>13.98</v>
      </c>
      <c r="I374" s="251"/>
      <c r="J374" s="247"/>
      <c r="K374" s="247"/>
      <c r="L374" s="252"/>
      <c r="M374" s="253"/>
      <c r="N374" s="254"/>
      <c r="O374" s="254"/>
      <c r="P374" s="254"/>
      <c r="Q374" s="254"/>
      <c r="R374" s="254"/>
      <c r="S374" s="254"/>
      <c r="T374" s="25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56" t="s">
        <v>147</v>
      </c>
      <c r="AU374" s="256" t="s">
        <v>85</v>
      </c>
      <c r="AV374" s="15" t="s">
        <v>143</v>
      </c>
      <c r="AW374" s="15" t="s">
        <v>36</v>
      </c>
      <c r="AX374" s="15" t="s">
        <v>83</v>
      </c>
      <c r="AY374" s="256" t="s">
        <v>136</v>
      </c>
    </row>
    <row r="375" s="2" customFormat="1" ht="16.5" customHeight="1">
      <c r="A375" s="40"/>
      <c r="B375" s="41"/>
      <c r="C375" s="206" t="s">
        <v>619</v>
      </c>
      <c r="D375" s="206" t="s">
        <v>138</v>
      </c>
      <c r="E375" s="207" t="s">
        <v>1214</v>
      </c>
      <c r="F375" s="208" t="s">
        <v>1215</v>
      </c>
      <c r="G375" s="209" t="s">
        <v>372</v>
      </c>
      <c r="H375" s="210">
        <v>3</v>
      </c>
      <c r="I375" s="211"/>
      <c r="J375" s="212">
        <f>ROUND(I375*H375,2)</f>
        <v>0</v>
      </c>
      <c r="K375" s="208" t="s">
        <v>142</v>
      </c>
      <c r="L375" s="46"/>
      <c r="M375" s="213" t="s">
        <v>19</v>
      </c>
      <c r="N375" s="214" t="s">
        <v>47</v>
      </c>
      <c r="O375" s="86"/>
      <c r="P375" s="215">
        <f>O375*H375</f>
        <v>0</v>
      </c>
      <c r="Q375" s="215">
        <v>0.087419999999999998</v>
      </c>
      <c r="R375" s="215">
        <f>Q375*H375</f>
        <v>0.26225999999999999</v>
      </c>
      <c r="S375" s="215">
        <v>0</v>
      </c>
      <c r="T375" s="216">
        <f>S375*H375</f>
        <v>0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17" t="s">
        <v>143</v>
      </c>
      <c r="AT375" s="217" t="s">
        <v>138</v>
      </c>
      <c r="AU375" s="217" t="s">
        <v>85</v>
      </c>
      <c r="AY375" s="19" t="s">
        <v>136</v>
      </c>
      <c r="BE375" s="218">
        <f>IF(N375="základní",J375,0)</f>
        <v>0</v>
      </c>
      <c r="BF375" s="218">
        <f>IF(N375="snížená",J375,0)</f>
        <v>0</v>
      </c>
      <c r="BG375" s="218">
        <f>IF(N375="zákl. přenesená",J375,0)</f>
        <v>0</v>
      </c>
      <c r="BH375" s="218">
        <f>IF(N375="sníž. přenesená",J375,0)</f>
        <v>0</v>
      </c>
      <c r="BI375" s="218">
        <f>IF(N375="nulová",J375,0)</f>
        <v>0</v>
      </c>
      <c r="BJ375" s="19" t="s">
        <v>83</v>
      </c>
      <c r="BK375" s="218">
        <f>ROUND(I375*H375,2)</f>
        <v>0</v>
      </c>
      <c r="BL375" s="19" t="s">
        <v>143</v>
      </c>
      <c r="BM375" s="217" t="s">
        <v>1216</v>
      </c>
    </row>
    <row r="376" s="2" customFormat="1">
      <c r="A376" s="40"/>
      <c r="B376" s="41"/>
      <c r="C376" s="42"/>
      <c r="D376" s="219" t="s">
        <v>145</v>
      </c>
      <c r="E376" s="42"/>
      <c r="F376" s="220" t="s">
        <v>1217</v>
      </c>
      <c r="G376" s="42"/>
      <c r="H376" s="42"/>
      <c r="I376" s="221"/>
      <c r="J376" s="42"/>
      <c r="K376" s="42"/>
      <c r="L376" s="46"/>
      <c r="M376" s="222"/>
      <c r="N376" s="223"/>
      <c r="O376" s="86"/>
      <c r="P376" s="86"/>
      <c r="Q376" s="86"/>
      <c r="R376" s="86"/>
      <c r="S376" s="86"/>
      <c r="T376" s="87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T376" s="19" t="s">
        <v>145</v>
      </c>
      <c r="AU376" s="19" t="s">
        <v>85</v>
      </c>
    </row>
    <row r="377" s="2" customFormat="1" ht="16.5" customHeight="1">
      <c r="A377" s="40"/>
      <c r="B377" s="41"/>
      <c r="C377" s="268" t="s">
        <v>625</v>
      </c>
      <c r="D377" s="268" t="s">
        <v>292</v>
      </c>
      <c r="E377" s="269" t="s">
        <v>1218</v>
      </c>
      <c r="F377" s="270" t="s">
        <v>1219</v>
      </c>
      <c r="G377" s="271" t="s">
        <v>372</v>
      </c>
      <c r="H377" s="272">
        <v>2</v>
      </c>
      <c r="I377" s="273"/>
      <c r="J377" s="274">
        <f>ROUND(I377*H377,2)</f>
        <v>0</v>
      </c>
      <c r="K377" s="270" t="s">
        <v>142</v>
      </c>
      <c r="L377" s="275"/>
      <c r="M377" s="276" t="s">
        <v>19</v>
      </c>
      <c r="N377" s="277" t="s">
        <v>47</v>
      </c>
      <c r="O377" s="86"/>
      <c r="P377" s="215">
        <f>O377*H377</f>
        <v>0</v>
      </c>
      <c r="Q377" s="215">
        <v>0.050999999999999997</v>
      </c>
      <c r="R377" s="215">
        <f>Q377*H377</f>
        <v>0.10199999999999999</v>
      </c>
      <c r="S377" s="215">
        <v>0</v>
      </c>
      <c r="T377" s="216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17" t="s">
        <v>253</v>
      </c>
      <c r="AT377" s="217" t="s">
        <v>292</v>
      </c>
      <c r="AU377" s="217" t="s">
        <v>85</v>
      </c>
      <c r="AY377" s="19" t="s">
        <v>136</v>
      </c>
      <c r="BE377" s="218">
        <f>IF(N377="základní",J377,0)</f>
        <v>0</v>
      </c>
      <c r="BF377" s="218">
        <f>IF(N377="snížená",J377,0)</f>
        <v>0</v>
      </c>
      <c r="BG377" s="218">
        <f>IF(N377="zákl. přenesená",J377,0)</f>
        <v>0</v>
      </c>
      <c r="BH377" s="218">
        <f>IF(N377="sníž. přenesená",J377,0)</f>
        <v>0</v>
      </c>
      <c r="BI377" s="218">
        <f>IF(N377="nulová",J377,0)</f>
        <v>0</v>
      </c>
      <c r="BJ377" s="19" t="s">
        <v>83</v>
      </c>
      <c r="BK377" s="218">
        <f>ROUND(I377*H377,2)</f>
        <v>0</v>
      </c>
      <c r="BL377" s="19" t="s">
        <v>143</v>
      </c>
      <c r="BM377" s="217" t="s">
        <v>1220</v>
      </c>
    </row>
    <row r="378" s="2" customFormat="1" ht="16.5" customHeight="1">
      <c r="A378" s="40"/>
      <c r="B378" s="41"/>
      <c r="C378" s="268" t="s">
        <v>631</v>
      </c>
      <c r="D378" s="268" t="s">
        <v>292</v>
      </c>
      <c r="E378" s="269" t="s">
        <v>1221</v>
      </c>
      <c r="F378" s="270" t="s">
        <v>1222</v>
      </c>
      <c r="G378" s="271" t="s">
        <v>372</v>
      </c>
      <c r="H378" s="272">
        <v>1</v>
      </c>
      <c r="I378" s="273"/>
      <c r="J378" s="274">
        <f>ROUND(I378*H378,2)</f>
        <v>0</v>
      </c>
      <c r="K378" s="270" t="s">
        <v>142</v>
      </c>
      <c r="L378" s="275"/>
      <c r="M378" s="276" t="s">
        <v>19</v>
      </c>
      <c r="N378" s="277" t="s">
        <v>47</v>
      </c>
      <c r="O378" s="86"/>
      <c r="P378" s="215">
        <f>O378*H378</f>
        <v>0</v>
      </c>
      <c r="Q378" s="215">
        <v>0.068000000000000005</v>
      </c>
      <c r="R378" s="215">
        <f>Q378*H378</f>
        <v>0.068000000000000005</v>
      </c>
      <c r="S378" s="215">
        <v>0</v>
      </c>
      <c r="T378" s="216">
        <f>S378*H378</f>
        <v>0</v>
      </c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R378" s="217" t="s">
        <v>253</v>
      </c>
      <c r="AT378" s="217" t="s">
        <v>292</v>
      </c>
      <c r="AU378" s="217" t="s">
        <v>85</v>
      </c>
      <c r="AY378" s="19" t="s">
        <v>136</v>
      </c>
      <c r="BE378" s="218">
        <f>IF(N378="základní",J378,0)</f>
        <v>0</v>
      </c>
      <c r="BF378" s="218">
        <f>IF(N378="snížená",J378,0)</f>
        <v>0</v>
      </c>
      <c r="BG378" s="218">
        <f>IF(N378="zákl. přenesená",J378,0)</f>
        <v>0</v>
      </c>
      <c r="BH378" s="218">
        <f>IF(N378="sníž. přenesená",J378,0)</f>
        <v>0</v>
      </c>
      <c r="BI378" s="218">
        <f>IF(N378="nulová",J378,0)</f>
        <v>0</v>
      </c>
      <c r="BJ378" s="19" t="s">
        <v>83</v>
      </c>
      <c r="BK378" s="218">
        <f>ROUND(I378*H378,2)</f>
        <v>0</v>
      </c>
      <c r="BL378" s="19" t="s">
        <v>143</v>
      </c>
      <c r="BM378" s="217" t="s">
        <v>1223</v>
      </c>
    </row>
    <row r="379" s="2" customFormat="1" ht="24.15" customHeight="1">
      <c r="A379" s="40"/>
      <c r="B379" s="41"/>
      <c r="C379" s="206" t="s">
        <v>636</v>
      </c>
      <c r="D379" s="206" t="s">
        <v>138</v>
      </c>
      <c r="E379" s="207" t="s">
        <v>1224</v>
      </c>
      <c r="F379" s="208" t="s">
        <v>1225</v>
      </c>
      <c r="G379" s="209" t="s">
        <v>200</v>
      </c>
      <c r="H379" s="210">
        <v>0.44400000000000001</v>
      </c>
      <c r="I379" s="211"/>
      <c r="J379" s="212">
        <f>ROUND(I379*H379,2)</f>
        <v>0</v>
      </c>
      <c r="K379" s="208" t="s">
        <v>142</v>
      </c>
      <c r="L379" s="46"/>
      <c r="M379" s="213" t="s">
        <v>19</v>
      </c>
      <c r="N379" s="214" t="s">
        <v>47</v>
      </c>
      <c r="O379" s="86"/>
      <c r="P379" s="215">
        <f>O379*H379</f>
        <v>0</v>
      </c>
      <c r="Q379" s="215">
        <v>0</v>
      </c>
      <c r="R379" s="215">
        <f>Q379*H379</f>
        <v>0</v>
      </c>
      <c r="S379" s="215">
        <v>0</v>
      </c>
      <c r="T379" s="216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17" t="s">
        <v>143</v>
      </c>
      <c r="AT379" s="217" t="s">
        <v>138</v>
      </c>
      <c r="AU379" s="217" t="s">
        <v>85</v>
      </c>
      <c r="AY379" s="19" t="s">
        <v>136</v>
      </c>
      <c r="BE379" s="218">
        <f>IF(N379="základní",J379,0)</f>
        <v>0</v>
      </c>
      <c r="BF379" s="218">
        <f>IF(N379="snížená",J379,0)</f>
        <v>0</v>
      </c>
      <c r="BG379" s="218">
        <f>IF(N379="zákl. přenesená",J379,0)</f>
        <v>0</v>
      </c>
      <c r="BH379" s="218">
        <f>IF(N379="sníž. přenesená",J379,0)</f>
        <v>0</v>
      </c>
      <c r="BI379" s="218">
        <f>IF(N379="nulová",J379,0)</f>
        <v>0</v>
      </c>
      <c r="BJ379" s="19" t="s">
        <v>83</v>
      </c>
      <c r="BK379" s="218">
        <f>ROUND(I379*H379,2)</f>
        <v>0</v>
      </c>
      <c r="BL379" s="19" t="s">
        <v>143</v>
      </c>
      <c r="BM379" s="217" t="s">
        <v>1226</v>
      </c>
    </row>
    <row r="380" s="2" customFormat="1">
      <c r="A380" s="40"/>
      <c r="B380" s="41"/>
      <c r="C380" s="42"/>
      <c r="D380" s="219" t="s">
        <v>145</v>
      </c>
      <c r="E380" s="42"/>
      <c r="F380" s="220" t="s">
        <v>1227</v>
      </c>
      <c r="G380" s="42"/>
      <c r="H380" s="42"/>
      <c r="I380" s="221"/>
      <c r="J380" s="42"/>
      <c r="K380" s="42"/>
      <c r="L380" s="46"/>
      <c r="M380" s="222"/>
      <c r="N380" s="223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145</v>
      </c>
      <c r="AU380" s="19" t="s">
        <v>85</v>
      </c>
    </row>
    <row r="381" s="14" customFormat="1">
      <c r="A381" s="14"/>
      <c r="B381" s="235"/>
      <c r="C381" s="236"/>
      <c r="D381" s="226" t="s">
        <v>147</v>
      </c>
      <c r="E381" s="237" t="s">
        <v>19</v>
      </c>
      <c r="F381" s="238" t="s">
        <v>1228</v>
      </c>
      <c r="G381" s="236"/>
      <c r="H381" s="239">
        <v>0.29399999999999998</v>
      </c>
      <c r="I381" s="240"/>
      <c r="J381" s="236"/>
      <c r="K381" s="236"/>
      <c r="L381" s="241"/>
      <c r="M381" s="242"/>
      <c r="N381" s="243"/>
      <c r="O381" s="243"/>
      <c r="P381" s="243"/>
      <c r="Q381" s="243"/>
      <c r="R381" s="243"/>
      <c r="S381" s="243"/>
      <c r="T381" s="24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5" t="s">
        <v>147</v>
      </c>
      <c r="AU381" s="245" t="s">
        <v>85</v>
      </c>
      <c r="AV381" s="14" t="s">
        <v>85</v>
      </c>
      <c r="AW381" s="14" t="s">
        <v>36</v>
      </c>
      <c r="AX381" s="14" t="s">
        <v>76</v>
      </c>
      <c r="AY381" s="245" t="s">
        <v>136</v>
      </c>
    </row>
    <row r="382" s="14" customFormat="1">
      <c r="A382" s="14"/>
      <c r="B382" s="235"/>
      <c r="C382" s="236"/>
      <c r="D382" s="226" t="s">
        <v>147</v>
      </c>
      <c r="E382" s="237" t="s">
        <v>19</v>
      </c>
      <c r="F382" s="238" t="s">
        <v>1229</v>
      </c>
      <c r="G382" s="236"/>
      <c r="H382" s="239">
        <v>0.14999999999999999</v>
      </c>
      <c r="I382" s="240"/>
      <c r="J382" s="236"/>
      <c r="K382" s="236"/>
      <c r="L382" s="241"/>
      <c r="M382" s="242"/>
      <c r="N382" s="243"/>
      <c r="O382" s="243"/>
      <c r="P382" s="243"/>
      <c r="Q382" s="243"/>
      <c r="R382" s="243"/>
      <c r="S382" s="243"/>
      <c r="T382" s="24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5" t="s">
        <v>147</v>
      </c>
      <c r="AU382" s="245" t="s">
        <v>85</v>
      </c>
      <c r="AV382" s="14" t="s">
        <v>85</v>
      </c>
      <c r="AW382" s="14" t="s">
        <v>36</v>
      </c>
      <c r="AX382" s="14" t="s">
        <v>76</v>
      </c>
      <c r="AY382" s="245" t="s">
        <v>136</v>
      </c>
    </row>
    <row r="383" s="15" customFormat="1">
      <c r="A383" s="15"/>
      <c r="B383" s="246"/>
      <c r="C383" s="247"/>
      <c r="D383" s="226" t="s">
        <v>147</v>
      </c>
      <c r="E383" s="248" t="s">
        <v>19</v>
      </c>
      <c r="F383" s="249" t="s">
        <v>152</v>
      </c>
      <c r="G383" s="247"/>
      <c r="H383" s="250">
        <v>0.44400000000000001</v>
      </c>
      <c r="I383" s="251"/>
      <c r="J383" s="247"/>
      <c r="K383" s="247"/>
      <c r="L383" s="252"/>
      <c r="M383" s="253"/>
      <c r="N383" s="254"/>
      <c r="O383" s="254"/>
      <c r="P383" s="254"/>
      <c r="Q383" s="254"/>
      <c r="R383" s="254"/>
      <c r="S383" s="254"/>
      <c r="T383" s="25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6" t="s">
        <v>147</v>
      </c>
      <c r="AU383" s="256" t="s">
        <v>85</v>
      </c>
      <c r="AV383" s="15" t="s">
        <v>143</v>
      </c>
      <c r="AW383" s="15" t="s">
        <v>36</v>
      </c>
      <c r="AX383" s="15" t="s">
        <v>83</v>
      </c>
      <c r="AY383" s="256" t="s">
        <v>136</v>
      </c>
    </row>
    <row r="384" s="2" customFormat="1" ht="24.15" customHeight="1">
      <c r="A384" s="40"/>
      <c r="B384" s="41"/>
      <c r="C384" s="206" t="s">
        <v>645</v>
      </c>
      <c r="D384" s="206" t="s">
        <v>138</v>
      </c>
      <c r="E384" s="207" t="s">
        <v>1230</v>
      </c>
      <c r="F384" s="208" t="s">
        <v>1231</v>
      </c>
      <c r="G384" s="209" t="s">
        <v>200</v>
      </c>
      <c r="H384" s="210">
        <v>5.0259999999999998</v>
      </c>
      <c r="I384" s="211"/>
      <c r="J384" s="212">
        <f>ROUND(I384*H384,2)</f>
        <v>0</v>
      </c>
      <c r="K384" s="208" t="s">
        <v>142</v>
      </c>
      <c r="L384" s="46"/>
      <c r="M384" s="213" t="s">
        <v>19</v>
      </c>
      <c r="N384" s="214" t="s">
        <v>47</v>
      </c>
      <c r="O384" s="86"/>
      <c r="P384" s="215">
        <f>O384*H384</f>
        <v>0</v>
      </c>
      <c r="Q384" s="215">
        <v>0</v>
      </c>
      <c r="R384" s="215">
        <f>Q384*H384</f>
        <v>0</v>
      </c>
      <c r="S384" s="215">
        <v>0</v>
      </c>
      <c r="T384" s="216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17" t="s">
        <v>143</v>
      </c>
      <c r="AT384" s="217" t="s">
        <v>138</v>
      </c>
      <c r="AU384" s="217" t="s">
        <v>85</v>
      </c>
      <c r="AY384" s="19" t="s">
        <v>136</v>
      </c>
      <c r="BE384" s="218">
        <f>IF(N384="základní",J384,0)</f>
        <v>0</v>
      </c>
      <c r="BF384" s="218">
        <f>IF(N384="snížená",J384,0)</f>
        <v>0</v>
      </c>
      <c r="BG384" s="218">
        <f>IF(N384="zákl. přenesená",J384,0)</f>
        <v>0</v>
      </c>
      <c r="BH384" s="218">
        <f>IF(N384="sníž. přenesená",J384,0)</f>
        <v>0</v>
      </c>
      <c r="BI384" s="218">
        <f>IF(N384="nulová",J384,0)</f>
        <v>0</v>
      </c>
      <c r="BJ384" s="19" t="s">
        <v>83</v>
      </c>
      <c r="BK384" s="218">
        <f>ROUND(I384*H384,2)</f>
        <v>0</v>
      </c>
      <c r="BL384" s="19" t="s">
        <v>143</v>
      </c>
      <c r="BM384" s="217" t="s">
        <v>1232</v>
      </c>
    </row>
    <row r="385" s="2" customFormat="1">
      <c r="A385" s="40"/>
      <c r="B385" s="41"/>
      <c r="C385" s="42"/>
      <c r="D385" s="219" t="s">
        <v>145</v>
      </c>
      <c r="E385" s="42"/>
      <c r="F385" s="220" t="s">
        <v>1233</v>
      </c>
      <c r="G385" s="42"/>
      <c r="H385" s="42"/>
      <c r="I385" s="221"/>
      <c r="J385" s="42"/>
      <c r="K385" s="42"/>
      <c r="L385" s="46"/>
      <c r="M385" s="222"/>
      <c r="N385" s="223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145</v>
      </c>
      <c r="AU385" s="19" t="s">
        <v>85</v>
      </c>
    </row>
    <row r="386" s="14" customFormat="1">
      <c r="A386" s="14"/>
      <c r="B386" s="235"/>
      <c r="C386" s="236"/>
      <c r="D386" s="226" t="s">
        <v>147</v>
      </c>
      <c r="E386" s="237" t="s">
        <v>19</v>
      </c>
      <c r="F386" s="238" t="s">
        <v>1234</v>
      </c>
      <c r="G386" s="236"/>
      <c r="H386" s="239">
        <v>0.33800000000000002</v>
      </c>
      <c r="I386" s="240"/>
      <c r="J386" s="236"/>
      <c r="K386" s="236"/>
      <c r="L386" s="241"/>
      <c r="M386" s="242"/>
      <c r="N386" s="243"/>
      <c r="O386" s="243"/>
      <c r="P386" s="243"/>
      <c r="Q386" s="243"/>
      <c r="R386" s="243"/>
      <c r="S386" s="243"/>
      <c r="T386" s="24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5" t="s">
        <v>147</v>
      </c>
      <c r="AU386" s="245" t="s">
        <v>85</v>
      </c>
      <c r="AV386" s="14" t="s">
        <v>85</v>
      </c>
      <c r="AW386" s="14" t="s">
        <v>36</v>
      </c>
      <c r="AX386" s="14" t="s">
        <v>76</v>
      </c>
      <c r="AY386" s="245" t="s">
        <v>136</v>
      </c>
    </row>
    <row r="387" s="14" customFormat="1">
      <c r="A387" s="14"/>
      <c r="B387" s="235"/>
      <c r="C387" s="236"/>
      <c r="D387" s="226" t="s">
        <v>147</v>
      </c>
      <c r="E387" s="237" t="s">
        <v>19</v>
      </c>
      <c r="F387" s="238" t="s">
        <v>1235</v>
      </c>
      <c r="G387" s="236"/>
      <c r="H387" s="239">
        <v>4.6879999999999997</v>
      </c>
      <c r="I387" s="240"/>
      <c r="J387" s="236"/>
      <c r="K387" s="236"/>
      <c r="L387" s="241"/>
      <c r="M387" s="242"/>
      <c r="N387" s="243"/>
      <c r="O387" s="243"/>
      <c r="P387" s="243"/>
      <c r="Q387" s="243"/>
      <c r="R387" s="243"/>
      <c r="S387" s="243"/>
      <c r="T387" s="24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5" t="s">
        <v>147</v>
      </c>
      <c r="AU387" s="245" t="s">
        <v>85</v>
      </c>
      <c r="AV387" s="14" t="s">
        <v>85</v>
      </c>
      <c r="AW387" s="14" t="s">
        <v>36</v>
      </c>
      <c r="AX387" s="14" t="s">
        <v>76</v>
      </c>
      <c r="AY387" s="245" t="s">
        <v>136</v>
      </c>
    </row>
    <row r="388" s="16" customFormat="1">
      <c r="A388" s="16"/>
      <c r="B388" s="257"/>
      <c r="C388" s="258"/>
      <c r="D388" s="226" t="s">
        <v>147</v>
      </c>
      <c r="E388" s="259" t="s">
        <v>19</v>
      </c>
      <c r="F388" s="260" t="s">
        <v>181</v>
      </c>
      <c r="G388" s="258"/>
      <c r="H388" s="261">
        <v>5.0259999999999998</v>
      </c>
      <c r="I388" s="262"/>
      <c r="J388" s="258"/>
      <c r="K388" s="258"/>
      <c r="L388" s="263"/>
      <c r="M388" s="264"/>
      <c r="N388" s="265"/>
      <c r="O388" s="265"/>
      <c r="P388" s="265"/>
      <c r="Q388" s="265"/>
      <c r="R388" s="265"/>
      <c r="S388" s="265"/>
      <c r="T388" s="266"/>
      <c r="U388" s="16"/>
      <c r="V388" s="16"/>
      <c r="W388" s="16"/>
      <c r="X388" s="16"/>
      <c r="Y388" s="16"/>
      <c r="Z388" s="16"/>
      <c r="AA388" s="16"/>
      <c r="AB388" s="16"/>
      <c r="AC388" s="16"/>
      <c r="AD388" s="16"/>
      <c r="AE388" s="16"/>
      <c r="AT388" s="267" t="s">
        <v>147</v>
      </c>
      <c r="AU388" s="267" t="s">
        <v>85</v>
      </c>
      <c r="AV388" s="16" t="s">
        <v>157</v>
      </c>
      <c r="AW388" s="16" t="s">
        <v>36</v>
      </c>
      <c r="AX388" s="16" t="s">
        <v>76</v>
      </c>
      <c r="AY388" s="267" t="s">
        <v>136</v>
      </c>
    </row>
    <row r="389" s="15" customFormat="1">
      <c r="A389" s="15"/>
      <c r="B389" s="246"/>
      <c r="C389" s="247"/>
      <c r="D389" s="226" t="s">
        <v>147</v>
      </c>
      <c r="E389" s="248" t="s">
        <v>19</v>
      </c>
      <c r="F389" s="249" t="s">
        <v>152</v>
      </c>
      <c r="G389" s="247"/>
      <c r="H389" s="250">
        <v>5.0259999999999998</v>
      </c>
      <c r="I389" s="251"/>
      <c r="J389" s="247"/>
      <c r="K389" s="247"/>
      <c r="L389" s="252"/>
      <c r="M389" s="253"/>
      <c r="N389" s="254"/>
      <c r="O389" s="254"/>
      <c r="P389" s="254"/>
      <c r="Q389" s="254"/>
      <c r="R389" s="254"/>
      <c r="S389" s="254"/>
      <c r="T389" s="25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56" t="s">
        <v>147</v>
      </c>
      <c r="AU389" s="256" t="s">
        <v>85</v>
      </c>
      <c r="AV389" s="15" t="s">
        <v>143</v>
      </c>
      <c r="AW389" s="15" t="s">
        <v>36</v>
      </c>
      <c r="AX389" s="15" t="s">
        <v>83</v>
      </c>
      <c r="AY389" s="256" t="s">
        <v>136</v>
      </c>
    </row>
    <row r="390" s="2" customFormat="1" ht="24.15" customHeight="1">
      <c r="A390" s="40"/>
      <c r="B390" s="41"/>
      <c r="C390" s="206" t="s">
        <v>650</v>
      </c>
      <c r="D390" s="206" t="s">
        <v>138</v>
      </c>
      <c r="E390" s="207" t="s">
        <v>1236</v>
      </c>
      <c r="F390" s="208" t="s">
        <v>1237</v>
      </c>
      <c r="G390" s="209" t="s">
        <v>141</v>
      </c>
      <c r="H390" s="210">
        <v>7.6280000000000001</v>
      </c>
      <c r="I390" s="211"/>
      <c r="J390" s="212">
        <f>ROUND(I390*H390,2)</f>
        <v>0</v>
      </c>
      <c r="K390" s="208" t="s">
        <v>142</v>
      </c>
      <c r="L390" s="46"/>
      <c r="M390" s="213" t="s">
        <v>19</v>
      </c>
      <c r="N390" s="214" t="s">
        <v>47</v>
      </c>
      <c r="O390" s="86"/>
      <c r="P390" s="215">
        <f>O390*H390</f>
        <v>0</v>
      </c>
      <c r="Q390" s="215">
        <v>0.0063200000000000001</v>
      </c>
      <c r="R390" s="215">
        <f>Q390*H390</f>
        <v>0.048208960000000002</v>
      </c>
      <c r="S390" s="215">
        <v>0</v>
      </c>
      <c r="T390" s="216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17" t="s">
        <v>143</v>
      </c>
      <c r="AT390" s="217" t="s">
        <v>138</v>
      </c>
      <c r="AU390" s="217" t="s">
        <v>85</v>
      </c>
      <c r="AY390" s="19" t="s">
        <v>136</v>
      </c>
      <c r="BE390" s="218">
        <f>IF(N390="základní",J390,0)</f>
        <v>0</v>
      </c>
      <c r="BF390" s="218">
        <f>IF(N390="snížená",J390,0)</f>
        <v>0</v>
      </c>
      <c r="BG390" s="218">
        <f>IF(N390="zákl. přenesená",J390,0)</f>
        <v>0</v>
      </c>
      <c r="BH390" s="218">
        <f>IF(N390="sníž. přenesená",J390,0)</f>
        <v>0</v>
      </c>
      <c r="BI390" s="218">
        <f>IF(N390="nulová",J390,0)</f>
        <v>0</v>
      </c>
      <c r="BJ390" s="19" t="s">
        <v>83</v>
      </c>
      <c r="BK390" s="218">
        <f>ROUND(I390*H390,2)</f>
        <v>0</v>
      </c>
      <c r="BL390" s="19" t="s">
        <v>143</v>
      </c>
      <c r="BM390" s="217" t="s">
        <v>1238</v>
      </c>
    </row>
    <row r="391" s="2" customFormat="1">
      <c r="A391" s="40"/>
      <c r="B391" s="41"/>
      <c r="C391" s="42"/>
      <c r="D391" s="219" t="s">
        <v>145</v>
      </c>
      <c r="E391" s="42"/>
      <c r="F391" s="220" t="s">
        <v>1239</v>
      </c>
      <c r="G391" s="42"/>
      <c r="H391" s="42"/>
      <c r="I391" s="221"/>
      <c r="J391" s="42"/>
      <c r="K391" s="42"/>
      <c r="L391" s="46"/>
      <c r="M391" s="222"/>
      <c r="N391" s="223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145</v>
      </c>
      <c r="AU391" s="19" t="s">
        <v>85</v>
      </c>
    </row>
    <row r="392" s="14" customFormat="1">
      <c r="A392" s="14"/>
      <c r="B392" s="235"/>
      <c r="C392" s="236"/>
      <c r="D392" s="226" t="s">
        <v>147</v>
      </c>
      <c r="E392" s="237" t="s">
        <v>19</v>
      </c>
      <c r="F392" s="238" t="s">
        <v>1240</v>
      </c>
      <c r="G392" s="236"/>
      <c r="H392" s="239">
        <v>0.83999999999999997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5" t="s">
        <v>147</v>
      </c>
      <c r="AU392" s="245" t="s">
        <v>85</v>
      </c>
      <c r="AV392" s="14" t="s">
        <v>85</v>
      </c>
      <c r="AW392" s="14" t="s">
        <v>36</v>
      </c>
      <c r="AX392" s="14" t="s">
        <v>76</v>
      </c>
      <c r="AY392" s="245" t="s">
        <v>136</v>
      </c>
    </row>
    <row r="393" s="14" customFormat="1">
      <c r="A393" s="14"/>
      <c r="B393" s="235"/>
      <c r="C393" s="236"/>
      <c r="D393" s="226" t="s">
        <v>147</v>
      </c>
      <c r="E393" s="237" t="s">
        <v>19</v>
      </c>
      <c r="F393" s="238" t="s">
        <v>1241</v>
      </c>
      <c r="G393" s="236"/>
      <c r="H393" s="239">
        <v>1.2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5" t="s">
        <v>147</v>
      </c>
      <c r="AU393" s="245" t="s">
        <v>85</v>
      </c>
      <c r="AV393" s="14" t="s">
        <v>85</v>
      </c>
      <c r="AW393" s="14" t="s">
        <v>36</v>
      </c>
      <c r="AX393" s="14" t="s">
        <v>76</v>
      </c>
      <c r="AY393" s="245" t="s">
        <v>136</v>
      </c>
    </row>
    <row r="394" s="14" customFormat="1">
      <c r="A394" s="14"/>
      <c r="B394" s="235"/>
      <c r="C394" s="236"/>
      <c r="D394" s="226" t="s">
        <v>147</v>
      </c>
      <c r="E394" s="237" t="s">
        <v>19</v>
      </c>
      <c r="F394" s="238" t="s">
        <v>1242</v>
      </c>
      <c r="G394" s="236"/>
      <c r="H394" s="239">
        <v>0.90000000000000002</v>
      </c>
      <c r="I394" s="240"/>
      <c r="J394" s="236"/>
      <c r="K394" s="236"/>
      <c r="L394" s="241"/>
      <c r="M394" s="242"/>
      <c r="N394" s="243"/>
      <c r="O394" s="243"/>
      <c r="P394" s="243"/>
      <c r="Q394" s="243"/>
      <c r="R394" s="243"/>
      <c r="S394" s="243"/>
      <c r="T394" s="24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5" t="s">
        <v>147</v>
      </c>
      <c r="AU394" s="245" t="s">
        <v>85</v>
      </c>
      <c r="AV394" s="14" t="s">
        <v>85</v>
      </c>
      <c r="AW394" s="14" t="s">
        <v>36</v>
      </c>
      <c r="AX394" s="14" t="s">
        <v>76</v>
      </c>
      <c r="AY394" s="245" t="s">
        <v>136</v>
      </c>
    </row>
    <row r="395" s="14" customFormat="1">
      <c r="A395" s="14"/>
      <c r="B395" s="235"/>
      <c r="C395" s="236"/>
      <c r="D395" s="226" t="s">
        <v>147</v>
      </c>
      <c r="E395" s="237" t="s">
        <v>19</v>
      </c>
      <c r="F395" s="238" t="s">
        <v>1235</v>
      </c>
      <c r="G395" s="236"/>
      <c r="H395" s="239">
        <v>4.6879999999999997</v>
      </c>
      <c r="I395" s="240"/>
      <c r="J395" s="236"/>
      <c r="K395" s="236"/>
      <c r="L395" s="241"/>
      <c r="M395" s="242"/>
      <c r="N395" s="243"/>
      <c r="O395" s="243"/>
      <c r="P395" s="243"/>
      <c r="Q395" s="243"/>
      <c r="R395" s="243"/>
      <c r="S395" s="243"/>
      <c r="T395" s="24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5" t="s">
        <v>147</v>
      </c>
      <c r="AU395" s="245" t="s">
        <v>85</v>
      </c>
      <c r="AV395" s="14" t="s">
        <v>85</v>
      </c>
      <c r="AW395" s="14" t="s">
        <v>36</v>
      </c>
      <c r="AX395" s="14" t="s">
        <v>76</v>
      </c>
      <c r="AY395" s="245" t="s">
        <v>136</v>
      </c>
    </row>
    <row r="396" s="16" customFormat="1">
      <c r="A396" s="16"/>
      <c r="B396" s="257"/>
      <c r="C396" s="258"/>
      <c r="D396" s="226" t="s">
        <v>147</v>
      </c>
      <c r="E396" s="259" t="s">
        <v>19</v>
      </c>
      <c r="F396" s="260" t="s">
        <v>181</v>
      </c>
      <c r="G396" s="258"/>
      <c r="H396" s="261">
        <v>7.6280000000000001</v>
      </c>
      <c r="I396" s="262"/>
      <c r="J396" s="258"/>
      <c r="K396" s="258"/>
      <c r="L396" s="263"/>
      <c r="M396" s="264"/>
      <c r="N396" s="265"/>
      <c r="O396" s="265"/>
      <c r="P396" s="265"/>
      <c r="Q396" s="265"/>
      <c r="R396" s="265"/>
      <c r="S396" s="265"/>
      <c r="T396" s="26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T396" s="267" t="s">
        <v>147</v>
      </c>
      <c r="AU396" s="267" t="s">
        <v>85</v>
      </c>
      <c r="AV396" s="16" t="s">
        <v>157</v>
      </c>
      <c r="AW396" s="16" t="s">
        <v>36</v>
      </c>
      <c r="AX396" s="16" t="s">
        <v>76</v>
      </c>
      <c r="AY396" s="267" t="s">
        <v>136</v>
      </c>
    </row>
    <row r="397" s="15" customFormat="1">
      <c r="A397" s="15"/>
      <c r="B397" s="246"/>
      <c r="C397" s="247"/>
      <c r="D397" s="226" t="s">
        <v>147</v>
      </c>
      <c r="E397" s="248" t="s">
        <v>19</v>
      </c>
      <c r="F397" s="249" t="s">
        <v>152</v>
      </c>
      <c r="G397" s="247"/>
      <c r="H397" s="250">
        <v>7.6280000000000001</v>
      </c>
      <c r="I397" s="251"/>
      <c r="J397" s="247"/>
      <c r="K397" s="247"/>
      <c r="L397" s="252"/>
      <c r="M397" s="253"/>
      <c r="N397" s="254"/>
      <c r="O397" s="254"/>
      <c r="P397" s="254"/>
      <c r="Q397" s="254"/>
      <c r="R397" s="254"/>
      <c r="S397" s="254"/>
      <c r="T397" s="25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6" t="s">
        <v>147</v>
      </c>
      <c r="AU397" s="256" t="s">
        <v>85</v>
      </c>
      <c r="AV397" s="15" t="s">
        <v>143</v>
      </c>
      <c r="AW397" s="15" t="s">
        <v>36</v>
      </c>
      <c r="AX397" s="15" t="s">
        <v>83</v>
      </c>
      <c r="AY397" s="256" t="s">
        <v>136</v>
      </c>
    </row>
    <row r="398" s="2" customFormat="1" ht="21.75" customHeight="1">
      <c r="A398" s="40"/>
      <c r="B398" s="41"/>
      <c r="C398" s="206" t="s">
        <v>655</v>
      </c>
      <c r="D398" s="206" t="s">
        <v>138</v>
      </c>
      <c r="E398" s="207" t="s">
        <v>1243</v>
      </c>
      <c r="F398" s="208" t="s">
        <v>1244</v>
      </c>
      <c r="G398" s="209" t="s">
        <v>271</v>
      </c>
      <c r="H398" s="210">
        <v>0.151</v>
      </c>
      <c r="I398" s="211"/>
      <c r="J398" s="212">
        <f>ROUND(I398*H398,2)</f>
        <v>0</v>
      </c>
      <c r="K398" s="208" t="s">
        <v>142</v>
      </c>
      <c r="L398" s="46"/>
      <c r="M398" s="213" t="s">
        <v>19</v>
      </c>
      <c r="N398" s="214" t="s">
        <v>47</v>
      </c>
      <c r="O398" s="86"/>
      <c r="P398" s="215">
        <f>O398*H398</f>
        <v>0</v>
      </c>
      <c r="Q398" s="215">
        <v>1.0608</v>
      </c>
      <c r="R398" s="215">
        <f>Q398*H398</f>
        <v>0.16018079999999998</v>
      </c>
      <c r="S398" s="215">
        <v>0</v>
      </c>
      <c r="T398" s="216">
        <f>S398*H398</f>
        <v>0</v>
      </c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R398" s="217" t="s">
        <v>143</v>
      </c>
      <c r="AT398" s="217" t="s">
        <v>138</v>
      </c>
      <c r="AU398" s="217" t="s">
        <v>85</v>
      </c>
      <c r="AY398" s="19" t="s">
        <v>136</v>
      </c>
      <c r="BE398" s="218">
        <f>IF(N398="základní",J398,0)</f>
        <v>0</v>
      </c>
      <c r="BF398" s="218">
        <f>IF(N398="snížená",J398,0)</f>
        <v>0</v>
      </c>
      <c r="BG398" s="218">
        <f>IF(N398="zákl. přenesená",J398,0)</f>
        <v>0</v>
      </c>
      <c r="BH398" s="218">
        <f>IF(N398="sníž. přenesená",J398,0)</f>
        <v>0</v>
      </c>
      <c r="BI398" s="218">
        <f>IF(N398="nulová",J398,0)</f>
        <v>0</v>
      </c>
      <c r="BJ398" s="19" t="s">
        <v>83</v>
      </c>
      <c r="BK398" s="218">
        <f>ROUND(I398*H398,2)</f>
        <v>0</v>
      </c>
      <c r="BL398" s="19" t="s">
        <v>143</v>
      </c>
      <c r="BM398" s="217" t="s">
        <v>1245</v>
      </c>
    </row>
    <row r="399" s="2" customFormat="1">
      <c r="A399" s="40"/>
      <c r="B399" s="41"/>
      <c r="C399" s="42"/>
      <c r="D399" s="219" t="s">
        <v>145</v>
      </c>
      <c r="E399" s="42"/>
      <c r="F399" s="220" t="s">
        <v>1246</v>
      </c>
      <c r="G399" s="42"/>
      <c r="H399" s="42"/>
      <c r="I399" s="221"/>
      <c r="J399" s="42"/>
      <c r="K399" s="42"/>
      <c r="L399" s="46"/>
      <c r="M399" s="222"/>
      <c r="N399" s="223"/>
      <c r="O399" s="86"/>
      <c r="P399" s="86"/>
      <c r="Q399" s="86"/>
      <c r="R399" s="86"/>
      <c r="S399" s="86"/>
      <c r="T399" s="87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T399" s="19" t="s">
        <v>145</v>
      </c>
      <c r="AU399" s="19" t="s">
        <v>85</v>
      </c>
    </row>
    <row r="400" s="14" customFormat="1">
      <c r="A400" s="14"/>
      <c r="B400" s="235"/>
      <c r="C400" s="236"/>
      <c r="D400" s="226" t="s">
        <v>147</v>
      </c>
      <c r="E400" s="237" t="s">
        <v>19</v>
      </c>
      <c r="F400" s="238" t="s">
        <v>1247</v>
      </c>
      <c r="G400" s="236"/>
      <c r="H400" s="239">
        <v>0.151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5" t="s">
        <v>147</v>
      </c>
      <c r="AU400" s="245" t="s">
        <v>85</v>
      </c>
      <c r="AV400" s="14" t="s">
        <v>85</v>
      </c>
      <c r="AW400" s="14" t="s">
        <v>36</v>
      </c>
      <c r="AX400" s="14" t="s">
        <v>76</v>
      </c>
      <c r="AY400" s="245" t="s">
        <v>136</v>
      </c>
    </row>
    <row r="401" s="15" customFormat="1">
      <c r="A401" s="15"/>
      <c r="B401" s="246"/>
      <c r="C401" s="247"/>
      <c r="D401" s="226" t="s">
        <v>147</v>
      </c>
      <c r="E401" s="248" t="s">
        <v>19</v>
      </c>
      <c r="F401" s="249" t="s">
        <v>152</v>
      </c>
      <c r="G401" s="247"/>
      <c r="H401" s="250">
        <v>0.151</v>
      </c>
      <c r="I401" s="251"/>
      <c r="J401" s="247"/>
      <c r="K401" s="247"/>
      <c r="L401" s="252"/>
      <c r="M401" s="253"/>
      <c r="N401" s="254"/>
      <c r="O401" s="254"/>
      <c r="P401" s="254"/>
      <c r="Q401" s="254"/>
      <c r="R401" s="254"/>
      <c r="S401" s="254"/>
      <c r="T401" s="25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56" t="s">
        <v>147</v>
      </c>
      <c r="AU401" s="256" t="s">
        <v>85</v>
      </c>
      <c r="AV401" s="15" t="s">
        <v>143</v>
      </c>
      <c r="AW401" s="15" t="s">
        <v>36</v>
      </c>
      <c r="AX401" s="15" t="s">
        <v>83</v>
      </c>
      <c r="AY401" s="256" t="s">
        <v>136</v>
      </c>
    </row>
    <row r="402" s="2" customFormat="1" ht="16.5" customHeight="1">
      <c r="A402" s="40"/>
      <c r="B402" s="41"/>
      <c r="C402" s="206" t="s">
        <v>661</v>
      </c>
      <c r="D402" s="206" t="s">
        <v>138</v>
      </c>
      <c r="E402" s="207" t="s">
        <v>1248</v>
      </c>
      <c r="F402" s="208" t="s">
        <v>1249</v>
      </c>
      <c r="G402" s="209" t="s">
        <v>271</v>
      </c>
      <c r="H402" s="210">
        <v>0.017999999999999999</v>
      </c>
      <c r="I402" s="211"/>
      <c r="J402" s="212">
        <f>ROUND(I402*H402,2)</f>
        <v>0</v>
      </c>
      <c r="K402" s="208" t="s">
        <v>142</v>
      </c>
      <c r="L402" s="46"/>
      <c r="M402" s="213" t="s">
        <v>19</v>
      </c>
      <c r="N402" s="214" t="s">
        <v>47</v>
      </c>
      <c r="O402" s="86"/>
      <c r="P402" s="215">
        <f>O402*H402</f>
        <v>0</v>
      </c>
      <c r="Q402" s="215">
        <v>1.06277</v>
      </c>
      <c r="R402" s="215">
        <f>Q402*H402</f>
        <v>0.019129859999999999</v>
      </c>
      <c r="S402" s="215">
        <v>0</v>
      </c>
      <c r="T402" s="216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17" t="s">
        <v>143</v>
      </c>
      <c r="AT402" s="217" t="s">
        <v>138</v>
      </c>
      <c r="AU402" s="217" t="s">
        <v>85</v>
      </c>
      <c r="AY402" s="19" t="s">
        <v>136</v>
      </c>
      <c r="BE402" s="218">
        <f>IF(N402="základní",J402,0)</f>
        <v>0</v>
      </c>
      <c r="BF402" s="218">
        <f>IF(N402="snížená",J402,0)</f>
        <v>0</v>
      </c>
      <c r="BG402" s="218">
        <f>IF(N402="zákl. přenesená",J402,0)</f>
        <v>0</v>
      </c>
      <c r="BH402" s="218">
        <f>IF(N402="sníž. přenesená",J402,0)</f>
        <v>0</v>
      </c>
      <c r="BI402" s="218">
        <f>IF(N402="nulová",J402,0)</f>
        <v>0</v>
      </c>
      <c r="BJ402" s="19" t="s">
        <v>83</v>
      </c>
      <c r="BK402" s="218">
        <f>ROUND(I402*H402,2)</f>
        <v>0</v>
      </c>
      <c r="BL402" s="19" t="s">
        <v>143</v>
      </c>
      <c r="BM402" s="217" t="s">
        <v>1250</v>
      </c>
    </row>
    <row r="403" s="2" customFormat="1">
      <c r="A403" s="40"/>
      <c r="B403" s="41"/>
      <c r="C403" s="42"/>
      <c r="D403" s="219" t="s">
        <v>145</v>
      </c>
      <c r="E403" s="42"/>
      <c r="F403" s="220" t="s">
        <v>1251</v>
      </c>
      <c r="G403" s="42"/>
      <c r="H403" s="42"/>
      <c r="I403" s="221"/>
      <c r="J403" s="42"/>
      <c r="K403" s="42"/>
      <c r="L403" s="46"/>
      <c r="M403" s="222"/>
      <c r="N403" s="223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145</v>
      </c>
      <c r="AU403" s="19" t="s">
        <v>85</v>
      </c>
    </row>
    <row r="404" s="14" customFormat="1">
      <c r="A404" s="14"/>
      <c r="B404" s="235"/>
      <c r="C404" s="236"/>
      <c r="D404" s="226" t="s">
        <v>147</v>
      </c>
      <c r="E404" s="237" t="s">
        <v>19</v>
      </c>
      <c r="F404" s="238" t="s">
        <v>1252</v>
      </c>
      <c r="G404" s="236"/>
      <c r="H404" s="239">
        <v>0.017999999999999999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5" t="s">
        <v>147</v>
      </c>
      <c r="AU404" s="245" t="s">
        <v>85</v>
      </c>
      <c r="AV404" s="14" t="s">
        <v>85</v>
      </c>
      <c r="AW404" s="14" t="s">
        <v>36</v>
      </c>
      <c r="AX404" s="14" t="s">
        <v>76</v>
      </c>
      <c r="AY404" s="245" t="s">
        <v>136</v>
      </c>
    </row>
    <row r="405" s="15" customFormat="1">
      <c r="A405" s="15"/>
      <c r="B405" s="246"/>
      <c r="C405" s="247"/>
      <c r="D405" s="226" t="s">
        <v>147</v>
      </c>
      <c r="E405" s="248" t="s">
        <v>19</v>
      </c>
      <c r="F405" s="249" t="s">
        <v>152</v>
      </c>
      <c r="G405" s="247"/>
      <c r="H405" s="250">
        <v>0.017999999999999999</v>
      </c>
      <c r="I405" s="251"/>
      <c r="J405" s="247"/>
      <c r="K405" s="247"/>
      <c r="L405" s="252"/>
      <c r="M405" s="253"/>
      <c r="N405" s="254"/>
      <c r="O405" s="254"/>
      <c r="P405" s="254"/>
      <c r="Q405" s="254"/>
      <c r="R405" s="254"/>
      <c r="S405" s="254"/>
      <c r="T405" s="25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56" t="s">
        <v>147</v>
      </c>
      <c r="AU405" s="256" t="s">
        <v>85</v>
      </c>
      <c r="AV405" s="15" t="s">
        <v>143</v>
      </c>
      <c r="AW405" s="15" t="s">
        <v>36</v>
      </c>
      <c r="AX405" s="15" t="s">
        <v>83</v>
      </c>
      <c r="AY405" s="256" t="s">
        <v>136</v>
      </c>
    </row>
    <row r="406" s="2" customFormat="1" ht="24.15" customHeight="1">
      <c r="A406" s="40"/>
      <c r="B406" s="41"/>
      <c r="C406" s="206" t="s">
        <v>667</v>
      </c>
      <c r="D406" s="206" t="s">
        <v>138</v>
      </c>
      <c r="E406" s="207" t="s">
        <v>1253</v>
      </c>
      <c r="F406" s="208" t="s">
        <v>1254</v>
      </c>
      <c r="G406" s="209" t="s">
        <v>200</v>
      </c>
      <c r="H406" s="210">
        <v>6.21</v>
      </c>
      <c r="I406" s="211"/>
      <c r="J406" s="212">
        <f>ROUND(I406*H406,2)</f>
        <v>0</v>
      </c>
      <c r="K406" s="208" t="s">
        <v>19</v>
      </c>
      <c r="L406" s="46"/>
      <c r="M406" s="213" t="s">
        <v>19</v>
      </c>
      <c r="N406" s="214" t="s">
        <v>47</v>
      </c>
      <c r="O406" s="86"/>
      <c r="P406" s="215">
        <f>O406*H406</f>
        <v>0</v>
      </c>
      <c r="Q406" s="215">
        <v>0</v>
      </c>
      <c r="R406" s="215">
        <f>Q406*H406</f>
        <v>0</v>
      </c>
      <c r="S406" s="215">
        <v>0</v>
      </c>
      <c r="T406" s="216">
        <f>S406*H406</f>
        <v>0</v>
      </c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R406" s="217" t="s">
        <v>143</v>
      </c>
      <c r="AT406" s="217" t="s">
        <v>138</v>
      </c>
      <c r="AU406" s="217" t="s">
        <v>85</v>
      </c>
      <c r="AY406" s="19" t="s">
        <v>136</v>
      </c>
      <c r="BE406" s="218">
        <f>IF(N406="základní",J406,0)</f>
        <v>0</v>
      </c>
      <c r="BF406" s="218">
        <f>IF(N406="snížená",J406,0)</f>
        <v>0</v>
      </c>
      <c r="BG406" s="218">
        <f>IF(N406="zákl. přenesená",J406,0)</f>
        <v>0</v>
      </c>
      <c r="BH406" s="218">
        <f>IF(N406="sníž. přenesená",J406,0)</f>
        <v>0</v>
      </c>
      <c r="BI406" s="218">
        <f>IF(N406="nulová",J406,0)</f>
        <v>0</v>
      </c>
      <c r="BJ406" s="19" t="s">
        <v>83</v>
      </c>
      <c r="BK406" s="218">
        <f>ROUND(I406*H406,2)</f>
        <v>0</v>
      </c>
      <c r="BL406" s="19" t="s">
        <v>143</v>
      </c>
      <c r="BM406" s="217" t="s">
        <v>1255</v>
      </c>
    </row>
    <row r="407" s="14" customFormat="1">
      <c r="A407" s="14"/>
      <c r="B407" s="235"/>
      <c r="C407" s="236"/>
      <c r="D407" s="226" t="s">
        <v>147</v>
      </c>
      <c r="E407" s="237" t="s">
        <v>19</v>
      </c>
      <c r="F407" s="238" t="s">
        <v>1256</v>
      </c>
      <c r="G407" s="236"/>
      <c r="H407" s="239">
        <v>6.21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5" t="s">
        <v>147</v>
      </c>
      <c r="AU407" s="245" t="s">
        <v>85</v>
      </c>
      <c r="AV407" s="14" t="s">
        <v>85</v>
      </c>
      <c r="AW407" s="14" t="s">
        <v>36</v>
      </c>
      <c r="AX407" s="14" t="s">
        <v>76</v>
      </c>
      <c r="AY407" s="245" t="s">
        <v>136</v>
      </c>
    </row>
    <row r="408" s="15" customFormat="1">
      <c r="A408" s="15"/>
      <c r="B408" s="246"/>
      <c r="C408" s="247"/>
      <c r="D408" s="226" t="s">
        <v>147</v>
      </c>
      <c r="E408" s="248" t="s">
        <v>19</v>
      </c>
      <c r="F408" s="249" t="s">
        <v>152</v>
      </c>
      <c r="G408" s="247"/>
      <c r="H408" s="250">
        <v>6.21</v>
      </c>
      <c r="I408" s="251"/>
      <c r="J408" s="247"/>
      <c r="K408" s="247"/>
      <c r="L408" s="252"/>
      <c r="M408" s="253"/>
      <c r="N408" s="254"/>
      <c r="O408" s="254"/>
      <c r="P408" s="254"/>
      <c r="Q408" s="254"/>
      <c r="R408" s="254"/>
      <c r="S408" s="254"/>
      <c r="T408" s="25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6" t="s">
        <v>147</v>
      </c>
      <c r="AU408" s="256" t="s">
        <v>85</v>
      </c>
      <c r="AV408" s="15" t="s">
        <v>143</v>
      </c>
      <c r="AW408" s="15" t="s">
        <v>36</v>
      </c>
      <c r="AX408" s="15" t="s">
        <v>83</v>
      </c>
      <c r="AY408" s="256" t="s">
        <v>136</v>
      </c>
    </row>
    <row r="409" s="2" customFormat="1" ht="24.15" customHeight="1">
      <c r="A409" s="40"/>
      <c r="B409" s="41"/>
      <c r="C409" s="206" t="s">
        <v>673</v>
      </c>
      <c r="D409" s="206" t="s">
        <v>138</v>
      </c>
      <c r="E409" s="207" t="s">
        <v>1257</v>
      </c>
      <c r="F409" s="208" t="s">
        <v>1258</v>
      </c>
      <c r="G409" s="209" t="s">
        <v>141</v>
      </c>
      <c r="H409" s="210">
        <v>2.0499999999999998</v>
      </c>
      <c r="I409" s="211"/>
      <c r="J409" s="212">
        <f>ROUND(I409*H409,2)</f>
        <v>0</v>
      </c>
      <c r="K409" s="208" t="s">
        <v>142</v>
      </c>
      <c r="L409" s="46"/>
      <c r="M409" s="213" t="s">
        <v>19</v>
      </c>
      <c r="N409" s="214" t="s">
        <v>47</v>
      </c>
      <c r="O409" s="86"/>
      <c r="P409" s="215">
        <f>O409*H409</f>
        <v>0</v>
      </c>
      <c r="Q409" s="215">
        <v>0.51339999999999997</v>
      </c>
      <c r="R409" s="215">
        <f>Q409*H409</f>
        <v>1.0524699999999998</v>
      </c>
      <c r="S409" s="215">
        <v>0</v>
      </c>
      <c r="T409" s="216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17" t="s">
        <v>143</v>
      </c>
      <c r="AT409" s="217" t="s">
        <v>138</v>
      </c>
      <c r="AU409" s="217" t="s">
        <v>85</v>
      </c>
      <c r="AY409" s="19" t="s">
        <v>136</v>
      </c>
      <c r="BE409" s="218">
        <f>IF(N409="základní",J409,0)</f>
        <v>0</v>
      </c>
      <c r="BF409" s="218">
        <f>IF(N409="snížená",J409,0)</f>
        <v>0</v>
      </c>
      <c r="BG409" s="218">
        <f>IF(N409="zákl. přenesená",J409,0)</f>
        <v>0</v>
      </c>
      <c r="BH409" s="218">
        <f>IF(N409="sníž. přenesená",J409,0)</f>
        <v>0</v>
      </c>
      <c r="BI409" s="218">
        <f>IF(N409="nulová",J409,0)</f>
        <v>0</v>
      </c>
      <c r="BJ409" s="19" t="s">
        <v>83</v>
      </c>
      <c r="BK409" s="218">
        <f>ROUND(I409*H409,2)</f>
        <v>0</v>
      </c>
      <c r="BL409" s="19" t="s">
        <v>143</v>
      </c>
      <c r="BM409" s="217" t="s">
        <v>1259</v>
      </c>
    </row>
    <row r="410" s="2" customFormat="1">
      <c r="A410" s="40"/>
      <c r="B410" s="41"/>
      <c r="C410" s="42"/>
      <c r="D410" s="219" t="s">
        <v>145</v>
      </c>
      <c r="E410" s="42"/>
      <c r="F410" s="220" t="s">
        <v>1260</v>
      </c>
      <c r="G410" s="42"/>
      <c r="H410" s="42"/>
      <c r="I410" s="221"/>
      <c r="J410" s="42"/>
      <c r="K410" s="42"/>
      <c r="L410" s="46"/>
      <c r="M410" s="222"/>
      <c r="N410" s="223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145</v>
      </c>
      <c r="AU410" s="19" t="s">
        <v>85</v>
      </c>
    </row>
    <row r="411" s="14" customFormat="1">
      <c r="A411" s="14"/>
      <c r="B411" s="235"/>
      <c r="C411" s="236"/>
      <c r="D411" s="226" t="s">
        <v>147</v>
      </c>
      <c r="E411" s="237" t="s">
        <v>19</v>
      </c>
      <c r="F411" s="238" t="s">
        <v>1199</v>
      </c>
      <c r="G411" s="236"/>
      <c r="H411" s="239">
        <v>2.0499999999999998</v>
      </c>
      <c r="I411" s="240"/>
      <c r="J411" s="236"/>
      <c r="K411" s="236"/>
      <c r="L411" s="241"/>
      <c r="M411" s="242"/>
      <c r="N411" s="243"/>
      <c r="O411" s="243"/>
      <c r="P411" s="243"/>
      <c r="Q411" s="243"/>
      <c r="R411" s="243"/>
      <c r="S411" s="243"/>
      <c r="T411" s="24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5" t="s">
        <v>147</v>
      </c>
      <c r="AU411" s="245" t="s">
        <v>85</v>
      </c>
      <c r="AV411" s="14" t="s">
        <v>85</v>
      </c>
      <c r="AW411" s="14" t="s">
        <v>36</v>
      </c>
      <c r="AX411" s="14" t="s">
        <v>76</v>
      </c>
      <c r="AY411" s="245" t="s">
        <v>136</v>
      </c>
    </row>
    <row r="412" s="15" customFormat="1">
      <c r="A412" s="15"/>
      <c r="B412" s="246"/>
      <c r="C412" s="247"/>
      <c r="D412" s="226" t="s">
        <v>147</v>
      </c>
      <c r="E412" s="248" t="s">
        <v>19</v>
      </c>
      <c r="F412" s="249" t="s">
        <v>152</v>
      </c>
      <c r="G412" s="247"/>
      <c r="H412" s="250">
        <v>2.0499999999999998</v>
      </c>
      <c r="I412" s="251"/>
      <c r="J412" s="247"/>
      <c r="K412" s="247"/>
      <c r="L412" s="252"/>
      <c r="M412" s="253"/>
      <c r="N412" s="254"/>
      <c r="O412" s="254"/>
      <c r="P412" s="254"/>
      <c r="Q412" s="254"/>
      <c r="R412" s="254"/>
      <c r="S412" s="254"/>
      <c r="T412" s="25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6" t="s">
        <v>147</v>
      </c>
      <c r="AU412" s="256" t="s">
        <v>85</v>
      </c>
      <c r="AV412" s="15" t="s">
        <v>143</v>
      </c>
      <c r="AW412" s="15" t="s">
        <v>36</v>
      </c>
      <c r="AX412" s="15" t="s">
        <v>83</v>
      </c>
      <c r="AY412" s="256" t="s">
        <v>136</v>
      </c>
    </row>
    <row r="413" s="12" customFormat="1" ht="22.8" customHeight="1">
      <c r="A413" s="12"/>
      <c r="B413" s="190"/>
      <c r="C413" s="191"/>
      <c r="D413" s="192" t="s">
        <v>75</v>
      </c>
      <c r="E413" s="204" t="s">
        <v>197</v>
      </c>
      <c r="F413" s="204" t="s">
        <v>423</v>
      </c>
      <c r="G413" s="191"/>
      <c r="H413" s="191"/>
      <c r="I413" s="194"/>
      <c r="J413" s="205">
        <f>BK413</f>
        <v>0</v>
      </c>
      <c r="K413" s="191"/>
      <c r="L413" s="196"/>
      <c r="M413" s="197"/>
      <c r="N413" s="198"/>
      <c r="O413" s="198"/>
      <c r="P413" s="199">
        <f>SUM(P414:P446)</f>
        <v>0</v>
      </c>
      <c r="Q413" s="198"/>
      <c r="R413" s="199">
        <f>SUM(R414:R446)</f>
        <v>6.7660400000000003</v>
      </c>
      <c r="S413" s="198"/>
      <c r="T413" s="200">
        <f>SUM(T414:T446)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1" t="s">
        <v>83</v>
      </c>
      <c r="AT413" s="202" t="s">
        <v>75</v>
      </c>
      <c r="AU413" s="202" t="s">
        <v>83</v>
      </c>
      <c r="AY413" s="201" t="s">
        <v>136</v>
      </c>
      <c r="BK413" s="203">
        <f>SUM(BK414:BK446)</f>
        <v>0</v>
      </c>
    </row>
    <row r="414" s="2" customFormat="1" ht="24.15" customHeight="1">
      <c r="A414" s="40"/>
      <c r="B414" s="41"/>
      <c r="C414" s="206" t="s">
        <v>679</v>
      </c>
      <c r="D414" s="206" t="s">
        <v>138</v>
      </c>
      <c r="E414" s="207" t="s">
        <v>1261</v>
      </c>
      <c r="F414" s="208" t="s">
        <v>1262</v>
      </c>
      <c r="G414" s="209" t="s">
        <v>141</v>
      </c>
      <c r="H414" s="210">
        <v>10.68</v>
      </c>
      <c r="I414" s="211"/>
      <c r="J414" s="212">
        <f>ROUND(I414*H414,2)</f>
        <v>0</v>
      </c>
      <c r="K414" s="208" t="s">
        <v>142</v>
      </c>
      <c r="L414" s="46"/>
      <c r="M414" s="213" t="s">
        <v>19</v>
      </c>
      <c r="N414" s="214" t="s">
        <v>47</v>
      </c>
      <c r="O414" s="86"/>
      <c r="P414" s="215">
        <f>O414*H414</f>
        <v>0</v>
      </c>
      <c r="Q414" s="215">
        <v>0</v>
      </c>
      <c r="R414" s="215">
        <f>Q414*H414</f>
        <v>0</v>
      </c>
      <c r="S414" s="215">
        <v>0</v>
      </c>
      <c r="T414" s="216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17" t="s">
        <v>143</v>
      </c>
      <c r="AT414" s="217" t="s">
        <v>138</v>
      </c>
      <c r="AU414" s="217" t="s">
        <v>85</v>
      </c>
      <c r="AY414" s="19" t="s">
        <v>136</v>
      </c>
      <c r="BE414" s="218">
        <f>IF(N414="základní",J414,0)</f>
        <v>0</v>
      </c>
      <c r="BF414" s="218">
        <f>IF(N414="snížená",J414,0)</f>
        <v>0</v>
      </c>
      <c r="BG414" s="218">
        <f>IF(N414="zákl. přenesená",J414,0)</f>
        <v>0</v>
      </c>
      <c r="BH414" s="218">
        <f>IF(N414="sníž. přenesená",J414,0)</f>
        <v>0</v>
      </c>
      <c r="BI414" s="218">
        <f>IF(N414="nulová",J414,0)</f>
        <v>0</v>
      </c>
      <c r="BJ414" s="19" t="s">
        <v>83</v>
      </c>
      <c r="BK414" s="218">
        <f>ROUND(I414*H414,2)</f>
        <v>0</v>
      </c>
      <c r="BL414" s="19" t="s">
        <v>143</v>
      </c>
      <c r="BM414" s="217" t="s">
        <v>1263</v>
      </c>
    </row>
    <row r="415" s="2" customFormat="1">
      <c r="A415" s="40"/>
      <c r="B415" s="41"/>
      <c r="C415" s="42"/>
      <c r="D415" s="219" t="s">
        <v>145</v>
      </c>
      <c r="E415" s="42"/>
      <c r="F415" s="220" t="s">
        <v>1264</v>
      </c>
      <c r="G415" s="42"/>
      <c r="H415" s="42"/>
      <c r="I415" s="221"/>
      <c r="J415" s="42"/>
      <c r="K415" s="42"/>
      <c r="L415" s="46"/>
      <c r="M415" s="222"/>
      <c r="N415" s="223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145</v>
      </c>
      <c r="AU415" s="19" t="s">
        <v>85</v>
      </c>
    </row>
    <row r="416" s="13" customFormat="1">
      <c r="A416" s="13"/>
      <c r="B416" s="224"/>
      <c r="C416" s="225"/>
      <c r="D416" s="226" t="s">
        <v>147</v>
      </c>
      <c r="E416" s="227" t="s">
        <v>19</v>
      </c>
      <c r="F416" s="228" t="s">
        <v>968</v>
      </c>
      <c r="G416" s="225"/>
      <c r="H416" s="227" t="s">
        <v>19</v>
      </c>
      <c r="I416" s="229"/>
      <c r="J416" s="225"/>
      <c r="K416" s="225"/>
      <c r="L416" s="230"/>
      <c r="M416" s="231"/>
      <c r="N416" s="232"/>
      <c r="O416" s="232"/>
      <c r="P416" s="232"/>
      <c r="Q416" s="232"/>
      <c r="R416" s="232"/>
      <c r="S416" s="232"/>
      <c r="T416" s="23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4" t="s">
        <v>147</v>
      </c>
      <c r="AU416" s="234" t="s">
        <v>85</v>
      </c>
      <c r="AV416" s="13" t="s">
        <v>83</v>
      </c>
      <c r="AW416" s="13" t="s">
        <v>36</v>
      </c>
      <c r="AX416" s="13" t="s">
        <v>76</v>
      </c>
      <c r="AY416" s="234" t="s">
        <v>136</v>
      </c>
    </row>
    <row r="417" s="14" customFormat="1">
      <c r="A417" s="14"/>
      <c r="B417" s="235"/>
      <c r="C417" s="236"/>
      <c r="D417" s="226" t="s">
        <v>147</v>
      </c>
      <c r="E417" s="237" t="s">
        <v>19</v>
      </c>
      <c r="F417" s="238" t="s">
        <v>975</v>
      </c>
      <c r="G417" s="236"/>
      <c r="H417" s="239">
        <v>3.2400000000000002</v>
      </c>
      <c r="I417" s="240"/>
      <c r="J417" s="236"/>
      <c r="K417" s="236"/>
      <c r="L417" s="241"/>
      <c r="M417" s="242"/>
      <c r="N417" s="243"/>
      <c r="O417" s="243"/>
      <c r="P417" s="243"/>
      <c r="Q417" s="243"/>
      <c r="R417" s="243"/>
      <c r="S417" s="243"/>
      <c r="T417" s="24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5" t="s">
        <v>147</v>
      </c>
      <c r="AU417" s="245" t="s">
        <v>85</v>
      </c>
      <c r="AV417" s="14" t="s">
        <v>85</v>
      </c>
      <c r="AW417" s="14" t="s">
        <v>36</v>
      </c>
      <c r="AX417" s="14" t="s">
        <v>76</v>
      </c>
      <c r="AY417" s="245" t="s">
        <v>136</v>
      </c>
    </row>
    <row r="418" s="16" customFormat="1">
      <c r="A418" s="16"/>
      <c r="B418" s="257"/>
      <c r="C418" s="258"/>
      <c r="D418" s="226" t="s">
        <v>147</v>
      </c>
      <c r="E418" s="259" t="s">
        <v>19</v>
      </c>
      <c r="F418" s="260" t="s">
        <v>181</v>
      </c>
      <c r="G418" s="258"/>
      <c r="H418" s="261">
        <v>3.2400000000000002</v>
      </c>
      <c r="I418" s="262"/>
      <c r="J418" s="258"/>
      <c r="K418" s="258"/>
      <c r="L418" s="263"/>
      <c r="M418" s="264"/>
      <c r="N418" s="265"/>
      <c r="O418" s="265"/>
      <c r="P418" s="265"/>
      <c r="Q418" s="265"/>
      <c r="R418" s="265"/>
      <c r="S418" s="265"/>
      <c r="T418" s="266"/>
      <c r="U418" s="16"/>
      <c r="V418" s="16"/>
      <c r="W418" s="16"/>
      <c r="X418" s="16"/>
      <c r="Y418" s="16"/>
      <c r="Z418" s="16"/>
      <c r="AA418" s="16"/>
      <c r="AB418" s="16"/>
      <c r="AC418" s="16"/>
      <c r="AD418" s="16"/>
      <c r="AE418" s="16"/>
      <c r="AT418" s="267" t="s">
        <v>147</v>
      </c>
      <c r="AU418" s="267" t="s">
        <v>85</v>
      </c>
      <c r="AV418" s="16" t="s">
        <v>157</v>
      </c>
      <c r="AW418" s="16" t="s">
        <v>36</v>
      </c>
      <c r="AX418" s="16" t="s">
        <v>76</v>
      </c>
      <c r="AY418" s="267" t="s">
        <v>136</v>
      </c>
    </row>
    <row r="419" s="13" customFormat="1">
      <c r="A419" s="13"/>
      <c r="B419" s="224"/>
      <c r="C419" s="225"/>
      <c r="D419" s="226" t="s">
        <v>147</v>
      </c>
      <c r="E419" s="227" t="s">
        <v>19</v>
      </c>
      <c r="F419" s="228" t="s">
        <v>970</v>
      </c>
      <c r="G419" s="225"/>
      <c r="H419" s="227" t="s">
        <v>19</v>
      </c>
      <c r="I419" s="229"/>
      <c r="J419" s="225"/>
      <c r="K419" s="225"/>
      <c r="L419" s="230"/>
      <c r="M419" s="231"/>
      <c r="N419" s="232"/>
      <c r="O419" s="232"/>
      <c r="P419" s="232"/>
      <c r="Q419" s="232"/>
      <c r="R419" s="232"/>
      <c r="S419" s="232"/>
      <c r="T419" s="23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4" t="s">
        <v>147</v>
      </c>
      <c r="AU419" s="234" t="s">
        <v>85</v>
      </c>
      <c r="AV419" s="13" t="s">
        <v>83</v>
      </c>
      <c r="AW419" s="13" t="s">
        <v>36</v>
      </c>
      <c r="AX419" s="13" t="s">
        <v>76</v>
      </c>
      <c r="AY419" s="234" t="s">
        <v>136</v>
      </c>
    </row>
    <row r="420" s="14" customFormat="1">
      <c r="A420" s="14"/>
      <c r="B420" s="235"/>
      <c r="C420" s="236"/>
      <c r="D420" s="226" t="s">
        <v>147</v>
      </c>
      <c r="E420" s="237" t="s">
        <v>19</v>
      </c>
      <c r="F420" s="238" t="s">
        <v>977</v>
      </c>
      <c r="G420" s="236"/>
      <c r="H420" s="239">
        <v>7.4400000000000004</v>
      </c>
      <c r="I420" s="240"/>
      <c r="J420" s="236"/>
      <c r="K420" s="236"/>
      <c r="L420" s="241"/>
      <c r="M420" s="242"/>
      <c r="N420" s="243"/>
      <c r="O420" s="243"/>
      <c r="P420" s="243"/>
      <c r="Q420" s="243"/>
      <c r="R420" s="243"/>
      <c r="S420" s="243"/>
      <c r="T420" s="24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5" t="s">
        <v>147</v>
      </c>
      <c r="AU420" s="245" t="s">
        <v>85</v>
      </c>
      <c r="AV420" s="14" t="s">
        <v>85</v>
      </c>
      <c r="AW420" s="14" t="s">
        <v>36</v>
      </c>
      <c r="AX420" s="14" t="s">
        <v>76</v>
      </c>
      <c r="AY420" s="245" t="s">
        <v>136</v>
      </c>
    </row>
    <row r="421" s="15" customFormat="1">
      <c r="A421" s="15"/>
      <c r="B421" s="246"/>
      <c r="C421" s="247"/>
      <c r="D421" s="226" t="s">
        <v>147</v>
      </c>
      <c r="E421" s="248" t="s">
        <v>19</v>
      </c>
      <c r="F421" s="249" t="s">
        <v>152</v>
      </c>
      <c r="G421" s="247"/>
      <c r="H421" s="250">
        <v>10.68</v>
      </c>
      <c r="I421" s="251"/>
      <c r="J421" s="247"/>
      <c r="K421" s="247"/>
      <c r="L421" s="252"/>
      <c r="M421" s="253"/>
      <c r="N421" s="254"/>
      <c r="O421" s="254"/>
      <c r="P421" s="254"/>
      <c r="Q421" s="254"/>
      <c r="R421" s="254"/>
      <c r="S421" s="254"/>
      <c r="T421" s="25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56" t="s">
        <v>147</v>
      </c>
      <c r="AU421" s="256" t="s">
        <v>85</v>
      </c>
      <c r="AV421" s="15" t="s">
        <v>143</v>
      </c>
      <c r="AW421" s="15" t="s">
        <v>36</v>
      </c>
      <c r="AX421" s="15" t="s">
        <v>83</v>
      </c>
      <c r="AY421" s="256" t="s">
        <v>136</v>
      </c>
    </row>
    <row r="422" s="2" customFormat="1" ht="21.75" customHeight="1">
      <c r="A422" s="40"/>
      <c r="B422" s="41"/>
      <c r="C422" s="206" t="s">
        <v>688</v>
      </c>
      <c r="D422" s="206" t="s">
        <v>138</v>
      </c>
      <c r="E422" s="207" t="s">
        <v>1265</v>
      </c>
      <c r="F422" s="208" t="s">
        <v>1266</v>
      </c>
      <c r="G422" s="209" t="s">
        <v>141</v>
      </c>
      <c r="H422" s="210">
        <v>10.68</v>
      </c>
      <c r="I422" s="211"/>
      <c r="J422" s="212">
        <f>ROUND(I422*H422,2)</f>
        <v>0</v>
      </c>
      <c r="K422" s="208" t="s">
        <v>142</v>
      </c>
      <c r="L422" s="46"/>
      <c r="M422" s="213" t="s">
        <v>19</v>
      </c>
      <c r="N422" s="214" t="s">
        <v>47</v>
      </c>
      <c r="O422" s="86"/>
      <c r="P422" s="215">
        <f>O422*H422</f>
        <v>0</v>
      </c>
      <c r="Q422" s="215">
        <v>0</v>
      </c>
      <c r="R422" s="215">
        <f>Q422*H422</f>
        <v>0</v>
      </c>
      <c r="S422" s="215">
        <v>0</v>
      </c>
      <c r="T422" s="216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17" t="s">
        <v>143</v>
      </c>
      <c r="AT422" s="217" t="s">
        <v>138</v>
      </c>
      <c r="AU422" s="217" t="s">
        <v>85</v>
      </c>
      <c r="AY422" s="19" t="s">
        <v>136</v>
      </c>
      <c r="BE422" s="218">
        <f>IF(N422="základní",J422,0)</f>
        <v>0</v>
      </c>
      <c r="BF422" s="218">
        <f>IF(N422="snížená",J422,0)</f>
        <v>0</v>
      </c>
      <c r="BG422" s="218">
        <f>IF(N422="zákl. přenesená",J422,0)</f>
        <v>0</v>
      </c>
      <c r="BH422" s="218">
        <f>IF(N422="sníž. přenesená",J422,0)</f>
        <v>0</v>
      </c>
      <c r="BI422" s="218">
        <f>IF(N422="nulová",J422,0)</f>
        <v>0</v>
      </c>
      <c r="BJ422" s="19" t="s">
        <v>83</v>
      </c>
      <c r="BK422" s="218">
        <f>ROUND(I422*H422,2)</f>
        <v>0</v>
      </c>
      <c r="BL422" s="19" t="s">
        <v>143</v>
      </c>
      <c r="BM422" s="217" t="s">
        <v>1267</v>
      </c>
    </row>
    <row r="423" s="2" customFormat="1">
      <c r="A423" s="40"/>
      <c r="B423" s="41"/>
      <c r="C423" s="42"/>
      <c r="D423" s="219" t="s">
        <v>145</v>
      </c>
      <c r="E423" s="42"/>
      <c r="F423" s="220" t="s">
        <v>1268</v>
      </c>
      <c r="G423" s="42"/>
      <c r="H423" s="42"/>
      <c r="I423" s="221"/>
      <c r="J423" s="42"/>
      <c r="K423" s="42"/>
      <c r="L423" s="46"/>
      <c r="M423" s="222"/>
      <c r="N423" s="223"/>
      <c r="O423" s="86"/>
      <c r="P423" s="86"/>
      <c r="Q423" s="86"/>
      <c r="R423" s="86"/>
      <c r="S423" s="86"/>
      <c r="T423" s="87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T423" s="19" t="s">
        <v>145</v>
      </c>
      <c r="AU423" s="19" t="s">
        <v>85</v>
      </c>
    </row>
    <row r="424" s="13" customFormat="1">
      <c r="A424" s="13"/>
      <c r="B424" s="224"/>
      <c r="C424" s="225"/>
      <c r="D424" s="226" t="s">
        <v>147</v>
      </c>
      <c r="E424" s="227" t="s">
        <v>19</v>
      </c>
      <c r="F424" s="228" t="s">
        <v>968</v>
      </c>
      <c r="G424" s="225"/>
      <c r="H424" s="227" t="s">
        <v>19</v>
      </c>
      <c r="I424" s="229"/>
      <c r="J424" s="225"/>
      <c r="K424" s="225"/>
      <c r="L424" s="230"/>
      <c r="M424" s="231"/>
      <c r="N424" s="232"/>
      <c r="O424" s="232"/>
      <c r="P424" s="232"/>
      <c r="Q424" s="232"/>
      <c r="R424" s="232"/>
      <c r="S424" s="232"/>
      <c r="T424" s="23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4" t="s">
        <v>147</v>
      </c>
      <c r="AU424" s="234" t="s">
        <v>85</v>
      </c>
      <c r="AV424" s="13" t="s">
        <v>83</v>
      </c>
      <c r="AW424" s="13" t="s">
        <v>36</v>
      </c>
      <c r="AX424" s="13" t="s">
        <v>76</v>
      </c>
      <c r="AY424" s="234" t="s">
        <v>136</v>
      </c>
    </row>
    <row r="425" s="14" customFormat="1">
      <c r="A425" s="14"/>
      <c r="B425" s="235"/>
      <c r="C425" s="236"/>
      <c r="D425" s="226" t="s">
        <v>147</v>
      </c>
      <c r="E425" s="237" t="s">
        <v>19</v>
      </c>
      <c r="F425" s="238" t="s">
        <v>975</v>
      </c>
      <c r="G425" s="236"/>
      <c r="H425" s="239">
        <v>3.2400000000000002</v>
      </c>
      <c r="I425" s="240"/>
      <c r="J425" s="236"/>
      <c r="K425" s="236"/>
      <c r="L425" s="241"/>
      <c r="M425" s="242"/>
      <c r="N425" s="243"/>
      <c r="O425" s="243"/>
      <c r="P425" s="243"/>
      <c r="Q425" s="243"/>
      <c r="R425" s="243"/>
      <c r="S425" s="243"/>
      <c r="T425" s="24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5" t="s">
        <v>147</v>
      </c>
      <c r="AU425" s="245" t="s">
        <v>85</v>
      </c>
      <c r="AV425" s="14" t="s">
        <v>85</v>
      </c>
      <c r="AW425" s="14" t="s">
        <v>36</v>
      </c>
      <c r="AX425" s="14" t="s">
        <v>76</v>
      </c>
      <c r="AY425" s="245" t="s">
        <v>136</v>
      </c>
    </row>
    <row r="426" s="16" customFormat="1">
      <c r="A426" s="16"/>
      <c r="B426" s="257"/>
      <c r="C426" s="258"/>
      <c r="D426" s="226" t="s">
        <v>147</v>
      </c>
      <c r="E426" s="259" t="s">
        <v>19</v>
      </c>
      <c r="F426" s="260" t="s">
        <v>181</v>
      </c>
      <c r="G426" s="258"/>
      <c r="H426" s="261">
        <v>3.2400000000000002</v>
      </c>
      <c r="I426" s="262"/>
      <c r="J426" s="258"/>
      <c r="K426" s="258"/>
      <c r="L426" s="263"/>
      <c r="M426" s="264"/>
      <c r="N426" s="265"/>
      <c r="O426" s="265"/>
      <c r="P426" s="265"/>
      <c r="Q426" s="265"/>
      <c r="R426" s="265"/>
      <c r="S426" s="265"/>
      <c r="T426" s="266"/>
      <c r="U426" s="16"/>
      <c r="V426" s="16"/>
      <c r="W426" s="16"/>
      <c r="X426" s="16"/>
      <c r="Y426" s="16"/>
      <c r="Z426" s="16"/>
      <c r="AA426" s="16"/>
      <c r="AB426" s="16"/>
      <c r="AC426" s="16"/>
      <c r="AD426" s="16"/>
      <c r="AE426" s="16"/>
      <c r="AT426" s="267" t="s">
        <v>147</v>
      </c>
      <c r="AU426" s="267" t="s">
        <v>85</v>
      </c>
      <c r="AV426" s="16" t="s">
        <v>157</v>
      </c>
      <c r="AW426" s="16" t="s">
        <v>36</v>
      </c>
      <c r="AX426" s="16" t="s">
        <v>76</v>
      </c>
      <c r="AY426" s="267" t="s">
        <v>136</v>
      </c>
    </row>
    <row r="427" s="13" customFormat="1">
      <c r="A427" s="13"/>
      <c r="B427" s="224"/>
      <c r="C427" s="225"/>
      <c r="D427" s="226" t="s">
        <v>147</v>
      </c>
      <c r="E427" s="227" t="s">
        <v>19</v>
      </c>
      <c r="F427" s="228" t="s">
        <v>970</v>
      </c>
      <c r="G427" s="225"/>
      <c r="H427" s="227" t="s">
        <v>19</v>
      </c>
      <c r="I427" s="229"/>
      <c r="J427" s="225"/>
      <c r="K427" s="225"/>
      <c r="L427" s="230"/>
      <c r="M427" s="231"/>
      <c r="N427" s="232"/>
      <c r="O427" s="232"/>
      <c r="P427" s="232"/>
      <c r="Q427" s="232"/>
      <c r="R427" s="232"/>
      <c r="S427" s="232"/>
      <c r="T427" s="23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34" t="s">
        <v>147</v>
      </c>
      <c r="AU427" s="234" t="s">
        <v>85</v>
      </c>
      <c r="AV427" s="13" t="s">
        <v>83</v>
      </c>
      <c r="AW427" s="13" t="s">
        <v>36</v>
      </c>
      <c r="AX427" s="13" t="s">
        <v>76</v>
      </c>
      <c r="AY427" s="234" t="s">
        <v>136</v>
      </c>
    </row>
    <row r="428" s="14" customFormat="1">
      <c r="A428" s="14"/>
      <c r="B428" s="235"/>
      <c r="C428" s="236"/>
      <c r="D428" s="226" t="s">
        <v>147</v>
      </c>
      <c r="E428" s="237" t="s">
        <v>19</v>
      </c>
      <c r="F428" s="238" t="s">
        <v>977</v>
      </c>
      <c r="G428" s="236"/>
      <c r="H428" s="239">
        <v>7.4400000000000004</v>
      </c>
      <c r="I428" s="240"/>
      <c r="J428" s="236"/>
      <c r="K428" s="236"/>
      <c r="L428" s="241"/>
      <c r="M428" s="242"/>
      <c r="N428" s="243"/>
      <c r="O428" s="243"/>
      <c r="P428" s="243"/>
      <c r="Q428" s="243"/>
      <c r="R428" s="243"/>
      <c r="S428" s="243"/>
      <c r="T428" s="24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45" t="s">
        <v>147</v>
      </c>
      <c r="AU428" s="245" t="s">
        <v>85</v>
      </c>
      <c r="AV428" s="14" t="s">
        <v>85</v>
      </c>
      <c r="AW428" s="14" t="s">
        <v>36</v>
      </c>
      <c r="AX428" s="14" t="s">
        <v>76</v>
      </c>
      <c r="AY428" s="245" t="s">
        <v>136</v>
      </c>
    </row>
    <row r="429" s="15" customFormat="1">
      <c r="A429" s="15"/>
      <c r="B429" s="246"/>
      <c r="C429" s="247"/>
      <c r="D429" s="226" t="s">
        <v>147</v>
      </c>
      <c r="E429" s="248" t="s">
        <v>19</v>
      </c>
      <c r="F429" s="249" t="s">
        <v>152</v>
      </c>
      <c r="G429" s="247"/>
      <c r="H429" s="250">
        <v>10.68</v>
      </c>
      <c r="I429" s="251"/>
      <c r="J429" s="247"/>
      <c r="K429" s="247"/>
      <c r="L429" s="252"/>
      <c r="M429" s="253"/>
      <c r="N429" s="254"/>
      <c r="O429" s="254"/>
      <c r="P429" s="254"/>
      <c r="Q429" s="254"/>
      <c r="R429" s="254"/>
      <c r="S429" s="254"/>
      <c r="T429" s="25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56" t="s">
        <v>147</v>
      </c>
      <c r="AU429" s="256" t="s">
        <v>85</v>
      </c>
      <c r="AV429" s="15" t="s">
        <v>143</v>
      </c>
      <c r="AW429" s="15" t="s">
        <v>36</v>
      </c>
      <c r="AX429" s="15" t="s">
        <v>83</v>
      </c>
      <c r="AY429" s="256" t="s">
        <v>136</v>
      </c>
    </row>
    <row r="430" s="2" customFormat="1" ht="21.75" customHeight="1">
      <c r="A430" s="40"/>
      <c r="B430" s="41"/>
      <c r="C430" s="206" t="s">
        <v>697</v>
      </c>
      <c r="D430" s="206" t="s">
        <v>138</v>
      </c>
      <c r="E430" s="207" t="s">
        <v>1269</v>
      </c>
      <c r="F430" s="208" t="s">
        <v>1270</v>
      </c>
      <c r="G430" s="209" t="s">
        <v>141</v>
      </c>
      <c r="H430" s="210">
        <v>46</v>
      </c>
      <c r="I430" s="211"/>
      <c r="J430" s="212">
        <f>ROUND(I430*H430,2)</f>
        <v>0</v>
      </c>
      <c r="K430" s="208" t="s">
        <v>142</v>
      </c>
      <c r="L430" s="46"/>
      <c r="M430" s="213" t="s">
        <v>19</v>
      </c>
      <c r="N430" s="214" t="s">
        <v>47</v>
      </c>
      <c r="O430" s="86"/>
      <c r="P430" s="215">
        <f>O430*H430</f>
        <v>0</v>
      </c>
      <c r="Q430" s="215">
        <v>0</v>
      </c>
      <c r="R430" s="215">
        <f>Q430*H430</f>
        <v>0</v>
      </c>
      <c r="S430" s="215">
        <v>0</v>
      </c>
      <c r="T430" s="216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17" t="s">
        <v>143</v>
      </c>
      <c r="AT430" s="217" t="s">
        <v>138</v>
      </c>
      <c r="AU430" s="217" t="s">
        <v>85</v>
      </c>
      <c r="AY430" s="19" t="s">
        <v>136</v>
      </c>
      <c r="BE430" s="218">
        <f>IF(N430="základní",J430,0)</f>
        <v>0</v>
      </c>
      <c r="BF430" s="218">
        <f>IF(N430="snížená",J430,0)</f>
        <v>0</v>
      </c>
      <c r="BG430" s="218">
        <f>IF(N430="zákl. přenesená",J430,0)</f>
        <v>0</v>
      </c>
      <c r="BH430" s="218">
        <f>IF(N430="sníž. přenesená",J430,0)</f>
        <v>0</v>
      </c>
      <c r="BI430" s="218">
        <f>IF(N430="nulová",J430,0)</f>
        <v>0</v>
      </c>
      <c r="BJ430" s="19" t="s">
        <v>83</v>
      </c>
      <c r="BK430" s="218">
        <f>ROUND(I430*H430,2)</f>
        <v>0</v>
      </c>
      <c r="BL430" s="19" t="s">
        <v>143</v>
      </c>
      <c r="BM430" s="217" t="s">
        <v>1271</v>
      </c>
    </row>
    <row r="431" s="2" customFormat="1">
      <c r="A431" s="40"/>
      <c r="B431" s="41"/>
      <c r="C431" s="42"/>
      <c r="D431" s="219" t="s">
        <v>145</v>
      </c>
      <c r="E431" s="42"/>
      <c r="F431" s="220" t="s">
        <v>1272</v>
      </c>
      <c r="G431" s="42"/>
      <c r="H431" s="42"/>
      <c r="I431" s="221"/>
      <c r="J431" s="42"/>
      <c r="K431" s="42"/>
      <c r="L431" s="46"/>
      <c r="M431" s="222"/>
      <c r="N431" s="223"/>
      <c r="O431" s="86"/>
      <c r="P431" s="86"/>
      <c r="Q431" s="86"/>
      <c r="R431" s="86"/>
      <c r="S431" s="86"/>
      <c r="T431" s="87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T431" s="19" t="s">
        <v>145</v>
      </c>
      <c r="AU431" s="19" t="s">
        <v>85</v>
      </c>
    </row>
    <row r="432" s="13" customFormat="1">
      <c r="A432" s="13"/>
      <c r="B432" s="224"/>
      <c r="C432" s="225"/>
      <c r="D432" s="226" t="s">
        <v>147</v>
      </c>
      <c r="E432" s="227" t="s">
        <v>19</v>
      </c>
      <c r="F432" s="228" t="s">
        <v>968</v>
      </c>
      <c r="G432" s="225"/>
      <c r="H432" s="227" t="s">
        <v>19</v>
      </c>
      <c r="I432" s="229"/>
      <c r="J432" s="225"/>
      <c r="K432" s="225"/>
      <c r="L432" s="230"/>
      <c r="M432" s="231"/>
      <c r="N432" s="232"/>
      <c r="O432" s="232"/>
      <c r="P432" s="232"/>
      <c r="Q432" s="232"/>
      <c r="R432" s="232"/>
      <c r="S432" s="232"/>
      <c r="T432" s="23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4" t="s">
        <v>147</v>
      </c>
      <c r="AU432" s="234" t="s">
        <v>85</v>
      </c>
      <c r="AV432" s="13" t="s">
        <v>83</v>
      </c>
      <c r="AW432" s="13" t="s">
        <v>36</v>
      </c>
      <c r="AX432" s="13" t="s">
        <v>76</v>
      </c>
      <c r="AY432" s="234" t="s">
        <v>136</v>
      </c>
    </row>
    <row r="433" s="14" customFormat="1">
      <c r="A433" s="14"/>
      <c r="B433" s="235"/>
      <c r="C433" s="236"/>
      <c r="D433" s="226" t="s">
        <v>147</v>
      </c>
      <c r="E433" s="237" t="s">
        <v>19</v>
      </c>
      <c r="F433" s="238" t="s">
        <v>969</v>
      </c>
      <c r="G433" s="236"/>
      <c r="H433" s="239">
        <v>16</v>
      </c>
      <c r="I433" s="240"/>
      <c r="J433" s="236"/>
      <c r="K433" s="236"/>
      <c r="L433" s="241"/>
      <c r="M433" s="242"/>
      <c r="N433" s="243"/>
      <c r="O433" s="243"/>
      <c r="P433" s="243"/>
      <c r="Q433" s="243"/>
      <c r="R433" s="243"/>
      <c r="S433" s="243"/>
      <c r="T433" s="24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5" t="s">
        <v>147</v>
      </c>
      <c r="AU433" s="245" t="s">
        <v>85</v>
      </c>
      <c r="AV433" s="14" t="s">
        <v>85</v>
      </c>
      <c r="AW433" s="14" t="s">
        <v>36</v>
      </c>
      <c r="AX433" s="14" t="s">
        <v>76</v>
      </c>
      <c r="AY433" s="245" t="s">
        <v>136</v>
      </c>
    </row>
    <row r="434" s="16" customFormat="1">
      <c r="A434" s="16"/>
      <c r="B434" s="257"/>
      <c r="C434" s="258"/>
      <c r="D434" s="226" t="s">
        <v>147</v>
      </c>
      <c r="E434" s="259" t="s">
        <v>19</v>
      </c>
      <c r="F434" s="260" t="s">
        <v>181</v>
      </c>
      <c r="G434" s="258"/>
      <c r="H434" s="261">
        <v>16</v>
      </c>
      <c r="I434" s="262"/>
      <c r="J434" s="258"/>
      <c r="K434" s="258"/>
      <c r="L434" s="263"/>
      <c r="M434" s="264"/>
      <c r="N434" s="265"/>
      <c r="O434" s="265"/>
      <c r="P434" s="265"/>
      <c r="Q434" s="265"/>
      <c r="R434" s="265"/>
      <c r="S434" s="265"/>
      <c r="T434" s="266"/>
      <c r="U434" s="16"/>
      <c r="V434" s="16"/>
      <c r="W434" s="16"/>
      <c r="X434" s="16"/>
      <c r="Y434" s="16"/>
      <c r="Z434" s="16"/>
      <c r="AA434" s="16"/>
      <c r="AB434" s="16"/>
      <c r="AC434" s="16"/>
      <c r="AD434" s="16"/>
      <c r="AE434" s="16"/>
      <c r="AT434" s="267" t="s">
        <v>147</v>
      </c>
      <c r="AU434" s="267" t="s">
        <v>85</v>
      </c>
      <c r="AV434" s="16" t="s">
        <v>157</v>
      </c>
      <c r="AW434" s="16" t="s">
        <v>36</v>
      </c>
      <c r="AX434" s="16" t="s">
        <v>76</v>
      </c>
      <c r="AY434" s="267" t="s">
        <v>136</v>
      </c>
    </row>
    <row r="435" s="13" customFormat="1">
      <c r="A435" s="13"/>
      <c r="B435" s="224"/>
      <c r="C435" s="225"/>
      <c r="D435" s="226" t="s">
        <v>147</v>
      </c>
      <c r="E435" s="227" t="s">
        <v>19</v>
      </c>
      <c r="F435" s="228" t="s">
        <v>970</v>
      </c>
      <c r="G435" s="225"/>
      <c r="H435" s="227" t="s">
        <v>19</v>
      </c>
      <c r="I435" s="229"/>
      <c r="J435" s="225"/>
      <c r="K435" s="225"/>
      <c r="L435" s="230"/>
      <c r="M435" s="231"/>
      <c r="N435" s="232"/>
      <c r="O435" s="232"/>
      <c r="P435" s="232"/>
      <c r="Q435" s="232"/>
      <c r="R435" s="232"/>
      <c r="S435" s="232"/>
      <c r="T435" s="23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4" t="s">
        <v>147</v>
      </c>
      <c r="AU435" s="234" t="s">
        <v>85</v>
      </c>
      <c r="AV435" s="13" t="s">
        <v>83</v>
      </c>
      <c r="AW435" s="13" t="s">
        <v>36</v>
      </c>
      <c r="AX435" s="13" t="s">
        <v>76</v>
      </c>
      <c r="AY435" s="234" t="s">
        <v>136</v>
      </c>
    </row>
    <row r="436" s="14" customFormat="1">
      <c r="A436" s="14"/>
      <c r="B436" s="235"/>
      <c r="C436" s="236"/>
      <c r="D436" s="226" t="s">
        <v>147</v>
      </c>
      <c r="E436" s="237" t="s">
        <v>19</v>
      </c>
      <c r="F436" s="238" t="s">
        <v>971</v>
      </c>
      <c r="G436" s="236"/>
      <c r="H436" s="239">
        <v>30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5" t="s">
        <v>147</v>
      </c>
      <c r="AU436" s="245" t="s">
        <v>85</v>
      </c>
      <c r="AV436" s="14" t="s">
        <v>85</v>
      </c>
      <c r="AW436" s="14" t="s">
        <v>36</v>
      </c>
      <c r="AX436" s="14" t="s">
        <v>76</v>
      </c>
      <c r="AY436" s="245" t="s">
        <v>136</v>
      </c>
    </row>
    <row r="437" s="15" customFormat="1">
      <c r="A437" s="15"/>
      <c r="B437" s="246"/>
      <c r="C437" s="247"/>
      <c r="D437" s="226" t="s">
        <v>147</v>
      </c>
      <c r="E437" s="248" t="s">
        <v>19</v>
      </c>
      <c r="F437" s="249" t="s">
        <v>152</v>
      </c>
      <c r="G437" s="247"/>
      <c r="H437" s="250">
        <v>46</v>
      </c>
      <c r="I437" s="251"/>
      <c r="J437" s="247"/>
      <c r="K437" s="247"/>
      <c r="L437" s="252"/>
      <c r="M437" s="253"/>
      <c r="N437" s="254"/>
      <c r="O437" s="254"/>
      <c r="P437" s="254"/>
      <c r="Q437" s="254"/>
      <c r="R437" s="254"/>
      <c r="S437" s="254"/>
      <c r="T437" s="25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56" t="s">
        <v>147</v>
      </c>
      <c r="AU437" s="256" t="s">
        <v>85</v>
      </c>
      <c r="AV437" s="15" t="s">
        <v>143</v>
      </c>
      <c r="AW437" s="15" t="s">
        <v>36</v>
      </c>
      <c r="AX437" s="15" t="s">
        <v>83</v>
      </c>
      <c r="AY437" s="256" t="s">
        <v>136</v>
      </c>
    </row>
    <row r="438" s="2" customFormat="1" ht="37.8" customHeight="1">
      <c r="A438" s="40"/>
      <c r="B438" s="41"/>
      <c r="C438" s="206" t="s">
        <v>701</v>
      </c>
      <c r="D438" s="206" t="s">
        <v>138</v>
      </c>
      <c r="E438" s="207" t="s">
        <v>445</v>
      </c>
      <c r="F438" s="208" t="s">
        <v>446</v>
      </c>
      <c r="G438" s="209" t="s">
        <v>141</v>
      </c>
      <c r="H438" s="210">
        <v>46</v>
      </c>
      <c r="I438" s="211"/>
      <c r="J438" s="212">
        <f>ROUND(I438*H438,2)</f>
        <v>0</v>
      </c>
      <c r="K438" s="208" t="s">
        <v>142</v>
      </c>
      <c r="L438" s="46"/>
      <c r="M438" s="213" t="s">
        <v>19</v>
      </c>
      <c r="N438" s="214" t="s">
        <v>47</v>
      </c>
      <c r="O438" s="86"/>
      <c r="P438" s="215">
        <f>O438*H438</f>
        <v>0</v>
      </c>
      <c r="Q438" s="215">
        <v>0.11162</v>
      </c>
      <c r="R438" s="215">
        <f>Q438*H438</f>
        <v>5.1345200000000002</v>
      </c>
      <c r="S438" s="215">
        <v>0</v>
      </c>
      <c r="T438" s="216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17" t="s">
        <v>143</v>
      </c>
      <c r="AT438" s="217" t="s">
        <v>138</v>
      </c>
      <c r="AU438" s="217" t="s">
        <v>85</v>
      </c>
      <c r="AY438" s="19" t="s">
        <v>136</v>
      </c>
      <c r="BE438" s="218">
        <f>IF(N438="základní",J438,0)</f>
        <v>0</v>
      </c>
      <c r="BF438" s="218">
        <f>IF(N438="snížená",J438,0)</f>
        <v>0</v>
      </c>
      <c r="BG438" s="218">
        <f>IF(N438="zákl. přenesená",J438,0)</f>
        <v>0</v>
      </c>
      <c r="BH438" s="218">
        <f>IF(N438="sníž. přenesená",J438,0)</f>
        <v>0</v>
      </c>
      <c r="BI438" s="218">
        <f>IF(N438="nulová",J438,0)</f>
        <v>0</v>
      </c>
      <c r="BJ438" s="19" t="s">
        <v>83</v>
      </c>
      <c r="BK438" s="218">
        <f>ROUND(I438*H438,2)</f>
        <v>0</v>
      </c>
      <c r="BL438" s="19" t="s">
        <v>143</v>
      </c>
      <c r="BM438" s="217" t="s">
        <v>1273</v>
      </c>
    </row>
    <row r="439" s="2" customFormat="1">
      <c r="A439" s="40"/>
      <c r="B439" s="41"/>
      <c r="C439" s="42"/>
      <c r="D439" s="219" t="s">
        <v>145</v>
      </c>
      <c r="E439" s="42"/>
      <c r="F439" s="220" t="s">
        <v>448</v>
      </c>
      <c r="G439" s="42"/>
      <c r="H439" s="42"/>
      <c r="I439" s="221"/>
      <c r="J439" s="42"/>
      <c r="K439" s="42"/>
      <c r="L439" s="46"/>
      <c r="M439" s="222"/>
      <c r="N439" s="223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145</v>
      </c>
      <c r="AU439" s="19" t="s">
        <v>85</v>
      </c>
    </row>
    <row r="440" s="13" customFormat="1">
      <c r="A440" s="13"/>
      <c r="B440" s="224"/>
      <c r="C440" s="225"/>
      <c r="D440" s="226" t="s">
        <v>147</v>
      </c>
      <c r="E440" s="227" t="s">
        <v>19</v>
      </c>
      <c r="F440" s="228" t="s">
        <v>968</v>
      </c>
      <c r="G440" s="225"/>
      <c r="H440" s="227" t="s">
        <v>19</v>
      </c>
      <c r="I440" s="229"/>
      <c r="J440" s="225"/>
      <c r="K440" s="225"/>
      <c r="L440" s="230"/>
      <c r="M440" s="231"/>
      <c r="N440" s="232"/>
      <c r="O440" s="232"/>
      <c r="P440" s="232"/>
      <c r="Q440" s="232"/>
      <c r="R440" s="232"/>
      <c r="S440" s="232"/>
      <c r="T440" s="23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4" t="s">
        <v>147</v>
      </c>
      <c r="AU440" s="234" t="s">
        <v>85</v>
      </c>
      <c r="AV440" s="13" t="s">
        <v>83</v>
      </c>
      <c r="AW440" s="13" t="s">
        <v>36</v>
      </c>
      <c r="AX440" s="13" t="s">
        <v>76</v>
      </c>
      <c r="AY440" s="234" t="s">
        <v>136</v>
      </c>
    </row>
    <row r="441" s="14" customFormat="1">
      <c r="A441" s="14"/>
      <c r="B441" s="235"/>
      <c r="C441" s="236"/>
      <c r="D441" s="226" t="s">
        <v>147</v>
      </c>
      <c r="E441" s="237" t="s">
        <v>19</v>
      </c>
      <c r="F441" s="238" t="s">
        <v>969</v>
      </c>
      <c r="G441" s="236"/>
      <c r="H441" s="239">
        <v>16</v>
      </c>
      <c r="I441" s="240"/>
      <c r="J441" s="236"/>
      <c r="K441" s="236"/>
      <c r="L441" s="241"/>
      <c r="M441" s="242"/>
      <c r="N441" s="243"/>
      <c r="O441" s="243"/>
      <c r="P441" s="243"/>
      <c r="Q441" s="243"/>
      <c r="R441" s="243"/>
      <c r="S441" s="243"/>
      <c r="T441" s="24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5" t="s">
        <v>147</v>
      </c>
      <c r="AU441" s="245" t="s">
        <v>85</v>
      </c>
      <c r="AV441" s="14" t="s">
        <v>85</v>
      </c>
      <c r="AW441" s="14" t="s">
        <v>36</v>
      </c>
      <c r="AX441" s="14" t="s">
        <v>76</v>
      </c>
      <c r="AY441" s="245" t="s">
        <v>136</v>
      </c>
    </row>
    <row r="442" s="16" customFormat="1">
      <c r="A442" s="16"/>
      <c r="B442" s="257"/>
      <c r="C442" s="258"/>
      <c r="D442" s="226" t="s">
        <v>147</v>
      </c>
      <c r="E442" s="259" t="s">
        <v>19</v>
      </c>
      <c r="F442" s="260" t="s">
        <v>181</v>
      </c>
      <c r="G442" s="258"/>
      <c r="H442" s="261">
        <v>16</v>
      </c>
      <c r="I442" s="262"/>
      <c r="J442" s="258"/>
      <c r="K442" s="258"/>
      <c r="L442" s="263"/>
      <c r="M442" s="264"/>
      <c r="N442" s="265"/>
      <c r="O442" s="265"/>
      <c r="P442" s="265"/>
      <c r="Q442" s="265"/>
      <c r="R442" s="265"/>
      <c r="S442" s="265"/>
      <c r="T442" s="266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67" t="s">
        <v>147</v>
      </c>
      <c r="AU442" s="267" t="s">
        <v>85</v>
      </c>
      <c r="AV442" s="16" t="s">
        <v>157</v>
      </c>
      <c r="AW442" s="16" t="s">
        <v>36</v>
      </c>
      <c r="AX442" s="16" t="s">
        <v>76</v>
      </c>
      <c r="AY442" s="267" t="s">
        <v>136</v>
      </c>
    </row>
    <row r="443" s="13" customFormat="1">
      <c r="A443" s="13"/>
      <c r="B443" s="224"/>
      <c r="C443" s="225"/>
      <c r="D443" s="226" t="s">
        <v>147</v>
      </c>
      <c r="E443" s="227" t="s">
        <v>19</v>
      </c>
      <c r="F443" s="228" t="s">
        <v>970</v>
      </c>
      <c r="G443" s="225"/>
      <c r="H443" s="227" t="s">
        <v>19</v>
      </c>
      <c r="I443" s="229"/>
      <c r="J443" s="225"/>
      <c r="K443" s="225"/>
      <c r="L443" s="230"/>
      <c r="M443" s="231"/>
      <c r="N443" s="232"/>
      <c r="O443" s="232"/>
      <c r="P443" s="232"/>
      <c r="Q443" s="232"/>
      <c r="R443" s="232"/>
      <c r="S443" s="232"/>
      <c r="T443" s="23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4" t="s">
        <v>147</v>
      </c>
      <c r="AU443" s="234" t="s">
        <v>85</v>
      </c>
      <c r="AV443" s="13" t="s">
        <v>83</v>
      </c>
      <c r="AW443" s="13" t="s">
        <v>36</v>
      </c>
      <c r="AX443" s="13" t="s">
        <v>76</v>
      </c>
      <c r="AY443" s="234" t="s">
        <v>136</v>
      </c>
    </row>
    <row r="444" s="14" customFormat="1">
      <c r="A444" s="14"/>
      <c r="B444" s="235"/>
      <c r="C444" s="236"/>
      <c r="D444" s="226" t="s">
        <v>147</v>
      </c>
      <c r="E444" s="237" t="s">
        <v>19</v>
      </c>
      <c r="F444" s="238" t="s">
        <v>971</v>
      </c>
      <c r="G444" s="236"/>
      <c r="H444" s="239">
        <v>30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45" t="s">
        <v>147</v>
      </c>
      <c r="AU444" s="245" t="s">
        <v>85</v>
      </c>
      <c r="AV444" s="14" t="s">
        <v>85</v>
      </c>
      <c r="AW444" s="14" t="s">
        <v>36</v>
      </c>
      <c r="AX444" s="14" t="s">
        <v>76</v>
      </c>
      <c r="AY444" s="245" t="s">
        <v>136</v>
      </c>
    </row>
    <row r="445" s="15" customFormat="1">
      <c r="A445" s="15"/>
      <c r="B445" s="246"/>
      <c r="C445" s="247"/>
      <c r="D445" s="226" t="s">
        <v>147</v>
      </c>
      <c r="E445" s="248" t="s">
        <v>19</v>
      </c>
      <c r="F445" s="249" t="s">
        <v>152</v>
      </c>
      <c r="G445" s="247"/>
      <c r="H445" s="250">
        <v>46</v>
      </c>
      <c r="I445" s="251"/>
      <c r="J445" s="247"/>
      <c r="K445" s="247"/>
      <c r="L445" s="252"/>
      <c r="M445" s="253"/>
      <c r="N445" s="254"/>
      <c r="O445" s="254"/>
      <c r="P445" s="254"/>
      <c r="Q445" s="254"/>
      <c r="R445" s="254"/>
      <c r="S445" s="254"/>
      <c r="T445" s="25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56" t="s">
        <v>147</v>
      </c>
      <c r="AU445" s="256" t="s">
        <v>85</v>
      </c>
      <c r="AV445" s="15" t="s">
        <v>143</v>
      </c>
      <c r="AW445" s="15" t="s">
        <v>36</v>
      </c>
      <c r="AX445" s="15" t="s">
        <v>83</v>
      </c>
      <c r="AY445" s="256" t="s">
        <v>136</v>
      </c>
    </row>
    <row r="446" s="2" customFormat="1" ht="16.5" customHeight="1">
      <c r="A446" s="40"/>
      <c r="B446" s="41"/>
      <c r="C446" s="268" t="s">
        <v>706</v>
      </c>
      <c r="D446" s="268" t="s">
        <v>292</v>
      </c>
      <c r="E446" s="269" t="s">
        <v>1274</v>
      </c>
      <c r="F446" s="270" t="s">
        <v>1275</v>
      </c>
      <c r="G446" s="271" t="s">
        <v>141</v>
      </c>
      <c r="H446" s="272">
        <v>9.2699999999999996</v>
      </c>
      <c r="I446" s="273"/>
      <c r="J446" s="274">
        <f>ROUND(I446*H446,2)</f>
        <v>0</v>
      </c>
      <c r="K446" s="270" t="s">
        <v>142</v>
      </c>
      <c r="L446" s="275"/>
      <c r="M446" s="276" t="s">
        <v>19</v>
      </c>
      <c r="N446" s="277" t="s">
        <v>47</v>
      </c>
      <c r="O446" s="86"/>
      <c r="P446" s="215">
        <f>O446*H446</f>
        <v>0</v>
      </c>
      <c r="Q446" s="215">
        <v>0.17599999999999999</v>
      </c>
      <c r="R446" s="215">
        <f>Q446*H446</f>
        <v>1.6315199999999999</v>
      </c>
      <c r="S446" s="215">
        <v>0</v>
      </c>
      <c r="T446" s="216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17" t="s">
        <v>253</v>
      </c>
      <c r="AT446" s="217" t="s">
        <v>292</v>
      </c>
      <c r="AU446" s="217" t="s">
        <v>85</v>
      </c>
      <c r="AY446" s="19" t="s">
        <v>136</v>
      </c>
      <c r="BE446" s="218">
        <f>IF(N446="základní",J446,0)</f>
        <v>0</v>
      </c>
      <c r="BF446" s="218">
        <f>IF(N446="snížená",J446,0)</f>
        <v>0</v>
      </c>
      <c r="BG446" s="218">
        <f>IF(N446="zákl. přenesená",J446,0)</f>
        <v>0</v>
      </c>
      <c r="BH446" s="218">
        <f>IF(N446="sníž. přenesená",J446,0)</f>
        <v>0</v>
      </c>
      <c r="BI446" s="218">
        <f>IF(N446="nulová",J446,0)</f>
        <v>0</v>
      </c>
      <c r="BJ446" s="19" t="s">
        <v>83</v>
      </c>
      <c r="BK446" s="218">
        <f>ROUND(I446*H446,2)</f>
        <v>0</v>
      </c>
      <c r="BL446" s="19" t="s">
        <v>143</v>
      </c>
      <c r="BM446" s="217" t="s">
        <v>1276</v>
      </c>
    </row>
    <row r="447" s="12" customFormat="1" ht="22.8" customHeight="1">
      <c r="A447" s="12"/>
      <c r="B447" s="190"/>
      <c r="C447" s="191"/>
      <c r="D447" s="192" t="s">
        <v>75</v>
      </c>
      <c r="E447" s="204" t="s">
        <v>253</v>
      </c>
      <c r="F447" s="204" t="s">
        <v>496</v>
      </c>
      <c r="G447" s="191"/>
      <c r="H447" s="191"/>
      <c r="I447" s="194"/>
      <c r="J447" s="205">
        <f>BK447</f>
        <v>0</v>
      </c>
      <c r="K447" s="191"/>
      <c r="L447" s="196"/>
      <c r="M447" s="197"/>
      <c r="N447" s="198"/>
      <c r="O447" s="198"/>
      <c r="P447" s="199">
        <f>SUM(P448:P508)</f>
        <v>0</v>
      </c>
      <c r="Q447" s="198"/>
      <c r="R447" s="199">
        <f>SUM(R448:R508)</f>
        <v>21.572794929999993</v>
      </c>
      <c r="S447" s="198"/>
      <c r="T447" s="200">
        <f>SUM(T448:T508)</f>
        <v>0</v>
      </c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R447" s="201" t="s">
        <v>83</v>
      </c>
      <c r="AT447" s="202" t="s">
        <v>75</v>
      </c>
      <c r="AU447" s="202" t="s">
        <v>83</v>
      </c>
      <c r="AY447" s="201" t="s">
        <v>136</v>
      </c>
      <c r="BK447" s="203">
        <f>SUM(BK448:BK508)</f>
        <v>0</v>
      </c>
    </row>
    <row r="448" s="2" customFormat="1" ht="24.15" customHeight="1">
      <c r="A448" s="40"/>
      <c r="B448" s="41"/>
      <c r="C448" s="206" t="s">
        <v>711</v>
      </c>
      <c r="D448" s="206" t="s">
        <v>138</v>
      </c>
      <c r="E448" s="207" t="s">
        <v>1277</v>
      </c>
      <c r="F448" s="208" t="s">
        <v>1278</v>
      </c>
      <c r="G448" s="209" t="s">
        <v>160</v>
      </c>
      <c r="H448" s="210">
        <v>125</v>
      </c>
      <c r="I448" s="211"/>
      <c r="J448" s="212">
        <f>ROUND(I448*H448,2)</f>
        <v>0</v>
      </c>
      <c r="K448" s="208" t="s">
        <v>142</v>
      </c>
      <c r="L448" s="46"/>
      <c r="M448" s="213" t="s">
        <v>19</v>
      </c>
      <c r="N448" s="214" t="s">
        <v>47</v>
      </c>
      <c r="O448" s="86"/>
      <c r="P448" s="215">
        <f>O448*H448</f>
        <v>0</v>
      </c>
      <c r="Q448" s="215">
        <v>0</v>
      </c>
      <c r="R448" s="215">
        <f>Q448*H448</f>
        <v>0</v>
      </c>
      <c r="S448" s="215">
        <v>0</v>
      </c>
      <c r="T448" s="216">
        <f>S448*H448</f>
        <v>0</v>
      </c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R448" s="217" t="s">
        <v>143</v>
      </c>
      <c r="AT448" s="217" t="s">
        <v>138</v>
      </c>
      <c r="AU448" s="217" t="s">
        <v>85</v>
      </c>
      <c r="AY448" s="19" t="s">
        <v>136</v>
      </c>
      <c r="BE448" s="218">
        <f>IF(N448="základní",J448,0)</f>
        <v>0</v>
      </c>
      <c r="BF448" s="218">
        <f>IF(N448="snížená",J448,0)</f>
        <v>0</v>
      </c>
      <c r="BG448" s="218">
        <f>IF(N448="zákl. přenesená",J448,0)</f>
        <v>0</v>
      </c>
      <c r="BH448" s="218">
        <f>IF(N448="sníž. přenesená",J448,0)</f>
        <v>0</v>
      </c>
      <c r="BI448" s="218">
        <f>IF(N448="nulová",J448,0)</f>
        <v>0</v>
      </c>
      <c r="BJ448" s="19" t="s">
        <v>83</v>
      </c>
      <c r="BK448" s="218">
        <f>ROUND(I448*H448,2)</f>
        <v>0</v>
      </c>
      <c r="BL448" s="19" t="s">
        <v>143</v>
      </c>
      <c r="BM448" s="217" t="s">
        <v>1279</v>
      </c>
    </row>
    <row r="449" s="2" customFormat="1">
      <c r="A449" s="40"/>
      <c r="B449" s="41"/>
      <c r="C449" s="42"/>
      <c r="D449" s="219" t="s">
        <v>145</v>
      </c>
      <c r="E449" s="42"/>
      <c r="F449" s="220" t="s">
        <v>1280</v>
      </c>
      <c r="G449" s="42"/>
      <c r="H449" s="42"/>
      <c r="I449" s="221"/>
      <c r="J449" s="42"/>
      <c r="K449" s="42"/>
      <c r="L449" s="46"/>
      <c r="M449" s="222"/>
      <c r="N449" s="223"/>
      <c r="O449" s="86"/>
      <c r="P449" s="86"/>
      <c r="Q449" s="86"/>
      <c r="R449" s="86"/>
      <c r="S449" s="86"/>
      <c r="T449" s="87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T449" s="19" t="s">
        <v>145</v>
      </c>
      <c r="AU449" s="19" t="s">
        <v>85</v>
      </c>
    </row>
    <row r="450" s="2" customFormat="1" ht="16.5" customHeight="1">
      <c r="A450" s="40"/>
      <c r="B450" s="41"/>
      <c r="C450" s="268" t="s">
        <v>716</v>
      </c>
      <c r="D450" s="268" t="s">
        <v>292</v>
      </c>
      <c r="E450" s="269" t="s">
        <v>1281</v>
      </c>
      <c r="F450" s="270" t="s">
        <v>1282</v>
      </c>
      <c r="G450" s="271" t="s">
        <v>160</v>
      </c>
      <c r="H450" s="272">
        <v>126.875</v>
      </c>
      <c r="I450" s="273"/>
      <c r="J450" s="274">
        <f>ROUND(I450*H450,2)</f>
        <v>0</v>
      </c>
      <c r="K450" s="270" t="s">
        <v>142</v>
      </c>
      <c r="L450" s="275"/>
      <c r="M450" s="276" t="s">
        <v>19</v>
      </c>
      <c r="N450" s="277" t="s">
        <v>47</v>
      </c>
      <c r="O450" s="86"/>
      <c r="P450" s="215">
        <f>O450*H450</f>
        <v>0</v>
      </c>
      <c r="Q450" s="215">
        <v>0.0010499999999999999</v>
      </c>
      <c r="R450" s="215">
        <f>Q450*H450</f>
        <v>0.13321875</v>
      </c>
      <c r="S450" s="215">
        <v>0</v>
      </c>
      <c r="T450" s="216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17" t="s">
        <v>253</v>
      </c>
      <c r="AT450" s="217" t="s">
        <v>292</v>
      </c>
      <c r="AU450" s="217" t="s">
        <v>85</v>
      </c>
      <c r="AY450" s="19" t="s">
        <v>136</v>
      </c>
      <c r="BE450" s="218">
        <f>IF(N450="základní",J450,0)</f>
        <v>0</v>
      </c>
      <c r="BF450" s="218">
        <f>IF(N450="snížená",J450,0)</f>
        <v>0</v>
      </c>
      <c r="BG450" s="218">
        <f>IF(N450="zákl. přenesená",J450,0)</f>
        <v>0</v>
      </c>
      <c r="BH450" s="218">
        <f>IF(N450="sníž. přenesená",J450,0)</f>
        <v>0</v>
      </c>
      <c r="BI450" s="218">
        <f>IF(N450="nulová",J450,0)</f>
        <v>0</v>
      </c>
      <c r="BJ450" s="19" t="s">
        <v>83</v>
      </c>
      <c r="BK450" s="218">
        <f>ROUND(I450*H450,2)</f>
        <v>0</v>
      </c>
      <c r="BL450" s="19" t="s">
        <v>143</v>
      </c>
      <c r="BM450" s="217" t="s">
        <v>1283</v>
      </c>
    </row>
    <row r="451" s="14" customFormat="1">
      <c r="A451" s="14"/>
      <c r="B451" s="235"/>
      <c r="C451" s="236"/>
      <c r="D451" s="226" t="s">
        <v>147</v>
      </c>
      <c r="E451" s="237" t="s">
        <v>19</v>
      </c>
      <c r="F451" s="238" t="s">
        <v>1284</v>
      </c>
      <c r="G451" s="236"/>
      <c r="H451" s="239">
        <v>126.875</v>
      </c>
      <c r="I451" s="240"/>
      <c r="J451" s="236"/>
      <c r="K451" s="236"/>
      <c r="L451" s="241"/>
      <c r="M451" s="242"/>
      <c r="N451" s="243"/>
      <c r="O451" s="243"/>
      <c r="P451" s="243"/>
      <c r="Q451" s="243"/>
      <c r="R451" s="243"/>
      <c r="S451" s="243"/>
      <c r="T451" s="24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5" t="s">
        <v>147</v>
      </c>
      <c r="AU451" s="245" t="s">
        <v>85</v>
      </c>
      <c r="AV451" s="14" t="s">
        <v>85</v>
      </c>
      <c r="AW451" s="14" t="s">
        <v>36</v>
      </c>
      <c r="AX451" s="14" t="s">
        <v>76</v>
      </c>
      <c r="AY451" s="245" t="s">
        <v>136</v>
      </c>
    </row>
    <row r="452" s="15" customFormat="1">
      <c r="A452" s="15"/>
      <c r="B452" s="246"/>
      <c r="C452" s="247"/>
      <c r="D452" s="226" t="s">
        <v>147</v>
      </c>
      <c r="E452" s="248" t="s">
        <v>19</v>
      </c>
      <c r="F452" s="249" t="s">
        <v>152</v>
      </c>
      <c r="G452" s="247"/>
      <c r="H452" s="250">
        <v>126.875</v>
      </c>
      <c r="I452" s="251"/>
      <c r="J452" s="247"/>
      <c r="K452" s="247"/>
      <c r="L452" s="252"/>
      <c r="M452" s="253"/>
      <c r="N452" s="254"/>
      <c r="O452" s="254"/>
      <c r="P452" s="254"/>
      <c r="Q452" s="254"/>
      <c r="R452" s="254"/>
      <c r="S452" s="254"/>
      <c r="T452" s="25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56" t="s">
        <v>147</v>
      </c>
      <c r="AU452" s="256" t="s">
        <v>85</v>
      </c>
      <c r="AV452" s="15" t="s">
        <v>143</v>
      </c>
      <c r="AW452" s="15" t="s">
        <v>36</v>
      </c>
      <c r="AX452" s="15" t="s">
        <v>83</v>
      </c>
      <c r="AY452" s="256" t="s">
        <v>136</v>
      </c>
    </row>
    <row r="453" s="2" customFormat="1" ht="24.15" customHeight="1">
      <c r="A453" s="40"/>
      <c r="B453" s="41"/>
      <c r="C453" s="206" t="s">
        <v>721</v>
      </c>
      <c r="D453" s="206" t="s">
        <v>138</v>
      </c>
      <c r="E453" s="207" t="s">
        <v>1285</v>
      </c>
      <c r="F453" s="208" t="s">
        <v>1286</v>
      </c>
      <c r="G453" s="209" t="s">
        <v>160</v>
      </c>
      <c r="H453" s="210">
        <v>10</v>
      </c>
      <c r="I453" s="211"/>
      <c r="J453" s="212">
        <f>ROUND(I453*H453,2)</f>
        <v>0</v>
      </c>
      <c r="K453" s="208" t="s">
        <v>142</v>
      </c>
      <c r="L453" s="46"/>
      <c r="M453" s="213" t="s">
        <v>19</v>
      </c>
      <c r="N453" s="214" t="s">
        <v>47</v>
      </c>
      <c r="O453" s="86"/>
      <c r="P453" s="215">
        <f>O453*H453</f>
        <v>0</v>
      </c>
      <c r="Q453" s="215">
        <v>0</v>
      </c>
      <c r="R453" s="215">
        <f>Q453*H453</f>
        <v>0</v>
      </c>
      <c r="S453" s="215">
        <v>0</v>
      </c>
      <c r="T453" s="216">
        <f>S453*H453</f>
        <v>0</v>
      </c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R453" s="217" t="s">
        <v>143</v>
      </c>
      <c r="AT453" s="217" t="s">
        <v>138</v>
      </c>
      <c r="AU453" s="217" t="s">
        <v>85</v>
      </c>
      <c r="AY453" s="19" t="s">
        <v>136</v>
      </c>
      <c r="BE453" s="218">
        <f>IF(N453="základní",J453,0)</f>
        <v>0</v>
      </c>
      <c r="BF453" s="218">
        <f>IF(N453="snížená",J453,0)</f>
        <v>0</v>
      </c>
      <c r="BG453" s="218">
        <f>IF(N453="zákl. přenesená",J453,0)</f>
        <v>0</v>
      </c>
      <c r="BH453" s="218">
        <f>IF(N453="sníž. přenesená",J453,0)</f>
        <v>0</v>
      </c>
      <c r="BI453" s="218">
        <f>IF(N453="nulová",J453,0)</f>
        <v>0</v>
      </c>
      <c r="BJ453" s="19" t="s">
        <v>83</v>
      </c>
      <c r="BK453" s="218">
        <f>ROUND(I453*H453,2)</f>
        <v>0</v>
      </c>
      <c r="BL453" s="19" t="s">
        <v>143</v>
      </c>
      <c r="BM453" s="217" t="s">
        <v>1287</v>
      </c>
    </row>
    <row r="454" s="2" customFormat="1">
      <c r="A454" s="40"/>
      <c r="B454" s="41"/>
      <c r="C454" s="42"/>
      <c r="D454" s="219" t="s">
        <v>145</v>
      </c>
      <c r="E454" s="42"/>
      <c r="F454" s="220" t="s">
        <v>1288</v>
      </c>
      <c r="G454" s="42"/>
      <c r="H454" s="42"/>
      <c r="I454" s="221"/>
      <c r="J454" s="42"/>
      <c r="K454" s="42"/>
      <c r="L454" s="46"/>
      <c r="M454" s="222"/>
      <c r="N454" s="223"/>
      <c r="O454" s="86"/>
      <c r="P454" s="86"/>
      <c r="Q454" s="86"/>
      <c r="R454" s="86"/>
      <c r="S454" s="86"/>
      <c r="T454" s="87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T454" s="19" t="s">
        <v>145</v>
      </c>
      <c r="AU454" s="19" t="s">
        <v>85</v>
      </c>
    </row>
    <row r="455" s="2" customFormat="1" ht="16.5" customHeight="1">
      <c r="A455" s="40"/>
      <c r="B455" s="41"/>
      <c r="C455" s="268" t="s">
        <v>727</v>
      </c>
      <c r="D455" s="268" t="s">
        <v>292</v>
      </c>
      <c r="E455" s="269" t="s">
        <v>1289</v>
      </c>
      <c r="F455" s="270" t="s">
        <v>1290</v>
      </c>
      <c r="G455" s="271" t="s">
        <v>160</v>
      </c>
      <c r="H455" s="272">
        <v>10.15</v>
      </c>
      <c r="I455" s="273"/>
      <c r="J455" s="274">
        <f>ROUND(I455*H455,2)</f>
        <v>0</v>
      </c>
      <c r="K455" s="270" t="s">
        <v>142</v>
      </c>
      <c r="L455" s="275"/>
      <c r="M455" s="276" t="s">
        <v>19</v>
      </c>
      <c r="N455" s="277" t="s">
        <v>47</v>
      </c>
      <c r="O455" s="86"/>
      <c r="P455" s="215">
        <f>O455*H455</f>
        <v>0</v>
      </c>
      <c r="Q455" s="215">
        <v>0.00147</v>
      </c>
      <c r="R455" s="215">
        <f>Q455*H455</f>
        <v>0.0149205</v>
      </c>
      <c r="S455" s="215">
        <v>0</v>
      </c>
      <c r="T455" s="216">
        <f>S455*H455</f>
        <v>0</v>
      </c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R455" s="217" t="s">
        <v>253</v>
      </c>
      <c r="AT455" s="217" t="s">
        <v>292</v>
      </c>
      <c r="AU455" s="217" t="s">
        <v>85</v>
      </c>
      <c r="AY455" s="19" t="s">
        <v>136</v>
      </c>
      <c r="BE455" s="218">
        <f>IF(N455="základní",J455,0)</f>
        <v>0</v>
      </c>
      <c r="BF455" s="218">
        <f>IF(N455="snížená",J455,0)</f>
        <v>0</v>
      </c>
      <c r="BG455" s="218">
        <f>IF(N455="zákl. přenesená",J455,0)</f>
        <v>0</v>
      </c>
      <c r="BH455" s="218">
        <f>IF(N455="sníž. přenesená",J455,0)</f>
        <v>0</v>
      </c>
      <c r="BI455" s="218">
        <f>IF(N455="nulová",J455,0)</f>
        <v>0</v>
      </c>
      <c r="BJ455" s="19" t="s">
        <v>83</v>
      </c>
      <c r="BK455" s="218">
        <f>ROUND(I455*H455,2)</f>
        <v>0</v>
      </c>
      <c r="BL455" s="19" t="s">
        <v>143</v>
      </c>
      <c r="BM455" s="217" t="s">
        <v>1291</v>
      </c>
    </row>
    <row r="456" s="2" customFormat="1">
      <c r="A456" s="40"/>
      <c r="B456" s="41"/>
      <c r="C456" s="42"/>
      <c r="D456" s="226" t="s">
        <v>1189</v>
      </c>
      <c r="E456" s="42"/>
      <c r="F456" s="282" t="s">
        <v>1292</v>
      </c>
      <c r="G456" s="42"/>
      <c r="H456" s="42"/>
      <c r="I456" s="221"/>
      <c r="J456" s="42"/>
      <c r="K456" s="42"/>
      <c r="L456" s="46"/>
      <c r="M456" s="222"/>
      <c r="N456" s="223"/>
      <c r="O456" s="86"/>
      <c r="P456" s="86"/>
      <c r="Q456" s="86"/>
      <c r="R456" s="86"/>
      <c r="S456" s="86"/>
      <c r="T456" s="87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T456" s="19" t="s">
        <v>1189</v>
      </c>
      <c r="AU456" s="19" t="s">
        <v>85</v>
      </c>
    </row>
    <row r="457" s="14" customFormat="1">
      <c r="A457" s="14"/>
      <c r="B457" s="235"/>
      <c r="C457" s="236"/>
      <c r="D457" s="226" t="s">
        <v>147</v>
      </c>
      <c r="E457" s="237" t="s">
        <v>19</v>
      </c>
      <c r="F457" s="238" t="s">
        <v>1293</v>
      </c>
      <c r="G457" s="236"/>
      <c r="H457" s="239">
        <v>10.15</v>
      </c>
      <c r="I457" s="240"/>
      <c r="J457" s="236"/>
      <c r="K457" s="236"/>
      <c r="L457" s="241"/>
      <c r="M457" s="242"/>
      <c r="N457" s="243"/>
      <c r="O457" s="243"/>
      <c r="P457" s="243"/>
      <c r="Q457" s="243"/>
      <c r="R457" s="243"/>
      <c r="S457" s="243"/>
      <c r="T457" s="24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5" t="s">
        <v>147</v>
      </c>
      <c r="AU457" s="245" t="s">
        <v>85</v>
      </c>
      <c r="AV457" s="14" t="s">
        <v>85</v>
      </c>
      <c r="AW457" s="14" t="s">
        <v>36</v>
      </c>
      <c r="AX457" s="14" t="s">
        <v>76</v>
      </c>
      <c r="AY457" s="245" t="s">
        <v>136</v>
      </c>
    </row>
    <row r="458" s="15" customFormat="1">
      <c r="A458" s="15"/>
      <c r="B458" s="246"/>
      <c r="C458" s="247"/>
      <c r="D458" s="226" t="s">
        <v>147</v>
      </c>
      <c r="E458" s="248" t="s">
        <v>19</v>
      </c>
      <c r="F458" s="249" t="s">
        <v>152</v>
      </c>
      <c r="G458" s="247"/>
      <c r="H458" s="250">
        <v>10.15</v>
      </c>
      <c r="I458" s="251"/>
      <c r="J458" s="247"/>
      <c r="K458" s="247"/>
      <c r="L458" s="252"/>
      <c r="M458" s="253"/>
      <c r="N458" s="254"/>
      <c r="O458" s="254"/>
      <c r="P458" s="254"/>
      <c r="Q458" s="254"/>
      <c r="R458" s="254"/>
      <c r="S458" s="254"/>
      <c r="T458" s="25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6" t="s">
        <v>147</v>
      </c>
      <c r="AU458" s="256" t="s">
        <v>85</v>
      </c>
      <c r="AV458" s="15" t="s">
        <v>143</v>
      </c>
      <c r="AW458" s="15" t="s">
        <v>36</v>
      </c>
      <c r="AX458" s="15" t="s">
        <v>83</v>
      </c>
      <c r="AY458" s="256" t="s">
        <v>136</v>
      </c>
    </row>
    <row r="459" s="2" customFormat="1" ht="24.15" customHeight="1">
      <c r="A459" s="40"/>
      <c r="B459" s="41"/>
      <c r="C459" s="206" t="s">
        <v>732</v>
      </c>
      <c r="D459" s="206" t="s">
        <v>138</v>
      </c>
      <c r="E459" s="207" t="s">
        <v>1294</v>
      </c>
      <c r="F459" s="208" t="s">
        <v>1295</v>
      </c>
      <c r="G459" s="209" t="s">
        <v>160</v>
      </c>
      <c r="H459" s="210">
        <v>80</v>
      </c>
      <c r="I459" s="211"/>
      <c r="J459" s="212">
        <f>ROUND(I459*H459,2)</f>
        <v>0</v>
      </c>
      <c r="K459" s="208" t="s">
        <v>142</v>
      </c>
      <c r="L459" s="46"/>
      <c r="M459" s="213" t="s">
        <v>19</v>
      </c>
      <c r="N459" s="214" t="s">
        <v>47</v>
      </c>
      <c r="O459" s="86"/>
      <c r="P459" s="215">
        <f>O459*H459</f>
        <v>0</v>
      </c>
      <c r="Q459" s="215">
        <v>0.0027599999999999999</v>
      </c>
      <c r="R459" s="215">
        <f>Q459*H459</f>
        <v>0.2208</v>
      </c>
      <c r="S459" s="215">
        <v>0</v>
      </c>
      <c r="T459" s="216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17" t="s">
        <v>143</v>
      </c>
      <c r="AT459" s="217" t="s">
        <v>138</v>
      </c>
      <c r="AU459" s="217" t="s">
        <v>85</v>
      </c>
      <c r="AY459" s="19" t="s">
        <v>136</v>
      </c>
      <c r="BE459" s="218">
        <f>IF(N459="základní",J459,0)</f>
        <v>0</v>
      </c>
      <c r="BF459" s="218">
        <f>IF(N459="snížená",J459,0)</f>
        <v>0</v>
      </c>
      <c r="BG459" s="218">
        <f>IF(N459="zákl. přenesená",J459,0)</f>
        <v>0</v>
      </c>
      <c r="BH459" s="218">
        <f>IF(N459="sníž. přenesená",J459,0)</f>
        <v>0</v>
      </c>
      <c r="BI459" s="218">
        <f>IF(N459="nulová",J459,0)</f>
        <v>0</v>
      </c>
      <c r="BJ459" s="19" t="s">
        <v>83</v>
      </c>
      <c r="BK459" s="218">
        <f>ROUND(I459*H459,2)</f>
        <v>0</v>
      </c>
      <c r="BL459" s="19" t="s">
        <v>143</v>
      </c>
      <c r="BM459" s="217" t="s">
        <v>1296</v>
      </c>
    </row>
    <row r="460" s="2" customFormat="1">
      <c r="A460" s="40"/>
      <c r="B460" s="41"/>
      <c r="C460" s="42"/>
      <c r="D460" s="219" t="s">
        <v>145</v>
      </c>
      <c r="E460" s="42"/>
      <c r="F460" s="220" t="s">
        <v>1297</v>
      </c>
      <c r="G460" s="42"/>
      <c r="H460" s="42"/>
      <c r="I460" s="221"/>
      <c r="J460" s="42"/>
      <c r="K460" s="42"/>
      <c r="L460" s="46"/>
      <c r="M460" s="222"/>
      <c r="N460" s="223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145</v>
      </c>
      <c r="AU460" s="19" t="s">
        <v>85</v>
      </c>
    </row>
    <row r="461" s="2" customFormat="1" ht="24.15" customHeight="1">
      <c r="A461" s="40"/>
      <c r="B461" s="41"/>
      <c r="C461" s="206" t="s">
        <v>741</v>
      </c>
      <c r="D461" s="206" t="s">
        <v>138</v>
      </c>
      <c r="E461" s="207" t="s">
        <v>1298</v>
      </c>
      <c r="F461" s="208" t="s">
        <v>1299</v>
      </c>
      <c r="G461" s="209" t="s">
        <v>372</v>
      </c>
      <c r="H461" s="210">
        <v>1</v>
      </c>
      <c r="I461" s="211"/>
      <c r="J461" s="212">
        <f>ROUND(I461*H461,2)</f>
        <v>0</v>
      </c>
      <c r="K461" s="208" t="s">
        <v>142</v>
      </c>
      <c r="L461" s="46"/>
      <c r="M461" s="213" t="s">
        <v>19</v>
      </c>
      <c r="N461" s="214" t="s">
        <v>47</v>
      </c>
      <c r="O461" s="86"/>
      <c r="P461" s="215">
        <f>O461*H461</f>
        <v>0</v>
      </c>
      <c r="Q461" s="215">
        <v>0</v>
      </c>
      <c r="R461" s="215">
        <f>Q461*H461</f>
        <v>0</v>
      </c>
      <c r="S461" s="215">
        <v>0</v>
      </c>
      <c r="T461" s="216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17" t="s">
        <v>143</v>
      </c>
      <c r="AT461" s="217" t="s">
        <v>138</v>
      </c>
      <c r="AU461" s="217" t="s">
        <v>85</v>
      </c>
      <c r="AY461" s="19" t="s">
        <v>136</v>
      </c>
      <c r="BE461" s="218">
        <f>IF(N461="základní",J461,0)</f>
        <v>0</v>
      </c>
      <c r="BF461" s="218">
        <f>IF(N461="snížená",J461,0)</f>
        <v>0</v>
      </c>
      <c r="BG461" s="218">
        <f>IF(N461="zákl. přenesená",J461,0)</f>
        <v>0</v>
      </c>
      <c r="BH461" s="218">
        <f>IF(N461="sníž. přenesená",J461,0)</f>
        <v>0</v>
      </c>
      <c r="BI461" s="218">
        <f>IF(N461="nulová",J461,0)</f>
        <v>0</v>
      </c>
      <c r="BJ461" s="19" t="s">
        <v>83</v>
      </c>
      <c r="BK461" s="218">
        <f>ROUND(I461*H461,2)</f>
        <v>0</v>
      </c>
      <c r="BL461" s="19" t="s">
        <v>143</v>
      </c>
      <c r="BM461" s="217" t="s">
        <v>1300</v>
      </c>
    </row>
    <row r="462" s="2" customFormat="1">
      <c r="A462" s="40"/>
      <c r="B462" s="41"/>
      <c r="C462" s="42"/>
      <c r="D462" s="219" t="s">
        <v>145</v>
      </c>
      <c r="E462" s="42"/>
      <c r="F462" s="220" t="s">
        <v>1301</v>
      </c>
      <c r="G462" s="42"/>
      <c r="H462" s="42"/>
      <c r="I462" s="221"/>
      <c r="J462" s="42"/>
      <c r="K462" s="42"/>
      <c r="L462" s="46"/>
      <c r="M462" s="222"/>
      <c r="N462" s="223"/>
      <c r="O462" s="86"/>
      <c r="P462" s="86"/>
      <c r="Q462" s="86"/>
      <c r="R462" s="86"/>
      <c r="S462" s="86"/>
      <c r="T462" s="87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T462" s="19" t="s">
        <v>145</v>
      </c>
      <c r="AU462" s="19" t="s">
        <v>85</v>
      </c>
    </row>
    <row r="463" s="2" customFormat="1" ht="16.5" customHeight="1">
      <c r="A463" s="40"/>
      <c r="B463" s="41"/>
      <c r="C463" s="268" t="s">
        <v>746</v>
      </c>
      <c r="D463" s="268" t="s">
        <v>292</v>
      </c>
      <c r="E463" s="269" t="s">
        <v>1302</v>
      </c>
      <c r="F463" s="270" t="s">
        <v>1303</v>
      </c>
      <c r="G463" s="271" t="s">
        <v>372</v>
      </c>
      <c r="H463" s="272">
        <v>1</v>
      </c>
      <c r="I463" s="273"/>
      <c r="J463" s="274">
        <f>ROUND(I463*H463,2)</f>
        <v>0</v>
      </c>
      <c r="K463" s="270" t="s">
        <v>142</v>
      </c>
      <c r="L463" s="275"/>
      <c r="M463" s="276" t="s">
        <v>19</v>
      </c>
      <c r="N463" s="277" t="s">
        <v>47</v>
      </c>
      <c r="O463" s="86"/>
      <c r="P463" s="215">
        <f>O463*H463</f>
        <v>0</v>
      </c>
      <c r="Q463" s="215">
        <v>0.00032000000000000003</v>
      </c>
      <c r="R463" s="215">
        <f>Q463*H463</f>
        <v>0.00032000000000000003</v>
      </c>
      <c r="S463" s="215">
        <v>0</v>
      </c>
      <c r="T463" s="216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17" t="s">
        <v>253</v>
      </c>
      <c r="AT463" s="217" t="s">
        <v>292</v>
      </c>
      <c r="AU463" s="217" t="s">
        <v>85</v>
      </c>
      <c r="AY463" s="19" t="s">
        <v>136</v>
      </c>
      <c r="BE463" s="218">
        <f>IF(N463="základní",J463,0)</f>
        <v>0</v>
      </c>
      <c r="BF463" s="218">
        <f>IF(N463="snížená",J463,0)</f>
        <v>0</v>
      </c>
      <c r="BG463" s="218">
        <f>IF(N463="zákl. přenesená",J463,0)</f>
        <v>0</v>
      </c>
      <c r="BH463" s="218">
        <f>IF(N463="sníž. přenesená",J463,0)</f>
        <v>0</v>
      </c>
      <c r="BI463" s="218">
        <f>IF(N463="nulová",J463,0)</f>
        <v>0</v>
      </c>
      <c r="BJ463" s="19" t="s">
        <v>83</v>
      </c>
      <c r="BK463" s="218">
        <f>ROUND(I463*H463,2)</f>
        <v>0</v>
      </c>
      <c r="BL463" s="19" t="s">
        <v>143</v>
      </c>
      <c r="BM463" s="217" t="s">
        <v>1304</v>
      </c>
    </row>
    <row r="464" s="2" customFormat="1" ht="24.15" customHeight="1">
      <c r="A464" s="40"/>
      <c r="B464" s="41"/>
      <c r="C464" s="206" t="s">
        <v>748</v>
      </c>
      <c r="D464" s="206" t="s">
        <v>138</v>
      </c>
      <c r="E464" s="207" t="s">
        <v>1305</v>
      </c>
      <c r="F464" s="208" t="s">
        <v>1306</v>
      </c>
      <c r="G464" s="209" t="s">
        <v>372</v>
      </c>
      <c r="H464" s="210">
        <v>1</v>
      </c>
      <c r="I464" s="211"/>
      <c r="J464" s="212">
        <f>ROUND(I464*H464,2)</f>
        <v>0</v>
      </c>
      <c r="K464" s="208" t="s">
        <v>142</v>
      </c>
      <c r="L464" s="46"/>
      <c r="M464" s="213" t="s">
        <v>19</v>
      </c>
      <c r="N464" s="214" t="s">
        <v>47</v>
      </c>
      <c r="O464" s="86"/>
      <c r="P464" s="215">
        <f>O464*H464</f>
        <v>0</v>
      </c>
      <c r="Q464" s="215">
        <v>0</v>
      </c>
      <c r="R464" s="215">
        <f>Q464*H464</f>
        <v>0</v>
      </c>
      <c r="S464" s="215">
        <v>0</v>
      </c>
      <c r="T464" s="216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17" t="s">
        <v>143</v>
      </c>
      <c r="AT464" s="217" t="s">
        <v>138</v>
      </c>
      <c r="AU464" s="217" t="s">
        <v>85</v>
      </c>
      <c r="AY464" s="19" t="s">
        <v>136</v>
      </c>
      <c r="BE464" s="218">
        <f>IF(N464="základní",J464,0)</f>
        <v>0</v>
      </c>
      <c r="BF464" s="218">
        <f>IF(N464="snížená",J464,0)</f>
        <v>0</v>
      </c>
      <c r="BG464" s="218">
        <f>IF(N464="zákl. přenesená",J464,0)</f>
        <v>0</v>
      </c>
      <c r="BH464" s="218">
        <f>IF(N464="sníž. přenesená",J464,0)</f>
        <v>0</v>
      </c>
      <c r="BI464" s="218">
        <f>IF(N464="nulová",J464,0)</f>
        <v>0</v>
      </c>
      <c r="BJ464" s="19" t="s">
        <v>83</v>
      </c>
      <c r="BK464" s="218">
        <f>ROUND(I464*H464,2)</f>
        <v>0</v>
      </c>
      <c r="BL464" s="19" t="s">
        <v>143</v>
      </c>
      <c r="BM464" s="217" t="s">
        <v>1307</v>
      </c>
    </row>
    <row r="465" s="2" customFormat="1">
      <c r="A465" s="40"/>
      <c r="B465" s="41"/>
      <c r="C465" s="42"/>
      <c r="D465" s="219" t="s">
        <v>145</v>
      </c>
      <c r="E465" s="42"/>
      <c r="F465" s="220" t="s">
        <v>1308</v>
      </c>
      <c r="G465" s="42"/>
      <c r="H465" s="42"/>
      <c r="I465" s="221"/>
      <c r="J465" s="42"/>
      <c r="K465" s="42"/>
      <c r="L465" s="46"/>
      <c r="M465" s="222"/>
      <c r="N465" s="223"/>
      <c r="O465" s="86"/>
      <c r="P465" s="86"/>
      <c r="Q465" s="86"/>
      <c r="R465" s="86"/>
      <c r="S465" s="86"/>
      <c r="T465" s="87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T465" s="19" t="s">
        <v>145</v>
      </c>
      <c r="AU465" s="19" t="s">
        <v>85</v>
      </c>
    </row>
    <row r="466" s="2" customFormat="1" ht="16.5" customHeight="1">
      <c r="A466" s="40"/>
      <c r="B466" s="41"/>
      <c r="C466" s="268" t="s">
        <v>754</v>
      </c>
      <c r="D466" s="268" t="s">
        <v>292</v>
      </c>
      <c r="E466" s="269" t="s">
        <v>1309</v>
      </c>
      <c r="F466" s="270" t="s">
        <v>1310</v>
      </c>
      <c r="G466" s="271" t="s">
        <v>372</v>
      </c>
      <c r="H466" s="272">
        <v>1</v>
      </c>
      <c r="I466" s="273"/>
      <c r="J466" s="274">
        <f>ROUND(I466*H466,2)</f>
        <v>0</v>
      </c>
      <c r="K466" s="270" t="s">
        <v>142</v>
      </c>
      <c r="L466" s="275"/>
      <c r="M466" s="276" t="s">
        <v>19</v>
      </c>
      <c r="N466" s="277" t="s">
        <v>47</v>
      </c>
      <c r="O466" s="86"/>
      <c r="P466" s="215">
        <f>O466*H466</f>
        <v>0</v>
      </c>
      <c r="Q466" s="215">
        <v>0.00088000000000000003</v>
      </c>
      <c r="R466" s="215">
        <f>Q466*H466</f>
        <v>0.00088000000000000003</v>
      </c>
      <c r="S466" s="215">
        <v>0</v>
      </c>
      <c r="T466" s="216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17" t="s">
        <v>253</v>
      </c>
      <c r="AT466" s="217" t="s">
        <v>292</v>
      </c>
      <c r="AU466" s="217" t="s">
        <v>85</v>
      </c>
      <c r="AY466" s="19" t="s">
        <v>136</v>
      </c>
      <c r="BE466" s="218">
        <f>IF(N466="základní",J466,0)</f>
        <v>0</v>
      </c>
      <c r="BF466" s="218">
        <f>IF(N466="snížená",J466,0)</f>
        <v>0</v>
      </c>
      <c r="BG466" s="218">
        <f>IF(N466="zákl. přenesená",J466,0)</f>
        <v>0</v>
      </c>
      <c r="BH466" s="218">
        <f>IF(N466="sníž. přenesená",J466,0)</f>
        <v>0</v>
      </c>
      <c r="BI466" s="218">
        <f>IF(N466="nulová",J466,0)</f>
        <v>0</v>
      </c>
      <c r="BJ466" s="19" t="s">
        <v>83</v>
      </c>
      <c r="BK466" s="218">
        <f>ROUND(I466*H466,2)</f>
        <v>0</v>
      </c>
      <c r="BL466" s="19" t="s">
        <v>143</v>
      </c>
      <c r="BM466" s="217" t="s">
        <v>1311</v>
      </c>
    </row>
    <row r="467" s="2" customFormat="1" ht="16.5" customHeight="1">
      <c r="A467" s="40"/>
      <c r="B467" s="41"/>
      <c r="C467" s="206" t="s">
        <v>759</v>
      </c>
      <c r="D467" s="206" t="s">
        <v>138</v>
      </c>
      <c r="E467" s="207" t="s">
        <v>1312</v>
      </c>
      <c r="F467" s="208" t="s">
        <v>1313</v>
      </c>
      <c r="G467" s="209" t="s">
        <v>160</v>
      </c>
      <c r="H467" s="210">
        <v>125</v>
      </c>
      <c r="I467" s="211"/>
      <c r="J467" s="212">
        <f>ROUND(I467*H467,2)</f>
        <v>0</v>
      </c>
      <c r="K467" s="208" t="s">
        <v>142</v>
      </c>
      <c r="L467" s="46"/>
      <c r="M467" s="213" t="s">
        <v>19</v>
      </c>
      <c r="N467" s="214" t="s">
        <v>47</v>
      </c>
      <c r="O467" s="86"/>
      <c r="P467" s="215">
        <f>O467*H467</f>
        <v>0</v>
      </c>
      <c r="Q467" s="215">
        <v>0</v>
      </c>
      <c r="R467" s="215">
        <f>Q467*H467</f>
        <v>0</v>
      </c>
      <c r="S467" s="215">
        <v>0</v>
      </c>
      <c r="T467" s="216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17" t="s">
        <v>143</v>
      </c>
      <c r="AT467" s="217" t="s">
        <v>138</v>
      </c>
      <c r="AU467" s="217" t="s">
        <v>85</v>
      </c>
      <c r="AY467" s="19" t="s">
        <v>136</v>
      </c>
      <c r="BE467" s="218">
        <f>IF(N467="základní",J467,0)</f>
        <v>0</v>
      </c>
      <c r="BF467" s="218">
        <f>IF(N467="snížená",J467,0)</f>
        <v>0</v>
      </c>
      <c r="BG467" s="218">
        <f>IF(N467="zákl. přenesená",J467,0)</f>
        <v>0</v>
      </c>
      <c r="BH467" s="218">
        <f>IF(N467="sníž. přenesená",J467,0)</f>
        <v>0</v>
      </c>
      <c r="BI467" s="218">
        <f>IF(N467="nulová",J467,0)</f>
        <v>0</v>
      </c>
      <c r="BJ467" s="19" t="s">
        <v>83</v>
      </c>
      <c r="BK467" s="218">
        <f>ROUND(I467*H467,2)</f>
        <v>0</v>
      </c>
      <c r="BL467" s="19" t="s">
        <v>143</v>
      </c>
      <c r="BM467" s="217" t="s">
        <v>1314</v>
      </c>
    </row>
    <row r="468" s="2" customFormat="1">
      <c r="A468" s="40"/>
      <c r="B468" s="41"/>
      <c r="C468" s="42"/>
      <c r="D468" s="219" t="s">
        <v>145</v>
      </c>
      <c r="E468" s="42"/>
      <c r="F468" s="220" t="s">
        <v>1315</v>
      </c>
      <c r="G468" s="42"/>
      <c r="H468" s="42"/>
      <c r="I468" s="221"/>
      <c r="J468" s="42"/>
      <c r="K468" s="42"/>
      <c r="L468" s="46"/>
      <c r="M468" s="222"/>
      <c r="N468" s="223"/>
      <c r="O468" s="86"/>
      <c r="P468" s="86"/>
      <c r="Q468" s="86"/>
      <c r="R468" s="86"/>
      <c r="S468" s="86"/>
      <c r="T468" s="87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T468" s="19" t="s">
        <v>145</v>
      </c>
      <c r="AU468" s="19" t="s">
        <v>85</v>
      </c>
    </row>
    <row r="469" s="2" customFormat="1" ht="16.5" customHeight="1">
      <c r="A469" s="40"/>
      <c r="B469" s="41"/>
      <c r="C469" s="206" t="s">
        <v>764</v>
      </c>
      <c r="D469" s="206" t="s">
        <v>138</v>
      </c>
      <c r="E469" s="207" t="s">
        <v>1316</v>
      </c>
      <c r="F469" s="208" t="s">
        <v>1317</v>
      </c>
      <c r="G469" s="209" t="s">
        <v>160</v>
      </c>
      <c r="H469" s="210">
        <v>125</v>
      </c>
      <c r="I469" s="211"/>
      <c r="J469" s="212">
        <f>ROUND(I469*H469,2)</f>
        <v>0</v>
      </c>
      <c r="K469" s="208" t="s">
        <v>142</v>
      </c>
      <c r="L469" s="46"/>
      <c r="M469" s="213" t="s">
        <v>19</v>
      </c>
      <c r="N469" s="214" t="s">
        <v>47</v>
      </c>
      <c r="O469" s="86"/>
      <c r="P469" s="215">
        <f>O469*H469</f>
        <v>0</v>
      </c>
      <c r="Q469" s="215">
        <v>0</v>
      </c>
      <c r="R469" s="215">
        <f>Q469*H469</f>
        <v>0</v>
      </c>
      <c r="S469" s="215">
        <v>0</v>
      </c>
      <c r="T469" s="216">
        <f>S469*H469</f>
        <v>0</v>
      </c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R469" s="217" t="s">
        <v>143</v>
      </c>
      <c r="AT469" s="217" t="s">
        <v>138</v>
      </c>
      <c r="AU469" s="217" t="s">
        <v>85</v>
      </c>
      <c r="AY469" s="19" t="s">
        <v>136</v>
      </c>
      <c r="BE469" s="218">
        <f>IF(N469="základní",J469,0)</f>
        <v>0</v>
      </c>
      <c r="BF469" s="218">
        <f>IF(N469="snížená",J469,0)</f>
        <v>0</v>
      </c>
      <c r="BG469" s="218">
        <f>IF(N469="zákl. přenesená",J469,0)</f>
        <v>0</v>
      </c>
      <c r="BH469" s="218">
        <f>IF(N469="sníž. přenesená",J469,0)</f>
        <v>0</v>
      </c>
      <c r="BI469" s="218">
        <f>IF(N469="nulová",J469,0)</f>
        <v>0</v>
      </c>
      <c r="BJ469" s="19" t="s">
        <v>83</v>
      </c>
      <c r="BK469" s="218">
        <f>ROUND(I469*H469,2)</f>
        <v>0</v>
      </c>
      <c r="BL469" s="19" t="s">
        <v>143</v>
      </c>
      <c r="BM469" s="217" t="s">
        <v>1318</v>
      </c>
    </row>
    <row r="470" s="2" customFormat="1">
      <c r="A470" s="40"/>
      <c r="B470" s="41"/>
      <c r="C470" s="42"/>
      <c r="D470" s="219" t="s">
        <v>145</v>
      </c>
      <c r="E470" s="42"/>
      <c r="F470" s="220" t="s">
        <v>1319</v>
      </c>
      <c r="G470" s="42"/>
      <c r="H470" s="42"/>
      <c r="I470" s="221"/>
      <c r="J470" s="42"/>
      <c r="K470" s="42"/>
      <c r="L470" s="46"/>
      <c r="M470" s="222"/>
      <c r="N470" s="223"/>
      <c r="O470" s="86"/>
      <c r="P470" s="86"/>
      <c r="Q470" s="86"/>
      <c r="R470" s="86"/>
      <c r="S470" s="86"/>
      <c r="T470" s="87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T470" s="19" t="s">
        <v>145</v>
      </c>
      <c r="AU470" s="19" t="s">
        <v>85</v>
      </c>
    </row>
    <row r="471" s="2" customFormat="1" ht="16.5" customHeight="1">
      <c r="A471" s="40"/>
      <c r="B471" s="41"/>
      <c r="C471" s="206" t="s">
        <v>769</v>
      </c>
      <c r="D471" s="206" t="s">
        <v>138</v>
      </c>
      <c r="E471" s="207" t="s">
        <v>1320</v>
      </c>
      <c r="F471" s="208" t="s">
        <v>1321</v>
      </c>
      <c r="G471" s="209" t="s">
        <v>1322</v>
      </c>
      <c r="H471" s="210">
        <v>9</v>
      </c>
      <c r="I471" s="211"/>
      <c r="J471" s="212">
        <f>ROUND(I471*H471,2)</f>
        <v>0</v>
      </c>
      <c r="K471" s="208" t="s">
        <v>142</v>
      </c>
      <c r="L471" s="46"/>
      <c r="M471" s="213" t="s">
        <v>19</v>
      </c>
      <c r="N471" s="214" t="s">
        <v>47</v>
      </c>
      <c r="O471" s="86"/>
      <c r="P471" s="215">
        <f>O471*H471</f>
        <v>0</v>
      </c>
      <c r="Q471" s="215">
        <v>0.00010000000000000001</v>
      </c>
      <c r="R471" s="215">
        <f>Q471*H471</f>
        <v>0.00090000000000000008</v>
      </c>
      <c r="S471" s="215">
        <v>0</v>
      </c>
      <c r="T471" s="216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17" t="s">
        <v>143</v>
      </c>
      <c r="AT471" s="217" t="s">
        <v>138</v>
      </c>
      <c r="AU471" s="217" t="s">
        <v>85</v>
      </c>
      <c r="AY471" s="19" t="s">
        <v>136</v>
      </c>
      <c r="BE471" s="218">
        <f>IF(N471="základní",J471,0)</f>
        <v>0</v>
      </c>
      <c r="BF471" s="218">
        <f>IF(N471="snížená",J471,0)</f>
        <v>0</v>
      </c>
      <c r="BG471" s="218">
        <f>IF(N471="zákl. přenesená",J471,0)</f>
        <v>0</v>
      </c>
      <c r="BH471" s="218">
        <f>IF(N471="sníž. přenesená",J471,0)</f>
        <v>0</v>
      </c>
      <c r="BI471" s="218">
        <f>IF(N471="nulová",J471,0)</f>
        <v>0</v>
      </c>
      <c r="BJ471" s="19" t="s">
        <v>83</v>
      </c>
      <c r="BK471" s="218">
        <f>ROUND(I471*H471,2)</f>
        <v>0</v>
      </c>
      <c r="BL471" s="19" t="s">
        <v>143</v>
      </c>
      <c r="BM471" s="217" t="s">
        <v>1323</v>
      </c>
    </row>
    <row r="472" s="2" customFormat="1">
      <c r="A472" s="40"/>
      <c r="B472" s="41"/>
      <c r="C472" s="42"/>
      <c r="D472" s="219" t="s">
        <v>145</v>
      </c>
      <c r="E472" s="42"/>
      <c r="F472" s="220" t="s">
        <v>1324</v>
      </c>
      <c r="G472" s="42"/>
      <c r="H472" s="42"/>
      <c r="I472" s="221"/>
      <c r="J472" s="42"/>
      <c r="K472" s="42"/>
      <c r="L472" s="46"/>
      <c r="M472" s="222"/>
      <c r="N472" s="223"/>
      <c r="O472" s="86"/>
      <c r="P472" s="86"/>
      <c r="Q472" s="86"/>
      <c r="R472" s="86"/>
      <c r="S472" s="86"/>
      <c r="T472" s="87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T472" s="19" t="s">
        <v>145</v>
      </c>
      <c r="AU472" s="19" t="s">
        <v>85</v>
      </c>
    </row>
    <row r="473" s="2" customFormat="1" ht="16.5" customHeight="1">
      <c r="A473" s="40"/>
      <c r="B473" s="41"/>
      <c r="C473" s="206" t="s">
        <v>774</v>
      </c>
      <c r="D473" s="206" t="s">
        <v>138</v>
      </c>
      <c r="E473" s="207" t="s">
        <v>1325</v>
      </c>
      <c r="F473" s="208" t="s">
        <v>1326</v>
      </c>
      <c r="G473" s="209" t="s">
        <v>372</v>
      </c>
      <c r="H473" s="210">
        <v>2</v>
      </c>
      <c r="I473" s="211"/>
      <c r="J473" s="212">
        <f>ROUND(I473*H473,2)</f>
        <v>0</v>
      </c>
      <c r="K473" s="208" t="s">
        <v>142</v>
      </c>
      <c r="L473" s="46"/>
      <c r="M473" s="213" t="s">
        <v>19</v>
      </c>
      <c r="N473" s="214" t="s">
        <v>47</v>
      </c>
      <c r="O473" s="86"/>
      <c r="P473" s="215">
        <f>O473*H473</f>
        <v>0</v>
      </c>
      <c r="Q473" s="215">
        <v>0.45937</v>
      </c>
      <c r="R473" s="215">
        <f>Q473*H473</f>
        <v>0.91874</v>
      </c>
      <c r="S473" s="215">
        <v>0</v>
      </c>
      <c r="T473" s="216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17" t="s">
        <v>143</v>
      </c>
      <c r="AT473" s="217" t="s">
        <v>138</v>
      </c>
      <c r="AU473" s="217" t="s">
        <v>85</v>
      </c>
      <c r="AY473" s="19" t="s">
        <v>136</v>
      </c>
      <c r="BE473" s="218">
        <f>IF(N473="základní",J473,0)</f>
        <v>0</v>
      </c>
      <c r="BF473" s="218">
        <f>IF(N473="snížená",J473,0)</f>
        <v>0</v>
      </c>
      <c r="BG473" s="218">
        <f>IF(N473="zákl. přenesená",J473,0)</f>
        <v>0</v>
      </c>
      <c r="BH473" s="218">
        <f>IF(N473="sníž. přenesená",J473,0)</f>
        <v>0</v>
      </c>
      <c r="BI473" s="218">
        <f>IF(N473="nulová",J473,0)</f>
        <v>0</v>
      </c>
      <c r="BJ473" s="19" t="s">
        <v>83</v>
      </c>
      <c r="BK473" s="218">
        <f>ROUND(I473*H473,2)</f>
        <v>0</v>
      </c>
      <c r="BL473" s="19" t="s">
        <v>143</v>
      </c>
      <c r="BM473" s="217" t="s">
        <v>1327</v>
      </c>
    </row>
    <row r="474" s="2" customFormat="1">
      <c r="A474" s="40"/>
      <c r="B474" s="41"/>
      <c r="C474" s="42"/>
      <c r="D474" s="219" t="s">
        <v>145</v>
      </c>
      <c r="E474" s="42"/>
      <c r="F474" s="220" t="s">
        <v>1328</v>
      </c>
      <c r="G474" s="42"/>
      <c r="H474" s="42"/>
      <c r="I474" s="221"/>
      <c r="J474" s="42"/>
      <c r="K474" s="42"/>
      <c r="L474" s="46"/>
      <c r="M474" s="222"/>
      <c r="N474" s="223"/>
      <c r="O474" s="86"/>
      <c r="P474" s="86"/>
      <c r="Q474" s="86"/>
      <c r="R474" s="86"/>
      <c r="S474" s="86"/>
      <c r="T474" s="87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T474" s="19" t="s">
        <v>145</v>
      </c>
      <c r="AU474" s="19" t="s">
        <v>85</v>
      </c>
    </row>
    <row r="475" s="2" customFormat="1" ht="16.5" customHeight="1">
      <c r="A475" s="40"/>
      <c r="B475" s="41"/>
      <c r="C475" s="206" t="s">
        <v>780</v>
      </c>
      <c r="D475" s="206" t="s">
        <v>138</v>
      </c>
      <c r="E475" s="207" t="s">
        <v>1329</v>
      </c>
      <c r="F475" s="208" t="s">
        <v>1330</v>
      </c>
      <c r="G475" s="209" t="s">
        <v>372</v>
      </c>
      <c r="H475" s="210">
        <v>1</v>
      </c>
      <c r="I475" s="211"/>
      <c r="J475" s="212">
        <f>ROUND(I475*H475,2)</f>
        <v>0</v>
      </c>
      <c r="K475" s="208" t="s">
        <v>142</v>
      </c>
      <c r="L475" s="46"/>
      <c r="M475" s="213" t="s">
        <v>19</v>
      </c>
      <c r="N475" s="214" t="s">
        <v>47</v>
      </c>
      <c r="O475" s="86"/>
      <c r="P475" s="215">
        <f>O475*H475</f>
        <v>0</v>
      </c>
      <c r="Q475" s="215">
        <v>0.028539999999999999</v>
      </c>
      <c r="R475" s="215">
        <f>Q475*H475</f>
        <v>0.028539999999999999</v>
      </c>
      <c r="S475" s="215">
        <v>0</v>
      </c>
      <c r="T475" s="216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17" t="s">
        <v>143</v>
      </c>
      <c r="AT475" s="217" t="s">
        <v>138</v>
      </c>
      <c r="AU475" s="217" t="s">
        <v>85</v>
      </c>
      <c r="AY475" s="19" t="s">
        <v>136</v>
      </c>
      <c r="BE475" s="218">
        <f>IF(N475="základní",J475,0)</f>
        <v>0</v>
      </c>
      <c r="BF475" s="218">
        <f>IF(N475="snížená",J475,0)</f>
        <v>0</v>
      </c>
      <c r="BG475" s="218">
        <f>IF(N475="zákl. přenesená",J475,0)</f>
        <v>0</v>
      </c>
      <c r="BH475" s="218">
        <f>IF(N475="sníž. přenesená",J475,0)</f>
        <v>0</v>
      </c>
      <c r="BI475" s="218">
        <f>IF(N475="nulová",J475,0)</f>
        <v>0</v>
      </c>
      <c r="BJ475" s="19" t="s">
        <v>83</v>
      </c>
      <c r="BK475" s="218">
        <f>ROUND(I475*H475,2)</f>
        <v>0</v>
      </c>
      <c r="BL475" s="19" t="s">
        <v>143</v>
      </c>
      <c r="BM475" s="217" t="s">
        <v>1331</v>
      </c>
    </row>
    <row r="476" s="2" customFormat="1">
      <c r="A476" s="40"/>
      <c r="B476" s="41"/>
      <c r="C476" s="42"/>
      <c r="D476" s="219" t="s">
        <v>145</v>
      </c>
      <c r="E476" s="42"/>
      <c r="F476" s="220" t="s">
        <v>1332</v>
      </c>
      <c r="G476" s="42"/>
      <c r="H476" s="42"/>
      <c r="I476" s="221"/>
      <c r="J476" s="42"/>
      <c r="K476" s="42"/>
      <c r="L476" s="46"/>
      <c r="M476" s="222"/>
      <c r="N476" s="223"/>
      <c r="O476" s="86"/>
      <c r="P476" s="86"/>
      <c r="Q476" s="86"/>
      <c r="R476" s="86"/>
      <c r="S476" s="86"/>
      <c r="T476" s="87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T476" s="19" t="s">
        <v>145</v>
      </c>
      <c r="AU476" s="19" t="s">
        <v>85</v>
      </c>
    </row>
    <row r="477" s="2" customFormat="1" ht="16.5" customHeight="1">
      <c r="A477" s="40"/>
      <c r="B477" s="41"/>
      <c r="C477" s="268" t="s">
        <v>787</v>
      </c>
      <c r="D477" s="268" t="s">
        <v>292</v>
      </c>
      <c r="E477" s="269" t="s">
        <v>1333</v>
      </c>
      <c r="F477" s="270" t="s">
        <v>1334</v>
      </c>
      <c r="G477" s="271" t="s">
        <v>372</v>
      </c>
      <c r="H477" s="272">
        <v>1</v>
      </c>
      <c r="I477" s="273"/>
      <c r="J477" s="274">
        <f>ROUND(I477*H477,2)</f>
        <v>0</v>
      </c>
      <c r="K477" s="270" t="s">
        <v>142</v>
      </c>
      <c r="L477" s="275"/>
      <c r="M477" s="276" t="s">
        <v>19</v>
      </c>
      <c r="N477" s="277" t="s">
        <v>47</v>
      </c>
      <c r="O477" s="86"/>
      <c r="P477" s="215">
        <f>O477*H477</f>
        <v>0</v>
      </c>
      <c r="Q477" s="215">
        <v>1.8700000000000001</v>
      </c>
      <c r="R477" s="215">
        <f>Q477*H477</f>
        <v>1.8700000000000001</v>
      </c>
      <c r="S477" s="215">
        <v>0</v>
      </c>
      <c r="T477" s="216">
        <f>S477*H477</f>
        <v>0</v>
      </c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R477" s="217" t="s">
        <v>253</v>
      </c>
      <c r="AT477" s="217" t="s">
        <v>292</v>
      </c>
      <c r="AU477" s="217" t="s">
        <v>85</v>
      </c>
      <c r="AY477" s="19" t="s">
        <v>136</v>
      </c>
      <c r="BE477" s="218">
        <f>IF(N477="základní",J477,0)</f>
        <v>0</v>
      </c>
      <c r="BF477" s="218">
        <f>IF(N477="snížená",J477,0)</f>
        <v>0</v>
      </c>
      <c r="BG477" s="218">
        <f>IF(N477="zákl. přenesená",J477,0)</f>
        <v>0</v>
      </c>
      <c r="BH477" s="218">
        <f>IF(N477="sníž. přenesená",J477,0)</f>
        <v>0</v>
      </c>
      <c r="BI477" s="218">
        <f>IF(N477="nulová",J477,0)</f>
        <v>0</v>
      </c>
      <c r="BJ477" s="19" t="s">
        <v>83</v>
      </c>
      <c r="BK477" s="218">
        <f>ROUND(I477*H477,2)</f>
        <v>0</v>
      </c>
      <c r="BL477" s="19" t="s">
        <v>143</v>
      </c>
      <c r="BM477" s="217" t="s">
        <v>1335</v>
      </c>
    </row>
    <row r="478" s="2" customFormat="1" ht="16.5" customHeight="1">
      <c r="A478" s="40"/>
      <c r="B478" s="41"/>
      <c r="C478" s="268" t="s">
        <v>792</v>
      </c>
      <c r="D478" s="268" t="s">
        <v>292</v>
      </c>
      <c r="E478" s="269" t="s">
        <v>1336</v>
      </c>
      <c r="F478" s="270" t="s">
        <v>1337</v>
      </c>
      <c r="G478" s="271" t="s">
        <v>372</v>
      </c>
      <c r="H478" s="272">
        <v>1</v>
      </c>
      <c r="I478" s="273"/>
      <c r="J478" s="274">
        <f>ROUND(I478*H478,2)</f>
        <v>0</v>
      </c>
      <c r="K478" s="270" t="s">
        <v>142</v>
      </c>
      <c r="L478" s="275"/>
      <c r="M478" s="276" t="s">
        <v>19</v>
      </c>
      <c r="N478" s="277" t="s">
        <v>47</v>
      </c>
      <c r="O478" s="86"/>
      <c r="P478" s="215">
        <f>O478*H478</f>
        <v>0</v>
      </c>
      <c r="Q478" s="215">
        <v>0.002</v>
      </c>
      <c r="R478" s="215">
        <f>Q478*H478</f>
        <v>0.002</v>
      </c>
      <c r="S478" s="215">
        <v>0</v>
      </c>
      <c r="T478" s="216">
        <f>S478*H478</f>
        <v>0</v>
      </c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R478" s="217" t="s">
        <v>253</v>
      </c>
      <c r="AT478" s="217" t="s">
        <v>292</v>
      </c>
      <c r="AU478" s="217" t="s">
        <v>85</v>
      </c>
      <c r="AY478" s="19" t="s">
        <v>136</v>
      </c>
      <c r="BE478" s="218">
        <f>IF(N478="základní",J478,0)</f>
        <v>0</v>
      </c>
      <c r="BF478" s="218">
        <f>IF(N478="snížená",J478,0)</f>
        <v>0</v>
      </c>
      <c r="BG478" s="218">
        <f>IF(N478="zákl. přenesená",J478,0)</f>
        <v>0</v>
      </c>
      <c r="BH478" s="218">
        <f>IF(N478="sníž. přenesená",J478,0)</f>
        <v>0</v>
      </c>
      <c r="BI478" s="218">
        <f>IF(N478="nulová",J478,0)</f>
        <v>0</v>
      </c>
      <c r="BJ478" s="19" t="s">
        <v>83</v>
      </c>
      <c r="BK478" s="218">
        <f>ROUND(I478*H478,2)</f>
        <v>0</v>
      </c>
      <c r="BL478" s="19" t="s">
        <v>143</v>
      </c>
      <c r="BM478" s="217" t="s">
        <v>1338</v>
      </c>
    </row>
    <row r="479" s="2" customFormat="1" ht="16.5" customHeight="1">
      <c r="A479" s="40"/>
      <c r="B479" s="41"/>
      <c r="C479" s="206" t="s">
        <v>800</v>
      </c>
      <c r="D479" s="206" t="s">
        <v>138</v>
      </c>
      <c r="E479" s="207" t="s">
        <v>1339</v>
      </c>
      <c r="F479" s="208" t="s">
        <v>1340</v>
      </c>
      <c r="G479" s="209" t="s">
        <v>372</v>
      </c>
      <c r="H479" s="210">
        <v>1</v>
      </c>
      <c r="I479" s="211"/>
      <c r="J479" s="212">
        <f>ROUND(I479*H479,2)</f>
        <v>0</v>
      </c>
      <c r="K479" s="208" t="s">
        <v>142</v>
      </c>
      <c r="L479" s="46"/>
      <c r="M479" s="213" t="s">
        <v>19</v>
      </c>
      <c r="N479" s="214" t="s">
        <v>47</v>
      </c>
      <c r="O479" s="86"/>
      <c r="P479" s="215">
        <f>O479*H479</f>
        <v>0</v>
      </c>
      <c r="Q479" s="215">
        <v>0.039269999999999999</v>
      </c>
      <c r="R479" s="215">
        <f>Q479*H479</f>
        <v>0.039269999999999999</v>
      </c>
      <c r="S479" s="215">
        <v>0</v>
      </c>
      <c r="T479" s="216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17" t="s">
        <v>143</v>
      </c>
      <c r="AT479" s="217" t="s">
        <v>138</v>
      </c>
      <c r="AU479" s="217" t="s">
        <v>85</v>
      </c>
      <c r="AY479" s="19" t="s">
        <v>136</v>
      </c>
      <c r="BE479" s="218">
        <f>IF(N479="základní",J479,0)</f>
        <v>0</v>
      </c>
      <c r="BF479" s="218">
        <f>IF(N479="snížená",J479,0)</f>
        <v>0</v>
      </c>
      <c r="BG479" s="218">
        <f>IF(N479="zákl. přenesená",J479,0)</f>
        <v>0</v>
      </c>
      <c r="BH479" s="218">
        <f>IF(N479="sníž. přenesená",J479,0)</f>
        <v>0</v>
      </c>
      <c r="BI479" s="218">
        <f>IF(N479="nulová",J479,0)</f>
        <v>0</v>
      </c>
      <c r="BJ479" s="19" t="s">
        <v>83</v>
      </c>
      <c r="BK479" s="218">
        <f>ROUND(I479*H479,2)</f>
        <v>0</v>
      </c>
      <c r="BL479" s="19" t="s">
        <v>143</v>
      </c>
      <c r="BM479" s="217" t="s">
        <v>1341</v>
      </c>
    </row>
    <row r="480" s="2" customFormat="1">
      <c r="A480" s="40"/>
      <c r="B480" s="41"/>
      <c r="C480" s="42"/>
      <c r="D480" s="219" t="s">
        <v>145</v>
      </c>
      <c r="E480" s="42"/>
      <c r="F480" s="220" t="s">
        <v>1342</v>
      </c>
      <c r="G480" s="42"/>
      <c r="H480" s="42"/>
      <c r="I480" s="221"/>
      <c r="J480" s="42"/>
      <c r="K480" s="42"/>
      <c r="L480" s="46"/>
      <c r="M480" s="222"/>
      <c r="N480" s="223"/>
      <c r="O480" s="86"/>
      <c r="P480" s="86"/>
      <c r="Q480" s="86"/>
      <c r="R480" s="86"/>
      <c r="S480" s="86"/>
      <c r="T480" s="87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T480" s="19" t="s">
        <v>145</v>
      </c>
      <c r="AU480" s="19" t="s">
        <v>85</v>
      </c>
    </row>
    <row r="481" s="2" customFormat="1" ht="16.5" customHeight="1">
      <c r="A481" s="40"/>
      <c r="B481" s="41"/>
      <c r="C481" s="268" t="s">
        <v>805</v>
      </c>
      <c r="D481" s="268" t="s">
        <v>292</v>
      </c>
      <c r="E481" s="269" t="s">
        <v>1343</v>
      </c>
      <c r="F481" s="270" t="s">
        <v>1344</v>
      </c>
      <c r="G481" s="271" t="s">
        <v>372</v>
      </c>
      <c r="H481" s="272">
        <v>1</v>
      </c>
      <c r="I481" s="273"/>
      <c r="J481" s="274">
        <f>ROUND(I481*H481,2)</f>
        <v>0</v>
      </c>
      <c r="K481" s="270" t="s">
        <v>142</v>
      </c>
      <c r="L481" s="275"/>
      <c r="M481" s="276" t="s">
        <v>19</v>
      </c>
      <c r="N481" s="277" t="s">
        <v>47</v>
      </c>
      <c r="O481" s="86"/>
      <c r="P481" s="215">
        <f>O481*H481</f>
        <v>0</v>
      </c>
      <c r="Q481" s="215">
        <v>0.44900000000000001</v>
      </c>
      <c r="R481" s="215">
        <f>Q481*H481</f>
        <v>0.44900000000000001</v>
      </c>
      <c r="S481" s="215">
        <v>0</v>
      </c>
      <c r="T481" s="216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17" t="s">
        <v>253</v>
      </c>
      <c r="AT481" s="217" t="s">
        <v>292</v>
      </c>
      <c r="AU481" s="217" t="s">
        <v>85</v>
      </c>
      <c r="AY481" s="19" t="s">
        <v>136</v>
      </c>
      <c r="BE481" s="218">
        <f>IF(N481="základní",J481,0)</f>
        <v>0</v>
      </c>
      <c r="BF481" s="218">
        <f>IF(N481="snížená",J481,0)</f>
        <v>0</v>
      </c>
      <c r="BG481" s="218">
        <f>IF(N481="zákl. přenesená",J481,0)</f>
        <v>0</v>
      </c>
      <c r="BH481" s="218">
        <f>IF(N481="sníž. přenesená",J481,0)</f>
        <v>0</v>
      </c>
      <c r="BI481" s="218">
        <f>IF(N481="nulová",J481,0)</f>
        <v>0</v>
      </c>
      <c r="BJ481" s="19" t="s">
        <v>83</v>
      </c>
      <c r="BK481" s="218">
        <f>ROUND(I481*H481,2)</f>
        <v>0</v>
      </c>
      <c r="BL481" s="19" t="s">
        <v>143</v>
      </c>
      <c r="BM481" s="217" t="s">
        <v>1345</v>
      </c>
    </row>
    <row r="482" s="2" customFormat="1" ht="24.15" customHeight="1">
      <c r="A482" s="40"/>
      <c r="B482" s="41"/>
      <c r="C482" s="206" t="s">
        <v>812</v>
      </c>
      <c r="D482" s="206" t="s">
        <v>138</v>
      </c>
      <c r="E482" s="207" t="s">
        <v>1346</v>
      </c>
      <c r="F482" s="208" t="s">
        <v>1347</v>
      </c>
      <c r="G482" s="209" t="s">
        <v>372</v>
      </c>
      <c r="H482" s="210">
        <v>4</v>
      </c>
      <c r="I482" s="211"/>
      <c r="J482" s="212">
        <f>ROUND(I482*H482,2)</f>
        <v>0</v>
      </c>
      <c r="K482" s="208" t="s">
        <v>142</v>
      </c>
      <c r="L482" s="46"/>
      <c r="M482" s="213" t="s">
        <v>19</v>
      </c>
      <c r="N482" s="214" t="s">
        <v>47</v>
      </c>
      <c r="O482" s="86"/>
      <c r="P482" s="215">
        <f>O482*H482</f>
        <v>0</v>
      </c>
      <c r="Q482" s="215">
        <v>0.064049999999999996</v>
      </c>
      <c r="R482" s="215">
        <f>Q482*H482</f>
        <v>0.25619999999999998</v>
      </c>
      <c r="S482" s="215">
        <v>0</v>
      </c>
      <c r="T482" s="216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17" t="s">
        <v>143</v>
      </c>
      <c r="AT482" s="217" t="s">
        <v>138</v>
      </c>
      <c r="AU482" s="217" t="s">
        <v>85</v>
      </c>
      <c r="AY482" s="19" t="s">
        <v>136</v>
      </c>
      <c r="BE482" s="218">
        <f>IF(N482="základní",J482,0)</f>
        <v>0</v>
      </c>
      <c r="BF482" s="218">
        <f>IF(N482="snížená",J482,0)</f>
        <v>0</v>
      </c>
      <c r="BG482" s="218">
        <f>IF(N482="zákl. přenesená",J482,0)</f>
        <v>0</v>
      </c>
      <c r="BH482" s="218">
        <f>IF(N482="sníž. přenesená",J482,0)</f>
        <v>0</v>
      </c>
      <c r="BI482" s="218">
        <f>IF(N482="nulová",J482,0)</f>
        <v>0</v>
      </c>
      <c r="BJ482" s="19" t="s">
        <v>83</v>
      </c>
      <c r="BK482" s="218">
        <f>ROUND(I482*H482,2)</f>
        <v>0</v>
      </c>
      <c r="BL482" s="19" t="s">
        <v>143</v>
      </c>
      <c r="BM482" s="217" t="s">
        <v>1348</v>
      </c>
    </row>
    <row r="483" s="2" customFormat="1">
      <c r="A483" s="40"/>
      <c r="B483" s="41"/>
      <c r="C483" s="42"/>
      <c r="D483" s="219" t="s">
        <v>145</v>
      </c>
      <c r="E483" s="42"/>
      <c r="F483" s="220" t="s">
        <v>1349</v>
      </c>
      <c r="G483" s="42"/>
      <c r="H483" s="42"/>
      <c r="I483" s="221"/>
      <c r="J483" s="42"/>
      <c r="K483" s="42"/>
      <c r="L483" s="46"/>
      <c r="M483" s="222"/>
      <c r="N483" s="223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145</v>
      </c>
      <c r="AU483" s="19" t="s">
        <v>85</v>
      </c>
    </row>
    <row r="484" s="2" customFormat="1" ht="24.15" customHeight="1">
      <c r="A484" s="40"/>
      <c r="B484" s="41"/>
      <c r="C484" s="206" t="s">
        <v>820</v>
      </c>
      <c r="D484" s="206" t="s">
        <v>138</v>
      </c>
      <c r="E484" s="207" t="s">
        <v>1350</v>
      </c>
      <c r="F484" s="208" t="s">
        <v>1351</v>
      </c>
      <c r="G484" s="209" t="s">
        <v>372</v>
      </c>
      <c r="H484" s="210">
        <v>2</v>
      </c>
      <c r="I484" s="211"/>
      <c r="J484" s="212">
        <f>ROUND(I484*H484,2)</f>
        <v>0</v>
      </c>
      <c r="K484" s="208" t="s">
        <v>142</v>
      </c>
      <c r="L484" s="46"/>
      <c r="M484" s="213" t="s">
        <v>19</v>
      </c>
      <c r="N484" s="214" t="s">
        <v>47</v>
      </c>
      <c r="O484" s="86"/>
      <c r="P484" s="215">
        <f>O484*H484</f>
        <v>0</v>
      </c>
      <c r="Q484" s="215">
        <v>0.00396</v>
      </c>
      <c r="R484" s="215">
        <f>Q484*H484</f>
        <v>0.00792</v>
      </c>
      <c r="S484" s="215">
        <v>0</v>
      </c>
      <c r="T484" s="216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17" t="s">
        <v>143</v>
      </c>
      <c r="AT484" s="217" t="s">
        <v>138</v>
      </c>
      <c r="AU484" s="217" t="s">
        <v>85</v>
      </c>
      <c r="AY484" s="19" t="s">
        <v>136</v>
      </c>
      <c r="BE484" s="218">
        <f>IF(N484="základní",J484,0)</f>
        <v>0</v>
      </c>
      <c r="BF484" s="218">
        <f>IF(N484="snížená",J484,0)</f>
        <v>0</v>
      </c>
      <c r="BG484" s="218">
        <f>IF(N484="zákl. přenesená",J484,0)</f>
        <v>0</v>
      </c>
      <c r="BH484" s="218">
        <f>IF(N484="sníž. přenesená",J484,0)</f>
        <v>0</v>
      </c>
      <c r="BI484" s="218">
        <f>IF(N484="nulová",J484,0)</f>
        <v>0</v>
      </c>
      <c r="BJ484" s="19" t="s">
        <v>83</v>
      </c>
      <c r="BK484" s="218">
        <f>ROUND(I484*H484,2)</f>
        <v>0</v>
      </c>
      <c r="BL484" s="19" t="s">
        <v>143</v>
      </c>
      <c r="BM484" s="217" t="s">
        <v>1352</v>
      </c>
    </row>
    <row r="485" s="2" customFormat="1">
      <c r="A485" s="40"/>
      <c r="B485" s="41"/>
      <c r="C485" s="42"/>
      <c r="D485" s="219" t="s">
        <v>145</v>
      </c>
      <c r="E485" s="42"/>
      <c r="F485" s="220" t="s">
        <v>1353</v>
      </c>
      <c r="G485" s="42"/>
      <c r="H485" s="42"/>
      <c r="I485" s="221"/>
      <c r="J485" s="42"/>
      <c r="K485" s="42"/>
      <c r="L485" s="46"/>
      <c r="M485" s="222"/>
      <c r="N485" s="223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145</v>
      </c>
      <c r="AU485" s="19" t="s">
        <v>85</v>
      </c>
    </row>
    <row r="486" s="2" customFormat="1" ht="24.15" customHeight="1">
      <c r="A486" s="40"/>
      <c r="B486" s="41"/>
      <c r="C486" s="206" t="s">
        <v>827</v>
      </c>
      <c r="D486" s="206" t="s">
        <v>138</v>
      </c>
      <c r="E486" s="207" t="s">
        <v>1354</v>
      </c>
      <c r="F486" s="208" t="s">
        <v>1355</v>
      </c>
      <c r="G486" s="209" t="s">
        <v>372</v>
      </c>
      <c r="H486" s="210">
        <v>2</v>
      </c>
      <c r="I486" s="211"/>
      <c r="J486" s="212">
        <f>ROUND(I486*H486,2)</f>
        <v>0</v>
      </c>
      <c r="K486" s="208" t="s">
        <v>142</v>
      </c>
      <c r="L486" s="46"/>
      <c r="M486" s="213" t="s">
        <v>19</v>
      </c>
      <c r="N486" s="214" t="s">
        <v>47</v>
      </c>
      <c r="O486" s="86"/>
      <c r="P486" s="215">
        <f>O486*H486</f>
        <v>0</v>
      </c>
      <c r="Q486" s="215">
        <v>0.0059800000000000001</v>
      </c>
      <c r="R486" s="215">
        <f>Q486*H486</f>
        <v>0.01196</v>
      </c>
      <c r="S486" s="215">
        <v>0</v>
      </c>
      <c r="T486" s="216">
        <f>S486*H486</f>
        <v>0</v>
      </c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R486" s="217" t="s">
        <v>143</v>
      </c>
      <c r="AT486" s="217" t="s">
        <v>138</v>
      </c>
      <c r="AU486" s="217" t="s">
        <v>85</v>
      </c>
      <c r="AY486" s="19" t="s">
        <v>136</v>
      </c>
      <c r="BE486" s="218">
        <f>IF(N486="základní",J486,0)</f>
        <v>0</v>
      </c>
      <c r="BF486" s="218">
        <f>IF(N486="snížená",J486,0)</f>
        <v>0</v>
      </c>
      <c r="BG486" s="218">
        <f>IF(N486="zákl. přenesená",J486,0)</f>
        <v>0</v>
      </c>
      <c r="BH486" s="218">
        <f>IF(N486="sníž. přenesená",J486,0)</f>
        <v>0</v>
      </c>
      <c r="BI486" s="218">
        <f>IF(N486="nulová",J486,0)</f>
        <v>0</v>
      </c>
      <c r="BJ486" s="19" t="s">
        <v>83</v>
      </c>
      <c r="BK486" s="218">
        <f>ROUND(I486*H486,2)</f>
        <v>0</v>
      </c>
      <c r="BL486" s="19" t="s">
        <v>143</v>
      </c>
      <c r="BM486" s="217" t="s">
        <v>1356</v>
      </c>
    </row>
    <row r="487" s="2" customFormat="1">
      <c r="A487" s="40"/>
      <c r="B487" s="41"/>
      <c r="C487" s="42"/>
      <c r="D487" s="219" t="s">
        <v>145</v>
      </c>
      <c r="E487" s="42"/>
      <c r="F487" s="220" t="s">
        <v>1357</v>
      </c>
      <c r="G487" s="42"/>
      <c r="H487" s="42"/>
      <c r="I487" s="221"/>
      <c r="J487" s="42"/>
      <c r="K487" s="42"/>
      <c r="L487" s="46"/>
      <c r="M487" s="222"/>
      <c r="N487" s="223"/>
      <c r="O487" s="86"/>
      <c r="P487" s="86"/>
      <c r="Q487" s="86"/>
      <c r="R487" s="86"/>
      <c r="S487" s="86"/>
      <c r="T487" s="87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T487" s="19" t="s">
        <v>145</v>
      </c>
      <c r="AU487" s="19" t="s">
        <v>85</v>
      </c>
    </row>
    <row r="488" s="2" customFormat="1" ht="24.15" customHeight="1">
      <c r="A488" s="40"/>
      <c r="B488" s="41"/>
      <c r="C488" s="206" t="s">
        <v>832</v>
      </c>
      <c r="D488" s="206" t="s">
        <v>138</v>
      </c>
      <c r="E488" s="207" t="s">
        <v>1358</v>
      </c>
      <c r="F488" s="208" t="s">
        <v>1359</v>
      </c>
      <c r="G488" s="209" t="s">
        <v>372</v>
      </c>
      <c r="H488" s="210">
        <v>4</v>
      </c>
      <c r="I488" s="211"/>
      <c r="J488" s="212">
        <f>ROUND(I488*H488,2)</f>
        <v>0</v>
      </c>
      <c r="K488" s="208" t="s">
        <v>142</v>
      </c>
      <c r="L488" s="46"/>
      <c r="M488" s="213" t="s">
        <v>19</v>
      </c>
      <c r="N488" s="214" t="s">
        <v>47</v>
      </c>
      <c r="O488" s="86"/>
      <c r="P488" s="215">
        <f>O488*H488</f>
        <v>0</v>
      </c>
      <c r="Q488" s="215">
        <v>0</v>
      </c>
      <c r="R488" s="215">
        <f>Q488*H488</f>
        <v>0</v>
      </c>
      <c r="S488" s="215">
        <v>0</v>
      </c>
      <c r="T488" s="216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17" t="s">
        <v>143</v>
      </c>
      <c r="AT488" s="217" t="s">
        <v>138</v>
      </c>
      <c r="AU488" s="217" t="s">
        <v>85</v>
      </c>
      <c r="AY488" s="19" t="s">
        <v>136</v>
      </c>
      <c r="BE488" s="218">
        <f>IF(N488="základní",J488,0)</f>
        <v>0</v>
      </c>
      <c r="BF488" s="218">
        <f>IF(N488="snížená",J488,0)</f>
        <v>0</v>
      </c>
      <c r="BG488" s="218">
        <f>IF(N488="zákl. přenesená",J488,0)</f>
        <v>0</v>
      </c>
      <c r="BH488" s="218">
        <f>IF(N488="sníž. přenesená",J488,0)</f>
        <v>0</v>
      </c>
      <c r="BI488" s="218">
        <f>IF(N488="nulová",J488,0)</f>
        <v>0</v>
      </c>
      <c r="BJ488" s="19" t="s">
        <v>83</v>
      </c>
      <c r="BK488" s="218">
        <f>ROUND(I488*H488,2)</f>
        <v>0</v>
      </c>
      <c r="BL488" s="19" t="s">
        <v>143</v>
      </c>
      <c r="BM488" s="217" t="s">
        <v>1360</v>
      </c>
    </row>
    <row r="489" s="2" customFormat="1">
      <c r="A489" s="40"/>
      <c r="B489" s="41"/>
      <c r="C489" s="42"/>
      <c r="D489" s="219" t="s">
        <v>145</v>
      </c>
      <c r="E489" s="42"/>
      <c r="F489" s="220" t="s">
        <v>1361</v>
      </c>
      <c r="G489" s="42"/>
      <c r="H489" s="42"/>
      <c r="I489" s="221"/>
      <c r="J489" s="42"/>
      <c r="K489" s="42"/>
      <c r="L489" s="46"/>
      <c r="M489" s="222"/>
      <c r="N489" s="223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145</v>
      </c>
      <c r="AU489" s="19" t="s">
        <v>85</v>
      </c>
    </row>
    <row r="490" s="2" customFormat="1" ht="24.15" customHeight="1">
      <c r="A490" s="40"/>
      <c r="B490" s="41"/>
      <c r="C490" s="206" t="s">
        <v>839</v>
      </c>
      <c r="D490" s="206" t="s">
        <v>138</v>
      </c>
      <c r="E490" s="207" t="s">
        <v>1362</v>
      </c>
      <c r="F490" s="208" t="s">
        <v>1363</v>
      </c>
      <c r="G490" s="209" t="s">
        <v>372</v>
      </c>
      <c r="H490" s="210">
        <v>4</v>
      </c>
      <c r="I490" s="211"/>
      <c r="J490" s="212">
        <f>ROUND(I490*H490,2)</f>
        <v>0</v>
      </c>
      <c r="K490" s="208" t="s">
        <v>142</v>
      </c>
      <c r="L490" s="46"/>
      <c r="M490" s="213" t="s">
        <v>19</v>
      </c>
      <c r="N490" s="214" t="s">
        <v>47</v>
      </c>
      <c r="O490" s="86"/>
      <c r="P490" s="215">
        <f>O490*H490</f>
        <v>0</v>
      </c>
      <c r="Q490" s="215">
        <v>0.060600000000000001</v>
      </c>
      <c r="R490" s="215">
        <f>Q490*H490</f>
        <v>0.2424</v>
      </c>
      <c r="S490" s="215">
        <v>0</v>
      </c>
      <c r="T490" s="216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17" t="s">
        <v>143</v>
      </c>
      <c r="AT490" s="217" t="s">
        <v>138</v>
      </c>
      <c r="AU490" s="217" t="s">
        <v>85</v>
      </c>
      <c r="AY490" s="19" t="s">
        <v>136</v>
      </c>
      <c r="BE490" s="218">
        <f>IF(N490="základní",J490,0)</f>
        <v>0</v>
      </c>
      <c r="BF490" s="218">
        <f>IF(N490="snížená",J490,0)</f>
        <v>0</v>
      </c>
      <c r="BG490" s="218">
        <f>IF(N490="zákl. přenesená",J490,0)</f>
        <v>0</v>
      </c>
      <c r="BH490" s="218">
        <f>IF(N490="sníž. přenesená",J490,0)</f>
        <v>0</v>
      </c>
      <c r="BI490" s="218">
        <f>IF(N490="nulová",J490,0)</f>
        <v>0</v>
      </c>
      <c r="BJ490" s="19" t="s">
        <v>83</v>
      </c>
      <c r="BK490" s="218">
        <f>ROUND(I490*H490,2)</f>
        <v>0</v>
      </c>
      <c r="BL490" s="19" t="s">
        <v>143</v>
      </c>
      <c r="BM490" s="217" t="s">
        <v>1364</v>
      </c>
    </row>
    <row r="491" s="2" customFormat="1">
      <c r="A491" s="40"/>
      <c r="B491" s="41"/>
      <c r="C491" s="42"/>
      <c r="D491" s="219" t="s">
        <v>145</v>
      </c>
      <c r="E491" s="42"/>
      <c r="F491" s="220" t="s">
        <v>1365</v>
      </c>
      <c r="G491" s="42"/>
      <c r="H491" s="42"/>
      <c r="I491" s="221"/>
      <c r="J491" s="42"/>
      <c r="K491" s="42"/>
      <c r="L491" s="46"/>
      <c r="M491" s="222"/>
      <c r="N491" s="223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145</v>
      </c>
      <c r="AU491" s="19" t="s">
        <v>85</v>
      </c>
    </row>
    <row r="492" s="2" customFormat="1" ht="21.75" customHeight="1">
      <c r="A492" s="40"/>
      <c r="B492" s="41"/>
      <c r="C492" s="206" t="s">
        <v>846</v>
      </c>
      <c r="D492" s="206" t="s">
        <v>138</v>
      </c>
      <c r="E492" s="207" t="s">
        <v>1366</v>
      </c>
      <c r="F492" s="208" t="s">
        <v>1367</v>
      </c>
      <c r="G492" s="209" t="s">
        <v>372</v>
      </c>
      <c r="H492" s="210">
        <v>1</v>
      </c>
      <c r="I492" s="211"/>
      <c r="J492" s="212">
        <f>ROUND(I492*H492,2)</f>
        <v>0</v>
      </c>
      <c r="K492" s="208" t="s">
        <v>142</v>
      </c>
      <c r="L492" s="46"/>
      <c r="M492" s="213" t="s">
        <v>19</v>
      </c>
      <c r="N492" s="214" t="s">
        <v>47</v>
      </c>
      <c r="O492" s="86"/>
      <c r="P492" s="215">
        <f>O492*H492</f>
        <v>0</v>
      </c>
      <c r="Q492" s="215">
        <v>0.089999999999999997</v>
      </c>
      <c r="R492" s="215">
        <f>Q492*H492</f>
        <v>0.089999999999999997</v>
      </c>
      <c r="S492" s="215">
        <v>0</v>
      </c>
      <c r="T492" s="216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17" t="s">
        <v>143</v>
      </c>
      <c r="AT492" s="217" t="s">
        <v>138</v>
      </c>
      <c r="AU492" s="217" t="s">
        <v>85</v>
      </c>
      <c r="AY492" s="19" t="s">
        <v>136</v>
      </c>
      <c r="BE492" s="218">
        <f>IF(N492="základní",J492,0)</f>
        <v>0</v>
      </c>
      <c r="BF492" s="218">
        <f>IF(N492="snížená",J492,0)</f>
        <v>0</v>
      </c>
      <c r="BG492" s="218">
        <f>IF(N492="zákl. přenesená",J492,0)</f>
        <v>0</v>
      </c>
      <c r="BH492" s="218">
        <f>IF(N492="sníž. přenesená",J492,0)</f>
        <v>0</v>
      </c>
      <c r="BI492" s="218">
        <f>IF(N492="nulová",J492,0)</f>
        <v>0</v>
      </c>
      <c r="BJ492" s="19" t="s">
        <v>83</v>
      </c>
      <c r="BK492" s="218">
        <f>ROUND(I492*H492,2)</f>
        <v>0</v>
      </c>
      <c r="BL492" s="19" t="s">
        <v>143</v>
      </c>
      <c r="BM492" s="217" t="s">
        <v>1368</v>
      </c>
    </row>
    <row r="493" s="2" customFormat="1">
      <c r="A493" s="40"/>
      <c r="B493" s="41"/>
      <c r="C493" s="42"/>
      <c r="D493" s="219" t="s">
        <v>145</v>
      </c>
      <c r="E493" s="42"/>
      <c r="F493" s="220" t="s">
        <v>1369</v>
      </c>
      <c r="G493" s="42"/>
      <c r="H493" s="42"/>
      <c r="I493" s="221"/>
      <c r="J493" s="42"/>
      <c r="K493" s="42"/>
      <c r="L493" s="46"/>
      <c r="M493" s="222"/>
      <c r="N493" s="223"/>
      <c r="O493" s="86"/>
      <c r="P493" s="86"/>
      <c r="Q493" s="86"/>
      <c r="R493" s="86"/>
      <c r="S493" s="86"/>
      <c r="T493" s="87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T493" s="19" t="s">
        <v>145</v>
      </c>
      <c r="AU493" s="19" t="s">
        <v>85</v>
      </c>
    </row>
    <row r="494" s="2" customFormat="1" ht="16.5" customHeight="1">
      <c r="A494" s="40"/>
      <c r="B494" s="41"/>
      <c r="C494" s="268" t="s">
        <v>853</v>
      </c>
      <c r="D494" s="268" t="s">
        <v>292</v>
      </c>
      <c r="E494" s="269" t="s">
        <v>1370</v>
      </c>
      <c r="F494" s="270" t="s">
        <v>1371</v>
      </c>
      <c r="G494" s="271" t="s">
        <v>372</v>
      </c>
      <c r="H494" s="272">
        <v>1</v>
      </c>
      <c r="I494" s="273"/>
      <c r="J494" s="274">
        <f>ROUND(I494*H494,2)</f>
        <v>0</v>
      </c>
      <c r="K494" s="270" t="s">
        <v>142</v>
      </c>
      <c r="L494" s="275"/>
      <c r="M494" s="276" t="s">
        <v>19</v>
      </c>
      <c r="N494" s="277" t="s">
        <v>47</v>
      </c>
      <c r="O494" s="86"/>
      <c r="P494" s="215">
        <f>O494*H494</f>
        <v>0</v>
      </c>
      <c r="Q494" s="215">
        <v>0.16500000000000001</v>
      </c>
      <c r="R494" s="215">
        <f>Q494*H494</f>
        <v>0.16500000000000001</v>
      </c>
      <c r="S494" s="215">
        <v>0</v>
      </c>
      <c r="T494" s="216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17" t="s">
        <v>253</v>
      </c>
      <c r="AT494" s="217" t="s">
        <v>292</v>
      </c>
      <c r="AU494" s="217" t="s">
        <v>85</v>
      </c>
      <c r="AY494" s="19" t="s">
        <v>136</v>
      </c>
      <c r="BE494" s="218">
        <f>IF(N494="základní",J494,0)</f>
        <v>0</v>
      </c>
      <c r="BF494" s="218">
        <f>IF(N494="snížená",J494,0)</f>
        <v>0</v>
      </c>
      <c r="BG494" s="218">
        <f>IF(N494="zákl. přenesená",J494,0)</f>
        <v>0</v>
      </c>
      <c r="BH494" s="218">
        <f>IF(N494="sníž. přenesená",J494,0)</f>
        <v>0</v>
      </c>
      <c r="BI494" s="218">
        <f>IF(N494="nulová",J494,0)</f>
        <v>0</v>
      </c>
      <c r="BJ494" s="19" t="s">
        <v>83</v>
      </c>
      <c r="BK494" s="218">
        <f>ROUND(I494*H494,2)</f>
        <v>0</v>
      </c>
      <c r="BL494" s="19" t="s">
        <v>143</v>
      </c>
      <c r="BM494" s="217" t="s">
        <v>1372</v>
      </c>
    </row>
    <row r="495" s="2" customFormat="1" ht="21.75" customHeight="1">
      <c r="A495" s="40"/>
      <c r="B495" s="41"/>
      <c r="C495" s="206" t="s">
        <v>858</v>
      </c>
      <c r="D495" s="206" t="s">
        <v>138</v>
      </c>
      <c r="E495" s="207" t="s">
        <v>1373</v>
      </c>
      <c r="F495" s="208" t="s">
        <v>1374</v>
      </c>
      <c r="G495" s="209" t="s">
        <v>200</v>
      </c>
      <c r="H495" s="210">
        <v>6.8319999999999999</v>
      </c>
      <c r="I495" s="211"/>
      <c r="J495" s="212">
        <f>ROUND(I495*H495,2)</f>
        <v>0</v>
      </c>
      <c r="K495" s="208" t="s">
        <v>142</v>
      </c>
      <c r="L495" s="46"/>
      <c r="M495" s="213" t="s">
        <v>19</v>
      </c>
      <c r="N495" s="214" t="s">
        <v>47</v>
      </c>
      <c r="O495" s="86"/>
      <c r="P495" s="215">
        <f>O495*H495</f>
        <v>0</v>
      </c>
      <c r="Q495" s="215">
        <v>2.5018699999999998</v>
      </c>
      <c r="R495" s="215">
        <f>Q495*H495</f>
        <v>17.092775839999998</v>
      </c>
      <c r="S495" s="215">
        <v>0</v>
      </c>
      <c r="T495" s="216">
        <f>S495*H495</f>
        <v>0</v>
      </c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R495" s="217" t="s">
        <v>143</v>
      </c>
      <c r="AT495" s="217" t="s">
        <v>138</v>
      </c>
      <c r="AU495" s="217" t="s">
        <v>85</v>
      </c>
      <c r="AY495" s="19" t="s">
        <v>136</v>
      </c>
      <c r="BE495" s="218">
        <f>IF(N495="základní",J495,0)</f>
        <v>0</v>
      </c>
      <c r="BF495" s="218">
        <f>IF(N495="snížená",J495,0)</f>
        <v>0</v>
      </c>
      <c r="BG495" s="218">
        <f>IF(N495="zákl. přenesená",J495,0)</f>
        <v>0</v>
      </c>
      <c r="BH495" s="218">
        <f>IF(N495="sníž. přenesená",J495,0)</f>
        <v>0</v>
      </c>
      <c r="BI495" s="218">
        <f>IF(N495="nulová",J495,0)</f>
        <v>0</v>
      </c>
      <c r="BJ495" s="19" t="s">
        <v>83</v>
      </c>
      <c r="BK495" s="218">
        <f>ROUND(I495*H495,2)</f>
        <v>0</v>
      </c>
      <c r="BL495" s="19" t="s">
        <v>143</v>
      </c>
      <c r="BM495" s="217" t="s">
        <v>1375</v>
      </c>
    </row>
    <row r="496" s="2" customFormat="1">
      <c r="A496" s="40"/>
      <c r="B496" s="41"/>
      <c r="C496" s="42"/>
      <c r="D496" s="219" t="s">
        <v>145</v>
      </c>
      <c r="E496" s="42"/>
      <c r="F496" s="220" t="s">
        <v>1376</v>
      </c>
      <c r="G496" s="42"/>
      <c r="H496" s="42"/>
      <c r="I496" s="221"/>
      <c r="J496" s="42"/>
      <c r="K496" s="42"/>
      <c r="L496" s="46"/>
      <c r="M496" s="222"/>
      <c r="N496" s="223"/>
      <c r="O496" s="86"/>
      <c r="P496" s="86"/>
      <c r="Q496" s="86"/>
      <c r="R496" s="86"/>
      <c r="S496" s="86"/>
      <c r="T496" s="87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T496" s="19" t="s">
        <v>145</v>
      </c>
      <c r="AU496" s="19" t="s">
        <v>85</v>
      </c>
    </row>
    <row r="497" s="14" customFormat="1">
      <c r="A497" s="14"/>
      <c r="B497" s="235"/>
      <c r="C497" s="236"/>
      <c r="D497" s="226" t="s">
        <v>147</v>
      </c>
      <c r="E497" s="237" t="s">
        <v>19</v>
      </c>
      <c r="F497" s="238" t="s">
        <v>1377</v>
      </c>
      <c r="G497" s="236"/>
      <c r="H497" s="239">
        <v>0.60699999999999998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5" t="s">
        <v>147</v>
      </c>
      <c r="AU497" s="245" t="s">
        <v>85</v>
      </c>
      <c r="AV497" s="14" t="s">
        <v>85</v>
      </c>
      <c r="AW497" s="14" t="s">
        <v>36</v>
      </c>
      <c r="AX497" s="14" t="s">
        <v>76</v>
      </c>
      <c r="AY497" s="245" t="s">
        <v>136</v>
      </c>
    </row>
    <row r="498" s="14" customFormat="1">
      <c r="A498" s="14"/>
      <c r="B498" s="235"/>
      <c r="C498" s="236"/>
      <c r="D498" s="226" t="s">
        <v>147</v>
      </c>
      <c r="E498" s="237" t="s">
        <v>19</v>
      </c>
      <c r="F498" s="238" t="s">
        <v>1378</v>
      </c>
      <c r="G498" s="236"/>
      <c r="H498" s="239">
        <v>6.2249999999999996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5" t="s">
        <v>147</v>
      </c>
      <c r="AU498" s="245" t="s">
        <v>85</v>
      </c>
      <c r="AV498" s="14" t="s">
        <v>85</v>
      </c>
      <c r="AW498" s="14" t="s">
        <v>36</v>
      </c>
      <c r="AX498" s="14" t="s">
        <v>76</v>
      </c>
      <c r="AY498" s="245" t="s">
        <v>136</v>
      </c>
    </row>
    <row r="499" s="16" customFormat="1">
      <c r="A499" s="16"/>
      <c r="B499" s="257"/>
      <c r="C499" s="258"/>
      <c r="D499" s="226" t="s">
        <v>147</v>
      </c>
      <c r="E499" s="259" t="s">
        <v>19</v>
      </c>
      <c r="F499" s="260" t="s">
        <v>181</v>
      </c>
      <c r="G499" s="258"/>
      <c r="H499" s="261">
        <v>6.8319999999999999</v>
      </c>
      <c r="I499" s="262"/>
      <c r="J499" s="258"/>
      <c r="K499" s="258"/>
      <c r="L499" s="263"/>
      <c r="M499" s="264"/>
      <c r="N499" s="265"/>
      <c r="O499" s="265"/>
      <c r="P499" s="265"/>
      <c r="Q499" s="265"/>
      <c r="R499" s="265"/>
      <c r="S499" s="265"/>
      <c r="T499" s="266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67" t="s">
        <v>147</v>
      </c>
      <c r="AU499" s="267" t="s">
        <v>85</v>
      </c>
      <c r="AV499" s="16" t="s">
        <v>157</v>
      </c>
      <c r="AW499" s="16" t="s">
        <v>36</v>
      </c>
      <c r="AX499" s="16" t="s">
        <v>76</v>
      </c>
      <c r="AY499" s="267" t="s">
        <v>136</v>
      </c>
    </row>
    <row r="500" s="15" customFormat="1">
      <c r="A500" s="15"/>
      <c r="B500" s="246"/>
      <c r="C500" s="247"/>
      <c r="D500" s="226" t="s">
        <v>147</v>
      </c>
      <c r="E500" s="248" t="s">
        <v>19</v>
      </c>
      <c r="F500" s="249" t="s">
        <v>152</v>
      </c>
      <c r="G500" s="247"/>
      <c r="H500" s="250">
        <v>6.8319999999999999</v>
      </c>
      <c r="I500" s="251"/>
      <c r="J500" s="247"/>
      <c r="K500" s="247"/>
      <c r="L500" s="252"/>
      <c r="M500" s="253"/>
      <c r="N500" s="254"/>
      <c r="O500" s="254"/>
      <c r="P500" s="254"/>
      <c r="Q500" s="254"/>
      <c r="R500" s="254"/>
      <c r="S500" s="254"/>
      <c r="T500" s="25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T500" s="256" t="s">
        <v>147</v>
      </c>
      <c r="AU500" s="256" t="s">
        <v>85</v>
      </c>
      <c r="AV500" s="15" t="s">
        <v>143</v>
      </c>
      <c r="AW500" s="15" t="s">
        <v>36</v>
      </c>
      <c r="AX500" s="15" t="s">
        <v>83</v>
      </c>
      <c r="AY500" s="256" t="s">
        <v>136</v>
      </c>
    </row>
    <row r="501" s="2" customFormat="1" ht="16.5" customHeight="1">
      <c r="A501" s="40"/>
      <c r="B501" s="41"/>
      <c r="C501" s="206" t="s">
        <v>865</v>
      </c>
      <c r="D501" s="206" t="s">
        <v>138</v>
      </c>
      <c r="E501" s="207" t="s">
        <v>1379</v>
      </c>
      <c r="F501" s="208" t="s">
        <v>1380</v>
      </c>
      <c r="G501" s="209" t="s">
        <v>141</v>
      </c>
      <c r="H501" s="210">
        <v>4.5919999999999996</v>
      </c>
      <c r="I501" s="211"/>
      <c r="J501" s="212">
        <f>ROUND(I501*H501,2)</f>
        <v>0</v>
      </c>
      <c r="K501" s="208" t="s">
        <v>142</v>
      </c>
      <c r="L501" s="46"/>
      <c r="M501" s="213" t="s">
        <v>19</v>
      </c>
      <c r="N501" s="214" t="s">
        <v>47</v>
      </c>
      <c r="O501" s="86"/>
      <c r="P501" s="215">
        <f>O501*H501</f>
        <v>0</v>
      </c>
      <c r="Q501" s="215">
        <v>0.0040200000000000001</v>
      </c>
      <c r="R501" s="215">
        <f>Q501*H501</f>
        <v>0.018459839999999998</v>
      </c>
      <c r="S501" s="215">
        <v>0</v>
      </c>
      <c r="T501" s="216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17" t="s">
        <v>143</v>
      </c>
      <c r="AT501" s="217" t="s">
        <v>138</v>
      </c>
      <c r="AU501" s="217" t="s">
        <v>85</v>
      </c>
      <c r="AY501" s="19" t="s">
        <v>136</v>
      </c>
      <c r="BE501" s="218">
        <f>IF(N501="základní",J501,0)</f>
        <v>0</v>
      </c>
      <c r="BF501" s="218">
        <f>IF(N501="snížená",J501,0)</f>
        <v>0</v>
      </c>
      <c r="BG501" s="218">
        <f>IF(N501="zákl. přenesená",J501,0)</f>
        <v>0</v>
      </c>
      <c r="BH501" s="218">
        <f>IF(N501="sníž. přenesená",J501,0)</f>
        <v>0</v>
      </c>
      <c r="BI501" s="218">
        <f>IF(N501="nulová",J501,0)</f>
        <v>0</v>
      </c>
      <c r="BJ501" s="19" t="s">
        <v>83</v>
      </c>
      <c r="BK501" s="218">
        <f>ROUND(I501*H501,2)</f>
        <v>0</v>
      </c>
      <c r="BL501" s="19" t="s">
        <v>143</v>
      </c>
      <c r="BM501" s="217" t="s">
        <v>1381</v>
      </c>
    </row>
    <row r="502" s="2" customFormat="1">
      <c r="A502" s="40"/>
      <c r="B502" s="41"/>
      <c r="C502" s="42"/>
      <c r="D502" s="219" t="s">
        <v>145</v>
      </c>
      <c r="E502" s="42"/>
      <c r="F502" s="220" t="s">
        <v>1382</v>
      </c>
      <c r="G502" s="42"/>
      <c r="H502" s="42"/>
      <c r="I502" s="221"/>
      <c r="J502" s="42"/>
      <c r="K502" s="42"/>
      <c r="L502" s="46"/>
      <c r="M502" s="222"/>
      <c r="N502" s="223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145</v>
      </c>
      <c r="AU502" s="19" t="s">
        <v>85</v>
      </c>
    </row>
    <row r="503" s="14" customFormat="1">
      <c r="A503" s="14"/>
      <c r="B503" s="235"/>
      <c r="C503" s="236"/>
      <c r="D503" s="226" t="s">
        <v>147</v>
      </c>
      <c r="E503" s="237" t="s">
        <v>19</v>
      </c>
      <c r="F503" s="238" t="s">
        <v>1383</v>
      </c>
      <c r="G503" s="236"/>
      <c r="H503" s="239">
        <v>4.5919999999999996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5" t="s">
        <v>147</v>
      </c>
      <c r="AU503" s="245" t="s">
        <v>85</v>
      </c>
      <c r="AV503" s="14" t="s">
        <v>85</v>
      </c>
      <c r="AW503" s="14" t="s">
        <v>36</v>
      </c>
      <c r="AX503" s="14" t="s">
        <v>76</v>
      </c>
      <c r="AY503" s="245" t="s">
        <v>136</v>
      </c>
    </row>
    <row r="504" s="15" customFormat="1">
      <c r="A504" s="15"/>
      <c r="B504" s="246"/>
      <c r="C504" s="247"/>
      <c r="D504" s="226" t="s">
        <v>147</v>
      </c>
      <c r="E504" s="248" t="s">
        <v>19</v>
      </c>
      <c r="F504" s="249" t="s">
        <v>152</v>
      </c>
      <c r="G504" s="247"/>
      <c r="H504" s="250">
        <v>4.5919999999999996</v>
      </c>
      <c r="I504" s="251"/>
      <c r="J504" s="247"/>
      <c r="K504" s="247"/>
      <c r="L504" s="252"/>
      <c r="M504" s="253"/>
      <c r="N504" s="254"/>
      <c r="O504" s="254"/>
      <c r="P504" s="254"/>
      <c r="Q504" s="254"/>
      <c r="R504" s="254"/>
      <c r="S504" s="254"/>
      <c r="T504" s="25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T504" s="256" t="s">
        <v>147</v>
      </c>
      <c r="AU504" s="256" t="s">
        <v>85</v>
      </c>
      <c r="AV504" s="15" t="s">
        <v>143</v>
      </c>
      <c r="AW504" s="15" t="s">
        <v>36</v>
      </c>
      <c r="AX504" s="15" t="s">
        <v>83</v>
      </c>
      <c r="AY504" s="256" t="s">
        <v>136</v>
      </c>
    </row>
    <row r="505" s="2" customFormat="1" ht="16.5" customHeight="1">
      <c r="A505" s="40"/>
      <c r="B505" s="41"/>
      <c r="C505" s="206" t="s">
        <v>871</v>
      </c>
      <c r="D505" s="206" t="s">
        <v>138</v>
      </c>
      <c r="E505" s="207" t="s">
        <v>1384</v>
      </c>
      <c r="F505" s="208" t="s">
        <v>1385</v>
      </c>
      <c r="G505" s="209" t="s">
        <v>160</v>
      </c>
      <c r="H505" s="210">
        <v>36.5</v>
      </c>
      <c r="I505" s="211"/>
      <c r="J505" s="212">
        <f>ROUND(I505*H505,2)</f>
        <v>0</v>
      </c>
      <c r="K505" s="208" t="s">
        <v>142</v>
      </c>
      <c r="L505" s="46"/>
      <c r="M505" s="213" t="s">
        <v>19</v>
      </c>
      <c r="N505" s="214" t="s">
        <v>47</v>
      </c>
      <c r="O505" s="86"/>
      <c r="P505" s="215">
        <f>O505*H505</f>
        <v>0</v>
      </c>
      <c r="Q505" s="215">
        <v>0.00019000000000000001</v>
      </c>
      <c r="R505" s="215">
        <f>Q505*H505</f>
        <v>0.0069350000000000002</v>
      </c>
      <c r="S505" s="215">
        <v>0</v>
      </c>
      <c r="T505" s="216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17" t="s">
        <v>143</v>
      </c>
      <c r="AT505" s="217" t="s">
        <v>138</v>
      </c>
      <c r="AU505" s="217" t="s">
        <v>85</v>
      </c>
      <c r="AY505" s="19" t="s">
        <v>136</v>
      </c>
      <c r="BE505" s="218">
        <f>IF(N505="základní",J505,0)</f>
        <v>0</v>
      </c>
      <c r="BF505" s="218">
        <f>IF(N505="snížená",J505,0)</f>
        <v>0</v>
      </c>
      <c r="BG505" s="218">
        <f>IF(N505="zákl. přenesená",J505,0)</f>
        <v>0</v>
      </c>
      <c r="BH505" s="218">
        <f>IF(N505="sníž. přenesená",J505,0)</f>
        <v>0</v>
      </c>
      <c r="BI505" s="218">
        <f>IF(N505="nulová",J505,0)</f>
        <v>0</v>
      </c>
      <c r="BJ505" s="19" t="s">
        <v>83</v>
      </c>
      <c r="BK505" s="218">
        <f>ROUND(I505*H505,2)</f>
        <v>0</v>
      </c>
      <c r="BL505" s="19" t="s">
        <v>143</v>
      </c>
      <c r="BM505" s="217" t="s">
        <v>1386</v>
      </c>
    </row>
    <row r="506" s="2" customFormat="1">
      <c r="A506" s="40"/>
      <c r="B506" s="41"/>
      <c r="C506" s="42"/>
      <c r="D506" s="219" t="s">
        <v>145</v>
      </c>
      <c r="E506" s="42"/>
      <c r="F506" s="220" t="s">
        <v>1387</v>
      </c>
      <c r="G506" s="42"/>
      <c r="H506" s="42"/>
      <c r="I506" s="221"/>
      <c r="J506" s="42"/>
      <c r="K506" s="42"/>
      <c r="L506" s="46"/>
      <c r="M506" s="222"/>
      <c r="N506" s="223"/>
      <c r="O506" s="86"/>
      <c r="P506" s="86"/>
      <c r="Q506" s="86"/>
      <c r="R506" s="86"/>
      <c r="S506" s="86"/>
      <c r="T506" s="87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T506" s="19" t="s">
        <v>145</v>
      </c>
      <c r="AU506" s="19" t="s">
        <v>85</v>
      </c>
    </row>
    <row r="507" s="2" customFormat="1" ht="16.5" customHeight="1">
      <c r="A507" s="40"/>
      <c r="B507" s="41"/>
      <c r="C507" s="206" t="s">
        <v>875</v>
      </c>
      <c r="D507" s="206" t="s">
        <v>138</v>
      </c>
      <c r="E507" s="207" t="s">
        <v>1388</v>
      </c>
      <c r="F507" s="208" t="s">
        <v>1389</v>
      </c>
      <c r="G507" s="209" t="s">
        <v>160</v>
      </c>
      <c r="H507" s="210">
        <v>36.5</v>
      </c>
      <c r="I507" s="211"/>
      <c r="J507" s="212">
        <f>ROUND(I507*H507,2)</f>
        <v>0</v>
      </c>
      <c r="K507" s="208" t="s">
        <v>142</v>
      </c>
      <c r="L507" s="46"/>
      <c r="M507" s="213" t="s">
        <v>19</v>
      </c>
      <c r="N507" s="214" t="s">
        <v>47</v>
      </c>
      <c r="O507" s="86"/>
      <c r="P507" s="215">
        <f>O507*H507</f>
        <v>0</v>
      </c>
      <c r="Q507" s="215">
        <v>6.9999999999999994E-05</v>
      </c>
      <c r="R507" s="215">
        <f>Q507*H507</f>
        <v>0.002555</v>
      </c>
      <c r="S507" s="215">
        <v>0</v>
      </c>
      <c r="T507" s="216">
        <f>S507*H507</f>
        <v>0</v>
      </c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R507" s="217" t="s">
        <v>143</v>
      </c>
      <c r="AT507" s="217" t="s">
        <v>138</v>
      </c>
      <c r="AU507" s="217" t="s">
        <v>85</v>
      </c>
      <c r="AY507" s="19" t="s">
        <v>136</v>
      </c>
      <c r="BE507" s="218">
        <f>IF(N507="základní",J507,0)</f>
        <v>0</v>
      </c>
      <c r="BF507" s="218">
        <f>IF(N507="snížená",J507,0)</f>
        <v>0</v>
      </c>
      <c r="BG507" s="218">
        <f>IF(N507="zákl. přenesená",J507,0)</f>
        <v>0</v>
      </c>
      <c r="BH507" s="218">
        <f>IF(N507="sníž. přenesená",J507,0)</f>
        <v>0</v>
      </c>
      <c r="BI507" s="218">
        <f>IF(N507="nulová",J507,0)</f>
        <v>0</v>
      </c>
      <c r="BJ507" s="19" t="s">
        <v>83</v>
      </c>
      <c r="BK507" s="218">
        <f>ROUND(I507*H507,2)</f>
        <v>0</v>
      </c>
      <c r="BL507" s="19" t="s">
        <v>143</v>
      </c>
      <c r="BM507" s="217" t="s">
        <v>1390</v>
      </c>
    </row>
    <row r="508" s="2" customFormat="1">
      <c r="A508" s="40"/>
      <c r="B508" s="41"/>
      <c r="C508" s="42"/>
      <c r="D508" s="219" t="s">
        <v>145</v>
      </c>
      <c r="E508" s="42"/>
      <c r="F508" s="220" t="s">
        <v>1391</v>
      </c>
      <c r="G508" s="42"/>
      <c r="H508" s="42"/>
      <c r="I508" s="221"/>
      <c r="J508" s="42"/>
      <c r="K508" s="42"/>
      <c r="L508" s="46"/>
      <c r="M508" s="222"/>
      <c r="N508" s="223"/>
      <c r="O508" s="86"/>
      <c r="P508" s="86"/>
      <c r="Q508" s="86"/>
      <c r="R508" s="86"/>
      <c r="S508" s="86"/>
      <c r="T508" s="87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T508" s="19" t="s">
        <v>145</v>
      </c>
      <c r="AU508" s="19" t="s">
        <v>85</v>
      </c>
    </row>
    <row r="509" s="12" customFormat="1" ht="22.8" customHeight="1">
      <c r="A509" s="12"/>
      <c r="B509" s="190"/>
      <c r="C509" s="191"/>
      <c r="D509" s="192" t="s">
        <v>75</v>
      </c>
      <c r="E509" s="204" t="s">
        <v>259</v>
      </c>
      <c r="F509" s="204" t="s">
        <v>545</v>
      </c>
      <c r="G509" s="191"/>
      <c r="H509" s="191"/>
      <c r="I509" s="194"/>
      <c r="J509" s="205">
        <f>BK509</f>
        <v>0</v>
      </c>
      <c r="K509" s="191"/>
      <c r="L509" s="196"/>
      <c r="M509" s="197"/>
      <c r="N509" s="198"/>
      <c r="O509" s="198"/>
      <c r="P509" s="199">
        <f>SUM(P510:P532)</f>
        <v>0</v>
      </c>
      <c r="Q509" s="198"/>
      <c r="R509" s="199">
        <f>SUM(R510:R532)</f>
        <v>0.02375</v>
      </c>
      <c r="S509" s="198"/>
      <c r="T509" s="200">
        <f>SUM(T510:T532)</f>
        <v>55.769625000000005</v>
      </c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R509" s="201" t="s">
        <v>83</v>
      </c>
      <c r="AT509" s="202" t="s">
        <v>75</v>
      </c>
      <c r="AU509" s="202" t="s">
        <v>83</v>
      </c>
      <c r="AY509" s="201" t="s">
        <v>136</v>
      </c>
      <c r="BK509" s="203">
        <f>SUM(BK510:BK532)</f>
        <v>0</v>
      </c>
    </row>
    <row r="510" s="2" customFormat="1" ht="16.5" customHeight="1">
      <c r="A510" s="40"/>
      <c r="B510" s="41"/>
      <c r="C510" s="206" t="s">
        <v>881</v>
      </c>
      <c r="D510" s="206" t="s">
        <v>138</v>
      </c>
      <c r="E510" s="207" t="s">
        <v>1392</v>
      </c>
      <c r="F510" s="208" t="s">
        <v>1393</v>
      </c>
      <c r="G510" s="209" t="s">
        <v>200</v>
      </c>
      <c r="H510" s="210">
        <v>4.9249999999999998</v>
      </c>
      <c r="I510" s="211"/>
      <c r="J510" s="212">
        <f>ROUND(I510*H510,2)</f>
        <v>0</v>
      </c>
      <c r="K510" s="208" t="s">
        <v>142</v>
      </c>
      <c r="L510" s="46"/>
      <c r="M510" s="213" t="s">
        <v>19</v>
      </c>
      <c r="N510" s="214" t="s">
        <v>47</v>
      </c>
      <c r="O510" s="86"/>
      <c r="P510" s="215">
        <f>O510*H510</f>
        <v>0</v>
      </c>
      <c r="Q510" s="215">
        <v>0</v>
      </c>
      <c r="R510" s="215">
        <f>Q510*H510</f>
        <v>0</v>
      </c>
      <c r="S510" s="215">
        <v>2.3999999999999999</v>
      </c>
      <c r="T510" s="216">
        <f>S510*H510</f>
        <v>11.819999999999999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17" t="s">
        <v>143</v>
      </c>
      <c r="AT510" s="217" t="s">
        <v>138</v>
      </c>
      <c r="AU510" s="217" t="s">
        <v>85</v>
      </c>
      <c r="AY510" s="19" t="s">
        <v>136</v>
      </c>
      <c r="BE510" s="218">
        <f>IF(N510="základní",J510,0)</f>
        <v>0</v>
      </c>
      <c r="BF510" s="218">
        <f>IF(N510="snížená",J510,0)</f>
        <v>0</v>
      </c>
      <c r="BG510" s="218">
        <f>IF(N510="zákl. přenesená",J510,0)</f>
        <v>0</v>
      </c>
      <c r="BH510" s="218">
        <f>IF(N510="sníž. přenesená",J510,0)</f>
        <v>0</v>
      </c>
      <c r="BI510" s="218">
        <f>IF(N510="nulová",J510,0)</f>
        <v>0</v>
      </c>
      <c r="BJ510" s="19" t="s">
        <v>83</v>
      </c>
      <c r="BK510" s="218">
        <f>ROUND(I510*H510,2)</f>
        <v>0</v>
      </c>
      <c r="BL510" s="19" t="s">
        <v>143</v>
      </c>
      <c r="BM510" s="217" t="s">
        <v>1394</v>
      </c>
    </row>
    <row r="511" s="2" customFormat="1">
      <c r="A511" s="40"/>
      <c r="B511" s="41"/>
      <c r="C511" s="42"/>
      <c r="D511" s="219" t="s">
        <v>145</v>
      </c>
      <c r="E511" s="42"/>
      <c r="F511" s="220" t="s">
        <v>1395</v>
      </c>
      <c r="G511" s="42"/>
      <c r="H511" s="42"/>
      <c r="I511" s="221"/>
      <c r="J511" s="42"/>
      <c r="K511" s="42"/>
      <c r="L511" s="46"/>
      <c r="M511" s="222"/>
      <c r="N511" s="223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145</v>
      </c>
      <c r="AU511" s="19" t="s">
        <v>85</v>
      </c>
    </row>
    <row r="512" s="2" customFormat="1" ht="16.5" customHeight="1">
      <c r="A512" s="40"/>
      <c r="B512" s="41"/>
      <c r="C512" s="206" t="s">
        <v>885</v>
      </c>
      <c r="D512" s="206" t="s">
        <v>138</v>
      </c>
      <c r="E512" s="207" t="s">
        <v>1396</v>
      </c>
      <c r="F512" s="208" t="s">
        <v>1397</v>
      </c>
      <c r="G512" s="209" t="s">
        <v>200</v>
      </c>
      <c r="H512" s="210">
        <v>8.6500000000000004</v>
      </c>
      <c r="I512" s="211"/>
      <c r="J512" s="212">
        <f>ROUND(I512*H512,2)</f>
        <v>0</v>
      </c>
      <c r="K512" s="208" t="s">
        <v>142</v>
      </c>
      <c r="L512" s="46"/>
      <c r="M512" s="213" t="s">
        <v>19</v>
      </c>
      <c r="N512" s="214" t="s">
        <v>47</v>
      </c>
      <c r="O512" s="86"/>
      <c r="P512" s="215">
        <f>O512*H512</f>
        <v>0</v>
      </c>
      <c r="Q512" s="215">
        <v>0</v>
      </c>
      <c r="R512" s="215">
        <f>Q512*H512</f>
        <v>0</v>
      </c>
      <c r="S512" s="215">
        <v>2.3999999999999999</v>
      </c>
      <c r="T512" s="216">
        <f>S512*H512</f>
        <v>20.760000000000002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17" t="s">
        <v>143</v>
      </c>
      <c r="AT512" s="217" t="s">
        <v>138</v>
      </c>
      <c r="AU512" s="217" t="s">
        <v>85</v>
      </c>
      <c r="AY512" s="19" t="s">
        <v>136</v>
      </c>
      <c r="BE512" s="218">
        <f>IF(N512="základní",J512,0)</f>
        <v>0</v>
      </c>
      <c r="BF512" s="218">
        <f>IF(N512="snížená",J512,0)</f>
        <v>0</v>
      </c>
      <c r="BG512" s="218">
        <f>IF(N512="zákl. přenesená",J512,0)</f>
        <v>0</v>
      </c>
      <c r="BH512" s="218">
        <f>IF(N512="sníž. přenesená",J512,0)</f>
        <v>0</v>
      </c>
      <c r="BI512" s="218">
        <f>IF(N512="nulová",J512,0)</f>
        <v>0</v>
      </c>
      <c r="BJ512" s="19" t="s">
        <v>83</v>
      </c>
      <c r="BK512" s="218">
        <f>ROUND(I512*H512,2)</f>
        <v>0</v>
      </c>
      <c r="BL512" s="19" t="s">
        <v>143</v>
      </c>
      <c r="BM512" s="217" t="s">
        <v>1398</v>
      </c>
    </row>
    <row r="513" s="2" customFormat="1">
      <c r="A513" s="40"/>
      <c r="B513" s="41"/>
      <c r="C513" s="42"/>
      <c r="D513" s="219" t="s">
        <v>145</v>
      </c>
      <c r="E513" s="42"/>
      <c r="F513" s="220" t="s">
        <v>1399</v>
      </c>
      <c r="G513" s="42"/>
      <c r="H513" s="42"/>
      <c r="I513" s="221"/>
      <c r="J513" s="42"/>
      <c r="K513" s="42"/>
      <c r="L513" s="46"/>
      <c r="M513" s="222"/>
      <c r="N513" s="223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145</v>
      </c>
      <c r="AU513" s="19" t="s">
        <v>85</v>
      </c>
    </row>
    <row r="514" s="13" customFormat="1">
      <c r="A514" s="13"/>
      <c r="B514" s="224"/>
      <c r="C514" s="225"/>
      <c r="D514" s="226" t="s">
        <v>147</v>
      </c>
      <c r="E514" s="227" t="s">
        <v>19</v>
      </c>
      <c r="F514" s="228" t="s">
        <v>1400</v>
      </c>
      <c r="G514" s="225"/>
      <c r="H514" s="227" t="s">
        <v>19</v>
      </c>
      <c r="I514" s="229"/>
      <c r="J514" s="225"/>
      <c r="K514" s="225"/>
      <c r="L514" s="230"/>
      <c r="M514" s="231"/>
      <c r="N514" s="232"/>
      <c r="O514" s="232"/>
      <c r="P514" s="232"/>
      <c r="Q514" s="232"/>
      <c r="R514" s="232"/>
      <c r="S514" s="232"/>
      <c r="T514" s="23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4" t="s">
        <v>147</v>
      </c>
      <c r="AU514" s="234" t="s">
        <v>85</v>
      </c>
      <c r="AV514" s="13" t="s">
        <v>83</v>
      </c>
      <c r="AW514" s="13" t="s">
        <v>36</v>
      </c>
      <c r="AX514" s="13" t="s">
        <v>76</v>
      </c>
      <c r="AY514" s="234" t="s">
        <v>136</v>
      </c>
    </row>
    <row r="515" s="14" customFormat="1">
      <c r="A515" s="14"/>
      <c r="B515" s="235"/>
      <c r="C515" s="236"/>
      <c r="D515" s="226" t="s">
        <v>147</v>
      </c>
      <c r="E515" s="237" t="s">
        <v>19</v>
      </c>
      <c r="F515" s="238" t="s">
        <v>1401</v>
      </c>
      <c r="G515" s="236"/>
      <c r="H515" s="239">
        <v>6.75</v>
      </c>
      <c r="I515" s="240"/>
      <c r="J515" s="236"/>
      <c r="K515" s="236"/>
      <c r="L515" s="241"/>
      <c r="M515" s="242"/>
      <c r="N515" s="243"/>
      <c r="O515" s="243"/>
      <c r="P515" s="243"/>
      <c r="Q515" s="243"/>
      <c r="R515" s="243"/>
      <c r="S515" s="243"/>
      <c r="T515" s="24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5" t="s">
        <v>147</v>
      </c>
      <c r="AU515" s="245" t="s">
        <v>85</v>
      </c>
      <c r="AV515" s="14" t="s">
        <v>85</v>
      </c>
      <c r="AW515" s="14" t="s">
        <v>36</v>
      </c>
      <c r="AX515" s="14" t="s">
        <v>76</v>
      </c>
      <c r="AY515" s="245" t="s">
        <v>136</v>
      </c>
    </row>
    <row r="516" s="14" customFormat="1">
      <c r="A516" s="14"/>
      <c r="B516" s="235"/>
      <c r="C516" s="236"/>
      <c r="D516" s="226" t="s">
        <v>147</v>
      </c>
      <c r="E516" s="237" t="s">
        <v>19</v>
      </c>
      <c r="F516" s="238" t="s">
        <v>1402</v>
      </c>
      <c r="G516" s="236"/>
      <c r="H516" s="239">
        <v>1.8999999999999999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5" t="s">
        <v>147</v>
      </c>
      <c r="AU516" s="245" t="s">
        <v>85</v>
      </c>
      <c r="AV516" s="14" t="s">
        <v>85</v>
      </c>
      <c r="AW516" s="14" t="s">
        <v>36</v>
      </c>
      <c r="AX516" s="14" t="s">
        <v>76</v>
      </c>
      <c r="AY516" s="245" t="s">
        <v>136</v>
      </c>
    </row>
    <row r="517" s="16" customFormat="1">
      <c r="A517" s="16"/>
      <c r="B517" s="257"/>
      <c r="C517" s="258"/>
      <c r="D517" s="226" t="s">
        <v>147</v>
      </c>
      <c r="E517" s="259" t="s">
        <v>19</v>
      </c>
      <c r="F517" s="260" t="s">
        <v>181</v>
      </c>
      <c r="G517" s="258"/>
      <c r="H517" s="261">
        <v>8.6500000000000004</v>
      </c>
      <c r="I517" s="262"/>
      <c r="J517" s="258"/>
      <c r="K517" s="258"/>
      <c r="L517" s="263"/>
      <c r="M517" s="264"/>
      <c r="N517" s="265"/>
      <c r="O517" s="265"/>
      <c r="P517" s="265"/>
      <c r="Q517" s="265"/>
      <c r="R517" s="265"/>
      <c r="S517" s="265"/>
      <c r="T517" s="266"/>
      <c r="U517" s="16"/>
      <c r="V517" s="16"/>
      <c r="W517" s="16"/>
      <c r="X517" s="16"/>
      <c r="Y517" s="16"/>
      <c r="Z517" s="16"/>
      <c r="AA517" s="16"/>
      <c r="AB517" s="16"/>
      <c r="AC517" s="16"/>
      <c r="AD517" s="16"/>
      <c r="AE517" s="16"/>
      <c r="AT517" s="267" t="s">
        <v>147</v>
      </c>
      <c r="AU517" s="267" t="s">
        <v>85</v>
      </c>
      <c r="AV517" s="16" t="s">
        <v>157</v>
      </c>
      <c r="AW517" s="16" t="s">
        <v>36</v>
      </c>
      <c r="AX517" s="16" t="s">
        <v>76</v>
      </c>
      <c r="AY517" s="267" t="s">
        <v>136</v>
      </c>
    </row>
    <row r="518" s="15" customFormat="1">
      <c r="A518" s="15"/>
      <c r="B518" s="246"/>
      <c r="C518" s="247"/>
      <c r="D518" s="226" t="s">
        <v>147</v>
      </c>
      <c r="E518" s="248" t="s">
        <v>19</v>
      </c>
      <c r="F518" s="249" t="s">
        <v>152</v>
      </c>
      <c r="G518" s="247"/>
      <c r="H518" s="250">
        <v>8.6500000000000004</v>
      </c>
      <c r="I518" s="251"/>
      <c r="J518" s="247"/>
      <c r="K518" s="247"/>
      <c r="L518" s="252"/>
      <c r="M518" s="253"/>
      <c r="N518" s="254"/>
      <c r="O518" s="254"/>
      <c r="P518" s="254"/>
      <c r="Q518" s="254"/>
      <c r="R518" s="254"/>
      <c r="S518" s="254"/>
      <c r="T518" s="25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6" t="s">
        <v>147</v>
      </c>
      <c r="AU518" s="256" t="s">
        <v>85</v>
      </c>
      <c r="AV518" s="15" t="s">
        <v>143</v>
      </c>
      <c r="AW518" s="15" t="s">
        <v>36</v>
      </c>
      <c r="AX518" s="15" t="s">
        <v>83</v>
      </c>
      <c r="AY518" s="256" t="s">
        <v>136</v>
      </c>
    </row>
    <row r="519" s="2" customFormat="1" ht="16.5" customHeight="1">
      <c r="A519" s="40"/>
      <c r="B519" s="41"/>
      <c r="C519" s="206" t="s">
        <v>890</v>
      </c>
      <c r="D519" s="206" t="s">
        <v>138</v>
      </c>
      <c r="E519" s="207" t="s">
        <v>1403</v>
      </c>
      <c r="F519" s="208" t="s">
        <v>1404</v>
      </c>
      <c r="G519" s="209" t="s">
        <v>200</v>
      </c>
      <c r="H519" s="210">
        <v>9.6349999999999998</v>
      </c>
      <c r="I519" s="211"/>
      <c r="J519" s="212">
        <f>ROUND(I519*H519,2)</f>
        <v>0</v>
      </c>
      <c r="K519" s="208" t="s">
        <v>142</v>
      </c>
      <c r="L519" s="46"/>
      <c r="M519" s="213" t="s">
        <v>19</v>
      </c>
      <c r="N519" s="214" t="s">
        <v>47</v>
      </c>
      <c r="O519" s="86"/>
      <c r="P519" s="215">
        <f>O519*H519</f>
        <v>0</v>
      </c>
      <c r="Q519" s="215">
        <v>0</v>
      </c>
      <c r="R519" s="215">
        <f>Q519*H519</f>
        <v>0</v>
      </c>
      <c r="S519" s="215">
        <v>2.3999999999999999</v>
      </c>
      <c r="T519" s="216">
        <f>S519*H519</f>
        <v>23.123999999999999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17" t="s">
        <v>143</v>
      </c>
      <c r="AT519" s="217" t="s">
        <v>138</v>
      </c>
      <c r="AU519" s="217" t="s">
        <v>85</v>
      </c>
      <c r="AY519" s="19" t="s">
        <v>136</v>
      </c>
      <c r="BE519" s="218">
        <f>IF(N519="základní",J519,0)</f>
        <v>0</v>
      </c>
      <c r="BF519" s="218">
        <f>IF(N519="snížená",J519,0)</f>
        <v>0</v>
      </c>
      <c r="BG519" s="218">
        <f>IF(N519="zákl. přenesená",J519,0)</f>
        <v>0</v>
      </c>
      <c r="BH519" s="218">
        <f>IF(N519="sníž. přenesená",J519,0)</f>
        <v>0</v>
      </c>
      <c r="BI519" s="218">
        <f>IF(N519="nulová",J519,0)</f>
        <v>0</v>
      </c>
      <c r="BJ519" s="19" t="s">
        <v>83</v>
      </c>
      <c r="BK519" s="218">
        <f>ROUND(I519*H519,2)</f>
        <v>0</v>
      </c>
      <c r="BL519" s="19" t="s">
        <v>143</v>
      </c>
      <c r="BM519" s="217" t="s">
        <v>1405</v>
      </c>
    </row>
    <row r="520" s="2" customFormat="1">
      <c r="A520" s="40"/>
      <c r="B520" s="41"/>
      <c r="C520" s="42"/>
      <c r="D520" s="219" t="s">
        <v>145</v>
      </c>
      <c r="E520" s="42"/>
      <c r="F520" s="220" t="s">
        <v>1406</v>
      </c>
      <c r="G520" s="42"/>
      <c r="H520" s="42"/>
      <c r="I520" s="221"/>
      <c r="J520" s="42"/>
      <c r="K520" s="42"/>
      <c r="L520" s="46"/>
      <c r="M520" s="222"/>
      <c r="N520" s="223"/>
      <c r="O520" s="86"/>
      <c r="P520" s="86"/>
      <c r="Q520" s="86"/>
      <c r="R520" s="86"/>
      <c r="S520" s="86"/>
      <c r="T520" s="87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T520" s="19" t="s">
        <v>145</v>
      </c>
      <c r="AU520" s="19" t="s">
        <v>85</v>
      </c>
    </row>
    <row r="521" s="14" customFormat="1">
      <c r="A521" s="14"/>
      <c r="B521" s="235"/>
      <c r="C521" s="236"/>
      <c r="D521" s="226" t="s">
        <v>147</v>
      </c>
      <c r="E521" s="237" t="s">
        <v>19</v>
      </c>
      <c r="F521" s="238" t="s">
        <v>1407</v>
      </c>
      <c r="G521" s="236"/>
      <c r="H521" s="239">
        <v>9.6349999999999998</v>
      </c>
      <c r="I521" s="240"/>
      <c r="J521" s="236"/>
      <c r="K521" s="236"/>
      <c r="L521" s="241"/>
      <c r="M521" s="242"/>
      <c r="N521" s="243"/>
      <c r="O521" s="243"/>
      <c r="P521" s="243"/>
      <c r="Q521" s="243"/>
      <c r="R521" s="243"/>
      <c r="S521" s="243"/>
      <c r="T521" s="24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5" t="s">
        <v>147</v>
      </c>
      <c r="AU521" s="245" t="s">
        <v>85</v>
      </c>
      <c r="AV521" s="14" t="s">
        <v>85</v>
      </c>
      <c r="AW521" s="14" t="s">
        <v>36</v>
      </c>
      <c r="AX521" s="14" t="s">
        <v>76</v>
      </c>
      <c r="AY521" s="245" t="s">
        <v>136</v>
      </c>
    </row>
    <row r="522" s="15" customFormat="1">
      <c r="A522" s="15"/>
      <c r="B522" s="246"/>
      <c r="C522" s="247"/>
      <c r="D522" s="226" t="s">
        <v>147</v>
      </c>
      <c r="E522" s="248" t="s">
        <v>19</v>
      </c>
      <c r="F522" s="249" t="s">
        <v>152</v>
      </c>
      <c r="G522" s="247"/>
      <c r="H522" s="250">
        <v>9.6349999999999998</v>
      </c>
      <c r="I522" s="251"/>
      <c r="J522" s="247"/>
      <c r="K522" s="247"/>
      <c r="L522" s="252"/>
      <c r="M522" s="253"/>
      <c r="N522" s="254"/>
      <c r="O522" s="254"/>
      <c r="P522" s="254"/>
      <c r="Q522" s="254"/>
      <c r="R522" s="254"/>
      <c r="S522" s="254"/>
      <c r="T522" s="25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6" t="s">
        <v>147</v>
      </c>
      <c r="AU522" s="256" t="s">
        <v>85</v>
      </c>
      <c r="AV522" s="15" t="s">
        <v>143</v>
      </c>
      <c r="AW522" s="15" t="s">
        <v>36</v>
      </c>
      <c r="AX522" s="15" t="s">
        <v>83</v>
      </c>
      <c r="AY522" s="256" t="s">
        <v>136</v>
      </c>
    </row>
    <row r="523" s="2" customFormat="1" ht="24.15" customHeight="1">
      <c r="A523" s="40"/>
      <c r="B523" s="41"/>
      <c r="C523" s="206" t="s">
        <v>894</v>
      </c>
      <c r="D523" s="206" t="s">
        <v>138</v>
      </c>
      <c r="E523" s="207" t="s">
        <v>1408</v>
      </c>
      <c r="F523" s="208" t="s">
        <v>1409</v>
      </c>
      <c r="G523" s="209" t="s">
        <v>160</v>
      </c>
      <c r="H523" s="210">
        <v>31.25</v>
      </c>
      <c r="I523" s="211"/>
      <c r="J523" s="212">
        <f>ROUND(I523*H523,2)</f>
        <v>0</v>
      </c>
      <c r="K523" s="208" t="s">
        <v>142</v>
      </c>
      <c r="L523" s="46"/>
      <c r="M523" s="213" t="s">
        <v>19</v>
      </c>
      <c r="N523" s="214" t="s">
        <v>47</v>
      </c>
      <c r="O523" s="86"/>
      <c r="P523" s="215">
        <f>O523*H523</f>
        <v>0</v>
      </c>
      <c r="Q523" s="215">
        <v>0.00076000000000000004</v>
      </c>
      <c r="R523" s="215">
        <f>Q523*H523</f>
        <v>0.02375</v>
      </c>
      <c r="S523" s="215">
        <v>0.0020999999999999999</v>
      </c>
      <c r="T523" s="216">
        <f>S523*H523</f>
        <v>0.065625000000000003</v>
      </c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R523" s="217" t="s">
        <v>143</v>
      </c>
      <c r="AT523" s="217" t="s">
        <v>138</v>
      </c>
      <c r="AU523" s="217" t="s">
        <v>85</v>
      </c>
      <c r="AY523" s="19" t="s">
        <v>136</v>
      </c>
      <c r="BE523" s="218">
        <f>IF(N523="základní",J523,0)</f>
        <v>0</v>
      </c>
      <c r="BF523" s="218">
        <f>IF(N523="snížená",J523,0)</f>
        <v>0</v>
      </c>
      <c r="BG523" s="218">
        <f>IF(N523="zákl. přenesená",J523,0)</f>
        <v>0</v>
      </c>
      <c r="BH523" s="218">
        <f>IF(N523="sníž. přenesená",J523,0)</f>
        <v>0</v>
      </c>
      <c r="BI523" s="218">
        <f>IF(N523="nulová",J523,0)</f>
        <v>0</v>
      </c>
      <c r="BJ523" s="19" t="s">
        <v>83</v>
      </c>
      <c r="BK523" s="218">
        <f>ROUND(I523*H523,2)</f>
        <v>0</v>
      </c>
      <c r="BL523" s="19" t="s">
        <v>143</v>
      </c>
      <c r="BM523" s="217" t="s">
        <v>1410</v>
      </c>
    </row>
    <row r="524" s="2" customFormat="1">
      <c r="A524" s="40"/>
      <c r="B524" s="41"/>
      <c r="C524" s="42"/>
      <c r="D524" s="219" t="s">
        <v>145</v>
      </c>
      <c r="E524" s="42"/>
      <c r="F524" s="220" t="s">
        <v>1411</v>
      </c>
      <c r="G524" s="42"/>
      <c r="H524" s="42"/>
      <c r="I524" s="221"/>
      <c r="J524" s="42"/>
      <c r="K524" s="42"/>
      <c r="L524" s="46"/>
      <c r="M524" s="222"/>
      <c r="N524" s="223"/>
      <c r="O524" s="86"/>
      <c r="P524" s="86"/>
      <c r="Q524" s="86"/>
      <c r="R524" s="86"/>
      <c r="S524" s="86"/>
      <c r="T524" s="87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T524" s="19" t="s">
        <v>145</v>
      </c>
      <c r="AU524" s="19" t="s">
        <v>85</v>
      </c>
    </row>
    <row r="525" s="2" customFormat="1" ht="33" customHeight="1">
      <c r="A525" s="40"/>
      <c r="B525" s="41"/>
      <c r="C525" s="206" t="s">
        <v>901</v>
      </c>
      <c r="D525" s="206" t="s">
        <v>138</v>
      </c>
      <c r="E525" s="207" t="s">
        <v>615</v>
      </c>
      <c r="F525" s="208" t="s">
        <v>616</v>
      </c>
      <c r="G525" s="209" t="s">
        <v>141</v>
      </c>
      <c r="H525" s="210">
        <v>46</v>
      </c>
      <c r="I525" s="211"/>
      <c r="J525" s="212">
        <f>ROUND(I525*H525,2)</f>
        <v>0</v>
      </c>
      <c r="K525" s="208" t="s">
        <v>142</v>
      </c>
      <c r="L525" s="46"/>
      <c r="M525" s="213" t="s">
        <v>19</v>
      </c>
      <c r="N525" s="214" t="s">
        <v>47</v>
      </c>
      <c r="O525" s="86"/>
      <c r="P525" s="215">
        <f>O525*H525</f>
        <v>0</v>
      </c>
      <c r="Q525" s="215">
        <v>0</v>
      </c>
      <c r="R525" s="215">
        <f>Q525*H525</f>
        <v>0</v>
      </c>
      <c r="S525" s="215">
        <v>0</v>
      </c>
      <c r="T525" s="216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17" t="s">
        <v>143</v>
      </c>
      <c r="AT525" s="217" t="s">
        <v>138</v>
      </c>
      <c r="AU525" s="217" t="s">
        <v>85</v>
      </c>
      <c r="AY525" s="19" t="s">
        <v>136</v>
      </c>
      <c r="BE525" s="218">
        <f>IF(N525="základní",J525,0)</f>
        <v>0</v>
      </c>
      <c r="BF525" s="218">
        <f>IF(N525="snížená",J525,0)</f>
        <v>0</v>
      </c>
      <c r="BG525" s="218">
        <f>IF(N525="zákl. přenesená",J525,0)</f>
        <v>0</v>
      </c>
      <c r="BH525" s="218">
        <f>IF(N525="sníž. přenesená",J525,0)</f>
        <v>0</v>
      </c>
      <c r="BI525" s="218">
        <f>IF(N525="nulová",J525,0)</f>
        <v>0</v>
      </c>
      <c r="BJ525" s="19" t="s">
        <v>83</v>
      </c>
      <c r="BK525" s="218">
        <f>ROUND(I525*H525,2)</f>
        <v>0</v>
      </c>
      <c r="BL525" s="19" t="s">
        <v>143</v>
      </c>
      <c r="BM525" s="217" t="s">
        <v>1412</v>
      </c>
    </row>
    <row r="526" s="2" customFormat="1">
      <c r="A526" s="40"/>
      <c r="B526" s="41"/>
      <c r="C526" s="42"/>
      <c r="D526" s="219" t="s">
        <v>145</v>
      </c>
      <c r="E526" s="42"/>
      <c r="F526" s="220" t="s">
        <v>618</v>
      </c>
      <c r="G526" s="42"/>
      <c r="H526" s="42"/>
      <c r="I526" s="221"/>
      <c r="J526" s="42"/>
      <c r="K526" s="42"/>
      <c r="L526" s="46"/>
      <c r="M526" s="222"/>
      <c r="N526" s="223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145</v>
      </c>
      <c r="AU526" s="19" t="s">
        <v>85</v>
      </c>
    </row>
    <row r="527" s="2" customFormat="1" ht="16.5" customHeight="1">
      <c r="A527" s="40"/>
      <c r="B527" s="41"/>
      <c r="C527" s="206" t="s">
        <v>911</v>
      </c>
      <c r="D527" s="206" t="s">
        <v>138</v>
      </c>
      <c r="E527" s="207" t="s">
        <v>1413</v>
      </c>
      <c r="F527" s="208" t="s">
        <v>1414</v>
      </c>
      <c r="G527" s="209" t="s">
        <v>141</v>
      </c>
      <c r="H527" s="210">
        <v>137.09999999999999</v>
      </c>
      <c r="I527" s="211"/>
      <c r="J527" s="212">
        <f>ROUND(I527*H527,2)</f>
        <v>0</v>
      </c>
      <c r="K527" s="208" t="s">
        <v>142</v>
      </c>
      <c r="L527" s="46"/>
      <c r="M527" s="213" t="s">
        <v>19</v>
      </c>
      <c r="N527" s="214" t="s">
        <v>47</v>
      </c>
      <c r="O527" s="86"/>
      <c r="P527" s="215">
        <f>O527*H527</f>
        <v>0</v>
      </c>
      <c r="Q527" s="215">
        <v>0</v>
      </c>
      <c r="R527" s="215">
        <f>Q527*H527</f>
        <v>0</v>
      </c>
      <c r="S527" s="215">
        <v>0</v>
      </c>
      <c r="T527" s="216">
        <f>S527*H527</f>
        <v>0</v>
      </c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R527" s="217" t="s">
        <v>143</v>
      </c>
      <c r="AT527" s="217" t="s">
        <v>138</v>
      </c>
      <c r="AU527" s="217" t="s">
        <v>85</v>
      </c>
      <c r="AY527" s="19" t="s">
        <v>136</v>
      </c>
      <c r="BE527" s="218">
        <f>IF(N527="základní",J527,0)</f>
        <v>0</v>
      </c>
      <c r="BF527" s="218">
        <f>IF(N527="snížená",J527,0)</f>
        <v>0</v>
      </c>
      <c r="BG527" s="218">
        <f>IF(N527="zákl. přenesená",J527,0)</f>
        <v>0</v>
      </c>
      <c r="BH527" s="218">
        <f>IF(N527="sníž. přenesená",J527,0)</f>
        <v>0</v>
      </c>
      <c r="BI527" s="218">
        <f>IF(N527="nulová",J527,0)</f>
        <v>0</v>
      </c>
      <c r="BJ527" s="19" t="s">
        <v>83</v>
      </c>
      <c r="BK527" s="218">
        <f>ROUND(I527*H527,2)</f>
        <v>0</v>
      </c>
      <c r="BL527" s="19" t="s">
        <v>143</v>
      </c>
      <c r="BM527" s="217" t="s">
        <v>1415</v>
      </c>
    </row>
    <row r="528" s="2" customFormat="1">
      <c r="A528" s="40"/>
      <c r="B528" s="41"/>
      <c r="C528" s="42"/>
      <c r="D528" s="219" t="s">
        <v>145</v>
      </c>
      <c r="E528" s="42"/>
      <c r="F528" s="220" t="s">
        <v>1416</v>
      </c>
      <c r="G528" s="42"/>
      <c r="H528" s="42"/>
      <c r="I528" s="221"/>
      <c r="J528" s="42"/>
      <c r="K528" s="42"/>
      <c r="L528" s="46"/>
      <c r="M528" s="222"/>
      <c r="N528" s="223"/>
      <c r="O528" s="86"/>
      <c r="P528" s="86"/>
      <c r="Q528" s="86"/>
      <c r="R528" s="86"/>
      <c r="S528" s="86"/>
      <c r="T528" s="87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T528" s="19" t="s">
        <v>145</v>
      </c>
      <c r="AU528" s="19" t="s">
        <v>85</v>
      </c>
    </row>
    <row r="529" s="2" customFormat="1" ht="16.5" customHeight="1">
      <c r="A529" s="40"/>
      <c r="B529" s="41"/>
      <c r="C529" s="206" t="s">
        <v>916</v>
      </c>
      <c r="D529" s="206" t="s">
        <v>138</v>
      </c>
      <c r="E529" s="207" t="s">
        <v>1417</v>
      </c>
      <c r="F529" s="208" t="s">
        <v>1418</v>
      </c>
      <c r="G529" s="209" t="s">
        <v>141</v>
      </c>
      <c r="H529" s="210">
        <v>137.09999999999999</v>
      </c>
      <c r="I529" s="211"/>
      <c r="J529" s="212">
        <f>ROUND(I529*H529,2)</f>
        <v>0</v>
      </c>
      <c r="K529" s="208" t="s">
        <v>142</v>
      </c>
      <c r="L529" s="46"/>
      <c r="M529" s="213" t="s">
        <v>19</v>
      </c>
      <c r="N529" s="214" t="s">
        <v>47</v>
      </c>
      <c r="O529" s="86"/>
      <c r="P529" s="215">
        <f>O529*H529</f>
        <v>0</v>
      </c>
      <c r="Q529" s="215">
        <v>0</v>
      </c>
      <c r="R529" s="215">
        <f>Q529*H529</f>
        <v>0</v>
      </c>
      <c r="S529" s="215">
        <v>0</v>
      </c>
      <c r="T529" s="216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17" t="s">
        <v>143</v>
      </c>
      <c r="AT529" s="217" t="s">
        <v>138</v>
      </c>
      <c r="AU529" s="217" t="s">
        <v>85</v>
      </c>
      <c r="AY529" s="19" t="s">
        <v>136</v>
      </c>
      <c r="BE529" s="218">
        <f>IF(N529="základní",J529,0)</f>
        <v>0</v>
      </c>
      <c r="BF529" s="218">
        <f>IF(N529="snížená",J529,0)</f>
        <v>0</v>
      </c>
      <c r="BG529" s="218">
        <f>IF(N529="zákl. přenesená",J529,0)</f>
        <v>0</v>
      </c>
      <c r="BH529" s="218">
        <f>IF(N529="sníž. přenesená",J529,0)</f>
        <v>0</v>
      </c>
      <c r="BI529" s="218">
        <f>IF(N529="nulová",J529,0)</f>
        <v>0</v>
      </c>
      <c r="BJ529" s="19" t="s">
        <v>83</v>
      </c>
      <c r="BK529" s="218">
        <f>ROUND(I529*H529,2)</f>
        <v>0</v>
      </c>
      <c r="BL529" s="19" t="s">
        <v>143</v>
      </c>
      <c r="BM529" s="217" t="s">
        <v>1419</v>
      </c>
    </row>
    <row r="530" s="2" customFormat="1">
      <c r="A530" s="40"/>
      <c r="B530" s="41"/>
      <c r="C530" s="42"/>
      <c r="D530" s="219" t="s">
        <v>145</v>
      </c>
      <c r="E530" s="42"/>
      <c r="F530" s="220" t="s">
        <v>1420</v>
      </c>
      <c r="G530" s="42"/>
      <c r="H530" s="42"/>
      <c r="I530" s="221"/>
      <c r="J530" s="42"/>
      <c r="K530" s="42"/>
      <c r="L530" s="46"/>
      <c r="M530" s="222"/>
      <c r="N530" s="223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145</v>
      </c>
      <c r="AU530" s="19" t="s">
        <v>85</v>
      </c>
    </row>
    <row r="531" s="2" customFormat="1" ht="16.5" customHeight="1">
      <c r="A531" s="40"/>
      <c r="B531" s="41"/>
      <c r="C531" s="206" t="s">
        <v>921</v>
      </c>
      <c r="D531" s="206" t="s">
        <v>138</v>
      </c>
      <c r="E531" s="207" t="s">
        <v>1421</v>
      </c>
      <c r="F531" s="208" t="s">
        <v>1422</v>
      </c>
      <c r="G531" s="209" t="s">
        <v>200</v>
      </c>
      <c r="H531" s="210">
        <v>96.75</v>
      </c>
      <c r="I531" s="211"/>
      <c r="J531" s="212">
        <f>ROUND(I531*H531,2)</f>
        <v>0</v>
      </c>
      <c r="K531" s="208" t="s">
        <v>19</v>
      </c>
      <c r="L531" s="46"/>
      <c r="M531" s="213" t="s">
        <v>19</v>
      </c>
      <c r="N531" s="214" t="s">
        <v>47</v>
      </c>
      <c r="O531" s="86"/>
      <c r="P531" s="215">
        <f>O531*H531</f>
        <v>0</v>
      </c>
      <c r="Q531" s="215">
        <v>0</v>
      </c>
      <c r="R531" s="215">
        <f>Q531*H531</f>
        <v>0</v>
      </c>
      <c r="S531" s="215">
        <v>0</v>
      </c>
      <c r="T531" s="216">
        <f>S531*H531</f>
        <v>0</v>
      </c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R531" s="217" t="s">
        <v>143</v>
      </c>
      <c r="AT531" s="217" t="s">
        <v>138</v>
      </c>
      <c r="AU531" s="217" t="s">
        <v>85</v>
      </c>
      <c r="AY531" s="19" t="s">
        <v>136</v>
      </c>
      <c r="BE531" s="218">
        <f>IF(N531="základní",J531,0)</f>
        <v>0</v>
      </c>
      <c r="BF531" s="218">
        <f>IF(N531="snížená",J531,0)</f>
        <v>0</v>
      </c>
      <c r="BG531" s="218">
        <f>IF(N531="zákl. přenesená",J531,0)</f>
        <v>0</v>
      </c>
      <c r="BH531" s="218">
        <f>IF(N531="sníž. přenesená",J531,0)</f>
        <v>0</v>
      </c>
      <c r="BI531" s="218">
        <f>IF(N531="nulová",J531,0)</f>
        <v>0</v>
      </c>
      <c r="BJ531" s="19" t="s">
        <v>83</v>
      </c>
      <c r="BK531" s="218">
        <f>ROUND(I531*H531,2)</f>
        <v>0</v>
      </c>
      <c r="BL531" s="19" t="s">
        <v>143</v>
      </c>
      <c r="BM531" s="217" t="s">
        <v>1423</v>
      </c>
    </row>
    <row r="532" s="2" customFormat="1" ht="16.5" customHeight="1">
      <c r="A532" s="40"/>
      <c r="B532" s="41"/>
      <c r="C532" s="206" t="s">
        <v>926</v>
      </c>
      <c r="D532" s="206" t="s">
        <v>138</v>
      </c>
      <c r="E532" s="207" t="s">
        <v>1424</v>
      </c>
      <c r="F532" s="208" t="s">
        <v>1425</v>
      </c>
      <c r="G532" s="209" t="s">
        <v>200</v>
      </c>
      <c r="H532" s="210">
        <v>96.75</v>
      </c>
      <c r="I532" s="211"/>
      <c r="J532" s="212">
        <f>ROUND(I532*H532,2)</f>
        <v>0</v>
      </c>
      <c r="K532" s="208" t="s">
        <v>19</v>
      </c>
      <c r="L532" s="46"/>
      <c r="M532" s="213" t="s">
        <v>19</v>
      </c>
      <c r="N532" s="214" t="s">
        <v>47</v>
      </c>
      <c r="O532" s="86"/>
      <c r="P532" s="215">
        <f>O532*H532</f>
        <v>0</v>
      </c>
      <c r="Q532" s="215">
        <v>0</v>
      </c>
      <c r="R532" s="215">
        <f>Q532*H532</f>
        <v>0</v>
      </c>
      <c r="S532" s="215">
        <v>0</v>
      </c>
      <c r="T532" s="216">
        <f>S532*H532</f>
        <v>0</v>
      </c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R532" s="217" t="s">
        <v>143</v>
      </c>
      <c r="AT532" s="217" t="s">
        <v>138</v>
      </c>
      <c r="AU532" s="217" t="s">
        <v>85</v>
      </c>
      <c r="AY532" s="19" t="s">
        <v>136</v>
      </c>
      <c r="BE532" s="218">
        <f>IF(N532="základní",J532,0)</f>
        <v>0</v>
      </c>
      <c r="BF532" s="218">
        <f>IF(N532="snížená",J532,0)</f>
        <v>0</v>
      </c>
      <c r="BG532" s="218">
        <f>IF(N532="zákl. přenesená",J532,0)</f>
        <v>0</v>
      </c>
      <c r="BH532" s="218">
        <f>IF(N532="sníž. přenesená",J532,0)</f>
        <v>0</v>
      </c>
      <c r="BI532" s="218">
        <f>IF(N532="nulová",J532,0)</f>
        <v>0</v>
      </c>
      <c r="BJ532" s="19" t="s">
        <v>83</v>
      </c>
      <c r="BK532" s="218">
        <f>ROUND(I532*H532,2)</f>
        <v>0</v>
      </c>
      <c r="BL532" s="19" t="s">
        <v>143</v>
      </c>
      <c r="BM532" s="217" t="s">
        <v>1426</v>
      </c>
    </row>
    <row r="533" s="12" customFormat="1" ht="22.8" customHeight="1">
      <c r="A533" s="12"/>
      <c r="B533" s="190"/>
      <c r="C533" s="191"/>
      <c r="D533" s="192" t="s">
        <v>75</v>
      </c>
      <c r="E533" s="204" t="s">
        <v>643</v>
      </c>
      <c r="F533" s="204" t="s">
        <v>644</v>
      </c>
      <c r="G533" s="191"/>
      <c r="H533" s="191"/>
      <c r="I533" s="194"/>
      <c r="J533" s="205">
        <f>BK533</f>
        <v>0</v>
      </c>
      <c r="K533" s="191"/>
      <c r="L533" s="196"/>
      <c r="M533" s="197"/>
      <c r="N533" s="198"/>
      <c r="O533" s="198"/>
      <c r="P533" s="199">
        <f>SUM(P534:P559)</f>
        <v>0</v>
      </c>
      <c r="Q533" s="198"/>
      <c r="R533" s="199">
        <f>SUM(R534:R559)</f>
        <v>0</v>
      </c>
      <c r="S533" s="198"/>
      <c r="T533" s="200">
        <f>SUM(T534:T559)</f>
        <v>0</v>
      </c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R533" s="201" t="s">
        <v>83</v>
      </c>
      <c r="AT533" s="202" t="s">
        <v>75</v>
      </c>
      <c r="AU533" s="202" t="s">
        <v>83</v>
      </c>
      <c r="AY533" s="201" t="s">
        <v>136</v>
      </c>
      <c r="BK533" s="203">
        <f>SUM(BK534:BK559)</f>
        <v>0</v>
      </c>
    </row>
    <row r="534" s="2" customFormat="1" ht="21.75" customHeight="1">
      <c r="A534" s="40"/>
      <c r="B534" s="41"/>
      <c r="C534" s="206" t="s">
        <v>934</v>
      </c>
      <c r="D534" s="206" t="s">
        <v>138</v>
      </c>
      <c r="E534" s="207" t="s">
        <v>651</v>
      </c>
      <c r="F534" s="208" t="s">
        <v>652</v>
      </c>
      <c r="G534" s="209" t="s">
        <v>271</v>
      </c>
      <c r="H534" s="210">
        <v>55.770000000000003</v>
      </c>
      <c r="I534" s="211"/>
      <c r="J534" s="212">
        <f>ROUND(I534*H534,2)</f>
        <v>0</v>
      </c>
      <c r="K534" s="208" t="s">
        <v>142</v>
      </c>
      <c r="L534" s="46"/>
      <c r="M534" s="213" t="s">
        <v>19</v>
      </c>
      <c r="N534" s="214" t="s">
        <v>47</v>
      </c>
      <c r="O534" s="86"/>
      <c r="P534" s="215">
        <f>O534*H534</f>
        <v>0</v>
      </c>
      <c r="Q534" s="215">
        <v>0</v>
      </c>
      <c r="R534" s="215">
        <f>Q534*H534</f>
        <v>0</v>
      </c>
      <c r="S534" s="215">
        <v>0</v>
      </c>
      <c r="T534" s="216">
        <f>S534*H534</f>
        <v>0</v>
      </c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R534" s="217" t="s">
        <v>143</v>
      </c>
      <c r="AT534" s="217" t="s">
        <v>138</v>
      </c>
      <c r="AU534" s="217" t="s">
        <v>85</v>
      </c>
      <c r="AY534" s="19" t="s">
        <v>136</v>
      </c>
      <c r="BE534" s="218">
        <f>IF(N534="základní",J534,0)</f>
        <v>0</v>
      </c>
      <c r="BF534" s="218">
        <f>IF(N534="snížená",J534,0)</f>
        <v>0</v>
      </c>
      <c r="BG534" s="218">
        <f>IF(N534="zákl. přenesená",J534,0)</f>
        <v>0</v>
      </c>
      <c r="BH534" s="218">
        <f>IF(N534="sníž. přenesená",J534,0)</f>
        <v>0</v>
      </c>
      <c r="BI534" s="218">
        <f>IF(N534="nulová",J534,0)</f>
        <v>0</v>
      </c>
      <c r="BJ534" s="19" t="s">
        <v>83</v>
      </c>
      <c r="BK534" s="218">
        <f>ROUND(I534*H534,2)</f>
        <v>0</v>
      </c>
      <c r="BL534" s="19" t="s">
        <v>143</v>
      </c>
      <c r="BM534" s="217" t="s">
        <v>1427</v>
      </c>
    </row>
    <row r="535" s="2" customFormat="1">
      <c r="A535" s="40"/>
      <c r="B535" s="41"/>
      <c r="C535" s="42"/>
      <c r="D535" s="219" t="s">
        <v>145</v>
      </c>
      <c r="E535" s="42"/>
      <c r="F535" s="220" t="s">
        <v>654</v>
      </c>
      <c r="G535" s="42"/>
      <c r="H535" s="42"/>
      <c r="I535" s="221"/>
      <c r="J535" s="42"/>
      <c r="K535" s="42"/>
      <c r="L535" s="46"/>
      <c r="M535" s="222"/>
      <c r="N535" s="223"/>
      <c r="O535" s="86"/>
      <c r="P535" s="86"/>
      <c r="Q535" s="86"/>
      <c r="R535" s="86"/>
      <c r="S535" s="86"/>
      <c r="T535" s="87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T535" s="19" t="s">
        <v>145</v>
      </c>
      <c r="AU535" s="19" t="s">
        <v>85</v>
      </c>
    </row>
    <row r="536" s="13" customFormat="1">
      <c r="A536" s="13"/>
      <c r="B536" s="224"/>
      <c r="C536" s="225"/>
      <c r="D536" s="226" t="s">
        <v>147</v>
      </c>
      <c r="E536" s="227" t="s">
        <v>19</v>
      </c>
      <c r="F536" s="228" t="s">
        <v>1428</v>
      </c>
      <c r="G536" s="225"/>
      <c r="H536" s="227" t="s">
        <v>19</v>
      </c>
      <c r="I536" s="229"/>
      <c r="J536" s="225"/>
      <c r="K536" s="225"/>
      <c r="L536" s="230"/>
      <c r="M536" s="231"/>
      <c r="N536" s="232"/>
      <c r="O536" s="232"/>
      <c r="P536" s="232"/>
      <c r="Q536" s="232"/>
      <c r="R536" s="232"/>
      <c r="S536" s="232"/>
      <c r="T536" s="23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4" t="s">
        <v>147</v>
      </c>
      <c r="AU536" s="234" t="s">
        <v>85</v>
      </c>
      <c r="AV536" s="13" t="s">
        <v>83</v>
      </c>
      <c r="AW536" s="13" t="s">
        <v>36</v>
      </c>
      <c r="AX536" s="13" t="s">
        <v>76</v>
      </c>
      <c r="AY536" s="234" t="s">
        <v>136</v>
      </c>
    </row>
    <row r="537" s="14" customFormat="1">
      <c r="A537" s="14"/>
      <c r="B537" s="235"/>
      <c r="C537" s="236"/>
      <c r="D537" s="226" t="s">
        <v>147</v>
      </c>
      <c r="E537" s="237" t="s">
        <v>19</v>
      </c>
      <c r="F537" s="238" t="s">
        <v>1429</v>
      </c>
      <c r="G537" s="236"/>
      <c r="H537" s="239">
        <v>55.770000000000003</v>
      </c>
      <c r="I537" s="240"/>
      <c r="J537" s="236"/>
      <c r="K537" s="236"/>
      <c r="L537" s="241"/>
      <c r="M537" s="242"/>
      <c r="N537" s="243"/>
      <c r="O537" s="243"/>
      <c r="P537" s="243"/>
      <c r="Q537" s="243"/>
      <c r="R537" s="243"/>
      <c r="S537" s="243"/>
      <c r="T537" s="24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5" t="s">
        <v>147</v>
      </c>
      <c r="AU537" s="245" t="s">
        <v>85</v>
      </c>
      <c r="AV537" s="14" t="s">
        <v>85</v>
      </c>
      <c r="AW537" s="14" t="s">
        <v>36</v>
      </c>
      <c r="AX537" s="14" t="s">
        <v>76</v>
      </c>
      <c r="AY537" s="245" t="s">
        <v>136</v>
      </c>
    </row>
    <row r="538" s="15" customFormat="1">
      <c r="A538" s="15"/>
      <c r="B538" s="246"/>
      <c r="C538" s="247"/>
      <c r="D538" s="226" t="s">
        <v>147</v>
      </c>
      <c r="E538" s="248" t="s">
        <v>19</v>
      </c>
      <c r="F538" s="249" t="s">
        <v>152</v>
      </c>
      <c r="G538" s="247"/>
      <c r="H538" s="250">
        <v>55.770000000000003</v>
      </c>
      <c r="I538" s="251"/>
      <c r="J538" s="247"/>
      <c r="K538" s="247"/>
      <c r="L538" s="252"/>
      <c r="M538" s="253"/>
      <c r="N538" s="254"/>
      <c r="O538" s="254"/>
      <c r="P538" s="254"/>
      <c r="Q538" s="254"/>
      <c r="R538" s="254"/>
      <c r="S538" s="254"/>
      <c r="T538" s="25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T538" s="256" t="s">
        <v>147</v>
      </c>
      <c r="AU538" s="256" t="s">
        <v>85</v>
      </c>
      <c r="AV538" s="15" t="s">
        <v>143</v>
      </c>
      <c r="AW538" s="15" t="s">
        <v>36</v>
      </c>
      <c r="AX538" s="15" t="s">
        <v>83</v>
      </c>
      <c r="AY538" s="256" t="s">
        <v>136</v>
      </c>
    </row>
    <row r="539" s="2" customFormat="1" ht="24.15" customHeight="1">
      <c r="A539" s="40"/>
      <c r="B539" s="41"/>
      <c r="C539" s="206" t="s">
        <v>939</v>
      </c>
      <c r="D539" s="206" t="s">
        <v>138</v>
      </c>
      <c r="E539" s="207" t="s">
        <v>656</v>
      </c>
      <c r="F539" s="208" t="s">
        <v>657</v>
      </c>
      <c r="G539" s="209" t="s">
        <v>271</v>
      </c>
      <c r="H539" s="210">
        <v>223.08000000000001</v>
      </c>
      <c r="I539" s="211"/>
      <c r="J539" s="212">
        <f>ROUND(I539*H539,2)</f>
        <v>0</v>
      </c>
      <c r="K539" s="208" t="s">
        <v>142</v>
      </c>
      <c r="L539" s="46"/>
      <c r="M539" s="213" t="s">
        <v>19</v>
      </c>
      <c r="N539" s="214" t="s">
        <v>47</v>
      </c>
      <c r="O539" s="86"/>
      <c r="P539" s="215">
        <f>O539*H539</f>
        <v>0</v>
      </c>
      <c r="Q539" s="215">
        <v>0</v>
      </c>
      <c r="R539" s="215">
        <f>Q539*H539</f>
        <v>0</v>
      </c>
      <c r="S539" s="215">
        <v>0</v>
      </c>
      <c r="T539" s="216">
        <f>S539*H539</f>
        <v>0</v>
      </c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R539" s="217" t="s">
        <v>143</v>
      </c>
      <c r="AT539" s="217" t="s">
        <v>138</v>
      </c>
      <c r="AU539" s="217" t="s">
        <v>85</v>
      </c>
      <c r="AY539" s="19" t="s">
        <v>136</v>
      </c>
      <c r="BE539" s="218">
        <f>IF(N539="základní",J539,0)</f>
        <v>0</v>
      </c>
      <c r="BF539" s="218">
        <f>IF(N539="snížená",J539,0)</f>
        <v>0</v>
      </c>
      <c r="BG539" s="218">
        <f>IF(N539="zákl. přenesená",J539,0)</f>
        <v>0</v>
      </c>
      <c r="BH539" s="218">
        <f>IF(N539="sníž. přenesená",J539,0)</f>
        <v>0</v>
      </c>
      <c r="BI539" s="218">
        <f>IF(N539="nulová",J539,0)</f>
        <v>0</v>
      </c>
      <c r="BJ539" s="19" t="s">
        <v>83</v>
      </c>
      <c r="BK539" s="218">
        <f>ROUND(I539*H539,2)</f>
        <v>0</v>
      </c>
      <c r="BL539" s="19" t="s">
        <v>143</v>
      </c>
      <c r="BM539" s="217" t="s">
        <v>1430</v>
      </c>
    </row>
    <row r="540" s="2" customFormat="1">
      <c r="A540" s="40"/>
      <c r="B540" s="41"/>
      <c r="C540" s="42"/>
      <c r="D540" s="219" t="s">
        <v>145</v>
      </c>
      <c r="E540" s="42"/>
      <c r="F540" s="220" t="s">
        <v>659</v>
      </c>
      <c r="G540" s="42"/>
      <c r="H540" s="42"/>
      <c r="I540" s="221"/>
      <c r="J540" s="42"/>
      <c r="K540" s="42"/>
      <c r="L540" s="46"/>
      <c r="M540" s="222"/>
      <c r="N540" s="223"/>
      <c r="O540" s="86"/>
      <c r="P540" s="86"/>
      <c r="Q540" s="86"/>
      <c r="R540" s="86"/>
      <c r="S540" s="86"/>
      <c r="T540" s="87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T540" s="19" t="s">
        <v>145</v>
      </c>
      <c r="AU540" s="19" t="s">
        <v>85</v>
      </c>
    </row>
    <row r="541" s="14" customFormat="1">
      <c r="A541" s="14"/>
      <c r="B541" s="235"/>
      <c r="C541" s="236"/>
      <c r="D541" s="226" t="s">
        <v>147</v>
      </c>
      <c r="E541" s="237" t="s">
        <v>19</v>
      </c>
      <c r="F541" s="238" t="s">
        <v>1431</v>
      </c>
      <c r="G541" s="236"/>
      <c r="H541" s="239">
        <v>223.08000000000001</v>
      </c>
      <c r="I541" s="240"/>
      <c r="J541" s="236"/>
      <c r="K541" s="236"/>
      <c r="L541" s="241"/>
      <c r="M541" s="242"/>
      <c r="N541" s="243"/>
      <c r="O541" s="243"/>
      <c r="P541" s="243"/>
      <c r="Q541" s="243"/>
      <c r="R541" s="243"/>
      <c r="S541" s="243"/>
      <c r="T541" s="24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5" t="s">
        <v>147</v>
      </c>
      <c r="AU541" s="245" t="s">
        <v>85</v>
      </c>
      <c r="AV541" s="14" t="s">
        <v>85</v>
      </c>
      <c r="AW541" s="14" t="s">
        <v>36</v>
      </c>
      <c r="AX541" s="14" t="s">
        <v>76</v>
      </c>
      <c r="AY541" s="245" t="s">
        <v>136</v>
      </c>
    </row>
    <row r="542" s="15" customFormat="1">
      <c r="A542" s="15"/>
      <c r="B542" s="246"/>
      <c r="C542" s="247"/>
      <c r="D542" s="226" t="s">
        <v>147</v>
      </c>
      <c r="E542" s="248" t="s">
        <v>19</v>
      </c>
      <c r="F542" s="249" t="s">
        <v>152</v>
      </c>
      <c r="G542" s="247"/>
      <c r="H542" s="250">
        <v>223.08000000000001</v>
      </c>
      <c r="I542" s="251"/>
      <c r="J542" s="247"/>
      <c r="K542" s="247"/>
      <c r="L542" s="252"/>
      <c r="M542" s="253"/>
      <c r="N542" s="254"/>
      <c r="O542" s="254"/>
      <c r="P542" s="254"/>
      <c r="Q542" s="254"/>
      <c r="R542" s="254"/>
      <c r="S542" s="254"/>
      <c r="T542" s="25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56" t="s">
        <v>147</v>
      </c>
      <c r="AU542" s="256" t="s">
        <v>85</v>
      </c>
      <c r="AV542" s="15" t="s">
        <v>143</v>
      </c>
      <c r="AW542" s="15" t="s">
        <v>36</v>
      </c>
      <c r="AX542" s="15" t="s">
        <v>83</v>
      </c>
      <c r="AY542" s="256" t="s">
        <v>136</v>
      </c>
    </row>
    <row r="543" s="2" customFormat="1" ht="24.15" customHeight="1">
      <c r="A543" s="40"/>
      <c r="B543" s="41"/>
      <c r="C543" s="206" t="s">
        <v>944</v>
      </c>
      <c r="D543" s="206" t="s">
        <v>138</v>
      </c>
      <c r="E543" s="207" t="s">
        <v>1432</v>
      </c>
      <c r="F543" s="208" t="s">
        <v>1433</v>
      </c>
      <c r="G543" s="209" t="s">
        <v>271</v>
      </c>
      <c r="H543" s="210">
        <v>4.5119999999999996</v>
      </c>
      <c r="I543" s="211"/>
      <c r="J543" s="212">
        <f>ROUND(I543*H543,2)</f>
        <v>0</v>
      </c>
      <c r="K543" s="208" t="s">
        <v>142</v>
      </c>
      <c r="L543" s="46"/>
      <c r="M543" s="213" t="s">
        <v>19</v>
      </c>
      <c r="N543" s="214" t="s">
        <v>47</v>
      </c>
      <c r="O543" s="86"/>
      <c r="P543" s="215">
        <f>O543*H543</f>
        <v>0</v>
      </c>
      <c r="Q543" s="215">
        <v>0</v>
      </c>
      <c r="R543" s="215">
        <f>Q543*H543</f>
        <v>0</v>
      </c>
      <c r="S543" s="215">
        <v>0</v>
      </c>
      <c r="T543" s="216">
        <f>S543*H543</f>
        <v>0</v>
      </c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R543" s="217" t="s">
        <v>143</v>
      </c>
      <c r="AT543" s="217" t="s">
        <v>138</v>
      </c>
      <c r="AU543" s="217" t="s">
        <v>85</v>
      </c>
      <c r="AY543" s="19" t="s">
        <v>136</v>
      </c>
      <c r="BE543" s="218">
        <f>IF(N543="základní",J543,0)</f>
        <v>0</v>
      </c>
      <c r="BF543" s="218">
        <f>IF(N543="snížená",J543,0)</f>
        <v>0</v>
      </c>
      <c r="BG543" s="218">
        <f>IF(N543="zákl. přenesená",J543,0)</f>
        <v>0</v>
      </c>
      <c r="BH543" s="218">
        <f>IF(N543="sníž. přenesená",J543,0)</f>
        <v>0</v>
      </c>
      <c r="BI543" s="218">
        <f>IF(N543="nulová",J543,0)</f>
        <v>0</v>
      </c>
      <c r="BJ543" s="19" t="s">
        <v>83</v>
      </c>
      <c r="BK543" s="218">
        <f>ROUND(I543*H543,2)</f>
        <v>0</v>
      </c>
      <c r="BL543" s="19" t="s">
        <v>143</v>
      </c>
      <c r="BM543" s="217" t="s">
        <v>1434</v>
      </c>
    </row>
    <row r="544" s="2" customFormat="1">
      <c r="A544" s="40"/>
      <c r="B544" s="41"/>
      <c r="C544" s="42"/>
      <c r="D544" s="219" t="s">
        <v>145</v>
      </c>
      <c r="E544" s="42"/>
      <c r="F544" s="220" t="s">
        <v>1435</v>
      </c>
      <c r="G544" s="42"/>
      <c r="H544" s="42"/>
      <c r="I544" s="221"/>
      <c r="J544" s="42"/>
      <c r="K544" s="42"/>
      <c r="L544" s="46"/>
      <c r="M544" s="222"/>
      <c r="N544" s="223"/>
      <c r="O544" s="86"/>
      <c r="P544" s="86"/>
      <c r="Q544" s="86"/>
      <c r="R544" s="86"/>
      <c r="S544" s="86"/>
      <c r="T544" s="87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T544" s="19" t="s">
        <v>145</v>
      </c>
      <c r="AU544" s="19" t="s">
        <v>85</v>
      </c>
    </row>
    <row r="545" s="13" customFormat="1">
      <c r="A545" s="13"/>
      <c r="B545" s="224"/>
      <c r="C545" s="225"/>
      <c r="D545" s="226" t="s">
        <v>147</v>
      </c>
      <c r="E545" s="227" t="s">
        <v>19</v>
      </c>
      <c r="F545" s="228" t="s">
        <v>1436</v>
      </c>
      <c r="G545" s="225"/>
      <c r="H545" s="227" t="s">
        <v>19</v>
      </c>
      <c r="I545" s="229"/>
      <c r="J545" s="225"/>
      <c r="K545" s="225"/>
      <c r="L545" s="230"/>
      <c r="M545" s="231"/>
      <c r="N545" s="232"/>
      <c r="O545" s="232"/>
      <c r="P545" s="232"/>
      <c r="Q545" s="232"/>
      <c r="R545" s="232"/>
      <c r="S545" s="232"/>
      <c r="T545" s="23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4" t="s">
        <v>147</v>
      </c>
      <c r="AU545" s="234" t="s">
        <v>85</v>
      </c>
      <c r="AV545" s="13" t="s">
        <v>83</v>
      </c>
      <c r="AW545" s="13" t="s">
        <v>36</v>
      </c>
      <c r="AX545" s="13" t="s">
        <v>76</v>
      </c>
      <c r="AY545" s="234" t="s">
        <v>136</v>
      </c>
    </row>
    <row r="546" s="14" customFormat="1">
      <c r="A546" s="14"/>
      <c r="B546" s="235"/>
      <c r="C546" s="236"/>
      <c r="D546" s="226" t="s">
        <v>147</v>
      </c>
      <c r="E546" s="237" t="s">
        <v>19</v>
      </c>
      <c r="F546" s="238" t="s">
        <v>1437</v>
      </c>
      <c r="G546" s="236"/>
      <c r="H546" s="239">
        <v>4.5119999999999996</v>
      </c>
      <c r="I546" s="240"/>
      <c r="J546" s="236"/>
      <c r="K546" s="236"/>
      <c r="L546" s="241"/>
      <c r="M546" s="242"/>
      <c r="N546" s="243"/>
      <c r="O546" s="243"/>
      <c r="P546" s="243"/>
      <c r="Q546" s="243"/>
      <c r="R546" s="243"/>
      <c r="S546" s="243"/>
      <c r="T546" s="24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5" t="s">
        <v>147</v>
      </c>
      <c r="AU546" s="245" t="s">
        <v>85</v>
      </c>
      <c r="AV546" s="14" t="s">
        <v>85</v>
      </c>
      <c r="AW546" s="14" t="s">
        <v>36</v>
      </c>
      <c r="AX546" s="14" t="s">
        <v>76</v>
      </c>
      <c r="AY546" s="245" t="s">
        <v>136</v>
      </c>
    </row>
    <row r="547" s="15" customFormat="1">
      <c r="A547" s="15"/>
      <c r="B547" s="246"/>
      <c r="C547" s="247"/>
      <c r="D547" s="226" t="s">
        <v>147</v>
      </c>
      <c r="E547" s="248" t="s">
        <v>19</v>
      </c>
      <c r="F547" s="249" t="s">
        <v>152</v>
      </c>
      <c r="G547" s="247"/>
      <c r="H547" s="250">
        <v>4.5119999999999996</v>
      </c>
      <c r="I547" s="251"/>
      <c r="J547" s="247"/>
      <c r="K547" s="247"/>
      <c r="L547" s="252"/>
      <c r="M547" s="253"/>
      <c r="N547" s="254"/>
      <c r="O547" s="254"/>
      <c r="P547" s="254"/>
      <c r="Q547" s="254"/>
      <c r="R547" s="254"/>
      <c r="S547" s="254"/>
      <c r="T547" s="25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T547" s="256" t="s">
        <v>147</v>
      </c>
      <c r="AU547" s="256" t="s">
        <v>85</v>
      </c>
      <c r="AV547" s="15" t="s">
        <v>143</v>
      </c>
      <c r="AW547" s="15" t="s">
        <v>36</v>
      </c>
      <c r="AX547" s="15" t="s">
        <v>83</v>
      </c>
      <c r="AY547" s="256" t="s">
        <v>136</v>
      </c>
    </row>
    <row r="548" s="2" customFormat="1" ht="24.15" customHeight="1">
      <c r="A548" s="40"/>
      <c r="B548" s="41"/>
      <c r="C548" s="206" t="s">
        <v>1438</v>
      </c>
      <c r="D548" s="206" t="s">
        <v>138</v>
      </c>
      <c r="E548" s="207" t="s">
        <v>1439</v>
      </c>
      <c r="F548" s="208" t="s">
        <v>1440</v>
      </c>
      <c r="G548" s="209" t="s">
        <v>271</v>
      </c>
      <c r="H548" s="210">
        <v>18.047999999999998</v>
      </c>
      <c r="I548" s="211"/>
      <c r="J548" s="212">
        <f>ROUND(I548*H548,2)</f>
        <v>0</v>
      </c>
      <c r="K548" s="208" t="s">
        <v>142</v>
      </c>
      <c r="L548" s="46"/>
      <c r="M548" s="213" t="s">
        <v>19</v>
      </c>
      <c r="N548" s="214" t="s">
        <v>47</v>
      </c>
      <c r="O548" s="86"/>
      <c r="P548" s="215">
        <f>O548*H548</f>
        <v>0</v>
      </c>
      <c r="Q548" s="215">
        <v>0</v>
      </c>
      <c r="R548" s="215">
        <f>Q548*H548</f>
        <v>0</v>
      </c>
      <c r="S548" s="215">
        <v>0</v>
      </c>
      <c r="T548" s="216">
        <f>S548*H548</f>
        <v>0</v>
      </c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R548" s="217" t="s">
        <v>143</v>
      </c>
      <c r="AT548" s="217" t="s">
        <v>138</v>
      </c>
      <c r="AU548" s="217" t="s">
        <v>85</v>
      </c>
      <c r="AY548" s="19" t="s">
        <v>136</v>
      </c>
      <c r="BE548" s="218">
        <f>IF(N548="základní",J548,0)</f>
        <v>0</v>
      </c>
      <c r="BF548" s="218">
        <f>IF(N548="snížená",J548,0)</f>
        <v>0</v>
      </c>
      <c r="BG548" s="218">
        <f>IF(N548="zákl. přenesená",J548,0)</f>
        <v>0</v>
      </c>
      <c r="BH548" s="218">
        <f>IF(N548="sníž. přenesená",J548,0)</f>
        <v>0</v>
      </c>
      <c r="BI548" s="218">
        <f>IF(N548="nulová",J548,0)</f>
        <v>0</v>
      </c>
      <c r="BJ548" s="19" t="s">
        <v>83</v>
      </c>
      <c r="BK548" s="218">
        <f>ROUND(I548*H548,2)</f>
        <v>0</v>
      </c>
      <c r="BL548" s="19" t="s">
        <v>143</v>
      </c>
      <c r="BM548" s="217" t="s">
        <v>1441</v>
      </c>
    </row>
    <row r="549" s="2" customFormat="1">
      <c r="A549" s="40"/>
      <c r="B549" s="41"/>
      <c r="C549" s="42"/>
      <c r="D549" s="219" t="s">
        <v>145</v>
      </c>
      <c r="E549" s="42"/>
      <c r="F549" s="220" t="s">
        <v>1442</v>
      </c>
      <c r="G549" s="42"/>
      <c r="H549" s="42"/>
      <c r="I549" s="221"/>
      <c r="J549" s="42"/>
      <c r="K549" s="42"/>
      <c r="L549" s="46"/>
      <c r="M549" s="222"/>
      <c r="N549" s="223"/>
      <c r="O549" s="86"/>
      <c r="P549" s="86"/>
      <c r="Q549" s="86"/>
      <c r="R549" s="86"/>
      <c r="S549" s="86"/>
      <c r="T549" s="87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T549" s="19" t="s">
        <v>145</v>
      </c>
      <c r="AU549" s="19" t="s">
        <v>85</v>
      </c>
    </row>
    <row r="550" s="14" customFormat="1">
      <c r="A550" s="14"/>
      <c r="B550" s="235"/>
      <c r="C550" s="236"/>
      <c r="D550" s="226" t="s">
        <v>147</v>
      </c>
      <c r="E550" s="237" t="s">
        <v>19</v>
      </c>
      <c r="F550" s="238" t="s">
        <v>1443</v>
      </c>
      <c r="G550" s="236"/>
      <c r="H550" s="239">
        <v>18.047999999999998</v>
      </c>
      <c r="I550" s="240"/>
      <c r="J550" s="236"/>
      <c r="K550" s="236"/>
      <c r="L550" s="241"/>
      <c r="M550" s="242"/>
      <c r="N550" s="243"/>
      <c r="O550" s="243"/>
      <c r="P550" s="243"/>
      <c r="Q550" s="243"/>
      <c r="R550" s="243"/>
      <c r="S550" s="243"/>
      <c r="T550" s="24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45" t="s">
        <v>147</v>
      </c>
      <c r="AU550" s="245" t="s">
        <v>85</v>
      </c>
      <c r="AV550" s="14" t="s">
        <v>85</v>
      </c>
      <c r="AW550" s="14" t="s">
        <v>36</v>
      </c>
      <c r="AX550" s="14" t="s">
        <v>76</v>
      </c>
      <c r="AY550" s="245" t="s">
        <v>136</v>
      </c>
    </row>
    <row r="551" s="15" customFormat="1">
      <c r="A551" s="15"/>
      <c r="B551" s="246"/>
      <c r="C551" s="247"/>
      <c r="D551" s="226" t="s">
        <v>147</v>
      </c>
      <c r="E551" s="248" t="s">
        <v>19</v>
      </c>
      <c r="F551" s="249" t="s">
        <v>152</v>
      </c>
      <c r="G551" s="247"/>
      <c r="H551" s="250">
        <v>18.047999999999998</v>
      </c>
      <c r="I551" s="251"/>
      <c r="J551" s="247"/>
      <c r="K551" s="247"/>
      <c r="L551" s="252"/>
      <c r="M551" s="253"/>
      <c r="N551" s="254"/>
      <c r="O551" s="254"/>
      <c r="P551" s="254"/>
      <c r="Q551" s="254"/>
      <c r="R551" s="254"/>
      <c r="S551" s="254"/>
      <c r="T551" s="25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56" t="s">
        <v>147</v>
      </c>
      <c r="AU551" s="256" t="s">
        <v>85</v>
      </c>
      <c r="AV551" s="15" t="s">
        <v>143</v>
      </c>
      <c r="AW551" s="15" t="s">
        <v>36</v>
      </c>
      <c r="AX551" s="15" t="s">
        <v>83</v>
      </c>
      <c r="AY551" s="256" t="s">
        <v>136</v>
      </c>
    </row>
    <row r="552" s="2" customFormat="1" ht="24.15" customHeight="1">
      <c r="A552" s="40"/>
      <c r="B552" s="41"/>
      <c r="C552" s="206" t="s">
        <v>1187</v>
      </c>
      <c r="D552" s="206" t="s">
        <v>138</v>
      </c>
      <c r="E552" s="207" t="s">
        <v>1444</v>
      </c>
      <c r="F552" s="208" t="s">
        <v>669</v>
      </c>
      <c r="G552" s="209" t="s">
        <v>271</v>
      </c>
      <c r="H552" s="210">
        <v>55.770000000000003</v>
      </c>
      <c r="I552" s="211"/>
      <c r="J552" s="212">
        <f>ROUND(I552*H552,2)</f>
        <v>0</v>
      </c>
      <c r="K552" s="208" t="s">
        <v>142</v>
      </c>
      <c r="L552" s="46"/>
      <c r="M552" s="213" t="s">
        <v>19</v>
      </c>
      <c r="N552" s="214" t="s">
        <v>47</v>
      </c>
      <c r="O552" s="86"/>
      <c r="P552" s="215">
        <f>O552*H552</f>
        <v>0</v>
      </c>
      <c r="Q552" s="215">
        <v>0</v>
      </c>
      <c r="R552" s="215">
        <f>Q552*H552</f>
        <v>0</v>
      </c>
      <c r="S552" s="215">
        <v>0</v>
      </c>
      <c r="T552" s="216">
        <f>S552*H552</f>
        <v>0</v>
      </c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R552" s="217" t="s">
        <v>143</v>
      </c>
      <c r="AT552" s="217" t="s">
        <v>138</v>
      </c>
      <c r="AU552" s="217" t="s">
        <v>85</v>
      </c>
      <c r="AY552" s="19" t="s">
        <v>136</v>
      </c>
      <c r="BE552" s="218">
        <f>IF(N552="základní",J552,0)</f>
        <v>0</v>
      </c>
      <c r="BF552" s="218">
        <f>IF(N552="snížená",J552,0)</f>
        <v>0</v>
      </c>
      <c r="BG552" s="218">
        <f>IF(N552="zákl. přenesená",J552,0)</f>
        <v>0</v>
      </c>
      <c r="BH552" s="218">
        <f>IF(N552="sníž. přenesená",J552,0)</f>
        <v>0</v>
      </c>
      <c r="BI552" s="218">
        <f>IF(N552="nulová",J552,0)</f>
        <v>0</v>
      </c>
      <c r="BJ552" s="19" t="s">
        <v>83</v>
      </c>
      <c r="BK552" s="218">
        <f>ROUND(I552*H552,2)</f>
        <v>0</v>
      </c>
      <c r="BL552" s="19" t="s">
        <v>143</v>
      </c>
      <c r="BM552" s="217" t="s">
        <v>1445</v>
      </c>
    </row>
    <row r="553" s="2" customFormat="1">
      <c r="A553" s="40"/>
      <c r="B553" s="41"/>
      <c r="C553" s="42"/>
      <c r="D553" s="219" t="s">
        <v>145</v>
      </c>
      <c r="E553" s="42"/>
      <c r="F553" s="220" t="s">
        <v>1446</v>
      </c>
      <c r="G553" s="42"/>
      <c r="H553" s="42"/>
      <c r="I553" s="221"/>
      <c r="J553" s="42"/>
      <c r="K553" s="42"/>
      <c r="L553" s="46"/>
      <c r="M553" s="222"/>
      <c r="N553" s="223"/>
      <c r="O553" s="86"/>
      <c r="P553" s="86"/>
      <c r="Q553" s="86"/>
      <c r="R553" s="86"/>
      <c r="S553" s="86"/>
      <c r="T553" s="87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T553" s="19" t="s">
        <v>145</v>
      </c>
      <c r="AU553" s="19" t="s">
        <v>85</v>
      </c>
    </row>
    <row r="554" s="14" customFormat="1">
      <c r="A554" s="14"/>
      <c r="B554" s="235"/>
      <c r="C554" s="236"/>
      <c r="D554" s="226" t="s">
        <v>147</v>
      </c>
      <c r="E554" s="237" t="s">
        <v>19</v>
      </c>
      <c r="F554" s="238" t="s">
        <v>1447</v>
      </c>
      <c r="G554" s="236"/>
      <c r="H554" s="239">
        <v>55.770000000000003</v>
      </c>
      <c r="I554" s="240"/>
      <c r="J554" s="236"/>
      <c r="K554" s="236"/>
      <c r="L554" s="241"/>
      <c r="M554" s="242"/>
      <c r="N554" s="243"/>
      <c r="O554" s="243"/>
      <c r="P554" s="243"/>
      <c r="Q554" s="243"/>
      <c r="R554" s="243"/>
      <c r="S554" s="243"/>
      <c r="T554" s="24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5" t="s">
        <v>147</v>
      </c>
      <c r="AU554" s="245" t="s">
        <v>85</v>
      </c>
      <c r="AV554" s="14" t="s">
        <v>85</v>
      </c>
      <c r="AW554" s="14" t="s">
        <v>36</v>
      </c>
      <c r="AX554" s="14" t="s">
        <v>76</v>
      </c>
      <c r="AY554" s="245" t="s">
        <v>136</v>
      </c>
    </row>
    <row r="555" s="15" customFormat="1">
      <c r="A555" s="15"/>
      <c r="B555" s="246"/>
      <c r="C555" s="247"/>
      <c r="D555" s="226" t="s">
        <v>147</v>
      </c>
      <c r="E555" s="248" t="s">
        <v>19</v>
      </c>
      <c r="F555" s="249" t="s">
        <v>152</v>
      </c>
      <c r="G555" s="247"/>
      <c r="H555" s="250">
        <v>55.770000000000003</v>
      </c>
      <c r="I555" s="251"/>
      <c r="J555" s="247"/>
      <c r="K555" s="247"/>
      <c r="L555" s="252"/>
      <c r="M555" s="253"/>
      <c r="N555" s="254"/>
      <c r="O555" s="254"/>
      <c r="P555" s="254"/>
      <c r="Q555" s="254"/>
      <c r="R555" s="254"/>
      <c r="S555" s="254"/>
      <c r="T555" s="25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56" t="s">
        <v>147</v>
      </c>
      <c r="AU555" s="256" t="s">
        <v>85</v>
      </c>
      <c r="AV555" s="15" t="s">
        <v>143</v>
      </c>
      <c r="AW555" s="15" t="s">
        <v>36</v>
      </c>
      <c r="AX555" s="15" t="s">
        <v>83</v>
      </c>
      <c r="AY555" s="256" t="s">
        <v>136</v>
      </c>
    </row>
    <row r="556" s="2" customFormat="1" ht="24.15" customHeight="1">
      <c r="A556" s="40"/>
      <c r="B556" s="41"/>
      <c r="C556" s="206" t="s">
        <v>1448</v>
      </c>
      <c r="D556" s="206" t="s">
        <v>138</v>
      </c>
      <c r="E556" s="207" t="s">
        <v>1449</v>
      </c>
      <c r="F556" s="208" t="s">
        <v>681</v>
      </c>
      <c r="G556" s="209" t="s">
        <v>271</v>
      </c>
      <c r="H556" s="210">
        <v>4.5119999999999996</v>
      </c>
      <c r="I556" s="211"/>
      <c r="J556" s="212">
        <f>ROUND(I556*H556,2)</f>
        <v>0</v>
      </c>
      <c r="K556" s="208" t="s">
        <v>142</v>
      </c>
      <c r="L556" s="46"/>
      <c r="M556" s="213" t="s">
        <v>19</v>
      </c>
      <c r="N556" s="214" t="s">
        <v>47</v>
      </c>
      <c r="O556" s="86"/>
      <c r="P556" s="215">
        <f>O556*H556</f>
        <v>0</v>
      </c>
      <c r="Q556" s="215">
        <v>0</v>
      </c>
      <c r="R556" s="215">
        <f>Q556*H556</f>
        <v>0</v>
      </c>
      <c r="S556" s="215">
        <v>0</v>
      </c>
      <c r="T556" s="216">
        <f>S556*H556</f>
        <v>0</v>
      </c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R556" s="217" t="s">
        <v>143</v>
      </c>
      <c r="AT556" s="217" t="s">
        <v>138</v>
      </c>
      <c r="AU556" s="217" t="s">
        <v>85</v>
      </c>
      <c r="AY556" s="19" t="s">
        <v>136</v>
      </c>
      <c r="BE556" s="218">
        <f>IF(N556="základní",J556,0)</f>
        <v>0</v>
      </c>
      <c r="BF556" s="218">
        <f>IF(N556="snížená",J556,0)</f>
        <v>0</v>
      </c>
      <c r="BG556" s="218">
        <f>IF(N556="zákl. přenesená",J556,0)</f>
        <v>0</v>
      </c>
      <c r="BH556" s="218">
        <f>IF(N556="sníž. přenesená",J556,0)</f>
        <v>0</v>
      </c>
      <c r="BI556" s="218">
        <f>IF(N556="nulová",J556,0)</f>
        <v>0</v>
      </c>
      <c r="BJ556" s="19" t="s">
        <v>83</v>
      </c>
      <c r="BK556" s="218">
        <f>ROUND(I556*H556,2)</f>
        <v>0</v>
      </c>
      <c r="BL556" s="19" t="s">
        <v>143</v>
      </c>
      <c r="BM556" s="217" t="s">
        <v>1450</v>
      </c>
    </row>
    <row r="557" s="2" customFormat="1">
      <c r="A557" s="40"/>
      <c r="B557" s="41"/>
      <c r="C557" s="42"/>
      <c r="D557" s="219" t="s">
        <v>145</v>
      </c>
      <c r="E557" s="42"/>
      <c r="F557" s="220" t="s">
        <v>1451</v>
      </c>
      <c r="G557" s="42"/>
      <c r="H557" s="42"/>
      <c r="I557" s="221"/>
      <c r="J557" s="42"/>
      <c r="K557" s="42"/>
      <c r="L557" s="46"/>
      <c r="M557" s="222"/>
      <c r="N557" s="223"/>
      <c r="O557" s="86"/>
      <c r="P557" s="86"/>
      <c r="Q557" s="86"/>
      <c r="R557" s="86"/>
      <c r="S557" s="86"/>
      <c r="T557" s="87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T557" s="19" t="s">
        <v>145</v>
      </c>
      <c r="AU557" s="19" t="s">
        <v>85</v>
      </c>
    </row>
    <row r="558" s="14" customFormat="1">
      <c r="A558" s="14"/>
      <c r="B558" s="235"/>
      <c r="C558" s="236"/>
      <c r="D558" s="226" t="s">
        <v>147</v>
      </c>
      <c r="E558" s="237" t="s">
        <v>19</v>
      </c>
      <c r="F558" s="238" t="s">
        <v>1437</v>
      </c>
      <c r="G558" s="236"/>
      <c r="H558" s="239">
        <v>4.5119999999999996</v>
      </c>
      <c r="I558" s="240"/>
      <c r="J558" s="236"/>
      <c r="K558" s="236"/>
      <c r="L558" s="241"/>
      <c r="M558" s="242"/>
      <c r="N558" s="243"/>
      <c r="O558" s="243"/>
      <c r="P558" s="243"/>
      <c r="Q558" s="243"/>
      <c r="R558" s="243"/>
      <c r="S558" s="243"/>
      <c r="T558" s="24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5" t="s">
        <v>147</v>
      </c>
      <c r="AU558" s="245" t="s">
        <v>85</v>
      </c>
      <c r="AV558" s="14" t="s">
        <v>85</v>
      </c>
      <c r="AW558" s="14" t="s">
        <v>36</v>
      </c>
      <c r="AX558" s="14" t="s">
        <v>76</v>
      </c>
      <c r="AY558" s="245" t="s">
        <v>136</v>
      </c>
    </row>
    <row r="559" s="15" customFormat="1">
      <c r="A559" s="15"/>
      <c r="B559" s="246"/>
      <c r="C559" s="247"/>
      <c r="D559" s="226" t="s">
        <v>147</v>
      </c>
      <c r="E559" s="248" t="s">
        <v>19</v>
      </c>
      <c r="F559" s="249" t="s">
        <v>152</v>
      </c>
      <c r="G559" s="247"/>
      <c r="H559" s="250">
        <v>4.5119999999999996</v>
      </c>
      <c r="I559" s="251"/>
      <c r="J559" s="247"/>
      <c r="K559" s="247"/>
      <c r="L559" s="252"/>
      <c r="M559" s="253"/>
      <c r="N559" s="254"/>
      <c r="O559" s="254"/>
      <c r="P559" s="254"/>
      <c r="Q559" s="254"/>
      <c r="R559" s="254"/>
      <c r="S559" s="254"/>
      <c r="T559" s="25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56" t="s">
        <v>147</v>
      </c>
      <c r="AU559" s="256" t="s">
        <v>85</v>
      </c>
      <c r="AV559" s="15" t="s">
        <v>143</v>
      </c>
      <c r="AW559" s="15" t="s">
        <v>36</v>
      </c>
      <c r="AX559" s="15" t="s">
        <v>83</v>
      </c>
      <c r="AY559" s="256" t="s">
        <v>136</v>
      </c>
    </row>
    <row r="560" s="12" customFormat="1" ht="22.8" customHeight="1">
      <c r="A560" s="12"/>
      <c r="B560" s="190"/>
      <c r="C560" s="191"/>
      <c r="D560" s="192" t="s">
        <v>75</v>
      </c>
      <c r="E560" s="204" t="s">
        <v>686</v>
      </c>
      <c r="F560" s="204" t="s">
        <v>687</v>
      </c>
      <c r="G560" s="191"/>
      <c r="H560" s="191"/>
      <c r="I560" s="194"/>
      <c r="J560" s="205">
        <f>BK560</f>
        <v>0</v>
      </c>
      <c r="K560" s="191"/>
      <c r="L560" s="196"/>
      <c r="M560" s="197"/>
      <c r="N560" s="198"/>
      <c r="O560" s="198"/>
      <c r="P560" s="199">
        <f>SUM(P561:P562)</f>
        <v>0</v>
      </c>
      <c r="Q560" s="198"/>
      <c r="R560" s="199">
        <f>SUM(R561:R562)</f>
        <v>0</v>
      </c>
      <c r="S560" s="198"/>
      <c r="T560" s="200">
        <f>SUM(T561:T562)</f>
        <v>0</v>
      </c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R560" s="201" t="s">
        <v>83</v>
      </c>
      <c r="AT560" s="202" t="s">
        <v>75</v>
      </c>
      <c r="AU560" s="202" t="s">
        <v>83</v>
      </c>
      <c r="AY560" s="201" t="s">
        <v>136</v>
      </c>
      <c r="BK560" s="203">
        <f>SUM(BK561:BK562)</f>
        <v>0</v>
      </c>
    </row>
    <row r="561" s="2" customFormat="1" ht="24.15" customHeight="1">
      <c r="A561" s="40"/>
      <c r="B561" s="41"/>
      <c r="C561" s="206" t="s">
        <v>1193</v>
      </c>
      <c r="D561" s="206" t="s">
        <v>138</v>
      </c>
      <c r="E561" s="207" t="s">
        <v>1452</v>
      </c>
      <c r="F561" s="208" t="s">
        <v>1453</v>
      </c>
      <c r="G561" s="209" t="s">
        <v>271</v>
      </c>
      <c r="H561" s="210">
        <v>50.869</v>
      </c>
      <c r="I561" s="211"/>
      <c r="J561" s="212">
        <f>ROUND(I561*H561,2)</f>
        <v>0</v>
      </c>
      <c r="K561" s="208" t="s">
        <v>142</v>
      </c>
      <c r="L561" s="46"/>
      <c r="M561" s="213" t="s">
        <v>19</v>
      </c>
      <c r="N561" s="214" t="s">
        <v>47</v>
      </c>
      <c r="O561" s="86"/>
      <c r="P561" s="215">
        <f>O561*H561</f>
        <v>0</v>
      </c>
      <c r="Q561" s="215">
        <v>0</v>
      </c>
      <c r="R561" s="215">
        <f>Q561*H561</f>
        <v>0</v>
      </c>
      <c r="S561" s="215">
        <v>0</v>
      </c>
      <c r="T561" s="216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17" t="s">
        <v>143</v>
      </c>
      <c r="AT561" s="217" t="s">
        <v>138</v>
      </c>
      <c r="AU561" s="217" t="s">
        <v>85</v>
      </c>
      <c r="AY561" s="19" t="s">
        <v>136</v>
      </c>
      <c r="BE561" s="218">
        <f>IF(N561="základní",J561,0)</f>
        <v>0</v>
      </c>
      <c r="BF561" s="218">
        <f>IF(N561="snížená",J561,0)</f>
        <v>0</v>
      </c>
      <c r="BG561" s="218">
        <f>IF(N561="zákl. přenesená",J561,0)</f>
        <v>0</v>
      </c>
      <c r="BH561" s="218">
        <f>IF(N561="sníž. přenesená",J561,0)</f>
        <v>0</v>
      </c>
      <c r="BI561" s="218">
        <f>IF(N561="nulová",J561,0)</f>
        <v>0</v>
      </c>
      <c r="BJ561" s="19" t="s">
        <v>83</v>
      </c>
      <c r="BK561" s="218">
        <f>ROUND(I561*H561,2)</f>
        <v>0</v>
      </c>
      <c r="BL561" s="19" t="s">
        <v>143</v>
      </c>
      <c r="BM561" s="217" t="s">
        <v>1454</v>
      </c>
    </row>
    <row r="562" s="2" customFormat="1">
      <c r="A562" s="40"/>
      <c r="B562" s="41"/>
      <c r="C562" s="42"/>
      <c r="D562" s="219" t="s">
        <v>145</v>
      </c>
      <c r="E562" s="42"/>
      <c r="F562" s="220" t="s">
        <v>1455</v>
      </c>
      <c r="G562" s="42"/>
      <c r="H562" s="42"/>
      <c r="I562" s="221"/>
      <c r="J562" s="42"/>
      <c r="K562" s="42"/>
      <c r="L562" s="46"/>
      <c r="M562" s="283"/>
      <c r="N562" s="284"/>
      <c r="O562" s="285"/>
      <c r="P562" s="285"/>
      <c r="Q562" s="285"/>
      <c r="R562" s="285"/>
      <c r="S562" s="285"/>
      <c r="T562" s="286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145</v>
      </c>
      <c r="AU562" s="19" t="s">
        <v>85</v>
      </c>
    </row>
    <row r="563" s="2" customFormat="1" ht="6.96" customHeight="1">
      <c r="A563" s="40"/>
      <c r="B563" s="61"/>
      <c r="C563" s="62"/>
      <c r="D563" s="62"/>
      <c r="E563" s="62"/>
      <c r="F563" s="62"/>
      <c r="G563" s="62"/>
      <c r="H563" s="62"/>
      <c r="I563" s="62"/>
      <c r="J563" s="62"/>
      <c r="K563" s="62"/>
      <c r="L563" s="46"/>
      <c r="M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</row>
  </sheetData>
  <sheetProtection sheet="1" autoFilter="0" formatColumns="0" formatRows="0" objects="1" scenarios="1" spinCount="100000" saltValue="oRAUz1qIaOfpsM0PHUkfi+K7spxNaN+xIqdsuj7AKYUwWMM0owR5qYAYisgarND6cg/lK/M2jAEg/Zl386P+Hw==" hashValue="OwCRVtIzPI7doBusFhVtxgE7rFFJN5RMS/dKHM/Zo8iL9i8+9E1F6FG5hfZWm09b8VGzYiCQwy0mEyp2VTTy4A==" algorithmName="SHA-512" password="CC35"/>
  <autoFilter ref="C88:K562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3_02/112101101"/>
    <hyperlink ref="F95" r:id="rId2" display="https://podminky.urs.cz/item/CS_URS_2023_02/112101106"/>
    <hyperlink ref="F97" r:id="rId3" display="https://podminky.urs.cz/item/CS_URS_2023_02/112251101"/>
    <hyperlink ref="F99" r:id="rId4" display="https://podminky.urs.cz/item/CS_URS_2023_02/112251107"/>
    <hyperlink ref="F101" r:id="rId5" display="https://podminky.urs.cz/item/CS_URS_2023_02/113106171"/>
    <hyperlink ref="F109" r:id="rId6" display="https://podminky.urs.cz/item/CS_URS_2023_02/113107322"/>
    <hyperlink ref="F119" r:id="rId7" display="https://podminky.urs.cz/item/CS_URS_2023_02/115101201"/>
    <hyperlink ref="F123" r:id="rId8" display="https://podminky.urs.cz/item/CS_URS_2023_02/115101301"/>
    <hyperlink ref="F127" r:id="rId9" display="https://podminky.urs.cz/item/CS_URS_2023_02/121151113"/>
    <hyperlink ref="F135" r:id="rId10" display="https://podminky.urs.cz/item/CS_URS_2023_02/122151101"/>
    <hyperlink ref="F141" r:id="rId11" display="https://podminky.urs.cz/item/CS_URS_2023_02/131251202"/>
    <hyperlink ref="F143" r:id="rId12" display="https://podminky.urs.cz/item/CS_URS_2023_02/131351202"/>
    <hyperlink ref="F145" r:id="rId13" display="https://podminky.urs.cz/item/CS_URS_2023_02/131451201"/>
    <hyperlink ref="F147" r:id="rId14" display="https://podminky.urs.cz/item/CS_URS_2023_02/132251101"/>
    <hyperlink ref="F149" r:id="rId15" display="https://podminky.urs.cz/item/CS_URS_2023_02/132254102"/>
    <hyperlink ref="F151" r:id="rId16" display="https://podminky.urs.cz/item/CS_URS_2023_02/132351101"/>
    <hyperlink ref="F153" r:id="rId17" display="https://podminky.urs.cz/item/CS_URS_2023_02/132354102"/>
    <hyperlink ref="F155" r:id="rId18" display="https://podminky.urs.cz/item/CS_URS_2023_02/133254101"/>
    <hyperlink ref="F157" r:id="rId19" display="https://podminky.urs.cz/item/CS_URS_2023_02/133354101"/>
    <hyperlink ref="F159" r:id="rId20" display="https://podminky.urs.cz/item/CS_URS_2023_02/133454101"/>
    <hyperlink ref="F161" r:id="rId21" display="https://podminky.urs.cz/item/CS_URS_2023_02/141721251"/>
    <hyperlink ref="F165" r:id="rId22" display="https://podminky.urs.cz/item/CS_URS_2023_02/151101101"/>
    <hyperlink ref="F177" r:id="rId23" display="https://podminky.urs.cz/item/CS_URS_2023_02/151101102"/>
    <hyperlink ref="F181" r:id="rId24" display="https://podminky.urs.cz/item/CS_URS_2023_02/151101111"/>
    <hyperlink ref="F183" r:id="rId25" display="https://podminky.urs.cz/item/CS_URS_2023_02/151101112"/>
    <hyperlink ref="F185" r:id="rId26" display="https://podminky.urs.cz/item/CS_URS_2023_02/162201401"/>
    <hyperlink ref="F187" r:id="rId27" display="https://podminky.urs.cz/item/CS_URS_2023_02/162201411"/>
    <hyperlink ref="F189" r:id="rId28" display="https://podminky.urs.cz/item/CS_URS_2023_02/162201421"/>
    <hyperlink ref="F191" r:id="rId29" display="https://podminky.urs.cz/item/CS_URS_2023_02/162201501"/>
    <hyperlink ref="F193" r:id="rId30" display="https://podminky.urs.cz/item/CS_URS_2023_02/162201511"/>
    <hyperlink ref="F195" r:id="rId31" display="https://podminky.urs.cz/item/CS_URS_2023_02/162201521"/>
    <hyperlink ref="F197" r:id="rId32" display="https://podminky.urs.cz/item/CS_URS_2023_02/162301931"/>
    <hyperlink ref="F199" r:id="rId33" display="https://podminky.urs.cz/item/CS_URS_2023_02/162301936"/>
    <hyperlink ref="F201" r:id="rId34" display="https://podminky.urs.cz/item/CS_URS_2023_02/162301951"/>
    <hyperlink ref="F203" r:id="rId35" display="https://podminky.urs.cz/item/CS_URS_2023_02/162301956"/>
    <hyperlink ref="F205" r:id="rId36" display="https://podminky.urs.cz/item/CS_URS_2023_02/162301971"/>
    <hyperlink ref="F207" r:id="rId37" display="https://podminky.urs.cz/item/CS_URS_2023_02/162301976"/>
    <hyperlink ref="F209" r:id="rId38" display="https://podminky.urs.cz/item/CS_URS_2023_02/162351103"/>
    <hyperlink ref="F217" r:id="rId39" display="https://podminky.urs.cz/item/CS_URS_2023_02/162351123"/>
    <hyperlink ref="F225" r:id="rId40" display="https://podminky.urs.cz/item/CS_URS_2023_02/162651112"/>
    <hyperlink ref="F227" r:id="rId41" display="https://podminky.urs.cz/item/CS_URS_2023_02/162651132"/>
    <hyperlink ref="F229" r:id="rId42" display="https://podminky.urs.cz/item/CS_URS_2023_02/167151101"/>
    <hyperlink ref="F233" r:id="rId43" display="https://podminky.urs.cz/item/CS_URS_2023_02/167151102"/>
    <hyperlink ref="F237" r:id="rId44" display="https://podminky.urs.cz/item/CS_URS_2023_02/171151103"/>
    <hyperlink ref="F241" r:id="rId45" display="https://podminky.urs.cz/item/CS_URS_2023_02/171201231"/>
    <hyperlink ref="F245" r:id="rId46" display="https://podminky.urs.cz/item/CS_URS_2023_02/171201231"/>
    <hyperlink ref="F252" r:id="rId47" display="https://podminky.urs.cz/item/CS_URS_2023_02/171251201"/>
    <hyperlink ref="F258" r:id="rId48" display="https://podminky.urs.cz/item/CS_URS_2023_02/174101101"/>
    <hyperlink ref="F305" r:id="rId49" display="https://podminky.urs.cz/item/CS_URS_2023_02/174151101"/>
    <hyperlink ref="F309" r:id="rId50" display="https://podminky.urs.cz/item/CS_URS_2023_02/175151101"/>
    <hyperlink ref="F317" r:id="rId51" display="https://podminky.urs.cz/item/CS_URS_2023_02/181351103"/>
    <hyperlink ref="F325" r:id="rId52" display="https://podminky.urs.cz/item/CS_URS_2023_02/181411131"/>
    <hyperlink ref="F337" r:id="rId53" display="https://podminky.urs.cz/item/CS_URS_2023_02/212751101"/>
    <hyperlink ref="F342" r:id="rId54" display="https://podminky.urs.cz/item/CS_URS_2023_02/274322511"/>
    <hyperlink ref="F347" r:id="rId55" display="https://podminky.urs.cz/item/CS_URS_2023_02/359901111"/>
    <hyperlink ref="F351" r:id="rId56" display="https://podminky.urs.cz/item/CS_URS_2023_01/3861311-R1"/>
    <hyperlink ref="F354" r:id="rId57" display="https://podminky.urs.cz/item/CS_URS_2023_01/3864112-R"/>
    <hyperlink ref="F360" r:id="rId58" display="https://podminky.urs.cz/item/CS_URS_2023_02/451313521"/>
    <hyperlink ref="F364" r:id="rId59" display="https://podminky.urs.cz/item/CS_URS_2023_02/451541111"/>
    <hyperlink ref="F371" r:id="rId60" display="https://podminky.urs.cz/item/CS_URS_2023_02/451573111"/>
    <hyperlink ref="F376" r:id="rId61" display="https://podminky.urs.cz/item/CS_URS_2023_02/452112112"/>
    <hyperlink ref="F380" r:id="rId62" display="https://podminky.urs.cz/item/CS_URS_2023_02/452321131"/>
    <hyperlink ref="F385" r:id="rId63" display="https://podminky.urs.cz/item/CS_URS_2023_02/452321171"/>
    <hyperlink ref="F391" r:id="rId64" display="https://podminky.urs.cz/item/CS_URS_2023_02/452351101"/>
    <hyperlink ref="F399" r:id="rId65" display="https://podminky.urs.cz/item/CS_URS_2023_02/452368113"/>
    <hyperlink ref="F403" r:id="rId66" display="https://podminky.urs.cz/item/CS_URS_2023_02/452368211"/>
    <hyperlink ref="F410" r:id="rId67" display="https://podminky.urs.cz/item/CS_URS_2023_02/465511228"/>
    <hyperlink ref="F415" r:id="rId68" display="https://podminky.urs.cz/item/CS_URS_2023_02/564750001"/>
    <hyperlink ref="F423" r:id="rId69" display="https://podminky.urs.cz/item/CS_URS_2023_02/564762111"/>
    <hyperlink ref="F431" r:id="rId70" display="https://podminky.urs.cz/item/CS_URS_2023_02/564861011"/>
    <hyperlink ref="F439" r:id="rId71" display="https://podminky.urs.cz/item/CS_URS_2023_02/596212210"/>
    <hyperlink ref="F449" r:id="rId72" display="https://podminky.urs.cz/item/CS_URS_2023_02/871224201"/>
    <hyperlink ref="F454" r:id="rId73" display="https://podminky.urs.cz/item/CS_URS_2023_02/871234201"/>
    <hyperlink ref="F460" r:id="rId74" display="https://podminky.urs.cz/item/CS_URS_2023_02/871315221"/>
    <hyperlink ref="F462" r:id="rId75" display="https://podminky.urs.cz/item/CS_URS_2023_02/877215212"/>
    <hyperlink ref="F465" r:id="rId76" display="https://podminky.urs.cz/item/CS_URS_2023_02/877315211"/>
    <hyperlink ref="F468" r:id="rId77" display="https://podminky.urs.cz/item/CS_URS_2023_02/892233122"/>
    <hyperlink ref="F470" r:id="rId78" display="https://podminky.urs.cz/item/CS_URS_2023_02/892241111"/>
    <hyperlink ref="F472" r:id="rId79" display="https://podminky.urs.cz/item/CS_URS_2023_02/892312121"/>
    <hyperlink ref="F474" r:id="rId80" display="https://podminky.urs.cz/item/CS_URS_2023_02/892372111"/>
    <hyperlink ref="F476" r:id="rId81" display="https://podminky.urs.cz/item/CS_URS_2023_02/894414111"/>
    <hyperlink ref="F480" r:id="rId82" display="https://podminky.urs.cz/item/CS_URS_2023_02/894414211"/>
    <hyperlink ref="F483" r:id="rId83" display="https://podminky.urs.cz/item/CS_URS_2023_02/894812003"/>
    <hyperlink ref="F485" r:id="rId84" display="https://podminky.urs.cz/item/CS_URS_2023_02/894812031"/>
    <hyperlink ref="F487" r:id="rId85" display="https://podminky.urs.cz/item/CS_URS_2023_02/894812032"/>
    <hyperlink ref="F489" r:id="rId86" display="https://podminky.urs.cz/item/CS_URS_2023_02/894812041"/>
    <hyperlink ref="F491" r:id="rId87" display="https://podminky.urs.cz/item/CS_URS_2023_02/894812062"/>
    <hyperlink ref="F493" r:id="rId88" display="https://podminky.urs.cz/item/CS_URS_2023_02/899104112"/>
    <hyperlink ref="F496" r:id="rId89" display="https://podminky.urs.cz/item/CS_URS_2023_02/899620141"/>
    <hyperlink ref="F502" r:id="rId90" display="https://podminky.urs.cz/item/CS_URS_2023_02/899640112"/>
    <hyperlink ref="F506" r:id="rId91" display="https://podminky.urs.cz/item/CS_URS_2023_02/899721111"/>
    <hyperlink ref="F508" r:id="rId92" display="https://podminky.urs.cz/item/CS_URS_2023_02/899722112"/>
    <hyperlink ref="F511" r:id="rId93" display="https://podminky.urs.cz/item/CS_URS_2023_02/961055111"/>
    <hyperlink ref="F513" r:id="rId94" display="https://podminky.urs.cz/item/CS_URS_2023_02/962052211"/>
    <hyperlink ref="F520" r:id="rId95" display="https://podminky.urs.cz/item/CS_URS_2023_02/963051113"/>
    <hyperlink ref="F524" r:id="rId96" display="https://podminky.urs.cz/item/CS_URS_2023_02/977151111"/>
    <hyperlink ref="F526" r:id="rId97" display="https://podminky.urs.cz/item/CS_URS_2023_02/979054451"/>
    <hyperlink ref="F528" r:id="rId98" display="https://podminky.urs.cz/item/CS_URS_2023_02/985131111"/>
    <hyperlink ref="F530" r:id="rId99" display="https://podminky.urs.cz/item/CS_URS_2023_02/985139111"/>
    <hyperlink ref="F535" r:id="rId100" display="https://podminky.urs.cz/item/CS_URS_2023_02/997013501"/>
    <hyperlink ref="F540" r:id="rId101" display="https://podminky.urs.cz/item/CS_URS_2023_02/997013509"/>
    <hyperlink ref="F544" r:id="rId102" display="https://podminky.urs.cz/item/CS_URS_2023_02/997221551"/>
    <hyperlink ref="F549" r:id="rId103" display="https://podminky.urs.cz/item/CS_URS_2023_02/997221559"/>
    <hyperlink ref="F553" r:id="rId104" display="https://podminky.urs.cz/item/CS_URS_2023_02/997221625"/>
    <hyperlink ref="F557" r:id="rId105" display="https://podminky.urs.cz/item/CS_URS_2023_02/997221655"/>
    <hyperlink ref="F562" r:id="rId106" display="https://podminky.urs.cz/item/CS_URS_2023_02/99827610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85</v>
      </c>
    </row>
    <row r="4" s="1" customFormat="1" ht="24.96" customHeight="1">
      <c r="B4" s="22"/>
      <c r="D4" s="132" t="s">
        <v>92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Sanace a odvodnění spodní stavby ZŠ Machnín v ul. Heřmánkova 95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93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1456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19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21</v>
      </c>
      <c r="E12" s="40"/>
      <c r="F12" s="138" t="s">
        <v>22</v>
      </c>
      <c r="G12" s="40"/>
      <c r="H12" s="40"/>
      <c r="I12" s="134" t="s">
        <v>23</v>
      </c>
      <c r="J12" s="139" t="str">
        <f>'Rekapitulace stavby'!AN8</f>
        <v>5. 1. 2024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25</v>
      </c>
      <c r="E14" s="40"/>
      <c r="F14" s="40"/>
      <c r="G14" s="40"/>
      <c r="H14" s="40"/>
      <c r="I14" s="134" t="s">
        <v>26</v>
      </c>
      <c r="J14" s="138" t="s">
        <v>27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28</v>
      </c>
      <c r="F15" s="40"/>
      <c r="G15" s="40"/>
      <c r="H15" s="40"/>
      <c r="I15" s="134" t="s">
        <v>29</v>
      </c>
      <c r="J15" s="138" t="s">
        <v>30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26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29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26</v>
      </c>
      <c r="J20" s="138" t="str">
        <f>IF('Rekapitulace stavby'!AN16="","",'Rekapitulace stavby'!AN16)</f>
        <v>07172508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tr">
        <f>IF('Rekapitulace stavby'!E17="","",'Rekapitulace stavby'!E17)</f>
        <v>M3 Stavby v.o.s.</v>
      </c>
      <c r="F21" s="40"/>
      <c r="G21" s="40"/>
      <c r="H21" s="40"/>
      <c r="I21" s="134" t="s">
        <v>29</v>
      </c>
      <c r="J21" s="138" t="str">
        <f>IF('Rekapitulace stavby'!AN17="","",'Rekapitulace stavby'!AN17)</f>
        <v/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37</v>
      </c>
      <c r="E23" s="40"/>
      <c r="F23" s="40"/>
      <c r="G23" s="40"/>
      <c r="H23" s="40"/>
      <c r="I23" s="134" t="s">
        <v>26</v>
      </c>
      <c r="J23" s="138" t="s">
        <v>38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39</v>
      </c>
      <c r="F24" s="40"/>
      <c r="G24" s="40"/>
      <c r="H24" s="40"/>
      <c r="I24" s="134" t="s">
        <v>29</v>
      </c>
      <c r="J24" s="138" t="s">
        <v>19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40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19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42</v>
      </c>
      <c r="E30" s="40"/>
      <c r="F30" s="40"/>
      <c r="G30" s="40"/>
      <c r="H30" s="40"/>
      <c r="I30" s="40"/>
      <c r="J30" s="146">
        <f>ROUND(J87,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44</v>
      </c>
      <c r="G32" s="40"/>
      <c r="H32" s="40"/>
      <c r="I32" s="147" t="s">
        <v>43</v>
      </c>
      <c r="J32" s="147" t="s">
        <v>45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46</v>
      </c>
      <c r="E33" s="134" t="s">
        <v>47</v>
      </c>
      <c r="F33" s="149">
        <f>ROUND((SUM(BE87:BE125)),  2)</f>
        <v>0</v>
      </c>
      <c r="G33" s="40"/>
      <c r="H33" s="40"/>
      <c r="I33" s="150">
        <v>0.20999999999999999</v>
      </c>
      <c r="J33" s="149">
        <f>ROUND(((SUM(BE87:BE125))*I33),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48</v>
      </c>
      <c r="F34" s="149">
        <f>ROUND((SUM(BF87:BF125)),  2)</f>
        <v>0</v>
      </c>
      <c r="G34" s="40"/>
      <c r="H34" s="40"/>
      <c r="I34" s="150">
        <v>0.14999999999999999</v>
      </c>
      <c r="J34" s="149">
        <f>ROUND(((SUM(BF87:BF125))*I34),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49</v>
      </c>
      <c r="F35" s="149">
        <f>ROUND((SUM(BG87:BG125)),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50</v>
      </c>
      <c r="F36" s="149">
        <f>ROUND((SUM(BH87:BH125)),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51</v>
      </c>
      <c r="F37" s="149">
        <f>ROUND((SUM(BI87:BI125)),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52</v>
      </c>
      <c r="E39" s="153"/>
      <c r="F39" s="153"/>
      <c r="G39" s="154" t="s">
        <v>53</v>
      </c>
      <c r="H39" s="155" t="s">
        <v>54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95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Sanace a odvodnění spodní stavby ZŠ Machnín v ul. Heřmánkova 95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93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VRN - Vedlejší rozpočtové náklady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>Liberec, Machnín</v>
      </c>
      <c r="G52" s="42"/>
      <c r="H52" s="42"/>
      <c r="I52" s="34" t="s">
        <v>23</v>
      </c>
      <c r="J52" s="74" t="str">
        <f>IF(J12="","",J12)</f>
        <v>5. 1. 2024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5.15" customHeight="1">
      <c r="A54" s="40"/>
      <c r="B54" s="41"/>
      <c r="C54" s="34" t="s">
        <v>25</v>
      </c>
      <c r="D54" s="42"/>
      <c r="E54" s="42"/>
      <c r="F54" s="29" t="str">
        <f>E15</f>
        <v>Statutární město Liberec</v>
      </c>
      <c r="G54" s="42"/>
      <c r="H54" s="42"/>
      <c r="I54" s="34" t="s">
        <v>33</v>
      </c>
      <c r="J54" s="38" t="str">
        <f>E21</f>
        <v>M3 Stavby v.o.s.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37</v>
      </c>
      <c r="J55" s="38" t="str">
        <f>E24</f>
        <v>Michael Štěpán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96</v>
      </c>
      <c r="D57" s="164"/>
      <c r="E57" s="164"/>
      <c r="F57" s="164"/>
      <c r="G57" s="164"/>
      <c r="H57" s="164"/>
      <c r="I57" s="164"/>
      <c r="J57" s="165" t="s">
        <v>97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74</v>
      </c>
      <c r="D59" s="42"/>
      <c r="E59" s="42"/>
      <c r="F59" s="42"/>
      <c r="G59" s="42"/>
      <c r="H59" s="42"/>
      <c r="I59" s="42"/>
      <c r="J59" s="104">
        <f>J87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98</v>
      </c>
    </row>
    <row r="60" s="9" customFormat="1" ht="24.96" customHeight="1">
      <c r="A60" s="9"/>
      <c r="B60" s="167"/>
      <c r="C60" s="168"/>
      <c r="D60" s="169" t="s">
        <v>1456</v>
      </c>
      <c r="E60" s="170"/>
      <c r="F60" s="170"/>
      <c r="G60" s="170"/>
      <c r="H60" s="170"/>
      <c r="I60" s="170"/>
      <c r="J60" s="171">
        <f>J88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1457</v>
      </c>
      <c r="E61" s="176"/>
      <c r="F61" s="176"/>
      <c r="G61" s="176"/>
      <c r="H61" s="176"/>
      <c r="I61" s="176"/>
      <c r="J61" s="177">
        <f>J89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3"/>
      <c r="C62" s="174"/>
      <c r="D62" s="175" t="s">
        <v>1458</v>
      </c>
      <c r="E62" s="176"/>
      <c r="F62" s="176"/>
      <c r="G62" s="176"/>
      <c r="H62" s="176"/>
      <c r="I62" s="176"/>
      <c r="J62" s="177">
        <f>J91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3"/>
      <c r="C63" s="174"/>
      <c r="D63" s="175" t="s">
        <v>1459</v>
      </c>
      <c r="E63" s="176"/>
      <c r="F63" s="176"/>
      <c r="G63" s="176"/>
      <c r="H63" s="176"/>
      <c r="I63" s="176"/>
      <c r="J63" s="177">
        <f>J104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3"/>
      <c r="C64" s="174"/>
      <c r="D64" s="175" t="s">
        <v>1460</v>
      </c>
      <c r="E64" s="176"/>
      <c r="F64" s="176"/>
      <c r="G64" s="176"/>
      <c r="H64" s="176"/>
      <c r="I64" s="176"/>
      <c r="J64" s="177">
        <f>J107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1461</v>
      </c>
      <c r="E65" s="176"/>
      <c r="F65" s="176"/>
      <c r="G65" s="176"/>
      <c r="H65" s="176"/>
      <c r="I65" s="176"/>
      <c r="J65" s="177">
        <f>J112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3"/>
      <c r="C66" s="174"/>
      <c r="D66" s="175" t="s">
        <v>1462</v>
      </c>
      <c r="E66" s="176"/>
      <c r="F66" s="176"/>
      <c r="G66" s="176"/>
      <c r="H66" s="176"/>
      <c r="I66" s="176"/>
      <c r="J66" s="177">
        <f>J120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3"/>
      <c r="C67" s="174"/>
      <c r="D67" s="175" t="s">
        <v>1463</v>
      </c>
      <c r="E67" s="176"/>
      <c r="F67" s="176"/>
      <c r="G67" s="176"/>
      <c r="H67" s="176"/>
      <c r="I67" s="176"/>
      <c r="J67" s="177">
        <f>J123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62"/>
      <c r="J69" s="62"/>
      <c r="K69" s="6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64"/>
      <c r="J73" s="64"/>
      <c r="K73" s="64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121</v>
      </c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6.5" customHeight="1">
      <c r="A77" s="40"/>
      <c r="B77" s="41"/>
      <c r="C77" s="42"/>
      <c r="D77" s="42"/>
      <c r="E77" s="162" t="str">
        <f>E7</f>
        <v>Sanace a odvodnění spodní stavby ZŠ Machnín v ul. Heřmánkova 95</v>
      </c>
      <c r="F77" s="34"/>
      <c r="G77" s="34"/>
      <c r="H77" s="34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93</v>
      </c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>VRN - Vedlejší rozpočtové náklady</v>
      </c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42"/>
      <c r="J80" s="42"/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>Liberec, Machnín</v>
      </c>
      <c r="G81" s="42"/>
      <c r="H81" s="42"/>
      <c r="I81" s="34" t="s">
        <v>23</v>
      </c>
      <c r="J81" s="74" t="str">
        <f>IF(J12="","",J12)</f>
        <v>5. 1. 2024</v>
      </c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42"/>
      <c r="J82" s="42"/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25</v>
      </c>
      <c r="D83" s="42"/>
      <c r="E83" s="42"/>
      <c r="F83" s="29" t="str">
        <f>E15</f>
        <v>Statutární město Liberec</v>
      </c>
      <c r="G83" s="42"/>
      <c r="H83" s="42"/>
      <c r="I83" s="34" t="s">
        <v>33</v>
      </c>
      <c r="J83" s="38" t="str">
        <f>E21</f>
        <v>M3 Stavby v.o.s.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31</v>
      </c>
      <c r="D84" s="42"/>
      <c r="E84" s="42"/>
      <c r="F84" s="29" t="str">
        <f>IF(E18="","",E18)</f>
        <v>Vyplň údaj</v>
      </c>
      <c r="G84" s="42"/>
      <c r="H84" s="42"/>
      <c r="I84" s="34" t="s">
        <v>37</v>
      </c>
      <c r="J84" s="38" t="str">
        <f>E24</f>
        <v>Michael Štěpán</v>
      </c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13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79"/>
      <c r="B86" s="180"/>
      <c r="C86" s="181" t="s">
        <v>122</v>
      </c>
      <c r="D86" s="182" t="s">
        <v>61</v>
      </c>
      <c r="E86" s="182" t="s">
        <v>57</v>
      </c>
      <c r="F86" s="182" t="s">
        <v>58</v>
      </c>
      <c r="G86" s="182" t="s">
        <v>123</v>
      </c>
      <c r="H86" s="182" t="s">
        <v>124</v>
      </c>
      <c r="I86" s="182" t="s">
        <v>125</v>
      </c>
      <c r="J86" s="182" t="s">
        <v>97</v>
      </c>
      <c r="K86" s="183" t="s">
        <v>126</v>
      </c>
      <c r="L86" s="184"/>
      <c r="M86" s="94" t="s">
        <v>19</v>
      </c>
      <c r="N86" s="95" t="s">
        <v>46</v>
      </c>
      <c r="O86" s="95" t="s">
        <v>127</v>
      </c>
      <c r="P86" s="95" t="s">
        <v>128</v>
      </c>
      <c r="Q86" s="95" t="s">
        <v>129</v>
      </c>
      <c r="R86" s="95" t="s">
        <v>130</v>
      </c>
      <c r="S86" s="95" t="s">
        <v>131</v>
      </c>
      <c r="T86" s="96" t="s">
        <v>132</v>
      </c>
      <c r="U86" s="179"/>
      <c r="V86" s="179"/>
      <c r="W86" s="179"/>
      <c r="X86" s="179"/>
      <c r="Y86" s="179"/>
      <c r="Z86" s="179"/>
      <c r="AA86" s="179"/>
      <c r="AB86" s="179"/>
      <c r="AC86" s="179"/>
      <c r="AD86" s="179"/>
      <c r="AE86" s="179"/>
    </row>
    <row r="87" s="2" customFormat="1" ht="22.8" customHeight="1">
      <c r="A87" s="40"/>
      <c r="B87" s="41"/>
      <c r="C87" s="101" t="s">
        <v>133</v>
      </c>
      <c r="D87" s="42"/>
      <c r="E87" s="42"/>
      <c r="F87" s="42"/>
      <c r="G87" s="42"/>
      <c r="H87" s="42"/>
      <c r="I87" s="42"/>
      <c r="J87" s="185">
        <f>BK87</f>
        <v>0</v>
      </c>
      <c r="K87" s="42"/>
      <c r="L87" s="46"/>
      <c r="M87" s="97"/>
      <c r="N87" s="186"/>
      <c r="O87" s="98"/>
      <c r="P87" s="187">
        <f>P88</f>
        <v>0</v>
      </c>
      <c r="Q87" s="98"/>
      <c r="R87" s="187">
        <f>R88</f>
        <v>0</v>
      </c>
      <c r="S87" s="98"/>
      <c r="T87" s="188">
        <f>T88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75</v>
      </c>
      <c r="AU87" s="19" t="s">
        <v>98</v>
      </c>
      <c r="BK87" s="189">
        <f>BK88</f>
        <v>0</v>
      </c>
    </row>
    <row r="88" s="12" customFormat="1" ht="25.92" customHeight="1">
      <c r="A88" s="12"/>
      <c r="B88" s="190"/>
      <c r="C88" s="191"/>
      <c r="D88" s="192" t="s">
        <v>75</v>
      </c>
      <c r="E88" s="193" t="s">
        <v>89</v>
      </c>
      <c r="F88" s="193" t="s">
        <v>90</v>
      </c>
      <c r="G88" s="191"/>
      <c r="H88" s="191"/>
      <c r="I88" s="194"/>
      <c r="J88" s="195">
        <f>BK88</f>
        <v>0</v>
      </c>
      <c r="K88" s="191"/>
      <c r="L88" s="196"/>
      <c r="M88" s="197"/>
      <c r="N88" s="198"/>
      <c r="O88" s="198"/>
      <c r="P88" s="199">
        <f>P89+P91+P104+P107+P112+P120+P123</f>
        <v>0</v>
      </c>
      <c r="Q88" s="198"/>
      <c r="R88" s="199">
        <f>R89+R91+R104+R107+R112+R120+R123</f>
        <v>0</v>
      </c>
      <c r="S88" s="198"/>
      <c r="T88" s="200">
        <f>T89+T91+T104+T107+T112+T120+T123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197</v>
      </c>
      <c r="AT88" s="202" t="s">
        <v>75</v>
      </c>
      <c r="AU88" s="202" t="s">
        <v>76</v>
      </c>
      <c r="AY88" s="201" t="s">
        <v>136</v>
      </c>
      <c r="BK88" s="203">
        <f>BK89+BK91+BK104+BK107+BK112+BK120+BK123</f>
        <v>0</v>
      </c>
    </row>
    <row r="89" s="12" customFormat="1" ht="22.8" customHeight="1">
      <c r="A89" s="12"/>
      <c r="B89" s="190"/>
      <c r="C89" s="191"/>
      <c r="D89" s="192" t="s">
        <v>75</v>
      </c>
      <c r="E89" s="204" t="s">
        <v>76</v>
      </c>
      <c r="F89" s="204" t="s">
        <v>1464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P90</f>
        <v>0</v>
      </c>
      <c r="Q89" s="198"/>
      <c r="R89" s="199">
        <f>R90</f>
        <v>0</v>
      </c>
      <c r="S89" s="198"/>
      <c r="T89" s="200">
        <f>T90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83</v>
      </c>
      <c r="AT89" s="202" t="s">
        <v>75</v>
      </c>
      <c r="AU89" s="202" t="s">
        <v>83</v>
      </c>
      <c r="AY89" s="201" t="s">
        <v>136</v>
      </c>
      <c r="BK89" s="203">
        <f>BK90</f>
        <v>0</v>
      </c>
    </row>
    <row r="90" s="2" customFormat="1" ht="16.5" customHeight="1">
      <c r="A90" s="40"/>
      <c r="B90" s="41"/>
      <c r="C90" s="206" t="s">
        <v>83</v>
      </c>
      <c r="D90" s="206" t="s">
        <v>138</v>
      </c>
      <c r="E90" s="207" t="s">
        <v>1465</v>
      </c>
      <c r="F90" s="208" t="s">
        <v>1466</v>
      </c>
      <c r="G90" s="209" t="s">
        <v>1467</v>
      </c>
      <c r="H90" s="210">
        <v>1</v>
      </c>
      <c r="I90" s="211"/>
      <c r="J90" s="212">
        <f>ROUND(I90*H90,2)</f>
        <v>0</v>
      </c>
      <c r="K90" s="208" t="s">
        <v>19</v>
      </c>
      <c r="L90" s="46"/>
      <c r="M90" s="213" t="s">
        <v>19</v>
      </c>
      <c r="N90" s="214" t="s">
        <v>47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1468</v>
      </c>
      <c r="AT90" s="217" t="s">
        <v>138</v>
      </c>
      <c r="AU90" s="217" t="s">
        <v>85</v>
      </c>
      <c r="AY90" s="19" t="s">
        <v>136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83</v>
      </c>
      <c r="BK90" s="218">
        <f>ROUND(I90*H90,2)</f>
        <v>0</v>
      </c>
      <c r="BL90" s="19" t="s">
        <v>1468</v>
      </c>
      <c r="BM90" s="217" t="s">
        <v>143</v>
      </c>
    </row>
    <row r="91" s="12" customFormat="1" ht="22.8" customHeight="1">
      <c r="A91" s="12"/>
      <c r="B91" s="190"/>
      <c r="C91" s="191"/>
      <c r="D91" s="192" t="s">
        <v>75</v>
      </c>
      <c r="E91" s="204" t="s">
        <v>1469</v>
      </c>
      <c r="F91" s="204" t="s">
        <v>1470</v>
      </c>
      <c r="G91" s="191"/>
      <c r="H91" s="191"/>
      <c r="I91" s="194"/>
      <c r="J91" s="205">
        <f>BK91</f>
        <v>0</v>
      </c>
      <c r="K91" s="191"/>
      <c r="L91" s="196"/>
      <c r="M91" s="197"/>
      <c r="N91" s="198"/>
      <c r="O91" s="198"/>
      <c r="P91" s="199">
        <f>SUM(P92:P103)</f>
        <v>0</v>
      </c>
      <c r="Q91" s="198"/>
      <c r="R91" s="199">
        <f>SUM(R92:R103)</f>
        <v>0</v>
      </c>
      <c r="S91" s="198"/>
      <c r="T91" s="200">
        <f>SUM(T92:T103)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1" t="s">
        <v>197</v>
      </c>
      <c r="AT91" s="202" t="s">
        <v>75</v>
      </c>
      <c r="AU91" s="202" t="s">
        <v>83</v>
      </c>
      <c r="AY91" s="201" t="s">
        <v>136</v>
      </c>
      <c r="BK91" s="203">
        <f>SUM(BK92:BK103)</f>
        <v>0</v>
      </c>
    </row>
    <row r="92" s="2" customFormat="1" ht="16.5" customHeight="1">
      <c r="A92" s="40"/>
      <c r="B92" s="41"/>
      <c r="C92" s="206" t="s">
        <v>85</v>
      </c>
      <c r="D92" s="206" t="s">
        <v>138</v>
      </c>
      <c r="E92" s="207" t="s">
        <v>1471</v>
      </c>
      <c r="F92" s="208" t="s">
        <v>1472</v>
      </c>
      <c r="G92" s="209" t="s">
        <v>1467</v>
      </c>
      <c r="H92" s="210">
        <v>1</v>
      </c>
      <c r="I92" s="211"/>
      <c r="J92" s="212">
        <f>ROUND(I92*H92,2)</f>
        <v>0</v>
      </c>
      <c r="K92" s="208" t="s">
        <v>142</v>
      </c>
      <c r="L92" s="46"/>
      <c r="M92" s="213" t="s">
        <v>19</v>
      </c>
      <c r="N92" s="214" t="s">
        <v>47</v>
      </c>
      <c r="O92" s="86"/>
      <c r="P92" s="215">
        <f>O92*H92</f>
        <v>0</v>
      </c>
      <c r="Q92" s="215">
        <v>0</v>
      </c>
      <c r="R92" s="215">
        <f>Q92*H92</f>
        <v>0</v>
      </c>
      <c r="S92" s="215">
        <v>0</v>
      </c>
      <c r="T92" s="216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17" t="s">
        <v>1468</v>
      </c>
      <c r="AT92" s="217" t="s">
        <v>138</v>
      </c>
      <c r="AU92" s="217" t="s">
        <v>85</v>
      </c>
      <c r="AY92" s="19" t="s">
        <v>136</v>
      </c>
      <c r="BE92" s="218">
        <f>IF(N92="základní",J92,0)</f>
        <v>0</v>
      </c>
      <c r="BF92" s="218">
        <f>IF(N92="snížená",J92,0)</f>
        <v>0</v>
      </c>
      <c r="BG92" s="218">
        <f>IF(N92="zákl. přenesená",J92,0)</f>
        <v>0</v>
      </c>
      <c r="BH92" s="218">
        <f>IF(N92="sníž. přenesená",J92,0)</f>
        <v>0</v>
      </c>
      <c r="BI92" s="218">
        <f>IF(N92="nulová",J92,0)</f>
        <v>0</v>
      </c>
      <c r="BJ92" s="19" t="s">
        <v>83</v>
      </c>
      <c r="BK92" s="218">
        <f>ROUND(I92*H92,2)</f>
        <v>0</v>
      </c>
      <c r="BL92" s="19" t="s">
        <v>1468</v>
      </c>
      <c r="BM92" s="217" t="s">
        <v>1473</v>
      </c>
    </row>
    <row r="93" s="2" customFormat="1">
      <c r="A93" s="40"/>
      <c r="B93" s="41"/>
      <c r="C93" s="42"/>
      <c r="D93" s="219" t="s">
        <v>145</v>
      </c>
      <c r="E93" s="42"/>
      <c r="F93" s="220" t="s">
        <v>1474</v>
      </c>
      <c r="G93" s="42"/>
      <c r="H93" s="42"/>
      <c r="I93" s="221"/>
      <c r="J93" s="42"/>
      <c r="K93" s="42"/>
      <c r="L93" s="46"/>
      <c r="M93" s="222"/>
      <c r="N93" s="223"/>
      <c r="O93" s="86"/>
      <c r="P93" s="86"/>
      <c r="Q93" s="86"/>
      <c r="R93" s="86"/>
      <c r="S93" s="86"/>
      <c r="T93" s="87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145</v>
      </c>
      <c r="AU93" s="19" t="s">
        <v>85</v>
      </c>
    </row>
    <row r="94" s="2" customFormat="1" ht="16.5" customHeight="1">
      <c r="A94" s="40"/>
      <c r="B94" s="41"/>
      <c r="C94" s="206" t="s">
        <v>157</v>
      </c>
      <c r="D94" s="206" t="s">
        <v>138</v>
      </c>
      <c r="E94" s="207" t="s">
        <v>1475</v>
      </c>
      <c r="F94" s="208" t="s">
        <v>1476</v>
      </c>
      <c r="G94" s="209" t="s">
        <v>1467</v>
      </c>
      <c r="H94" s="210">
        <v>1</v>
      </c>
      <c r="I94" s="211"/>
      <c r="J94" s="212">
        <f>ROUND(I94*H94,2)</f>
        <v>0</v>
      </c>
      <c r="K94" s="208" t="s">
        <v>142</v>
      </c>
      <c r="L94" s="46"/>
      <c r="M94" s="213" t="s">
        <v>19</v>
      </c>
      <c r="N94" s="214" t="s">
        <v>47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1468</v>
      </c>
      <c r="AT94" s="217" t="s">
        <v>138</v>
      </c>
      <c r="AU94" s="217" t="s">
        <v>85</v>
      </c>
      <c r="AY94" s="19" t="s">
        <v>136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83</v>
      </c>
      <c r="BK94" s="218">
        <f>ROUND(I94*H94,2)</f>
        <v>0</v>
      </c>
      <c r="BL94" s="19" t="s">
        <v>1468</v>
      </c>
      <c r="BM94" s="217" t="s">
        <v>1477</v>
      </c>
    </row>
    <row r="95" s="2" customFormat="1">
      <c r="A95" s="40"/>
      <c r="B95" s="41"/>
      <c r="C95" s="42"/>
      <c r="D95" s="219" t="s">
        <v>145</v>
      </c>
      <c r="E95" s="42"/>
      <c r="F95" s="220" t="s">
        <v>1478</v>
      </c>
      <c r="G95" s="42"/>
      <c r="H95" s="42"/>
      <c r="I95" s="221"/>
      <c r="J95" s="42"/>
      <c r="K95" s="42"/>
      <c r="L95" s="46"/>
      <c r="M95" s="222"/>
      <c r="N95" s="223"/>
      <c r="O95" s="86"/>
      <c r="P95" s="86"/>
      <c r="Q95" s="86"/>
      <c r="R95" s="86"/>
      <c r="S95" s="86"/>
      <c r="T95" s="87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T95" s="19" t="s">
        <v>145</v>
      </c>
      <c r="AU95" s="19" t="s">
        <v>85</v>
      </c>
    </row>
    <row r="96" s="2" customFormat="1" ht="16.5" customHeight="1">
      <c r="A96" s="40"/>
      <c r="B96" s="41"/>
      <c r="C96" s="206" t="s">
        <v>143</v>
      </c>
      <c r="D96" s="206" t="s">
        <v>138</v>
      </c>
      <c r="E96" s="207" t="s">
        <v>1479</v>
      </c>
      <c r="F96" s="208" t="s">
        <v>1480</v>
      </c>
      <c r="G96" s="209" t="s">
        <v>1467</v>
      </c>
      <c r="H96" s="210">
        <v>1</v>
      </c>
      <c r="I96" s="211"/>
      <c r="J96" s="212">
        <f>ROUND(I96*H96,2)</f>
        <v>0</v>
      </c>
      <c r="K96" s="208" t="s">
        <v>142</v>
      </c>
      <c r="L96" s="46"/>
      <c r="M96" s="213" t="s">
        <v>19</v>
      </c>
      <c r="N96" s="214" t="s">
        <v>47</v>
      </c>
      <c r="O96" s="86"/>
      <c r="P96" s="215">
        <f>O96*H96</f>
        <v>0</v>
      </c>
      <c r="Q96" s="215">
        <v>0</v>
      </c>
      <c r="R96" s="215">
        <f>Q96*H96</f>
        <v>0</v>
      </c>
      <c r="S96" s="215">
        <v>0</v>
      </c>
      <c r="T96" s="216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17" t="s">
        <v>1468</v>
      </c>
      <c r="AT96" s="217" t="s">
        <v>138</v>
      </c>
      <c r="AU96" s="217" t="s">
        <v>85</v>
      </c>
      <c r="AY96" s="19" t="s">
        <v>136</v>
      </c>
      <c r="BE96" s="218">
        <f>IF(N96="základní",J96,0)</f>
        <v>0</v>
      </c>
      <c r="BF96" s="218">
        <f>IF(N96="snížená",J96,0)</f>
        <v>0</v>
      </c>
      <c r="BG96" s="218">
        <f>IF(N96="zákl. přenesená",J96,0)</f>
        <v>0</v>
      </c>
      <c r="BH96" s="218">
        <f>IF(N96="sníž. přenesená",J96,0)</f>
        <v>0</v>
      </c>
      <c r="BI96" s="218">
        <f>IF(N96="nulová",J96,0)</f>
        <v>0</v>
      </c>
      <c r="BJ96" s="19" t="s">
        <v>83</v>
      </c>
      <c r="BK96" s="218">
        <f>ROUND(I96*H96,2)</f>
        <v>0</v>
      </c>
      <c r="BL96" s="19" t="s">
        <v>1468</v>
      </c>
      <c r="BM96" s="217" t="s">
        <v>276</v>
      </c>
    </row>
    <row r="97" s="2" customFormat="1">
      <c r="A97" s="40"/>
      <c r="B97" s="41"/>
      <c r="C97" s="42"/>
      <c r="D97" s="219" t="s">
        <v>145</v>
      </c>
      <c r="E97" s="42"/>
      <c r="F97" s="220" t="s">
        <v>1481</v>
      </c>
      <c r="G97" s="42"/>
      <c r="H97" s="42"/>
      <c r="I97" s="221"/>
      <c r="J97" s="42"/>
      <c r="K97" s="42"/>
      <c r="L97" s="46"/>
      <c r="M97" s="222"/>
      <c r="N97" s="223"/>
      <c r="O97" s="86"/>
      <c r="P97" s="86"/>
      <c r="Q97" s="86"/>
      <c r="R97" s="86"/>
      <c r="S97" s="86"/>
      <c r="T97" s="87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T97" s="19" t="s">
        <v>145</v>
      </c>
      <c r="AU97" s="19" t="s">
        <v>85</v>
      </c>
    </row>
    <row r="98" s="2" customFormat="1" ht="16.5" customHeight="1">
      <c r="A98" s="40"/>
      <c r="B98" s="41"/>
      <c r="C98" s="206" t="s">
        <v>197</v>
      </c>
      <c r="D98" s="206" t="s">
        <v>138</v>
      </c>
      <c r="E98" s="207" t="s">
        <v>1482</v>
      </c>
      <c r="F98" s="208" t="s">
        <v>1483</v>
      </c>
      <c r="G98" s="209" t="s">
        <v>1467</v>
      </c>
      <c r="H98" s="210">
        <v>1</v>
      </c>
      <c r="I98" s="211"/>
      <c r="J98" s="212">
        <f>ROUND(I98*H98,2)</f>
        <v>0</v>
      </c>
      <c r="K98" s="208" t="s">
        <v>142</v>
      </c>
      <c r="L98" s="46"/>
      <c r="M98" s="213" t="s">
        <v>19</v>
      </c>
      <c r="N98" s="214" t="s">
        <v>47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1468</v>
      </c>
      <c r="AT98" s="217" t="s">
        <v>138</v>
      </c>
      <c r="AU98" s="217" t="s">
        <v>85</v>
      </c>
      <c r="AY98" s="19" t="s">
        <v>136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83</v>
      </c>
      <c r="BK98" s="218">
        <f>ROUND(I98*H98,2)</f>
        <v>0</v>
      </c>
      <c r="BL98" s="19" t="s">
        <v>1468</v>
      </c>
      <c r="BM98" s="217" t="s">
        <v>1484</v>
      </c>
    </row>
    <row r="99" s="2" customFormat="1">
      <c r="A99" s="40"/>
      <c r="B99" s="41"/>
      <c r="C99" s="42"/>
      <c r="D99" s="219" t="s">
        <v>145</v>
      </c>
      <c r="E99" s="42"/>
      <c r="F99" s="220" t="s">
        <v>1485</v>
      </c>
      <c r="G99" s="42"/>
      <c r="H99" s="42"/>
      <c r="I99" s="221"/>
      <c r="J99" s="42"/>
      <c r="K99" s="42"/>
      <c r="L99" s="46"/>
      <c r="M99" s="222"/>
      <c r="N99" s="223"/>
      <c r="O99" s="86"/>
      <c r="P99" s="86"/>
      <c r="Q99" s="86"/>
      <c r="R99" s="86"/>
      <c r="S99" s="86"/>
      <c r="T99" s="87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T99" s="19" t="s">
        <v>145</v>
      </c>
      <c r="AU99" s="19" t="s">
        <v>85</v>
      </c>
    </row>
    <row r="100" s="2" customFormat="1" ht="16.5" customHeight="1">
      <c r="A100" s="40"/>
      <c r="B100" s="41"/>
      <c r="C100" s="206" t="s">
        <v>207</v>
      </c>
      <c r="D100" s="206" t="s">
        <v>138</v>
      </c>
      <c r="E100" s="207" t="s">
        <v>1486</v>
      </c>
      <c r="F100" s="208" t="s">
        <v>1487</v>
      </c>
      <c r="G100" s="209" t="s">
        <v>1467</v>
      </c>
      <c r="H100" s="210">
        <v>1</v>
      </c>
      <c r="I100" s="211"/>
      <c r="J100" s="212">
        <f>ROUND(I100*H100,2)</f>
        <v>0</v>
      </c>
      <c r="K100" s="208" t="s">
        <v>142</v>
      </c>
      <c r="L100" s="46"/>
      <c r="M100" s="213" t="s">
        <v>19</v>
      </c>
      <c r="N100" s="214" t="s">
        <v>47</v>
      </c>
      <c r="O100" s="86"/>
      <c r="P100" s="215">
        <f>O100*H100</f>
        <v>0</v>
      </c>
      <c r="Q100" s="215">
        <v>0</v>
      </c>
      <c r="R100" s="215">
        <f>Q100*H100</f>
        <v>0</v>
      </c>
      <c r="S100" s="215">
        <v>0</v>
      </c>
      <c r="T100" s="216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17" t="s">
        <v>1468</v>
      </c>
      <c r="AT100" s="217" t="s">
        <v>138</v>
      </c>
      <c r="AU100" s="217" t="s">
        <v>85</v>
      </c>
      <c r="AY100" s="19" t="s">
        <v>136</v>
      </c>
      <c r="BE100" s="218">
        <f>IF(N100="základní",J100,0)</f>
        <v>0</v>
      </c>
      <c r="BF100" s="218">
        <f>IF(N100="snížená",J100,0)</f>
        <v>0</v>
      </c>
      <c r="BG100" s="218">
        <f>IF(N100="zákl. přenesená",J100,0)</f>
        <v>0</v>
      </c>
      <c r="BH100" s="218">
        <f>IF(N100="sníž. přenesená",J100,0)</f>
        <v>0</v>
      </c>
      <c r="BI100" s="218">
        <f>IF(N100="nulová",J100,0)</f>
        <v>0</v>
      </c>
      <c r="BJ100" s="19" t="s">
        <v>83</v>
      </c>
      <c r="BK100" s="218">
        <f>ROUND(I100*H100,2)</f>
        <v>0</v>
      </c>
      <c r="BL100" s="19" t="s">
        <v>1468</v>
      </c>
      <c r="BM100" s="217" t="s">
        <v>161</v>
      </c>
    </row>
    <row r="101" s="2" customFormat="1">
      <c r="A101" s="40"/>
      <c r="B101" s="41"/>
      <c r="C101" s="42"/>
      <c r="D101" s="219" t="s">
        <v>145</v>
      </c>
      <c r="E101" s="42"/>
      <c r="F101" s="220" t="s">
        <v>1488</v>
      </c>
      <c r="G101" s="42"/>
      <c r="H101" s="42"/>
      <c r="I101" s="221"/>
      <c r="J101" s="42"/>
      <c r="K101" s="42"/>
      <c r="L101" s="46"/>
      <c r="M101" s="222"/>
      <c r="N101" s="223"/>
      <c r="O101" s="86"/>
      <c r="P101" s="86"/>
      <c r="Q101" s="86"/>
      <c r="R101" s="86"/>
      <c r="S101" s="86"/>
      <c r="T101" s="87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T101" s="19" t="s">
        <v>145</v>
      </c>
      <c r="AU101" s="19" t="s">
        <v>85</v>
      </c>
    </row>
    <row r="102" s="2" customFormat="1" ht="16.5" customHeight="1">
      <c r="A102" s="40"/>
      <c r="B102" s="41"/>
      <c r="C102" s="206" t="s">
        <v>247</v>
      </c>
      <c r="D102" s="206" t="s">
        <v>138</v>
      </c>
      <c r="E102" s="207" t="s">
        <v>1489</v>
      </c>
      <c r="F102" s="208" t="s">
        <v>1490</v>
      </c>
      <c r="G102" s="209" t="s">
        <v>1467</v>
      </c>
      <c r="H102" s="210">
        <v>1</v>
      </c>
      <c r="I102" s="211"/>
      <c r="J102" s="212">
        <f>ROUND(I102*H102,2)</f>
        <v>0</v>
      </c>
      <c r="K102" s="208" t="s">
        <v>142</v>
      </c>
      <c r="L102" s="46"/>
      <c r="M102" s="213" t="s">
        <v>19</v>
      </c>
      <c r="N102" s="214" t="s">
        <v>47</v>
      </c>
      <c r="O102" s="86"/>
      <c r="P102" s="215">
        <f>O102*H102</f>
        <v>0</v>
      </c>
      <c r="Q102" s="215">
        <v>0</v>
      </c>
      <c r="R102" s="215">
        <f>Q102*H102</f>
        <v>0</v>
      </c>
      <c r="S102" s="215">
        <v>0</v>
      </c>
      <c r="T102" s="216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17" t="s">
        <v>1468</v>
      </c>
      <c r="AT102" s="217" t="s">
        <v>138</v>
      </c>
      <c r="AU102" s="217" t="s">
        <v>85</v>
      </c>
      <c r="AY102" s="19" t="s">
        <v>136</v>
      </c>
      <c r="BE102" s="218">
        <f>IF(N102="základní",J102,0)</f>
        <v>0</v>
      </c>
      <c r="BF102" s="218">
        <f>IF(N102="snížená",J102,0)</f>
        <v>0</v>
      </c>
      <c r="BG102" s="218">
        <f>IF(N102="zákl. přenesená",J102,0)</f>
        <v>0</v>
      </c>
      <c r="BH102" s="218">
        <f>IF(N102="sníž. přenesená",J102,0)</f>
        <v>0</v>
      </c>
      <c r="BI102" s="218">
        <f>IF(N102="nulová",J102,0)</f>
        <v>0</v>
      </c>
      <c r="BJ102" s="19" t="s">
        <v>83</v>
      </c>
      <c r="BK102" s="218">
        <f>ROUND(I102*H102,2)</f>
        <v>0</v>
      </c>
      <c r="BL102" s="19" t="s">
        <v>1468</v>
      </c>
      <c r="BM102" s="217" t="s">
        <v>312</v>
      </c>
    </row>
    <row r="103" s="2" customFormat="1">
      <c r="A103" s="40"/>
      <c r="B103" s="41"/>
      <c r="C103" s="42"/>
      <c r="D103" s="219" t="s">
        <v>145</v>
      </c>
      <c r="E103" s="42"/>
      <c r="F103" s="220" t="s">
        <v>1491</v>
      </c>
      <c r="G103" s="42"/>
      <c r="H103" s="42"/>
      <c r="I103" s="221"/>
      <c r="J103" s="42"/>
      <c r="K103" s="42"/>
      <c r="L103" s="46"/>
      <c r="M103" s="222"/>
      <c r="N103" s="223"/>
      <c r="O103" s="86"/>
      <c r="P103" s="86"/>
      <c r="Q103" s="86"/>
      <c r="R103" s="86"/>
      <c r="S103" s="86"/>
      <c r="T103" s="87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T103" s="19" t="s">
        <v>145</v>
      </c>
      <c r="AU103" s="19" t="s">
        <v>85</v>
      </c>
    </row>
    <row r="104" s="12" customFormat="1" ht="22.8" customHeight="1">
      <c r="A104" s="12"/>
      <c r="B104" s="190"/>
      <c r="C104" s="191"/>
      <c r="D104" s="192" t="s">
        <v>75</v>
      </c>
      <c r="E104" s="204" t="s">
        <v>1492</v>
      </c>
      <c r="F104" s="204" t="s">
        <v>1493</v>
      </c>
      <c r="G104" s="191"/>
      <c r="H104" s="191"/>
      <c r="I104" s="194"/>
      <c r="J104" s="205">
        <f>BK104</f>
        <v>0</v>
      </c>
      <c r="K104" s="191"/>
      <c r="L104" s="196"/>
      <c r="M104" s="197"/>
      <c r="N104" s="198"/>
      <c r="O104" s="198"/>
      <c r="P104" s="199">
        <f>SUM(P105:P106)</f>
        <v>0</v>
      </c>
      <c r="Q104" s="198"/>
      <c r="R104" s="199">
        <f>SUM(R105:R106)</f>
        <v>0</v>
      </c>
      <c r="S104" s="198"/>
      <c r="T104" s="200">
        <f>SUM(T105:T106)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1" t="s">
        <v>197</v>
      </c>
      <c r="AT104" s="202" t="s">
        <v>75</v>
      </c>
      <c r="AU104" s="202" t="s">
        <v>83</v>
      </c>
      <c r="AY104" s="201" t="s">
        <v>136</v>
      </c>
      <c r="BK104" s="203">
        <f>SUM(BK105:BK106)</f>
        <v>0</v>
      </c>
    </row>
    <row r="105" s="2" customFormat="1" ht="16.5" customHeight="1">
      <c r="A105" s="40"/>
      <c r="B105" s="41"/>
      <c r="C105" s="206" t="s">
        <v>253</v>
      </c>
      <c r="D105" s="206" t="s">
        <v>138</v>
      </c>
      <c r="E105" s="207" t="s">
        <v>1494</v>
      </c>
      <c r="F105" s="208" t="s">
        <v>1493</v>
      </c>
      <c r="G105" s="209" t="s">
        <v>1467</v>
      </c>
      <c r="H105" s="210">
        <v>1</v>
      </c>
      <c r="I105" s="211"/>
      <c r="J105" s="212">
        <f>ROUND(I105*H105,2)</f>
        <v>0</v>
      </c>
      <c r="K105" s="208" t="s">
        <v>142</v>
      </c>
      <c r="L105" s="46"/>
      <c r="M105" s="213" t="s">
        <v>19</v>
      </c>
      <c r="N105" s="214" t="s">
        <v>47</v>
      </c>
      <c r="O105" s="86"/>
      <c r="P105" s="215">
        <f>O105*H105</f>
        <v>0</v>
      </c>
      <c r="Q105" s="215">
        <v>0</v>
      </c>
      <c r="R105" s="215">
        <f>Q105*H105</f>
        <v>0</v>
      </c>
      <c r="S105" s="215">
        <v>0</v>
      </c>
      <c r="T105" s="216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17" t="s">
        <v>1468</v>
      </c>
      <c r="AT105" s="217" t="s">
        <v>138</v>
      </c>
      <c r="AU105" s="217" t="s">
        <v>85</v>
      </c>
      <c r="AY105" s="19" t="s">
        <v>136</v>
      </c>
      <c r="BE105" s="218">
        <f>IF(N105="základní",J105,0)</f>
        <v>0</v>
      </c>
      <c r="BF105" s="218">
        <f>IF(N105="snížená",J105,0)</f>
        <v>0</v>
      </c>
      <c r="BG105" s="218">
        <f>IF(N105="zákl. přenesená",J105,0)</f>
        <v>0</v>
      </c>
      <c r="BH105" s="218">
        <f>IF(N105="sníž. přenesená",J105,0)</f>
        <v>0</v>
      </c>
      <c r="BI105" s="218">
        <f>IF(N105="nulová",J105,0)</f>
        <v>0</v>
      </c>
      <c r="BJ105" s="19" t="s">
        <v>83</v>
      </c>
      <c r="BK105" s="218">
        <f>ROUND(I105*H105,2)</f>
        <v>0</v>
      </c>
      <c r="BL105" s="19" t="s">
        <v>1468</v>
      </c>
      <c r="BM105" s="217" t="s">
        <v>1495</v>
      </c>
    </row>
    <row r="106" s="2" customFormat="1">
      <c r="A106" s="40"/>
      <c r="B106" s="41"/>
      <c r="C106" s="42"/>
      <c r="D106" s="219" t="s">
        <v>145</v>
      </c>
      <c r="E106" s="42"/>
      <c r="F106" s="220" t="s">
        <v>1496</v>
      </c>
      <c r="G106" s="42"/>
      <c r="H106" s="42"/>
      <c r="I106" s="221"/>
      <c r="J106" s="42"/>
      <c r="K106" s="42"/>
      <c r="L106" s="46"/>
      <c r="M106" s="222"/>
      <c r="N106" s="223"/>
      <c r="O106" s="86"/>
      <c r="P106" s="86"/>
      <c r="Q106" s="86"/>
      <c r="R106" s="86"/>
      <c r="S106" s="86"/>
      <c r="T106" s="87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T106" s="19" t="s">
        <v>145</v>
      </c>
      <c r="AU106" s="19" t="s">
        <v>85</v>
      </c>
    </row>
    <row r="107" s="12" customFormat="1" ht="22.8" customHeight="1">
      <c r="A107" s="12"/>
      <c r="B107" s="190"/>
      <c r="C107" s="191"/>
      <c r="D107" s="192" t="s">
        <v>75</v>
      </c>
      <c r="E107" s="204" t="s">
        <v>1497</v>
      </c>
      <c r="F107" s="204" t="s">
        <v>1498</v>
      </c>
      <c r="G107" s="191"/>
      <c r="H107" s="191"/>
      <c r="I107" s="194"/>
      <c r="J107" s="205">
        <f>BK107</f>
        <v>0</v>
      </c>
      <c r="K107" s="191"/>
      <c r="L107" s="196"/>
      <c r="M107" s="197"/>
      <c r="N107" s="198"/>
      <c r="O107" s="198"/>
      <c r="P107" s="199">
        <f>SUM(P108:P111)</f>
        <v>0</v>
      </c>
      <c r="Q107" s="198"/>
      <c r="R107" s="199">
        <f>SUM(R108:R111)</f>
        <v>0</v>
      </c>
      <c r="S107" s="198"/>
      <c r="T107" s="200">
        <f>SUM(T108:T111)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1" t="s">
        <v>197</v>
      </c>
      <c r="AT107" s="202" t="s">
        <v>75</v>
      </c>
      <c r="AU107" s="202" t="s">
        <v>83</v>
      </c>
      <c r="AY107" s="201" t="s">
        <v>136</v>
      </c>
      <c r="BK107" s="203">
        <f>SUM(BK108:BK111)</f>
        <v>0</v>
      </c>
    </row>
    <row r="108" s="2" customFormat="1" ht="16.5" customHeight="1">
      <c r="A108" s="40"/>
      <c r="B108" s="41"/>
      <c r="C108" s="206" t="s">
        <v>259</v>
      </c>
      <c r="D108" s="206" t="s">
        <v>138</v>
      </c>
      <c r="E108" s="207" t="s">
        <v>1499</v>
      </c>
      <c r="F108" s="208" t="s">
        <v>1498</v>
      </c>
      <c r="G108" s="209" t="s">
        <v>1500</v>
      </c>
      <c r="H108" s="210">
        <v>3</v>
      </c>
      <c r="I108" s="211"/>
      <c r="J108" s="212">
        <f>ROUND(I108*H108,2)</f>
        <v>0</v>
      </c>
      <c r="K108" s="208" t="s">
        <v>142</v>
      </c>
      <c r="L108" s="46"/>
      <c r="M108" s="213" t="s">
        <v>19</v>
      </c>
      <c r="N108" s="214" t="s">
        <v>47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1468</v>
      </c>
      <c r="AT108" s="217" t="s">
        <v>138</v>
      </c>
      <c r="AU108" s="217" t="s">
        <v>85</v>
      </c>
      <c r="AY108" s="19" t="s">
        <v>136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83</v>
      </c>
      <c r="BK108" s="218">
        <f>ROUND(I108*H108,2)</f>
        <v>0</v>
      </c>
      <c r="BL108" s="19" t="s">
        <v>1468</v>
      </c>
      <c r="BM108" s="217" t="s">
        <v>1501</v>
      </c>
    </row>
    <row r="109" s="2" customFormat="1">
      <c r="A109" s="40"/>
      <c r="B109" s="41"/>
      <c r="C109" s="42"/>
      <c r="D109" s="219" t="s">
        <v>145</v>
      </c>
      <c r="E109" s="42"/>
      <c r="F109" s="220" t="s">
        <v>1502</v>
      </c>
      <c r="G109" s="42"/>
      <c r="H109" s="42"/>
      <c r="I109" s="221"/>
      <c r="J109" s="42"/>
      <c r="K109" s="42"/>
      <c r="L109" s="46"/>
      <c r="M109" s="222"/>
      <c r="N109" s="223"/>
      <c r="O109" s="86"/>
      <c r="P109" s="86"/>
      <c r="Q109" s="86"/>
      <c r="R109" s="86"/>
      <c r="S109" s="86"/>
      <c r="T109" s="87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T109" s="19" t="s">
        <v>145</v>
      </c>
      <c r="AU109" s="19" t="s">
        <v>85</v>
      </c>
    </row>
    <row r="110" s="2" customFormat="1" ht="16.5" customHeight="1">
      <c r="A110" s="40"/>
      <c r="B110" s="41"/>
      <c r="C110" s="206" t="s">
        <v>164</v>
      </c>
      <c r="D110" s="206" t="s">
        <v>138</v>
      </c>
      <c r="E110" s="207" t="s">
        <v>1503</v>
      </c>
      <c r="F110" s="208" t="s">
        <v>1504</v>
      </c>
      <c r="G110" s="209" t="s">
        <v>1500</v>
      </c>
      <c r="H110" s="210">
        <v>3</v>
      </c>
      <c r="I110" s="211"/>
      <c r="J110" s="212">
        <f>ROUND(I110*H110,2)</f>
        <v>0</v>
      </c>
      <c r="K110" s="208" t="s">
        <v>142</v>
      </c>
      <c r="L110" s="46"/>
      <c r="M110" s="213" t="s">
        <v>19</v>
      </c>
      <c r="N110" s="214" t="s">
        <v>47</v>
      </c>
      <c r="O110" s="86"/>
      <c r="P110" s="215">
        <f>O110*H110</f>
        <v>0</v>
      </c>
      <c r="Q110" s="215">
        <v>0</v>
      </c>
      <c r="R110" s="215">
        <f>Q110*H110</f>
        <v>0</v>
      </c>
      <c r="S110" s="215">
        <v>0</v>
      </c>
      <c r="T110" s="216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17" t="s">
        <v>1468</v>
      </c>
      <c r="AT110" s="217" t="s">
        <v>138</v>
      </c>
      <c r="AU110" s="217" t="s">
        <v>85</v>
      </c>
      <c r="AY110" s="19" t="s">
        <v>136</v>
      </c>
      <c r="BE110" s="218">
        <f>IF(N110="základní",J110,0)</f>
        <v>0</v>
      </c>
      <c r="BF110" s="218">
        <f>IF(N110="snížená",J110,0)</f>
        <v>0</v>
      </c>
      <c r="BG110" s="218">
        <f>IF(N110="zákl. přenesená",J110,0)</f>
        <v>0</v>
      </c>
      <c r="BH110" s="218">
        <f>IF(N110="sníž. přenesená",J110,0)</f>
        <v>0</v>
      </c>
      <c r="BI110" s="218">
        <f>IF(N110="nulová",J110,0)</f>
        <v>0</v>
      </c>
      <c r="BJ110" s="19" t="s">
        <v>83</v>
      </c>
      <c r="BK110" s="218">
        <f>ROUND(I110*H110,2)</f>
        <v>0</v>
      </c>
      <c r="BL110" s="19" t="s">
        <v>1468</v>
      </c>
      <c r="BM110" s="217" t="s">
        <v>1505</v>
      </c>
    </row>
    <row r="111" s="2" customFormat="1">
      <c r="A111" s="40"/>
      <c r="B111" s="41"/>
      <c r="C111" s="42"/>
      <c r="D111" s="219" t="s">
        <v>145</v>
      </c>
      <c r="E111" s="42"/>
      <c r="F111" s="220" t="s">
        <v>1506</v>
      </c>
      <c r="G111" s="42"/>
      <c r="H111" s="42"/>
      <c r="I111" s="221"/>
      <c r="J111" s="42"/>
      <c r="K111" s="42"/>
      <c r="L111" s="46"/>
      <c r="M111" s="222"/>
      <c r="N111" s="223"/>
      <c r="O111" s="86"/>
      <c r="P111" s="86"/>
      <c r="Q111" s="86"/>
      <c r="R111" s="86"/>
      <c r="S111" s="86"/>
      <c r="T111" s="87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T111" s="19" t="s">
        <v>145</v>
      </c>
      <c r="AU111" s="19" t="s">
        <v>85</v>
      </c>
    </row>
    <row r="112" s="12" customFormat="1" ht="22.8" customHeight="1">
      <c r="A112" s="12"/>
      <c r="B112" s="190"/>
      <c r="C112" s="191"/>
      <c r="D112" s="192" t="s">
        <v>75</v>
      </c>
      <c r="E112" s="204" t="s">
        <v>1507</v>
      </c>
      <c r="F112" s="204" t="s">
        <v>1508</v>
      </c>
      <c r="G112" s="191"/>
      <c r="H112" s="191"/>
      <c r="I112" s="194"/>
      <c r="J112" s="205">
        <f>BK112</f>
        <v>0</v>
      </c>
      <c r="K112" s="191"/>
      <c r="L112" s="196"/>
      <c r="M112" s="197"/>
      <c r="N112" s="198"/>
      <c r="O112" s="198"/>
      <c r="P112" s="199">
        <f>SUM(P113:P119)</f>
        <v>0</v>
      </c>
      <c r="Q112" s="198"/>
      <c r="R112" s="199">
        <f>SUM(R113:R119)</f>
        <v>0</v>
      </c>
      <c r="S112" s="198"/>
      <c r="T112" s="200">
        <f>SUM(T113:T119)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1" t="s">
        <v>197</v>
      </c>
      <c r="AT112" s="202" t="s">
        <v>75</v>
      </c>
      <c r="AU112" s="202" t="s">
        <v>83</v>
      </c>
      <c r="AY112" s="201" t="s">
        <v>136</v>
      </c>
      <c r="BK112" s="203">
        <f>SUM(BK113:BK119)</f>
        <v>0</v>
      </c>
    </row>
    <row r="113" s="2" customFormat="1" ht="16.5" customHeight="1">
      <c r="A113" s="40"/>
      <c r="B113" s="41"/>
      <c r="C113" s="206" t="s">
        <v>268</v>
      </c>
      <c r="D113" s="206" t="s">
        <v>138</v>
      </c>
      <c r="E113" s="207" t="s">
        <v>1509</v>
      </c>
      <c r="F113" s="208" t="s">
        <v>1508</v>
      </c>
      <c r="G113" s="209" t="s">
        <v>1467</v>
      </c>
      <c r="H113" s="210">
        <v>1</v>
      </c>
      <c r="I113" s="211"/>
      <c r="J113" s="212">
        <f>ROUND(I113*H113,2)</f>
        <v>0</v>
      </c>
      <c r="K113" s="208" t="s">
        <v>142</v>
      </c>
      <c r="L113" s="46"/>
      <c r="M113" s="213" t="s">
        <v>19</v>
      </c>
      <c r="N113" s="214" t="s">
        <v>47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1468</v>
      </c>
      <c r="AT113" s="217" t="s">
        <v>138</v>
      </c>
      <c r="AU113" s="217" t="s">
        <v>85</v>
      </c>
      <c r="AY113" s="19" t="s">
        <v>136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83</v>
      </c>
      <c r="BK113" s="218">
        <f>ROUND(I113*H113,2)</f>
        <v>0</v>
      </c>
      <c r="BL113" s="19" t="s">
        <v>1468</v>
      </c>
      <c r="BM113" s="217" t="s">
        <v>1510</v>
      </c>
    </row>
    <row r="114" s="2" customFormat="1">
      <c r="A114" s="40"/>
      <c r="B114" s="41"/>
      <c r="C114" s="42"/>
      <c r="D114" s="219" t="s">
        <v>145</v>
      </c>
      <c r="E114" s="42"/>
      <c r="F114" s="220" t="s">
        <v>1511</v>
      </c>
      <c r="G114" s="42"/>
      <c r="H114" s="42"/>
      <c r="I114" s="221"/>
      <c r="J114" s="42"/>
      <c r="K114" s="42"/>
      <c r="L114" s="46"/>
      <c r="M114" s="222"/>
      <c r="N114" s="223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145</v>
      </c>
      <c r="AU114" s="19" t="s">
        <v>85</v>
      </c>
    </row>
    <row r="115" s="2" customFormat="1" ht="16.5" customHeight="1">
      <c r="A115" s="40"/>
      <c r="B115" s="41"/>
      <c r="C115" s="206" t="s">
        <v>276</v>
      </c>
      <c r="D115" s="206" t="s">
        <v>138</v>
      </c>
      <c r="E115" s="207" t="s">
        <v>1512</v>
      </c>
      <c r="F115" s="208" t="s">
        <v>1513</v>
      </c>
      <c r="G115" s="209" t="s">
        <v>1467</v>
      </c>
      <c r="H115" s="210">
        <v>2</v>
      </c>
      <c r="I115" s="211"/>
      <c r="J115" s="212">
        <f>ROUND(I115*H115,2)</f>
        <v>0</v>
      </c>
      <c r="K115" s="208" t="s">
        <v>142</v>
      </c>
      <c r="L115" s="46"/>
      <c r="M115" s="213" t="s">
        <v>19</v>
      </c>
      <c r="N115" s="214" t="s">
        <v>47</v>
      </c>
      <c r="O115" s="86"/>
      <c r="P115" s="215">
        <f>O115*H115</f>
        <v>0</v>
      </c>
      <c r="Q115" s="215">
        <v>0</v>
      </c>
      <c r="R115" s="215">
        <f>Q115*H115</f>
        <v>0</v>
      </c>
      <c r="S115" s="215">
        <v>0</v>
      </c>
      <c r="T115" s="216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17" t="s">
        <v>1468</v>
      </c>
      <c r="AT115" s="217" t="s">
        <v>138</v>
      </c>
      <c r="AU115" s="217" t="s">
        <v>85</v>
      </c>
      <c r="AY115" s="19" t="s">
        <v>136</v>
      </c>
      <c r="BE115" s="218">
        <f>IF(N115="základní",J115,0)</f>
        <v>0</v>
      </c>
      <c r="BF115" s="218">
        <f>IF(N115="snížená",J115,0)</f>
        <v>0</v>
      </c>
      <c r="BG115" s="218">
        <f>IF(N115="zákl. přenesená",J115,0)</f>
        <v>0</v>
      </c>
      <c r="BH115" s="218">
        <f>IF(N115="sníž. přenesená",J115,0)</f>
        <v>0</v>
      </c>
      <c r="BI115" s="218">
        <f>IF(N115="nulová",J115,0)</f>
        <v>0</v>
      </c>
      <c r="BJ115" s="19" t="s">
        <v>83</v>
      </c>
      <c r="BK115" s="218">
        <f>ROUND(I115*H115,2)</f>
        <v>0</v>
      </c>
      <c r="BL115" s="19" t="s">
        <v>1468</v>
      </c>
      <c r="BM115" s="217" t="s">
        <v>325</v>
      </c>
    </row>
    <row r="116" s="2" customFormat="1">
      <c r="A116" s="40"/>
      <c r="B116" s="41"/>
      <c r="C116" s="42"/>
      <c r="D116" s="219" t="s">
        <v>145</v>
      </c>
      <c r="E116" s="42"/>
      <c r="F116" s="220" t="s">
        <v>1514</v>
      </c>
      <c r="G116" s="42"/>
      <c r="H116" s="42"/>
      <c r="I116" s="221"/>
      <c r="J116" s="42"/>
      <c r="K116" s="42"/>
      <c r="L116" s="46"/>
      <c r="M116" s="222"/>
      <c r="N116" s="223"/>
      <c r="O116" s="86"/>
      <c r="P116" s="86"/>
      <c r="Q116" s="86"/>
      <c r="R116" s="86"/>
      <c r="S116" s="86"/>
      <c r="T116" s="87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T116" s="19" t="s">
        <v>145</v>
      </c>
      <c r="AU116" s="19" t="s">
        <v>85</v>
      </c>
    </row>
    <row r="117" s="2" customFormat="1">
      <c r="A117" s="40"/>
      <c r="B117" s="41"/>
      <c r="C117" s="42"/>
      <c r="D117" s="226" t="s">
        <v>1189</v>
      </c>
      <c r="E117" s="42"/>
      <c r="F117" s="282" t="s">
        <v>1515</v>
      </c>
      <c r="G117" s="42"/>
      <c r="H117" s="42"/>
      <c r="I117" s="221"/>
      <c r="J117" s="42"/>
      <c r="K117" s="42"/>
      <c r="L117" s="46"/>
      <c r="M117" s="222"/>
      <c r="N117" s="223"/>
      <c r="O117" s="86"/>
      <c r="P117" s="86"/>
      <c r="Q117" s="86"/>
      <c r="R117" s="86"/>
      <c r="S117" s="86"/>
      <c r="T117" s="87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T117" s="19" t="s">
        <v>1189</v>
      </c>
      <c r="AU117" s="19" t="s">
        <v>85</v>
      </c>
    </row>
    <row r="118" s="2" customFormat="1" ht="16.5" customHeight="1">
      <c r="A118" s="40"/>
      <c r="B118" s="41"/>
      <c r="C118" s="206" t="s">
        <v>284</v>
      </c>
      <c r="D118" s="206" t="s">
        <v>138</v>
      </c>
      <c r="E118" s="207" t="s">
        <v>1516</v>
      </c>
      <c r="F118" s="208" t="s">
        <v>1517</v>
      </c>
      <c r="G118" s="209" t="s">
        <v>1467</v>
      </c>
      <c r="H118" s="210">
        <v>1</v>
      </c>
      <c r="I118" s="211"/>
      <c r="J118" s="212">
        <f>ROUND(I118*H118,2)</f>
        <v>0</v>
      </c>
      <c r="K118" s="208" t="s">
        <v>142</v>
      </c>
      <c r="L118" s="46"/>
      <c r="M118" s="213" t="s">
        <v>19</v>
      </c>
      <c r="N118" s="214" t="s">
        <v>47</v>
      </c>
      <c r="O118" s="86"/>
      <c r="P118" s="215">
        <f>O118*H118</f>
        <v>0</v>
      </c>
      <c r="Q118" s="215">
        <v>0</v>
      </c>
      <c r="R118" s="215">
        <f>Q118*H118</f>
        <v>0</v>
      </c>
      <c r="S118" s="215">
        <v>0</v>
      </c>
      <c r="T118" s="216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17" t="s">
        <v>1468</v>
      </c>
      <c r="AT118" s="217" t="s">
        <v>138</v>
      </c>
      <c r="AU118" s="217" t="s">
        <v>85</v>
      </c>
      <c r="AY118" s="19" t="s">
        <v>136</v>
      </c>
      <c r="BE118" s="218">
        <f>IF(N118="základní",J118,0)</f>
        <v>0</v>
      </c>
      <c r="BF118" s="218">
        <f>IF(N118="snížená",J118,0)</f>
        <v>0</v>
      </c>
      <c r="BG118" s="218">
        <f>IF(N118="zákl. přenesená",J118,0)</f>
        <v>0</v>
      </c>
      <c r="BH118" s="218">
        <f>IF(N118="sníž. přenesená",J118,0)</f>
        <v>0</v>
      </c>
      <c r="BI118" s="218">
        <f>IF(N118="nulová",J118,0)</f>
        <v>0</v>
      </c>
      <c r="BJ118" s="19" t="s">
        <v>83</v>
      </c>
      <c r="BK118" s="218">
        <f>ROUND(I118*H118,2)</f>
        <v>0</v>
      </c>
      <c r="BL118" s="19" t="s">
        <v>1468</v>
      </c>
      <c r="BM118" s="217" t="s">
        <v>338</v>
      </c>
    </row>
    <row r="119" s="2" customFormat="1">
      <c r="A119" s="40"/>
      <c r="B119" s="41"/>
      <c r="C119" s="42"/>
      <c r="D119" s="219" t="s">
        <v>145</v>
      </c>
      <c r="E119" s="42"/>
      <c r="F119" s="220" t="s">
        <v>1518</v>
      </c>
      <c r="G119" s="42"/>
      <c r="H119" s="42"/>
      <c r="I119" s="221"/>
      <c r="J119" s="42"/>
      <c r="K119" s="42"/>
      <c r="L119" s="46"/>
      <c r="M119" s="222"/>
      <c r="N119" s="223"/>
      <c r="O119" s="86"/>
      <c r="P119" s="86"/>
      <c r="Q119" s="86"/>
      <c r="R119" s="86"/>
      <c r="S119" s="86"/>
      <c r="T119" s="87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T119" s="19" t="s">
        <v>145</v>
      </c>
      <c r="AU119" s="19" t="s">
        <v>85</v>
      </c>
    </row>
    <row r="120" s="12" customFormat="1" ht="22.8" customHeight="1">
      <c r="A120" s="12"/>
      <c r="B120" s="190"/>
      <c r="C120" s="191"/>
      <c r="D120" s="192" t="s">
        <v>75</v>
      </c>
      <c r="E120" s="204" t="s">
        <v>1519</v>
      </c>
      <c r="F120" s="204" t="s">
        <v>1520</v>
      </c>
      <c r="G120" s="191"/>
      <c r="H120" s="191"/>
      <c r="I120" s="194"/>
      <c r="J120" s="205">
        <f>BK120</f>
        <v>0</v>
      </c>
      <c r="K120" s="191"/>
      <c r="L120" s="196"/>
      <c r="M120" s="197"/>
      <c r="N120" s="198"/>
      <c r="O120" s="198"/>
      <c r="P120" s="199">
        <f>SUM(P121:P122)</f>
        <v>0</v>
      </c>
      <c r="Q120" s="198"/>
      <c r="R120" s="199">
        <f>SUM(R121:R122)</f>
        <v>0</v>
      </c>
      <c r="S120" s="198"/>
      <c r="T120" s="200">
        <f>SUM(T121:T122)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01" t="s">
        <v>197</v>
      </c>
      <c r="AT120" s="202" t="s">
        <v>75</v>
      </c>
      <c r="AU120" s="202" t="s">
        <v>83</v>
      </c>
      <c r="AY120" s="201" t="s">
        <v>136</v>
      </c>
      <c r="BK120" s="203">
        <f>SUM(BK121:BK122)</f>
        <v>0</v>
      </c>
    </row>
    <row r="121" s="2" customFormat="1" ht="21.75" customHeight="1">
      <c r="A121" s="40"/>
      <c r="B121" s="41"/>
      <c r="C121" s="206" t="s">
        <v>291</v>
      </c>
      <c r="D121" s="206" t="s">
        <v>138</v>
      </c>
      <c r="E121" s="207" t="s">
        <v>1521</v>
      </c>
      <c r="F121" s="208" t="s">
        <v>1522</v>
      </c>
      <c r="G121" s="209" t="s">
        <v>1467</v>
      </c>
      <c r="H121" s="210">
        <v>1</v>
      </c>
      <c r="I121" s="211"/>
      <c r="J121" s="212">
        <f>ROUND(I121*H121,2)</f>
        <v>0</v>
      </c>
      <c r="K121" s="208" t="s">
        <v>142</v>
      </c>
      <c r="L121" s="46"/>
      <c r="M121" s="213" t="s">
        <v>19</v>
      </c>
      <c r="N121" s="214" t="s">
        <v>47</v>
      </c>
      <c r="O121" s="86"/>
      <c r="P121" s="215">
        <f>O121*H121</f>
        <v>0</v>
      </c>
      <c r="Q121" s="215">
        <v>0</v>
      </c>
      <c r="R121" s="215">
        <f>Q121*H121</f>
        <v>0</v>
      </c>
      <c r="S121" s="215">
        <v>0</v>
      </c>
      <c r="T121" s="216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17" t="s">
        <v>1468</v>
      </c>
      <c r="AT121" s="217" t="s">
        <v>138</v>
      </c>
      <c r="AU121" s="217" t="s">
        <v>85</v>
      </c>
      <c r="AY121" s="19" t="s">
        <v>136</v>
      </c>
      <c r="BE121" s="218">
        <f>IF(N121="základní",J121,0)</f>
        <v>0</v>
      </c>
      <c r="BF121" s="218">
        <f>IF(N121="snížená",J121,0)</f>
        <v>0</v>
      </c>
      <c r="BG121" s="218">
        <f>IF(N121="zákl. přenesená",J121,0)</f>
        <v>0</v>
      </c>
      <c r="BH121" s="218">
        <f>IF(N121="sníž. přenesená",J121,0)</f>
        <v>0</v>
      </c>
      <c r="BI121" s="218">
        <f>IF(N121="nulová",J121,0)</f>
        <v>0</v>
      </c>
      <c r="BJ121" s="19" t="s">
        <v>83</v>
      </c>
      <c r="BK121" s="218">
        <f>ROUND(I121*H121,2)</f>
        <v>0</v>
      </c>
      <c r="BL121" s="19" t="s">
        <v>1468</v>
      </c>
      <c r="BM121" s="217" t="s">
        <v>1523</v>
      </c>
    </row>
    <row r="122" s="2" customFormat="1">
      <c r="A122" s="40"/>
      <c r="B122" s="41"/>
      <c r="C122" s="42"/>
      <c r="D122" s="219" t="s">
        <v>145</v>
      </c>
      <c r="E122" s="42"/>
      <c r="F122" s="220" t="s">
        <v>1524</v>
      </c>
      <c r="G122" s="42"/>
      <c r="H122" s="42"/>
      <c r="I122" s="221"/>
      <c r="J122" s="42"/>
      <c r="K122" s="42"/>
      <c r="L122" s="46"/>
      <c r="M122" s="222"/>
      <c r="N122" s="223"/>
      <c r="O122" s="86"/>
      <c r="P122" s="86"/>
      <c r="Q122" s="86"/>
      <c r="R122" s="86"/>
      <c r="S122" s="86"/>
      <c r="T122" s="87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T122" s="19" t="s">
        <v>145</v>
      </c>
      <c r="AU122" s="19" t="s">
        <v>85</v>
      </c>
    </row>
    <row r="123" s="12" customFormat="1" ht="22.8" customHeight="1">
      <c r="A123" s="12"/>
      <c r="B123" s="190"/>
      <c r="C123" s="191"/>
      <c r="D123" s="192" t="s">
        <v>75</v>
      </c>
      <c r="E123" s="204" t="s">
        <v>1525</v>
      </c>
      <c r="F123" s="204" t="s">
        <v>1526</v>
      </c>
      <c r="G123" s="191"/>
      <c r="H123" s="191"/>
      <c r="I123" s="194"/>
      <c r="J123" s="205">
        <f>BK123</f>
        <v>0</v>
      </c>
      <c r="K123" s="191"/>
      <c r="L123" s="196"/>
      <c r="M123" s="197"/>
      <c r="N123" s="198"/>
      <c r="O123" s="198"/>
      <c r="P123" s="199">
        <f>SUM(P124:P125)</f>
        <v>0</v>
      </c>
      <c r="Q123" s="198"/>
      <c r="R123" s="199">
        <f>SUM(R124:R125)</f>
        <v>0</v>
      </c>
      <c r="S123" s="198"/>
      <c r="T123" s="200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1" t="s">
        <v>197</v>
      </c>
      <c r="AT123" s="202" t="s">
        <v>75</v>
      </c>
      <c r="AU123" s="202" t="s">
        <v>83</v>
      </c>
      <c r="AY123" s="201" t="s">
        <v>136</v>
      </c>
      <c r="BK123" s="203">
        <f>SUM(BK124:BK125)</f>
        <v>0</v>
      </c>
    </row>
    <row r="124" s="2" customFormat="1" ht="16.5" customHeight="1">
      <c r="A124" s="40"/>
      <c r="B124" s="41"/>
      <c r="C124" s="206" t="s">
        <v>8</v>
      </c>
      <c r="D124" s="206" t="s">
        <v>138</v>
      </c>
      <c r="E124" s="207" t="s">
        <v>1527</v>
      </c>
      <c r="F124" s="208" t="s">
        <v>1528</v>
      </c>
      <c r="G124" s="209" t="s">
        <v>1467</v>
      </c>
      <c r="H124" s="210">
        <v>1</v>
      </c>
      <c r="I124" s="211"/>
      <c r="J124" s="212">
        <f>ROUND(I124*H124,2)</f>
        <v>0</v>
      </c>
      <c r="K124" s="208" t="s">
        <v>142</v>
      </c>
      <c r="L124" s="46"/>
      <c r="M124" s="213" t="s">
        <v>19</v>
      </c>
      <c r="N124" s="214" t="s">
        <v>47</v>
      </c>
      <c r="O124" s="86"/>
      <c r="P124" s="215">
        <f>O124*H124</f>
        <v>0</v>
      </c>
      <c r="Q124" s="215">
        <v>0</v>
      </c>
      <c r="R124" s="215">
        <f>Q124*H124</f>
        <v>0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1468</v>
      </c>
      <c r="AT124" s="217" t="s">
        <v>138</v>
      </c>
      <c r="AU124" s="217" t="s">
        <v>85</v>
      </c>
      <c r="AY124" s="19" t="s">
        <v>136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83</v>
      </c>
      <c r="BK124" s="218">
        <f>ROUND(I124*H124,2)</f>
        <v>0</v>
      </c>
      <c r="BL124" s="19" t="s">
        <v>1468</v>
      </c>
      <c r="BM124" s="217" t="s">
        <v>357</v>
      </c>
    </row>
    <row r="125" s="2" customFormat="1">
      <c r="A125" s="40"/>
      <c r="B125" s="41"/>
      <c r="C125" s="42"/>
      <c r="D125" s="219" t="s">
        <v>145</v>
      </c>
      <c r="E125" s="42"/>
      <c r="F125" s="220" t="s">
        <v>1529</v>
      </c>
      <c r="G125" s="42"/>
      <c r="H125" s="42"/>
      <c r="I125" s="221"/>
      <c r="J125" s="42"/>
      <c r="K125" s="42"/>
      <c r="L125" s="46"/>
      <c r="M125" s="283"/>
      <c r="N125" s="284"/>
      <c r="O125" s="285"/>
      <c r="P125" s="285"/>
      <c r="Q125" s="285"/>
      <c r="R125" s="285"/>
      <c r="S125" s="285"/>
      <c r="T125" s="286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T125" s="19" t="s">
        <v>145</v>
      </c>
      <c r="AU125" s="19" t="s">
        <v>85</v>
      </c>
    </row>
    <row r="126" s="2" customFormat="1" ht="6.96" customHeight="1">
      <c r="A126" s="40"/>
      <c r="B126" s="61"/>
      <c r="C126" s="62"/>
      <c r="D126" s="62"/>
      <c r="E126" s="62"/>
      <c r="F126" s="62"/>
      <c r="G126" s="62"/>
      <c r="H126" s="62"/>
      <c r="I126" s="62"/>
      <c r="J126" s="62"/>
      <c r="K126" s="62"/>
      <c r="L126" s="46"/>
      <c r="M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</row>
  </sheetData>
  <sheetProtection sheet="1" autoFilter="0" formatColumns="0" formatRows="0" objects="1" scenarios="1" spinCount="100000" saltValue="+Xzd5NnL4gaJRn875l9QcdcxHa5/vf/mCMs9If9WQ3ij9BQwxbLr6+9CAXGvpxc7pHNXeSKoObEO5o95oUhYNw==" hashValue="diAn62Dg96SXwxiKFVUvitxq5MxfoAhOKsD7scsAPBd+/UlYciFznOkp2eKPUzKGGJ5hsGPCzAFyHpz6lC8PoQ==" algorithmName="SHA-512" password="CC35"/>
  <autoFilter ref="C86:K125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3" r:id="rId1" display="https://podminky.urs.cz/item/CS_URS_2023_02/011002000"/>
    <hyperlink ref="F95" r:id="rId2" display="https://podminky.urs.cz/item/CS_URS_2023_02/012002000"/>
    <hyperlink ref="F97" r:id="rId3" display="https://podminky.urs.cz/item/CS_URS_2023_02/013244000"/>
    <hyperlink ref="F99" r:id="rId4" display="https://podminky.urs.cz/item/CS_URS_2023_02/013254000"/>
    <hyperlink ref="F101" r:id="rId5" display="https://podminky.urs.cz/item/CS_URS_2023_02/013274000"/>
    <hyperlink ref="F103" r:id="rId6" display="https://podminky.urs.cz/item/CS_URS_2023_02/013284000"/>
    <hyperlink ref="F106" r:id="rId7" display="https://podminky.urs.cz/item/CS_URS_2023_02/020001000"/>
    <hyperlink ref="F109" r:id="rId8" display="https://podminky.urs.cz/item/CS_URS_2023_02/030001000"/>
    <hyperlink ref="F111" r:id="rId9" display="https://podminky.urs.cz/item/CS_URS_2023_02/034002000"/>
    <hyperlink ref="F114" r:id="rId10" display="https://podminky.urs.cz/item/CS_URS_2023_02/040001000"/>
    <hyperlink ref="F116" r:id="rId11" display="https://podminky.urs.cz/item/CS_URS_2023_02/043134000"/>
    <hyperlink ref="F119" r:id="rId12" display="https://podminky.urs.cz/item/CS_URS_2023_02/045002000"/>
    <hyperlink ref="F122" r:id="rId13" display="https://podminky.urs.cz/item/CS_URS_2023_02/052002000"/>
    <hyperlink ref="F125" r:id="rId14" display="https://podminky.urs.cz/item/CS_URS_2023_02/090001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7" customWidth="1"/>
    <col min="2" max="2" width="1.667969" style="287" customWidth="1"/>
    <col min="3" max="4" width="5" style="287" customWidth="1"/>
    <col min="5" max="5" width="11.66016" style="287" customWidth="1"/>
    <col min="6" max="6" width="9.160156" style="287" customWidth="1"/>
    <col min="7" max="7" width="5" style="287" customWidth="1"/>
    <col min="8" max="8" width="77.83203" style="287" customWidth="1"/>
    <col min="9" max="10" width="20" style="287" customWidth="1"/>
    <col min="11" max="11" width="1.667969" style="287" customWidth="1"/>
  </cols>
  <sheetData>
    <row r="1" s="1" customFormat="1" ht="37.5" customHeight="1"/>
    <row r="2" s="1" customFormat="1" ht="7.5" customHeight="1">
      <c r="B2" s="288"/>
      <c r="C2" s="289"/>
      <c r="D2" s="289"/>
      <c r="E2" s="289"/>
      <c r="F2" s="289"/>
      <c r="G2" s="289"/>
      <c r="H2" s="289"/>
      <c r="I2" s="289"/>
      <c r="J2" s="289"/>
      <c r="K2" s="290"/>
    </row>
    <row r="3" s="17" customFormat="1" ht="45" customHeight="1">
      <c r="B3" s="291"/>
      <c r="C3" s="292" t="s">
        <v>1530</v>
      </c>
      <c r="D3" s="292"/>
      <c r="E3" s="292"/>
      <c r="F3" s="292"/>
      <c r="G3" s="292"/>
      <c r="H3" s="292"/>
      <c r="I3" s="292"/>
      <c r="J3" s="292"/>
      <c r="K3" s="293"/>
    </row>
    <row r="4" s="1" customFormat="1" ht="25.5" customHeight="1">
      <c r="B4" s="294"/>
      <c r="C4" s="295" t="s">
        <v>1531</v>
      </c>
      <c r="D4" s="295"/>
      <c r="E4" s="295"/>
      <c r="F4" s="295"/>
      <c r="G4" s="295"/>
      <c r="H4" s="295"/>
      <c r="I4" s="295"/>
      <c r="J4" s="295"/>
      <c r="K4" s="296"/>
    </row>
    <row r="5" s="1" customFormat="1" ht="5.25" customHeight="1">
      <c r="B5" s="294"/>
      <c r="C5" s="297"/>
      <c r="D5" s="297"/>
      <c r="E5" s="297"/>
      <c r="F5" s="297"/>
      <c r="G5" s="297"/>
      <c r="H5" s="297"/>
      <c r="I5" s="297"/>
      <c r="J5" s="297"/>
      <c r="K5" s="296"/>
    </row>
    <row r="6" s="1" customFormat="1" ht="15" customHeight="1">
      <c r="B6" s="294"/>
      <c r="C6" s="298" t="s">
        <v>1532</v>
      </c>
      <c r="D6" s="298"/>
      <c r="E6" s="298"/>
      <c r="F6" s="298"/>
      <c r="G6" s="298"/>
      <c r="H6" s="298"/>
      <c r="I6" s="298"/>
      <c r="J6" s="298"/>
      <c r="K6" s="296"/>
    </row>
    <row r="7" s="1" customFormat="1" ht="15" customHeight="1">
      <c r="B7" s="299"/>
      <c r="C7" s="298" t="s">
        <v>1533</v>
      </c>
      <c r="D7" s="298"/>
      <c r="E7" s="298"/>
      <c r="F7" s="298"/>
      <c r="G7" s="298"/>
      <c r="H7" s="298"/>
      <c r="I7" s="298"/>
      <c r="J7" s="298"/>
      <c r="K7" s="296"/>
    </row>
    <row r="8" s="1" customFormat="1" ht="12.75" customHeight="1">
      <c r="B8" s="299"/>
      <c r="C8" s="298"/>
      <c r="D8" s="298"/>
      <c r="E8" s="298"/>
      <c r="F8" s="298"/>
      <c r="G8" s="298"/>
      <c r="H8" s="298"/>
      <c r="I8" s="298"/>
      <c r="J8" s="298"/>
      <c r="K8" s="296"/>
    </row>
    <row r="9" s="1" customFormat="1" ht="15" customHeight="1">
      <c r="B9" s="299"/>
      <c r="C9" s="298" t="s">
        <v>1534</v>
      </c>
      <c r="D9" s="298"/>
      <c r="E9" s="298"/>
      <c r="F9" s="298"/>
      <c r="G9" s="298"/>
      <c r="H9" s="298"/>
      <c r="I9" s="298"/>
      <c r="J9" s="298"/>
      <c r="K9" s="296"/>
    </row>
    <row r="10" s="1" customFormat="1" ht="15" customHeight="1">
      <c r="B10" s="299"/>
      <c r="C10" s="298"/>
      <c r="D10" s="298" t="s">
        <v>1535</v>
      </c>
      <c r="E10" s="298"/>
      <c r="F10" s="298"/>
      <c r="G10" s="298"/>
      <c r="H10" s="298"/>
      <c r="I10" s="298"/>
      <c r="J10" s="298"/>
      <c r="K10" s="296"/>
    </row>
    <row r="11" s="1" customFormat="1" ht="15" customHeight="1">
      <c r="B11" s="299"/>
      <c r="C11" s="300"/>
      <c r="D11" s="298" t="s">
        <v>1536</v>
      </c>
      <c r="E11" s="298"/>
      <c r="F11" s="298"/>
      <c r="G11" s="298"/>
      <c r="H11" s="298"/>
      <c r="I11" s="298"/>
      <c r="J11" s="298"/>
      <c r="K11" s="296"/>
    </row>
    <row r="12" s="1" customFormat="1" ht="15" customHeight="1">
      <c r="B12" s="299"/>
      <c r="C12" s="300"/>
      <c r="D12" s="298"/>
      <c r="E12" s="298"/>
      <c r="F12" s="298"/>
      <c r="G12" s="298"/>
      <c r="H12" s="298"/>
      <c r="I12" s="298"/>
      <c r="J12" s="298"/>
      <c r="K12" s="296"/>
    </row>
    <row r="13" s="1" customFormat="1" ht="15" customHeight="1">
      <c r="B13" s="299"/>
      <c r="C13" s="300"/>
      <c r="D13" s="301" t="s">
        <v>1537</v>
      </c>
      <c r="E13" s="298"/>
      <c r="F13" s="298"/>
      <c r="G13" s="298"/>
      <c r="H13" s="298"/>
      <c r="I13" s="298"/>
      <c r="J13" s="298"/>
      <c r="K13" s="296"/>
    </row>
    <row r="14" s="1" customFormat="1" ht="12.75" customHeight="1">
      <c r="B14" s="299"/>
      <c r="C14" s="300"/>
      <c r="D14" s="300"/>
      <c r="E14" s="300"/>
      <c r="F14" s="300"/>
      <c r="G14" s="300"/>
      <c r="H14" s="300"/>
      <c r="I14" s="300"/>
      <c r="J14" s="300"/>
      <c r="K14" s="296"/>
    </row>
    <row r="15" s="1" customFormat="1" ht="15" customHeight="1">
      <c r="B15" s="299"/>
      <c r="C15" s="300"/>
      <c r="D15" s="298" t="s">
        <v>1538</v>
      </c>
      <c r="E15" s="298"/>
      <c r="F15" s="298"/>
      <c r="G15" s="298"/>
      <c r="H15" s="298"/>
      <c r="I15" s="298"/>
      <c r="J15" s="298"/>
      <c r="K15" s="296"/>
    </row>
    <row r="16" s="1" customFormat="1" ht="15" customHeight="1">
      <c r="B16" s="299"/>
      <c r="C16" s="300"/>
      <c r="D16" s="298" t="s">
        <v>1539</v>
      </c>
      <c r="E16" s="298"/>
      <c r="F16" s="298"/>
      <c r="G16" s="298"/>
      <c r="H16" s="298"/>
      <c r="I16" s="298"/>
      <c r="J16" s="298"/>
      <c r="K16" s="296"/>
    </row>
    <row r="17" s="1" customFormat="1" ht="15" customHeight="1">
      <c r="B17" s="299"/>
      <c r="C17" s="300"/>
      <c r="D17" s="298" t="s">
        <v>1540</v>
      </c>
      <c r="E17" s="298"/>
      <c r="F17" s="298"/>
      <c r="G17" s="298"/>
      <c r="H17" s="298"/>
      <c r="I17" s="298"/>
      <c r="J17" s="298"/>
      <c r="K17" s="296"/>
    </row>
    <row r="18" s="1" customFormat="1" ht="15" customHeight="1">
      <c r="B18" s="299"/>
      <c r="C18" s="300"/>
      <c r="D18" s="300"/>
      <c r="E18" s="302" t="s">
        <v>82</v>
      </c>
      <c r="F18" s="298" t="s">
        <v>1541</v>
      </c>
      <c r="G18" s="298"/>
      <c r="H18" s="298"/>
      <c r="I18" s="298"/>
      <c r="J18" s="298"/>
      <c r="K18" s="296"/>
    </row>
    <row r="19" s="1" customFormat="1" ht="15" customHeight="1">
      <c r="B19" s="299"/>
      <c r="C19" s="300"/>
      <c r="D19" s="300"/>
      <c r="E19" s="302" t="s">
        <v>1542</v>
      </c>
      <c r="F19" s="298" t="s">
        <v>1543</v>
      </c>
      <c r="G19" s="298"/>
      <c r="H19" s="298"/>
      <c r="I19" s="298"/>
      <c r="J19" s="298"/>
      <c r="K19" s="296"/>
    </row>
    <row r="20" s="1" customFormat="1" ht="15" customHeight="1">
      <c r="B20" s="299"/>
      <c r="C20" s="300"/>
      <c r="D20" s="300"/>
      <c r="E20" s="302" t="s">
        <v>1544</v>
      </c>
      <c r="F20" s="298" t="s">
        <v>1545</v>
      </c>
      <c r="G20" s="298"/>
      <c r="H20" s="298"/>
      <c r="I20" s="298"/>
      <c r="J20" s="298"/>
      <c r="K20" s="296"/>
    </row>
    <row r="21" s="1" customFormat="1" ht="15" customHeight="1">
      <c r="B21" s="299"/>
      <c r="C21" s="300"/>
      <c r="D21" s="300"/>
      <c r="E21" s="302" t="s">
        <v>1546</v>
      </c>
      <c r="F21" s="298" t="s">
        <v>1547</v>
      </c>
      <c r="G21" s="298"/>
      <c r="H21" s="298"/>
      <c r="I21" s="298"/>
      <c r="J21" s="298"/>
      <c r="K21" s="296"/>
    </row>
    <row r="22" s="1" customFormat="1" ht="15" customHeight="1">
      <c r="B22" s="299"/>
      <c r="C22" s="300"/>
      <c r="D22" s="300"/>
      <c r="E22" s="302" t="s">
        <v>1548</v>
      </c>
      <c r="F22" s="298" t="s">
        <v>1549</v>
      </c>
      <c r="G22" s="298"/>
      <c r="H22" s="298"/>
      <c r="I22" s="298"/>
      <c r="J22" s="298"/>
      <c r="K22" s="296"/>
    </row>
    <row r="23" s="1" customFormat="1" ht="15" customHeight="1">
      <c r="B23" s="299"/>
      <c r="C23" s="300"/>
      <c r="D23" s="300"/>
      <c r="E23" s="302" t="s">
        <v>1550</v>
      </c>
      <c r="F23" s="298" t="s">
        <v>1551</v>
      </c>
      <c r="G23" s="298"/>
      <c r="H23" s="298"/>
      <c r="I23" s="298"/>
      <c r="J23" s="298"/>
      <c r="K23" s="296"/>
    </row>
    <row r="24" s="1" customFormat="1" ht="12.75" customHeight="1">
      <c r="B24" s="299"/>
      <c r="C24" s="300"/>
      <c r="D24" s="300"/>
      <c r="E24" s="300"/>
      <c r="F24" s="300"/>
      <c r="G24" s="300"/>
      <c r="H24" s="300"/>
      <c r="I24" s="300"/>
      <c r="J24" s="300"/>
      <c r="K24" s="296"/>
    </row>
    <row r="25" s="1" customFormat="1" ht="15" customHeight="1">
      <c r="B25" s="299"/>
      <c r="C25" s="298" t="s">
        <v>1552</v>
      </c>
      <c r="D25" s="298"/>
      <c r="E25" s="298"/>
      <c r="F25" s="298"/>
      <c r="G25" s="298"/>
      <c r="H25" s="298"/>
      <c r="I25" s="298"/>
      <c r="J25" s="298"/>
      <c r="K25" s="296"/>
    </row>
    <row r="26" s="1" customFormat="1" ht="15" customHeight="1">
      <c r="B26" s="299"/>
      <c r="C26" s="298" t="s">
        <v>1553</v>
      </c>
      <c r="D26" s="298"/>
      <c r="E26" s="298"/>
      <c r="F26" s="298"/>
      <c r="G26" s="298"/>
      <c r="H26" s="298"/>
      <c r="I26" s="298"/>
      <c r="J26" s="298"/>
      <c r="K26" s="296"/>
    </row>
    <row r="27" s="1" customFormat="1" ht="15" customHeight="1">
      <c r="B27" s="299"/>
      <c r="C27" s="298"/>
      <c r="D27" s="298" t="s">
        <v>1554</v>
      </c>
      <c r="E27" s="298"/>
      <c r="F27" s="298"/>
      <c r="G27" s="298"/>
      <c r="H27" s="298"/>
      <c r="I27" s="298"/>
      <c r="J27" s="298"/>
      <c r="K27" s="296"/>
    </row>
    <row r="28" s="1" customFormat="1" ht="15" customHeight="1">
      <c r="B28" s="299"/>
      <c r="C28" s="300"/>
      <c r="D28" s="298" t="s">
        <v>1555</v>
      </c>
      <c r="E28" s="298"/>
      <c r="F28" s="298"/>
      <c r="G28" s="298"/>
      <c r="H28" s="298"/>
      <c r="I28" s="298"/>
      <c r="J28" s="298"/>
      <c r="K28" s="296"/>
    </row>
    <row r="29" s="1" customFormat="1" ht="12.75" customHeight="1">
      <c r="B29" s="299"/>
      <c r="C29" s="300"/>
      <c r="D29" s="300"/>
      <c r="E29" s="300"/>
      <c r="F29" s="300"/>
      <c r="G29" s="300"/>
      <c r="H29" s="300"/>
      <c r="I29" s="300"/>
      <c r="J29" s="300"/>
      <c r="K29" s="296"/>
    </row>
    <row r="30" s="1" customFormat="1" ht="15" customHeight="1">
      <c r="B30" s="299"/>
      <c r="C30" s="300"/>
      <c r="D30" s="298" t="s">
        <v>1556</v>
      </c>
      <c r="E30" s="298"/>
      <c r="F30" s="298"/>
      <c r="G30" s="298"/>
      <c r="H30" s="298"/>
      <c r="I30" s="298"/>
      <c r="J30" s="298"/>
      <c r="K30" s="296"/>
    </row>
    <row r="31" s="1" customFormat="1" ht="15" customHeight="1">
      <c r="B31" s="299"/>
      <c r="C31" s="300"/>
      <c r="D31" s="298" t="s">
        <v>1557</v>
      </c>
      <c r="E31" s="298"/>
      <c r="F31" s="298"/>
      <c r="G31" s="298"/>
      <c r="H31" s="298"/>
      <c r="I31" s="298"/>
      <c r="J31" s="298"/>
      <c r="K31" s="296"/>
    </row>
    <row r="32" s="1" customFormat="1" ht="12.75" customHeight="1">
      <c r="B32" s="299"/>
      <c r="C32" s="300"/>
      <c r="D32" s="300"/>
      <c r="E32" s="300"/>
      <c r="F32" s="300"/>
      <c r="G32" s="300"/>
      <c r="H32" s="300"/>
      <c r="I32" s="300"/>
      <c r="J32" s="300"/>
      <c r="K32" s="296"/>
    </row>
    <row r="33" s="1" customFormat="1" ht="15" customHeight="1">
      <c r="B33" s="299"/>
      <c r="C33" s="300"/>
      <c r="D33" s="298" t="s">
        <v>1558</v>
      </c>
      <c r="E33" s="298"/>
      <c r="F33" s="298"/>
      <c r="G33" s="298"/>
      <c r="H33" s="298"/>
      <c r="I33" s="298"/>
      <c r="J33" s="298"/>
      <c r="K33" s="296"/>
    </row>
    <row r="34" s="1" customFormat="1" ht="15" customHeight="1">
      <c r="B34" s="299"/>
      <c r="C34" s="300"/>
      <c r="D34" s="298" t="s">
        <v>1559</v>
      </c>
      <c r="E34" s="298"/>
      <c r="F34" s="298"/>
      <c r="G34" s="298"/>
      <c r="H34" s="298"/>
      <c r="I34" s="298"/>
      <c r="J34" s="298"/>
      <c r="K34" s="296"/>
    </row>
    <row r="35" s="1" customFormat="1" ht="15" customHeight="1">
      <c r="B35" s="299"/>
      <c r="C35" s="300"/>
      <c r="D35" s="298" t="s">
        <v>1560</v>
      </c>
      <c r="E35" s="298"/>
      <c r="F35" s="298"/>
      <c r="G35" s="298"/>
      <c r="H35" s="298"/>
      <c r="I35" s="298"/>
      <c r="J35" s="298"/>
      <c r="K35" s="296"/>
    </row>
    <row r="36" s="1" customFormat="1" ht="15" customHeight="1">
      <c r="B36" s="299"/>
      <c r="C36" s="300"/>
      <c r="D36" s="298"/>
      <c r="E36" s="301" t="s">
        <v>122</v>
      </c>
      <c r="F36" s="298"/>
      <c r="G36" s="298" t="s">
        <v>1561</v>
      </c>
      <c r="H36" s="298"/>
      <c r="I36" s="298"/>
      <c r="J36" s="298"/>
      <c r="K36" s="296"/>
    </row>
    <row r="37" s="1" customFormat="1" ht="30.75" customHeight="1">
      <c r="B37" s="299"/>
      <c r="C37" s="300"/>
      <c r="D37" s="298"/>
      <c r="E37" s="301" t="s">
        <v>1562</v>
      </c>
      <c r="F37" s="298"/>
      <c r="G37" s="298" t="s">
        <v>1563</v>
      </c>
      <c r="H37" s="298"/>
      <c r="I37" s="298"/>
      <c r="J37" s="298"/>
      <c r="K37" s="296"/>
    </row>
    <row r="38" s="1" customFormat="1" ht="15" customHeight="1">
      <c r="B38" s="299"/>
      <c r="C38" s="300"/>
      <c r="D38" s="298"/>
      <c r="E38" s="301" t="s">
        <v>57</v>
      </c>
      <c r="F38" s="298"/>
      <c r="G38" s="298" t="s">
        <v>1564</v>
      </c>
      <c r="H38" s="298"/>
      <c r="I38" s="298"/>
      <c r="J38" s="298"/>
      <c r="K38" s="296"/>
    </row>
    <row r="39" s="1" customFormat="1" ht="15" customHeight="1">
      <c r="B39" s="299"/>
      <c r="C39" s="300"/>
      <c r="D39" s="298"/>
      <c r="E39" s="301" t="s">
        <v>58</v>
      </c>
      <c r="F39" s="298"/>
      <c r="G39" s="298" t="s">
        <v>1565</v>
      </c>
      <c r="H39" s="298"/>
      <c r="I39" s="298"/>
      <c r="J39" s="298"/>
      <c r="K39" s="296"/>
    </row>
    <row r="40" s="1" customFormat="1" ht="15" customHeight="1">
      <c r="B40" s="299"/>
      <c r="C40" s="300"/>
      <c r="D40" s="298"/>
      <c r="E40" s="301" t="s">
        <v>123</v>
      </c>
      <c r="F40" s="298"/>
      <c r="G40" s="298" t="s">
        <v>1566</v>
      </c>
      <c r="H40" s="298"/>
      <c r="I40" s="298"/>
      <c r="J40" s="298"/>
      <c r="K40" s="296"/>
    </row>
    <row r="41" s="1" customFormat="1" ht="15" customHeight="1">
      <c r="B41" s="299"/>
      <c r="C41" s="300"/>
      <c r="D41" s="298"/>
      <c r="E41" s="301" t="s">
        <v>124</v>
      </c>
      <c r="F41" s="298"/>
      <c r="G41" s="298" t="s">
        <v>1567</v>
      </c>
      <c r="H41" s="298"/>
      <c r="I41" s="298"/>
      <c r="J41" s="298"/>
      <c r="K41" s="296"/>
    </row>
    <row r="42" s="1" customFormat="1" ht="15" customHeight="1">
      <c r="B42" s="299"/>
      <c r="C42" s="300"/>
      <c r="D42" s="298"/>
      <c r="E42" s="301" t="s">
        <v>1568</v>
      </c>
      <c r="F42" s="298"/>
      <c r="G42" s="298" t="s">
        <v>1569</v>
      </c>
      <c r="H42" s="298"/>
      <c r="I42" s="298"/>
      <c r="J42" s="298"/>
      <c r="K42" s="296"/>
    </row>
    <row r="43" s="1" customFormat="1" ht="15" customHeight="1">
      <c r="B43" s="299"/>
      <c r="C43" s="300"/>
      <c r="D43" s="298"/>
      <c r="E43" s="301"/>
      <c r="F43" s="298"/>
      <c r="G43" s="298" t="s">
        <v>1570</v>
      </c>
      <c r="H43" s="298"/>
      <c r="I43" s="298"/>
      <c r="J43" s="298"/>
      <c r="K43" s="296"/>
    </row>
    <row r="44" s="1" customFormat="1" ht="15" customHeight="1">
      <c r="B44" s="299"/>
      <c r="C44" s="300"/>
      <c r="D44" s="298"/>
      <c r="E44" s="301" t="s">
        <v>1571</v>
      </c>
      <c r="F44" s="298"/>
      <c r="G44" s="298" t="s">
        <v>1572</v>
      </c>
      <c r="H44" s="298"/>
      <c r="I44" s="298"/>
      <c r="J44" s="298"/>
      <c r="K44" s="296"/>
    </row>
    <row r="45" s="1" customFormat="1" ht="15" customHeight="1">
      <c r="B45" s="299"/>
      <c r="C45" s="300"/>
      <c r="D45" s="298"/>
      <c r="E45" s="301" t="s">
        <v>126</v>
      </c>
      <c r="F45" s="298"/>
      <c r="G45" s="298" t="s">
        <v>1573</v>
      </c>
      <c r="H45" s="298"/>
      <c r="I45" s="298"/>
      <c r="J45" s="298"/>
      <c r="K45" s="296"/>
    </row>
    <row r="46" s="1" customFormat="1" ht="12.75" customHeight="1">
      <c r="B46" s="299"/>
      <c r="C46" s="300"/>
      <c r="D46" s="298"/>
      <c r="E46" s="298"/>
      <c r="F46" s="298"/>
      <c r="G46" s="298"/>
      <c r="H46" s="298"/>
      <c r="I46" s="298"/>
      <c r="J46" s="298"/>
      <c r="K46" s="296"/>
    </row>
    <row r="47" s="1" customFormat="1" ht="15" customHeight="1">
      <c r="B47" s="299"/>
      <c r="C47" s="300"/>
      <c r="D47" s="298" t="s">
        <v>1574</v>
      </c>
      <c r="E47" s="298"/>
      <c r="F47" s="298"/>
      <c r="G47" s="298"/>
      <c r="H47" s="298"/>
      <c r="I47" s="298"/>
      <c r="J47" s="298"/>
      <c r="K47" s="296"/>
    </row>
    <row r="48" s="1" customFormat="1" ht="15" customHeight="1">
      <c r="B48" s="299"/>
      <c r="C48" s="300"/>
      <c r="D48" s="300"/>
      <c r="E48" s="298" t="s">
        <v>1575</v>
      </c>
      <c r="F48" s="298"/>
      <c r="G48" s="298"/>
      <c r="H48" s="298"/>
      <c r="I48" s="298"/>
      <c r="J48" s="298"/>
      <c r="K48" s="296"/>
    </row>
    <row r="49" s="1" customFormat="1" ht="15" customHeight="1">
      <c r="B49" s="299"/>
      <c r="C49" s="300"/>
      <c r="D49" s="300"/>
      <c r="E49" s="298" t="s">
        <v>1576</v>
      </c>
      <c r="F49" s="298"/>
      <c r="G49" s="298"/>
      <c r="H49" s="298"/>
      <c r="I49" s="298"/>
      <c r="J49" s="298"/>
      <c r="K49" s="296"/>
    </row>
    <row r="50" s="1" customFormat="1" ht="15" customHeight="1">
      <c r="B50" s="299"/>
      <c r="C50" s="300"/>
      <c r="D50" s="300"/>
      <c r="E50" s="298" t="s">
        <v>1577</v>
      </c>
      <c r="F50" s="298"/>
      <c r="G50" s="298"/>
      <c r="H50" s="298"/>
      <c r="I50" s="298"/>
      <c r="J50" s="298"/>
      <c r="K50" s="296"/>
    </row>
    <row r="51" s="1" customFormat="1" ht="15" customHeight="1">
      <c r="B51" s="299"/>
      <c r="C51" s="300"/>
      <c r="D51" s="298" t="s">
        <v>1578</v>
      </c>
      <c r="E51" s="298"/>
      <c r="F51" s="298"/>
      <c r="G51" s="298"/>
      <c r="H51" s="298"/>
      <c r="I51" s="298"/>
      <c r="J51" s="298"/>
      <c r="K51" s="296"/>
    </row>
    <row r="52" s="1" customFormat="1" ht="25.5" customHeight="1">
      <c r="B52" s="294"/>
      <c r="C52" s="295" t="s">
        <v>1579</v>
      </c>
      <c r="D52" s="295"/>
      <c r="E52" s="295"/>
      <c r="F52" s="295"/>
      <c r="G52" s="295"/>
      <c r="H52" s="295"/>
      <c r="I52" s="295"/>
      <c r="J52" s="295"/>
      <c r="K52" s="296"/>
    </row>
    <row r="53" s="1" customFormat="1" ht="5.25" customHeight="1">
      <c r="B53" s="294"/>
      <c r="C53" s="297"/>
      <c r="D53" s="297"/>
      <c r="E53" s="297"/>
      <c r="F53" s="297"/>
      <c r="G53" s="297"/>
      <c r="H53" s="297"/>
      <c r="I53" s="297"/>
      <c r="J53" s="297"/>
      <c r="K53" s="296"/>
    </row>
    <row r="54" s="1" customFormat="1" ht="15" customHeight="1">
      <c r="B54" s="294"/>
      <c r="C54" s="298" t="s">
        <v>1580</v>
      </c>
      <c r="D54" s="298"/>
      <c r="E54" s="298"/>
      <c r="F54" s="298"/>
      <c r="G54" s="298"/>
      <c r="H54" s="298"/>
      <c r="I54" s="298"/>
      <c r="J54" s="298"/>
      <c r="K54" s="296"/>
    </row>
    <row r="55" s="1" customFormat="1" ht="15" customHeight="1">
      <c r="B55" s="294"/>
      <c r="C55" s="298" t="s">
        <v>1581</v>
      </c>
      <c r="D55" s="298"/>
      <c r="E55" s="298"/>
      <c r="F55" s="298"/>
      <c r="G55" s="298"/>
      <c r="H55" s="298"/>
      <c r="I55" s="298"/>
      <c r="J55" s="298"/>
      <c r="K55" s="296"/>
    </row>
    <row r="56" s="1" customFormat="1" ht="12.75" customHeight="1">
      <c r="B56" s="294"/>
      <c r="C56" s="298"/>
      <c r="D56" s="298"/>
      <c r="E56" s="298"/>
      <c r="F56" s="298"/>
      <c r="G56" s="298"/>
      <c r="H56" s="298"/>
      <c r="I56" s="298"/>
      <c r="J56" s="298"/>
      <c r="K56" s="296"/>
    </row>
    <row r="57" s="1" customFormat="1" ht="15" customHeight="1">
      <c r="B57" s="294"/>
      <c r="C57" s="298" t="s">
        <v>1582</v>
      </c>
      <c r="D57" s="298"/>
      <c r="E57" s="298"/>
      <c r="F57" s="298"/>
      <c r="G57" s="298"/>
      <c r="H57" s="298"/>
      <c r="I57" s="298"/>
      <c r="J57" s="298"/>
      <c r="K57" s="296"/>
    </row>
    <row r="58" s="1" customFormat="1" ht="15" customHeight="1">
      <c r="B58" s="294"/>
      <c r="C58" s="300"/>
      <c r="D58" s="298" t="s">
        <v>1583</v>
      </c>
      <c r="E58" s="298"/>
      <c r="F58" s="298"/>
      <c r="G58" s="298"/>
      <c r="H58" s="298"/>
      <c r="I58" s="298"/>
      <c r="J58" s="298"/>
      <c r="K58" s="296"/>
    </row>
    <row r="59" s="1" customFormat="1" ht="15" customHeight="1">
      <c r="B59" s="294"/>
      <c r="C59" s="300"/>
      <c r="D59" s="298" t="s">
        <v>1584</v>
      </c>
      <c r="E59" s="298"/>
      <c r="F59" s="298"/>
      <c r="G59" s="298"/>
      <c r="H59" s="298"/>
      <c r="I59" s="298"/>
      <c r="J59" s="298"/>
      <c r="K59" s="296"/>
    </row>
    <row r="60" s="1" customFormat="1" ht="15" customHeight="1">
      <c r="B60" s="294"/>
      <c r="C60" s="300"/>
      <c r="D60" s="298" t="s">
        <v>1585</v>
      </c>
      <c r="E60" s="298"/>
      <c r="F60" s="298"/>
      <c r="G60" s="298"/>
      <c r="H60" s="298"/>
      <c r="I60" s="298"/>
      <c r="J60" s="298"/>
      <c r="K60" s="296"/>
    </row>
    <row r="61" s="1" customFormat="1" ht="15" customHeight="1">
      <c r="B61" s="294"/>
      <c r="C61" s="300"/>
      <c r="D61" s="298" t="s">
        <v>1586</v>
      </c>
      <c r="E61" s="298"/>
      <c r="F61" s="298"/>
      <c r="G61" s="298"/>
      <c r="H61" s="298"/>
      <c r="I61" s="298"/>
      <c r="J61" s="298"/>
      <c r="K61" s="296"/>
    </row>
    <row r="62" s="1" customFormat="1" ht="15" customHeight="1">
      <c r="B62" s="294"/>
      <c r="C62" s="300"/>
      <c r="D62" s="303" t="s">
        <v>1587</v>
      </c>
      <c r="E62" s="303"/>
      <c r="F62" s="303"/>
      <c r="G62" s="303"/>
      <c r="H62" s="303"/>
      <c r="I62" s="303"/>
      <c r="J62" s="303"/>
      <c r="K62" s="296"/>
    </row>
    <row r="63" s="1" customFormat="1" ht="15" customHeight="1">
      <c r="B63" s="294"/>
      <c r="C63" s="300"/>
      <c r="D63" s="298" t="s">
        <v>1588</v>
      </c>
      <c r="E63" s="298"/>
      <c r="F63" s="298"/>
      <c r="G63" s="298"/>
      <c r="H63" s="298"/>
      <c r="I63" s="298"/>
      <c r="J63" s="298"/>
      <c r="K63" s="296"/>
    </row>
    <row r="64" s="1" customFormat="1" ht="12.75" customHeight="1">
      <c r="B64" s="294"/>
      <c r="C64" s="300"/>
      <c r="D64" s="300"/>
      <c r="E64" s="304"/>
      <c r="F64" s="300"/>
      <c r="G64" s="300"/>
      <c r="H64" s="300"/>
      <c r="I64" s="300"/>
      <c r="J64" s="300"/>
      <c r="K64" s="296"/>
    </row>
    <row r="65" s="1" customFormat="1" ht="15" customHeight="1">
      <c r="B65" s="294"/>
      <c r="C65" s="300"/>
      <c r="D65" s="298" t="s">
        <v>1589</v>
      </c>
      <c r="E65" s="298"/>
      <c r="F65" s="298"/>
      <c r="G65" s="298"/>
      <c r="H65" s="298"/>
      <c r="I65" s="298"/>
      <c r="J65" s="298"/>
      <c r="K65" s="296"/>
    </row>
    <row r="66" s="1" customFormat="1" ht="15" customHeight="1">
      <c r="B66" s="294"/>
      <c r="C66" s="300"/>
      <c r="D66" s="303" t="s">
        <v>1590</v>
      </c>
      <c r="E66" s="303"/>
      <c r="F66" s="303"/>
      <c r="G66" s="303"/>
      <c r="H66" s="303"/>
      <c r="I66" s="303"/>
      <c r="J66" s="303"/>
      <c r="K66" s="296"/>
    </row>
    <row r="67" s="1" customFormat="1" ht="15" customHeight="1">
      <c r="B67" s="294"/>
      <c r="C67" s="300"/>
      <c r="D67" s="298" t="s">
        <v>1591</v>
      </c>
      <c r="E67" s="298"/>
      <c r="F67" s="298"/>
      <c r="G67" s="298"/>
      <c r="H67" s="298"/>
      <c r="I67" s="298"/>
      <c r="J67" s="298"/>
      <c r="K67" s="296"/>
    </row>
    <row r="68" s="1" customFormat="1" ht="15" customHeight="1">
      <c r="B68" s="294"/>
      <c r="C68" s="300"/>
      <c r="D68" s="298" t="s">
        <v>1592</v>
      </c>
      <c r="E68" s="298"/>
      <c r="F68" s="298"/>
      <c r="G68" s="298"/>
      <c r="H68" s="298"/>
      <c r="I68" s="298"/>
      <c r="J68" s="298"/>
      <c r="K68" s="296"/>
    </row>
    <row r="69" s="1" customFormat="1" ht="15" customHeight="1">
      <c r="B69" s="294"/>
      <c r="C69" s="300"/>
      <c r="D69" s="298" t="s">
        <v>1593</v>
      </c>
      <c r="E69" s="298"/>
      <c r="F69" s="298"/>
      <c r="G69" s="298"/>
      <c r="H69" s="298"/>
      <c r="I69" s="298"/>
      <c r="J69" s="298"/>
      <c r="K69" s="296"/>
    </row>
    <row r="70" s="1" customFormat="1" ht="15" customHeight="1">
      <c r="B70" s="294"/>
      <c r="C70" s="300"/>
      <c r="D70" s="298" t="s">
        <v>1594</v>
      </c>
      <c r="E70" s="298"/>
      <c r="F70" s="298"/>
      <c r="G70" s="298"/>
      <c r="H70" s="298"/>
      <c r="I70" s="298"/>
      <c r="J70" s="298"/>
      <c r="K70" s="296"/>
    </row>
    <row r="71" s="1" customFormat="1" ht="12.75" customHeight="1">
      <c r="B71" s="305"/>
      <c r="C71" s="306"/>
      <c r="D71" s="306"/>
      <c r="E71" s="306"/>
      <c r="F71" s="306"/>
      <c r="G71" s="306"/>
      <c r="H71" s="306"/>
      <c r="I71" s="306"/>
      <c r="J71" s="306"/>
      <c r="K71" s="307"/>
    </row>
    <row r="72" s="1" customFormat="1" ht="18.75" customHeight="1">
      <c r="B72" s="308"/>
      <c r="C72" s="308"/>
      <c r="D72" s="308"/>
      <c r="E72" s="308"/>
      <c r="F72" s="308"/>
      <c r="G72" s="308"/>
      <c r="H72" s="308"/>
      <c r="I72" s="308"/>
      <c r="J72" s="308"/>
      <c r="K72" s="309"/>
    </row>
    <row r="73" s="1" customFormat="1" ht="18.75" customHeight="1">
      <c r="B73" s="309"/>
      <c r="C73" s="309"/>
      <c r="D73" s="309"/>
      <c r="E73" s="309"/>
      <c r="F73" s="309"/>
      <c r="G73" s="309"/>
      <c r="H73" s="309"/>
      <c r="I73" s="309"/>
      <c r="J73" s="309"/>
      <c r="K73" s="309"/>
    </row>
    <row r="74" s="1" customFormat="1" ht="7.5" customHeight="1">
      <c r="B74" s="310"/>
      <c r="C74" s="311"/>
      <c r="D74" s="311"/>
      <c r="E74" s="311"/>
      <c r="F74" s="311"/>
      <c r="G74" s="311"/>
      <c r="H74" s="311"/>
      <c r="I74" s="311"/>
      <c r="J74" s="311"/>
      <c r="K74" s="312"/>
    </row>
    <row r="75" s="1" customFormat="1" ht="45" customHeight="1">
      <c r="B75" s="313"/>
      <c r="C75" s="314" t="s">
        <v>1595</v>
      </c>
      <c r="D75" s="314"/>
      <c r="E75" s="314"/>
      <c r="F75" s="314"/>
      <c r="G75" s="314"/>
      <c r="H75" s="314"/>
      <c r="I75" s="314"/>
      <c r="J75" s="314"/>
      <c r="K75" s="315"/>
    </row>
    <row r="76" s="1" customFormat="1" ht="17.25" customHeight="1">
      <c r="B76" s="313"/>
      <c r="C76" s="316" t="s">
        <v>1596</v>
      </c>
      <c r="D76" s="316"/>
      <c r="E76" s="316"/>
      <c r="F76" s="316" t="s">
        <v>1597</v>
      </c>
      <c r="G76" s="317"/>
      <c r="H76" s="316" t="s">
        <v>58</v>
      </c>
      <c r="I76" s="316" t="s">
        <v>61</v>
      </c>
      <c r="J76" s="316" t="s">
        <v>1598</v>
      </c>
      <c r="K76" s="315"/>
    </row>
    <row r="77" s="1" customFormat="1" ht="17.25" customHeight="1">
      <c r="B77" s="313"/>
      <c r="C77" s="318" t="s">
        <v>1599</v>
      </c>
      <c r="D77" s="318"/>
      <c r="E77" s="318"/>
      <c r="F77" s="319" t="s">
        <v>1600</v>
      </c>
      <c r="G77" s="320"/>
      <c r="H77" s="318"/>
      <c r="I77" s="318"/>
      <c r="J77" s="318" t="s">
        <v>1601</v>
      </c>
      <c r="K77" s="315"/>
    </row>
    <row r="78" s="1" customFormat="1" ht="5.25" customHeight="1">
      <c r="B78" s="313"/>
      <c r="C78" s="321"/>
      <c r="D78" s="321"/>
      <c r="E78" s="321"/>
      <c r="F78" s="321"/>
      <c r="G78" s="322"/>
      <c r="H78" s="321"/>
      <c r="I78" s="321"/>
      <c r="J78" s="321"/>
      <c r="K78" s="315"/>
    </row>
    <row r="79" s="1" customFormat="1" ht="15" customHeight="1">
      <c r="B79" s="313"/>
      <c r="C79" s="301" t="s">
        <v>57</v>
      </c>
      <c r="D79" s="323"/>
      <c r="E79" s="323"/>
      <c r="F79" s="324" t="s">
        <v>1602</v>
      </c>
      <c r="G79" s="325"/>
      <c r="H79" s="301" t="s">
        <v>1603</v>
      </c>
      <c r="I79" s="301" t="s">
        <v>1604</v>
      </c>
      <c r="J79" s="301">
        <v>20</v>
      </c>
      <c r="K79" s="315"/>
    </row>
    <row r="80" s="1" customFormat="1" ht="15" customHeight="1">
      <c r="B80" s="313"/>
      <c r="C80" s="301" t="s">
        <v>1605</v>
      </c>
      <c r="D80" s="301"/>
      <c r="E80" s="301"/>
      <c r="F80" s="324" t="s">
        <v>1602</v>
      </c>
      <c r="G80" s="325"/>
      <c r="H80" s="301" t="s">
        <v>1606</v>
      </c>
      <c r="I80" s="301" t="s">
        <v>1604</v>
      </c>
      <c r="J80" s="301">
        <v>120</v>
      </c>
      <c r="K80" s="315"/>
    </row>
    <row r="81" s="1" customFormat="1" ht="15" customHeight="1">
      <c r="B81" s="326"/>
      <c r="C81" s="301" t="s">
        <v>1607</v>
      </c>
      <c r="D81" s="301"/>
      <c r="E81" s="301"/>
      <c r="F81" s="324" t="s">
        <v>1608</v>
      </c>
      <c r="G81" s="325"/>
      <c r="H81" s="301" t="s">
        <v>1609</v>
      </c>
      <c r="I81" s="301" t="s">
        <v>1604</v>
      </c>
      <c r="J81" s="301">
        <v>50</v>
      </c>
      <c r="K81" s="315"/>
    </row>
    <row r="82" s="1" customFormat="1" ht="15" customHeight="1">
      <c r="B82" s="326"/>
      <c r="C82" s="301" t="s">
        <v>1610</v>
      </c>
      <c r="D82" s="301"/>
      <c r="E82" s="301"/>
      <c r="F82" s="324" t="s">
        <v>1602</v>
      </c>
      <c r="G82" s="325"/>
      <c r="H82" s="301" t="s">
        <v>1611</v>
      </c>
      <c r="I82" s="301" t="s">
        <v>1612</v>
      </c>
      <c r="J82" s="301"/>
      <c r="K82" s="315"/>
    </row>
    <row r="83" s="1" customFormat="1" ht="15" customHeight="1">
      <c r="B83" s="326"/>
      <c r="C83" s="327" t="s">
        <v>1613</v>
      </c>
      <c r="D83" s="327"/>
      <c r="E83" s="327"/>
      <c r="F83" s="328" t="s">
        <v>1608</v>
      </c>
      <c r="G83" s="327"/>
      <c r="H83" s="327" t="s">
        <v>1614</v>
      </c>
      <c r="I83" s="327" t="s">
        <v>1604</v>
      </c>
      <c r="J83" s="327">
        <v>15</v>
      </c>
      <c r="K83" s="315"/>
    </row>
    <row r="84" s="1" customFormat="1" ht="15" customHeight="1">
      <c r="B84" s="326"/>
      <c r="C84" s="327" t="s">
        <v>1615</v>
      </c>
      <c r="D84" s="327"/>
      <c r="E84" s="327"/>
      <c r="F84" s="328" t="s">
        <v>1608</v>
      </c>
      <c r="G84" s="327"/>
      <c r="H84" s="327" t="s">
        <v>1616</v>
      </c>
      <c r="I84" s="327" t="s">
        <v>1604</v>
      </c>
      <c r="J84" s="327">
        <v>15</v>
      </c>
      <c r="K84" s="315"/>
    </row>
    <row r="85" s="1" customFormat="1" ht="15" customHeight="1">
      <c r="B85" s="326"/>
      <c r="C85" s="327" t="s">
        <v>1617</v>
      </c>
      <c r="D85" s="327"/>
      <c r="E85" s="327"/>
      <c r="F85" s="328" t="s">
        <v>1608</v>
      </c>
      <c r="G85" s="327"/>
      <c r="H85" s="327" t="s">
        <v>1618</v>
      </c>
      <c r="I85" s="327" t="s">
        <v>1604</v>
      </c>
      <c r="J85" s="327">
        <v>20</v>
      </c>
      <c r="K85" s="315"/>
    </row>
    <row r="86" s="1" customFormat="1" ht="15" customHeight="1">
      <c r="B86" s="326"/>
      <c r="C86" s="327" t="s">
        <v>1619</v>
      </c>
      <c r="D86" s="327"/>
      <c r="E86" s="327"/>
      <c r="F86" s="328" t="s">
        <v>1608</v>
      </c>
      <c r="G86" s="327"/>
      <c r="H86" s="327" t="s">
        <v>1620</v>
      </c>
      <c r="I86" s="327" t="s">
        <v>1604</v>
      </c>
      <c r="J86" s="327">
        <v>20</v>
      </c>
      <c r="K86" s="315"/>
    </row>
    <row r="87" s="1" customFormat="1" ht="15" customHeight="1">
      <c r="B87" s="326"/>
      <c r="C87" s="301" t="s">
        <v>1621</v>
      </c>
      <c r="D87" s="301"/>
      <c r="E87" s="301"/>
      <c r="F87" s="324" t="s">
        <v>1608</v>
      </c>
      <c r="G87" s="325"/>
      <c r="H87" s="301" t="s">
        <v>1622</v>
      </c>
      <c r="I87" s="301" t="s">
        <v>1604</v>
      </c>
      <c r="J87" s="301">
        <v>50</v>
      </c>
      <c r="K87" s="315"/>
    </row>
    <row r="88" s="1" customFormat="1" ht="15" customHeight="1">
      <c r="B88" s="326"/>
      <c r="C88" s="301" t="s">
        <v>1623</v>
      </c>
      <c r="D88" s="301"/>
      <c r="E88" s="301"/>
      <c r="F88" s="324" t="s">
        <v>1608</v>
      </c>
      <c r="G88" s="325"/>
      <c r="H88" s="301" t="s">
        <v>1624</v>
      </c>
      <c r="I88" s="301" t="s">
        <v>1604</v>
      </c>
      <c r="J88" s="301">
        <v>20</v>
      </c>
      <c r="K88" s="315"/>
    </row>
    <row r="89" s="1" customFormat="1" ht="15" customHeight="1">
      <c r="B89" s="326"/>
      <c r="C89" s="301" t="s">
        <v>1625</v>
      </c>
      <c r="D89" s="301"/>
      <c r="E89" s="301"/>
      <c r="F89" s="324" t="s">
        <v>1608</v>
      </c>
      <c r="G89" s="325"/>
      <c r="H89" s="301" t="s">
        <v>1626</v>
      </c>
      <c r="I89" s="301" t="s">
        <v>1604</v>
      </c>
      <c r="J89" s="301">
        <v>20</v>
      </c>
      <c r="K89" s="315"/>
    </row>
    <row r="90" s="1" customFormat="1" ht="15" customHeight="1">
      <c r="B90" s="326"/>
      <c r="C90" s="301" t="s">
        <v>1627</v>
      </c>
      <c r="D90" s="301"/>
      <c r="E90" s="301"/>
      <c r="F90" s="324" t="s">
        <v>1608</v>
      </c>
      <c r="G90" s="325"/>
      <c r="H90" s="301" t="s">
        <v>1628</v>
      </c>
      <c r="I90" s="301" t="s">
        <v>1604</v>
      </c>
      <c r="J90" s="301">
        <v>50</v>
      </c>
      <c r="K90" s="315"/>
    </row>
    <row r="91" s="1" customFormat="1" ht="15" customHeight="1">
      <c r="B91" s="326"/>
      <c r="C91" s="301" t="s">
        <v>1629</v>
      </c>
      <c r="D91" s="301"/>
      <c r="E91" s="301"/>
      <c r="F91" s="324" t="s">
        <v>1608</v>
      </c>
      <c r="G91" s="325"/>
      <c r="H91" s="301" t="s">
        <v>1629</v>
      </c>
      <c r="I91" s="301" t="s">
        <v>1604</v>
      </c>
      <c r="J91" s="301">
        <v>50</v>
      </c>
      <c r="K91" s="315"/>
    </row>
    <row r="92" s="1" customFormat="1" ht="15" customHeight="1">
      <c r="B92" s="326"/>
      <c r="C92" s="301" t="s">
        <v>1630</v>
      </c>
      <c r="D92" s="301"/>
      <c r="E92" s="301"/>
      <c r="F92" s="324" t="s">
        <v>1608</v>
      </c>
      <c r="G92" s="325"/>
      <c r="H92" s="301" t="s">
        <v>1631</v>
      </c>
      <c r="I92" s="301" t="s">
        <v>1604</v>
      </c>
      <c r="J92" s="301">
        <v>255</v>
      </c>
      <c r="K92" s="315"/>
    </row>
    <row r="93" s="1" customFormat="1" ht="15" customHeight="1">
      <c r="B93" s="326"/>
      <c r="C93" s="301" t="s">
        <v>1632</v>
      </c>
      <c r="D93" s="301"/>
      <c r="E93" s="301"/>
      <c r="F93" s="324" t="s">
        <v>1602</v>
      </c>
      <c r="G93" s="325"/>
      <c r="H93" s="301" t="s">
        <v>1633</v>
      </c>
      <c r="I93" s="301" t="s">
        <v>1634</v>
      </c>
      <c r="J93" s="301"/>
      <c r="K93" s="315"/>
    </row>
    <row r="94" s="1" customFormat="1" ht="15" customHeight="1">
      <c r="B94" s="326"/>
      <c r="C94" s="301" t="s">
        <v>1635</v>
      </c>
      <c r="D94" s="301"/>
      <c r="E94" s="301"/>
      <c r="F94" s="324" t="s">
        <v>1602</v>
      </c>
      <c r="G94" s="325"/>
      <c r="H94" s="301" t="s">
        <v>1636</v>
      </c>
      <c r="I94" s="301" t="s">
        <v>1637</v>
      </c>
      <c r="J94" s="301"/>
      <c r="K94" s="315"/>
    </row>
    <row r="95" s="1" customFormat="1" ht="15" customHeight="1">
      <c r="B95" s="326"/>
      <c r="C95" s="301" t="s">
        <v>1638</v>
      </c>
      <c r="D95" s="301"/>
      <c r="E95" s="301"/>
      <c r="F95" s="324" t="s">
        <v>1602</v>
      </c>
      <c r="G95" s="325"/>
      <c r="H95" s="301" t="s">
        <v>1638</v>
      </c>
      <c r="I95" s="301" t="s">
        <v>1637</v>
      </c>
      <c r="J95" s="301"/>
      <c r="K95" s="315"/>
    </row>
    <row r="96" s="1" customFormat="1" ht="15" customHeight="1">
      <c r="B96" s="326"/>
      <c r="C96" s="301" t="s">
        <v>42</v>
      </c>
      <c r="D96" s="301"/>
      <c r="E96" s="301"/>
      <c r="F96" s="324" t="s">
        <v>1602</v>
      </c>
      <c r="G96" s="325"/>
      <c r="H96" s="301" t="s">
        <v>1639</v>
      </c>
      <c r="I96" s="301" t="s">
        <v>1637</v>
      </c>
      <c r="J96" s="301"/>
      <c r="K96" s="315"/>
    </row>
    <row r="97" s="1" customFormat="1" ht="15" customHeight="1">
      <c r="B97" s="326"/>
      <c r="C97" s="301" t="s">
        <v>52</v>
      </c>
      <c r="D97" s="301"/>
      <c r="E97" s="301"/>
      <c r="F97" s="324" t="s">
        <v>1602</v>
      </c>
      <c r="G97" s="325"/>
      <c r="H97" s="301" t="s">
        <v>1640</v>
      </c>
      <c r="I97" s="301" t="s">
        <v>1637</v>
      </c>
      <c r="J97" s="301"/>
      <c r="K97" s="315"/>
    </row>
    <row r="98" s="1" customFormat="1" ht="15" customHeight="1">
      <c r="B98" s="329"/>
      <c r="C98" s="330"/>
      <c r="D98" s="330"/>
      <c r="E98" s="330"/>
      <c r="F98" s="330"/>
      <c r="G98" s="330"/>
      <c r="H98" s="330"/>
      <c r="I98" s="330"/>
      <c r="J98" s="330"/>
      <c r="K98" s="331"/>
    </row>
    <row r="99" s="1" customFormat="1" ht="18.75" customHeight="1">
      <c r="B99" s="332"/>
      <c r="C99" s="333"/>
      <c r="D99" s="333"/>
      <c r="E99" s="333"/>
      <c r="F99" s="333"/>
      <c r="G99" s="333"/>
      <c r="H99" s="333"/>
      <c r="I99" s="333"/>
      <c r="J99" s="333"/>
      <c r="K99" s="332"/>
    </row>
    <row r="100" s="1" customFormat="1" ht="18.75" customHeight="1">
      <c r="B100" s="309"/>
      <c r="C100" s="309"/>
      <c r="D100" s="309"/>
      <c r="E100" s="309"/>
      <c r="F100" s="309"/>
      <c r="G100" s="309"/>
      <c r="H100" s="309"/>
      <c r="I100" s="309"/>
      <c r="J100" s="309"/>
      <c r="K100" s="309"/>
    </row>
    <row r="101" s="1" customFormat="1" ht="7.5" customHeight="1">
      <c r="B101" s="310"/>
      <c r="C101" s="311"/>
      <c r="D101" s="311"/>
      <c r="E101" s="311"/>
      <c r="F101" s="311"/>
      <c r="G101" s="311"/>
      <c r="H101" s="311"/>
      <c r="I101" s="311"/>
      <c r="J101" s="311"/>
      <c r="K101" s="312"/>
    </row>
    <row r="102" s="1" customFormat="1" ht="45" customHeight="1">
      <c r="B102" s="313"/>
      <c r="C102" s="314" t="s">
        <v>1641</v>
      </c>
      <c r="D102" s="314"/>
      <c r="E102" s="314"/>
      <c r="F102" s="314"/>
      <c r="G102" s="314"/>
      <c r="H102" s="314"/>
      <c r="I102" s="314"/>
      <c r="J102" s="314"/>
      <c r="K102" s="315"/>
    </row>
    <row r="103" s="1" customFormat="1" ht="17.25" customHeight="1">
      <c r="B103" s="313"/>
      <c r="C103" s="316" t="s">
        <v>1596</v>
      </c>
      <c r="D103" s="316"/>
      <c r="E103" s="316"/>
      <c r="F103" s="316" t="s">
        <v>1597</v>
      </c>
      <c r="G103" s="317"/>
      <c r="H103" s="316" t="s">
        <v>58</v>
      </c>
      <c r="I103" s="316" t="s">
        <v>61</v>
      </c>
      <c r="J103" s="316" t="s">
        <v>1598</v>
      </c>
      <c r="K103" s="315"/>
    </row>
    <row r="104" s="1" customFormat="1" ht="17.25" customHeight="1">
      <c r="B104" s="313"/>
      <c r="C104" s="318" t="s">
        <v>1599</v>
      </c>
      <c r="D104" s="318"/>
      <c r="E104" s="318"/>
      <c r="F104" s="319" t="s">
        <v>1600</v>
      </c>
      <c r="G104" s="320"/>
      <c r="H104" s="318"/>
      <c r="I104" s="318"/>
      <c r="J104" s="318" t="s">
        <v>1601</v>
      </c>
      <c r="K104" s="315"/>
    </row>
    <row r="105" s="1" customFormat="1" ht="5.25" customHeight="1">
      <c r="B105" s="313"/>
      <c r="C105" s="316"/>
      <c r="D105" s="316"/>
      <c r="E105" s="316"/>
      <c r="F105" s="316"/>
      <c r="G105" s="334"/>
      <c r="H105" s="316"/>
      <c r="I105" s="316"/>
      <c r="J105" s="316"/>
      <c r="K105" s="315"/>
    </row>
    <row r="106" s="1" customFormat="1" ht="15" customHeight="1">
      <c r="B106" s="313"/>
      <c r="C106" s="301" t="s">
        <v>57</v>
      </c>
      <c r="D106" s="323"/>
      <c r="E106" s="323"/>
      <c r="F106" s="324" t="s">
        <v>1602</v>
      </c>
      <c r="G106" s="301"/>
      <c r="H106" s="301" t="s">
        <v>1642</v>
      </c>
      <c r="I106" s="301" t="s">
        <v>1604</v>
      </c>
      <c r="J106" s="301">
        <v>20</v>
      </c>
      <c r="K106" s="315"/>
    </row>
    <row r="107" s="1" customFormat="1" ht="15" customHeight="1">
      <c r="B107" s="313"/>
      <c r="C107" s="301" t="s">
        <v>1605</v>
      </c>
      <c r="D107" s="301"/>
      <c r="E107" s="301"/>
      <c r="F107" s="324" t="s">
        <v>1602</v>
      </c>
      <c r="G107" s="301"/>
      <c r="H107" s="301" t="s">
        <v>1642</v>
      </c>
      <c r="I107" s="301" t="s">
        <v>1604</v>
      </c>
      <c r="J107" s="301">
        <v>120</v>
      </c>
      <c r="K107" s="315"/>
    </row>
    <row r="108" s="1" customFormat="1" ht="15" customHeight="1">
      <c r="B108" s="326"/>
      <c r="C108" s="301" t="s">
        <v>1607</v>
      </c>
      <c r="D108" s="301"/>
      <c r="E108" s="301"/>
      <c r="F108" s="324" t="s">
        <v>1608</v>
      </c>
      <c r="G108" s="301"/>
      <c r="H108" s="301" t="s">
        <v>1642</v>
      </c>
      <c r="I108" s="301" t="s">
        <v>1604</v>
      </c>
      <c r="J108" s="301">
        <v>50</v>
      </c>
      <c r="K108" s="315"/>
    </row>
    <row r="109" s="1" customFormat="1" ht="15" customHeight="1">
      <c r="B109" s="326"/>
      <c r="C109" s="301" t="s">
        <v>1610</v>
      </c>
      <c r="D109" s="301"/>
      <c r="E109" s="301"/>
      <c r="F109" s="324" t="s">
        <v>1602</v>
      </c>
      <c r="G109" s="301"/>
      <c r="H109" s="301" t="s">
        <v>1642</v>
      </c>
      <c r="I109" s="301" t="s">
        <v>1612</v>
      </c>
      <c r="J109" s="301"/>
      <c r="K109" s="315"/>
    </row>
    <row r="110" s="1" customFormat="1" ht="15" customHeight="1">
      <c r="B110" s="326"/>
      <c r="C110" s="301" t="s">
        <v>1621</v>
      </c>
      <c r="D110" s="301"/>
      <c r="E110" s="301"/>
      <c r="F110" s="324" t="s">
        <v>1608</v>
      </c>
      <c r="G110" s="301"/>
      <c r="H110" s="301" t="s">
        <v>1642</v>
      </c>
      <c r="I110" s="301" t="s">
        <v>1604</v>
      </c>
      <c r="J110" s="301">
        <v>50</v>
      </c>
      <c r="K110" s="315"/>
    </row>
    <row r="111" s="1" customFormat="1" ht="15" customHeight="1">
      <c r="B111" s="326"/>
      <c r="C111" s="301" t="s">
        <v>1629</v>
      </c>
      <c r="D111" s="301"/>
      <c r="E111" s="301"/>
      <c r="F111" s="324" t="s">
        <v>1608</v>
      </c>
      <c r="G111" s="301"/>
      <c r="H111" s="301" t="s">
        <v>1642</v>
      </c>
      <c r="I111" s="301" t="s">
        <v>1604</v>
      </c>
      <c r="J111" s="301">
        <v>50</v>
      </c>
      <c r="K111" s="315"/>
    </row>
    <row r="112" s="1" customFormat="1" ht="15" customHeight="1">
      <c r="B112" s="326"/>
      <c r="C112" s="301" t="s">
        <v>1627</v>
      </c>
      <c r="D112" s="301"/>
      <c r="E112" s="301"/>
      <c r="F112" s="324" t="s">
        <v>1608</v>
      </c>
      <c r="G112" s="301"/>
      <c r="H112" s="301" t="s">
        <v>1642</v>
      </c>
      <c r="I112" s="301" t="s">
        <v>1604</v>
      </c>
      <c r="J112" s="301">
        <v>50</v>
      </c>
      <c r="K112" s="315"/>
    </row>
    <row r="113" s="1" customFormat="1" ht="15" customHeight="1">
      <c r="B113" s="326"/>
      <c r="C113" s="301" t="s">
        <v>57</v>
      </c>
      <c r="D113" s="301"/>
      <c r="E113" s="301"/>
      <c r="F113" s="324" t="s">
        <v>1602</v>
      </c>
      <c r="G113" s="301"/>
      <c r="H113" s="301" t="s">
        <v>1643</v>
      </c>
      <c r="I113" s="301" t="s">
        <v>1604</v>
      </c>
      <c r="J113" s="301">
        <v>20</v>
      </c>
      <c r="K113" s="315"/>
    </row>
    <row r="114" s="1" customFormat="1" ht="15" customHeight="1">
      <c r="B114" s="326"/>
      <c r="C114" s="301" t="s">
        <v>1644</v>
      </c>
      <c r="D114" s="301"/>
      <c r="E114" s="301"/>
      <c r="F114" s="324" t="s">
        <v>1602</v>
      </c>
      <c r="G114" s="301"/>
      <c r="H114" s="301" t="s">
        <v>1645</v>
      </c>
      <c r="I114" s="301" t="s">
        <v>1604</v>
      </c>
      <c r="J114" s="301">
        <v>120</v>
      </c>
      <c r="K114" s="315"/>
    </row>
    <row r="115" s="1" customFormat="1" ht="15" customHeight="1">
      <c r="B115" s="326"/>
      <c r="C115" s="301" t="s">
        <v>42</v>
      </c>
      <c r="D115" s="301"/>
      <c r="E115" s="301"/>
      <c r="F115" s="324" t="s">
        <v>1602</v>
      </c>
      <c r="G115" s="301"/>
      <c r="H115" s="301" t="s">
        <v>1646</v>
      </c>
      <c r="I115" s="301" t="s">
        <v>1637</v>
      </c>
      <c r="J115" s="301"/>
      <c r="K115" s="315"/>
    </row>
    <row r="116" s="1" customFormat="1" ht="15" customHeight="1">
      <c r="B116" s="326"/>
      <c r="C116" s="301" t="s">
        <v>52</v>
      </c>
      <c r="D116" s="301"/>
      <c r="E116" s="301"/>
      <c r="F116" s="324" t="s">
        <v>1602</v>
      </c>
      <c r="G116" s="301"/>
      <c r="H116" s="301" t="s">
        <v>1647</v>
      </c>
      <c r="I116" s="301" t="s">
        <v>1637</v>
      </c>
      <c r="J116" s="301"/>
      <c r="K116" s="315"/>
    </row>
    <row r="117" s="1" customFormat="1" ht="15" customHeight="1">
      <c r="B117" s="326"/>
      <c r="C117" s="301" t="s">
        <v>61</v>
      </c>
      <c r="D117" s="301"/>
      <c r="E117" s="301"/>
      <c r="F117" s="324" t="s">
        <v>1602</v>
      </c>
      <c r="G117" s="301"/>
      <c r="H117" s="301" t="s">
        <v>1648</v>
      </c>
      <c r="I117" s="301" t="s">
        <v>1649</v>
      </c>
      <c r="J117" s="301"/>
      <c r="K117" s="315"/>
    </row>
    <row r="118" s="1" customFormat="1" ht="15" customHeight="1">
      <c r="B118" s="329"/>
      <c r="C118" s="335"/>
      <c r="D118" s="335"/>
      <c r="E118" s="335"/>
      <c r="F118" s="335"/>
      <c r="G118" s="335"/>
      <c r="H118" s="335"/>
      <c r="I118" s="335"/>
      <c r="J118" s="335"/>
      <c r="K118" s="331"/>
    </row>
    <row r="119" s="1" customFormat="1" ht="18.75" customHeight="1">
      <c r="B119" s="336"/>
      <c r="C119" s="337"/>
      <c r="D119" s="337"/>
      <c r="E119" s="337"/>
      <c r="F119" s="338"/>
      <c r="G119" s="337"/>
      <c r="H119" s="337"/>
      <c r="I119" s="337"/>
      <c r="J119" s="337"/>
      <c r="K119" s="336"/>
    </row>
    <row r="120" s="1" customFormat="1" ht="18.75" customHeight="1">
      <c r="B120" s="309"/>
      <c r="C120" s="309"/>
      <c r="D120" s="309"/>
      <c r="E120" s="309"/>
      <c r="F120" s="309"/>
      <c r="G120" s="309"/>
      <c r="H120" s="309"/>
      <c r="I120" s="309"/>
      <c r="J120" s="309"/>
      <c r="K120" s="309"/>
    </row>
    <row r="121" s="1" customFormat="1" ht="7.5" customHeight="1">
      <c r="B121" s="339"/>
      <c r="C121" s="340"/>
      <c r="D121" s="340"/>
      <c r="E121" s="340"/>
      <c r="F121" s="340"/>
      <c r="G121" s="340"/>
      <c r="H121" s="340"/>
      <c r="I121" s="340"/>
      <c r="J121" s="340"/>
      <c r="K121" s="341"/>
    </row>
    <row r="122" s="1" customFormat="1" ht="45" customHeight="1">
      <c r="B122" s="342"/>
      <c r="C122" s="292" t="s">
        <v>1650</v>
      </c>
      <c r="D122" s="292"/>
      <c r="E122" s="292"/>
      <c r="F122" s="292"/>
      <c r="G122" s="292"/>
      <c r="H122" s="292"/>
      <c r="I122" s="292"/>
      <c r="J122" s="292"/>
      <c r="K122" s="343"/>
    </row>
    <row r="123" s="1" customFormat="1" ht="17.25" customHeight="1">
      <c r="B123" s="344"/>
      <c r="C123" s="316" t="s">
        <v>1596</v>
      </c>
      <c r="D123" s="316"/>
      <c r="E123" s="316"/>
      <c r="F123" s="316" t="s">
        <v>1597</v>
      </c>
      <c r="G123" s="317"/>
      <c r="H123" s="316" t="s">
        <v>58</v>
      </c>
      <c r="I123" s="316" t="s">
        <v>61</v>
      </c>
      <c r="J123" s="316" t="s">
        <v>1598</v>
      </c>
      <c r="K123" s="345"/>
    </row>
    <row r="124" s="1" customFormat="1" ht="17.25" customHeight="1">
      <c r="B124" s="344"/>
      <c r="C124" s="318" t="s">
        <v>1599</v>
      </c>
      <c r="D124" s="318"/>
      <c r="E124" s="318"/>
      <c r="F124" s="319" t="s">
        <v>1600</v>
      </c>
      <c r="G124" s="320"/>
      <c r="H124" s="318"/>
      <c r="I124" s="318"/>
      <c r="J124" s="318" t="s">
        <v>1601</v>
      </c>
      <c r="K124" s="345"/>
    </row>
    <row r="125" s="1" customFormat="1" ht="5.25" customHeight="1">
      <c r="B125" s="346"/>
      <c r="C125" s="321"/>
      <c r="D125" s="321"/>
      <c r="E125" s="321"/>
      <c r="F125" s="321"/>
      <c r="G125" s="347"/>
      <c r="H125" s="321"/>
      <c r="I125" s="321"/>
      <c r="J125" s="321"/>
      <c r="K125" s="348"/>
    </row>
    <row r="126" s="1" customFormat="1" ht="15" customHeight="1">
      <c r="B126" s="346"/>
      <c r="C126" s="301" t="s">
        <v>1605</v>
      </c>
      <c r="D126" s="323"/>
      <c r="E126" s="323"/>
      <c r="F126" s="324" t="s">
        <v>1602</v>
      </c>
      <c r="G126" s="301"/>
      <c r="H126" s="301" t="s">
        <v>1642</v>
      </c>
      <c r="I126" s="301" t="s">
        <v>1604</v>
      </c>
      <c r="J126" s="301">
        <v>120</v>
      </c>
      <c r="K126" s="349"/>
    </row>
    <row r="127" s="1" customFormat="1" ht="15" customHeight="1">
      <c r="B127" s="346"/>
      <c r="C127" s="301" t="s">
        <v>1651</v>
      </c>
      <c r="D127" s="301"/>
      <c r="E127" s="301"/>
      <c r="F127" s="324" t="s">
        <v>1602</v>
      </c>
      <c r="G127" s="301"/>
      <c r="H127" s="301" t="s">
        <v>1652</v>
      </c>
      <c r="I127" s="301" t="s">
        <v>1604</v>
      </c>
      <c r="J127" s="301" t="s">
        <v>1653</v>
      </c>
      <c r="K127" s="349"/>
    </row>
    <row r="128" s="1" customFormat="1" ht="15" customHeight="1">
      <c r="B128" s="346"/>
      <c r="C128" s="301" t="s">
        <v>1550</v>
      </c>
      <c r="D128" s="301"/>
      <c r="E128" s="301"/>
      <c r="F128" s="324" t="s">
        <v>1602</v>
      </c>
      <c r="G128" s="301"/>
      <c r="H128" s="301" t="s">
        <v>1654</v>
      </c>
      <c r="I128" s="301" t="s">
        <v>1604</v>
      </c>
      <c r="J128" s="301" t="s">
        <v>1653</v>
      </c>
      <c r="K128" s="349"/>
    </row>
    <row r="129" s="1" customFormat="1" ht="15" customHeight="1">
      <c r="B129" s="346"/>
      <c r="C129" s="301" t="s">
        <v>1613</v>
      </c>
      <c r="D129" s="301"/>
      <c r="E129" s="301"/>
      <c r="F129" s="324" t="s">
        <v>1608</v>
      </c>
      <c r="G129" s="301"/>
      <c r="H129" s="301" t="s">
        <v>1614</v>
      </c>
      <c r="I129" s="301" t="s">
        <v>1604</v>
      </c>
      <c r="J129" s="301">
        <v>15</v>
      </c>
      <c r="K129" s="349"/>
    </row>
    <row r="130" s="1" customFormat="1" ht="15" customHeight="1">
      <c r="B130" s="346"/>
      <c r="C130" s="327" t="s">
        <v>1615</v>
      </c>
      <c r="D130" s="327"/>
      <c r="E130" s="327"/>
      <c r="F130" s="328" t="s">
        <v>1608</v>
      </c>
      <c r="G130" s="327"/>
      <c r="H130" s="327" t="s">
        <v>1616</v>
      </c>
      <c r="I130" s="327" t="s">
        <v>1604</v>
      </c>
      <c r="J130" s="327">
        <v>15</v>
      </c>
      <c r="K130" s="349"/>
    </row>
    <row r="131" s="1" customFormat="1" ht="15" customHeight="1">
      <c r="B131" s="346"/>
      <c r="C131" s="327" t="s">
        <v>1617</v>
      </c>
      <c r="D131" s="327"/>
      <c r="E131" s="327"/>
      <c r="F131" s="328" t="s">
        <v>1608</v>
      </c>
      <c r="G131" s="327"/>
      <c r="H131" s="327" t="s">
        <v>1618</v>
      </c>
      <c r="I131" s="327" t="s">
        <v>1604</v>
      </c>
      <c r="J131" s="327">
        <v>20</v>
      </c>
      <c r="K131" s="349"/>
    </row>
    <row r="132" s="1" customFormat="1" ht="15" customHeight="1">
      <c r="B132" s="346"/>
      <c r="C132" s="327" t="s">
        <v>1619</v>
      </c>
      <c r="D132" s="327"/>
      <c r="E132" s="327"/>
      <c r="F132" s="328" t="s">
        <v>1608</v>
      </c>
      <c r="G132" s="327"/>
      <c r="H132" s="327" t="s">
        <v>1620</v>
      </c>
      <c r="I132" s="327" t="s">
        <v>1604</v>
      </c>
      <c r="J132" s="327">
        <v>20</v>
      </c>
      <c r="K132" s="349"/>
    </row>
    <row r="133" s="1" customFormat="1" ht="15" customHeight="1">
      <c r="B133" s="346"/>
      <c r="C133" s="301" t="s">
        <v>1607</v>
      </c>
      <c r="D133" s="301"/>
      <c r="E133" s="301"/>
      <c r="F133" s="324" t="s">
        <v>1608</v>
      </c>
      <c r="G133" s="301"/>
      <c r="H133" s="301" t="s">
        <v>1642</v>
      </c>
      <c r="I133" s="301" t="s">
        <v>1604</v>
      </c>
      <c r="J133" s="301">
        <v>50</v>
      </c>
      <c r="K133" s="349"/>
    </row>
    <row r="134" s="1" customFormat="1" ht="15" customHeight="1">
      <c r="B134" s="346"/>
      <c r="C134" s="301" t="s">
        <v>1621</v>
      </c>
      <c r="D134" s="301"/>
      <c r="E134" s="301"/>
      <c r="F134" s="324" t="s">
        <v>1608</v>
      </c>
      <c r="G134" s="301"/>
      <c r="H134" s="301" t="s">
        <v>1642</v>
      </c>
      <c r="I134" s="301" t="s">
        <v>1604</v>
      </c>
      <c r="J134" s="301">
        <v>50</v>
      </c>
      <c r="K134" s="349"/>
    </row>
    <row r="135" s="1" customFormat="1" ht="15" customHeight="1">
      <c r="B135" s="346"/>
      <c r="C135" s="301" t="s">
        <v>1627</v>
      </c>
      <c r="D135" s="301"/>
      <c r="E135" s="301"/>
      <c r="F135" s="324" t="s">
        <v>1608</v>
      </c>
      <c r="G135" s="301"/>
      <c r="H135" s="301" t="s">
        <v>1642</v>
      </c>
      <c r="I135" s="301" t="s">
        <v>1604</v>
      </c>
      <c r="J135" s="301">
        <v>50</v>
      </c>
      <c r="K135" s="349"/>
    </row>
    <row r="136" s="1" customFormat="1" ht="15" customHeight="1">
      <c r="B136" s="346"/>
      <c r="C136" s="301" t="s">
        <v>1629</v>
      </c>
      <c r="D136" s="301"/>
      <c r="E136" s="301"/>
      <c r="F136" s="324" t="s">
        <v>1608</v>
      </c>
      <c r="G136" s="301"/>
      <c r="H136" s="301" t="s">
        <v>1642</v>
      </c>
      <c r="I136" s="301" t="s">
        <v>1604</v>
      </c>
      <c r="J136" s="301">
        <v>50</v>
      </c>
      <c r="K136" s="349"/>
    </row>
    <row r="137" s="1" customFormat="1" ht="15" customHeight="1">
      <c r="B137" s="346"/>
      <c r="C137" s="301" t="s">
        <v>1630</v>
      </c>
      <c r="D137" s="301"/>
      <c r="E137" s="301"/>
      <c r="F137" s="324" t="s">
        <v>1608</v>
      </c>
      <c r="G137" s="301"/>
      <c r="H137" s="301" t="s">
        <v>1655</v>
      </c>
      <c r="I137" s="301" t="s">
        <v>1604</v>
      </c>
      <c r="J137" s="301">
        <v>255</v>
      </c>
      <c r="K137" s="349"/>
    </row>
    <row r="138" s="1" customFormat="1" ht="15" customHeight="1">
      <c r="B138" s="346"/>
      <c r="C138" s="301" t="s">
        <v>1632</v>
      </c>
      <c r="D138" s="301"/>
      <c r="E138" s="301"/>
      <c r="F138" s="324" t="s">
        <v>1602</v>
      </c>
      <c r="G138" s="301"/>
      <c r="H138" s="301" t="s">
        <v>1656</v>
      </c>
      <c r="I138" s="301" t="s">
        <v>1634</v>
      </c>
      <c r="J138" s="301"/>
      <c r="K138" s="349"/>
    </row>
    <row r="139" s="1" customFormat="1" ht="15" customHeight="1">
      <c r="B139" s="346"/>
      <c r="C139" s="301" t="s">
        <v>1635</v>
      </c>
      <c r="D139" s="301"/>
      <c r="E139" s="301"/>
      <c r="F139" s="324" t="s">
        <v>1602</v>
      </c>
      <c r="G139" s="301"/>
      <c r="H139" s="301" t="s">
        <v>1657</v>
      </c>
      <c r="I139" s="301" t="s">
        <v>1637</v>
      </c>
      <c r="J139" s="301"/>
      <c r="K139" s="349"/>
    </row>
    <row r="140" s="1" customFormat="1" ht="15" customHeight="1">
      <c r="B140" s="346"/>
      <c r="C140" s="301" t="s">
        <v>1638</v>
      </c>
      <c r="D140" s="301"/>
      <c r="E140" s="301"/>
      <c r="F140" s="324" t="s">
        <v>1602</v>
      </c>
      <c r="G140" s="301"/>
      <c r="H140" s="301" t="s">
        <v>1638</v>
      </c>
      <c r="I140" s="301" t="s">
        <v>1637</v>
      </c>
      <c r="J140" s="301"/>
      <c r="K140" s="349"/>
    </row>
    <row r="141" s="1" customFormat="1" ht="15" customHeight="1">
      <c r="B141" s="346"/>
      <c r="C141" s="301" t="s">
        <v>42</v>
      </c>
      <c r="D141" s="301"/>
      <c r="E141" s="301"/>
      <c r="F141" s="324" t="s">
        <v>1602</v>
      </c>
      <c r="G141" s="301"/>
      <c r="H141" s="301" t="s">
        <v>1658</v>
      </c>
      <c r="I141" s="301" t="s">
        <v>1637</v>
      </c>
      <c r="J141" s="301"/>
      <c r="K141" s="349"/>
    </row>
    <row r="142" s="1" customFormat="1" ht="15" customHeight="1">
      <c r="B142" s="346"/>
      <c r="C142" s="301" t="s">
        <v>1659</v>
      </c>
      <c r="D142" s="301"/>
      <c r="E142" s="301"/>
      <c r="F142" s="324" t="s">
        <v>1602</v>
      </c>
      <c r="G142" s="301"/>
      <c r="H142" s="301" t="s">
        <v>1660</v>
      </c>
      <c r="I142" s="301" t="s">
        <v>1637</v>
      </c>
      <c r="J142" s="301"/>
      <c r="K142" s="349"/>
    </row>
    <row r="143" s="1" customFormat="1" ht="15" customHeight="1">
      <c r="B143" s="350"/>
      <c r="C143" s="351"/>
      <c r="D143" s="351"/>
      <c r="E143" s="351"/>
      <c r="F143" s="351"/>
      <c r="G143" s="351"/>
      <c r="H143" s="351"/>
      <c r="I143" s="351"/>
      <c r="J143" s="351"/>
      <c r="K143" s="352"/>
    </row>
    <row r="144" s="1" customFormat="1" ht="18.75" customHeight="1">
      <c r="B144" s="337"/>
      <c r="C144" s="337"/>
      <c r="D144" s="337"/>
      <c r="E144" s="337"/>
      <c r="F144" s="338"/>
      <c r="G144" s="337"/>
      <c r="H144" s="337"/>
      <c r="I144" s="337"/>
      <c r="J144" s="337"/>
      <c r="K144" s="337"/>
    </row>
    <row r="145" s="1" customFormat="1" ht="18.75" customHeight="1">
      <c r="B145" s="309"/>
      <c r="C145" s="309"/>
      <c r="D145" s="309"/>
      <c r="E145" s="309"/>
      <c r="F145" s="309"/>
      <c r="G145" s="309"/>
      <c r="H145" s="309"/>
      <c r="I145" s="309"/>
      <c r="J145" s="309"/>
      <c r="K145" s="309"/>
    </row>
    <row r="146" s="1" customFormat="1" ht="7.5" customHeight="1">
      <c r="B146" s="310"/>
      <c r="C146" s="311"/>
      <c r="D146" s="311"/>
      <c r="E146" s="311"/>
      <c r="F146" s="311"/>
      <c r="G146" s="311"/>
      <c r="H146" s="311"/>
      <c r="I146" s="311"/>
      <c r="J146" s="311"/>
      <c r="K146" s="312"/>
    </row>
    <row r="147" s="1" customFormat="1" ht="45" customHeight="1">
      <c r="B147" s="313"/>
      <c r="C147" s="314" t="s">
        <v>1661</v>
      </c>
      <c r="D147" s="314"/>
      <c r="E147" s="314"/>
      <c r="F147" s="314"/>
      <c r="G147" s="314"/>
      <c r="H147" s="314"/>
      <c r="I147" s="314"/>
      <c r="J147" s="314"/>
      <c r="K147" s="315"/>
    </row>
    <row r="148" s="1" customFormat="1" ht="17.25" customHeight="1">
      <c r="B148" s="313"/>
      <c r="C148" s="316" t="s">
        <v>1596</v>
      </c>
      <c r="D148" s="316"/>
      <c r="E148" s="316"/>
      <c r="F148" s="316" t="s">
        <v>1597</v>
      </c>
      <c r="G148" s="317"/>
      <c r="H148" s="316" t="s">
        <v>58</v>
      </c>
      <c r="I148" s="316" t="s">
        <v>61</v>
      </c>
      <c r="J148" s="316" t="s">
        <v>1598</v>
      </c>
      <c r="K148" s="315"/>
    </row>
    <row r="149" s="1" customFormat="1" ht="17.25" customHeight="1">
      <c r="B149" s="313"/>
      <c r="C149" s="318" t="s">
        <v>1599</v>
      </c>
      <c r="D149" s="318"/>
      <c r="E149" s="318"/>
      <c r="F149" s="319" t="s">
        <v>1600</v>
      </c>
      <c r="G149" s="320"/>
      <c r="H149" s="318"/>
      <c r="I149" s="318"/>
      <c r="J149" s="318" t="s">
        <v>1601</v>
      </c>
      <c r="K149" s="315"/>
    </row>
    <row r="150" s="1" customFormat="1" ht="5.25" customHeight="1">
      <c r="B150" s="326"/>
      <c r="C150" s="321"/>
      <c r="D150" s="321"/>
      <c r="E150" s="321"/>
      <c r="F150" s="321"/>
      <c r="G150" s="322"/>
      <c r="H150" s="321"/>
      <c r="I150" s="321"/>
      <c r="J150" s="321"/>
      <c r="K150" s="349"/>
    </row>
    <row r="151" s="1" customFormat="1" ht="15" customHeight="1">
      <c r="B151" s="326"/>
      <c r="C151" s="353" t="s">
        <v>1605</v>
      </c>
      <c r="D151" s="301"/>
      <c r="E151" s="301"/>
      <c r="F151" s="354" t="s">
        <v>1602</v>
      </c>
      <c r="G151" s="301"/>
      <c r="H151" s="353" t="s">
        <v>1642</v>
      </c>
      <c r="I151" s="353" t="s">
        <v>1604</v>
      </c>
      <c r="J151" s="353">
        <v>120</v>
      </c>
      <c r="K151" s="349"/>
    </row>
    <row r="152" s="1" customFormat="1" ht="15" customHeight="1">
      <c r="B152" s="326"/>
      <c r="C152" s="353" t="s">
        <v>1651</v>
      </c>
      <c r="D152" s="301"/>
      <c r="E152" s="301"/>
      <c r="F152" s="354" t="s">
        <v>1602</v>
      </c>
      <c r="G152" s="301"/>
      <c r="H152" s="353" t="s">
        <v>1662</v>
      </c>
      <c r="I152" s="353" t="s">
        <v>1604</v>
      </c>
      <c r="J152" s="353" t="s">
        <v>1653</v>
      </c>
      <c r="K152" s="349"/>
    </row>
    <row r="153" s="1" customFormat="1" ht="15" customHeight="1">
      <c r="B153" s="326"/>
      <c r="C153" s="353" t="s">
        <v>1550</v>
      </c>
      <c r="D153" s="301"/>
      <c r="E153" s="301"/>
      <c r="F153" s="354" t="s">
        <v>1602</v>
      </c>
      <c r="G153" s="301"/>
      <c r="H153" s="353" t="s">
        <v>1663</v>
      </c>
      <c r="I153" s="353" t="s">
        <v>1604</v>
      </c>
      <c r="J153" s="353" t="s">
        <v>1653</v>
      </c>
      <c r="K153" s="349"/>
    </row>
    <row r="154" s="1" customFormat="1" ht="15" customHeight="1">
      <c r="B154" s="326"/>
      <c r="C154" s="353" t="s">
        <v>1607</v>
      </c>
      <c r="D154" s="301"/>
      <c r="E154" s="301"/>
      <c r="F154" s="354" t="s">
        <v>1608</v>
      </c>
      <c r="G154" s="301"/>
      <c r="H154" s="353" t="s">
        <v>1642</v>
      </c>
      <c r="I154" s="353" t="s">
        <v>1604</v>
      </c>
      <c r="J154" s="353">
        <v>50</v>
      </c>
      <c r="K154" s="349"/>
    </row>
    <row r="155" s="1" customFormat="1" ht="15" customHeight="1">
      <c r="B155" s="326"/>
      <c r="C155" s="353" t="s">
        <v>1610</v>
      </c>
      <c r="D155" s="301"/>
      <c r="E155" s="301"/>
      <c r="F155" s="354" t="s">
        <v>1602</v>
      </c>
      <c r="G155" s="301"/>
      <c r="H155" s="353" t="s">
        <v>1642</v>
      </c>
      <c r="I155" s="353" t="s">
        <v>1612</v>
      </c>
      <c r="J155" s="353"/>
      <c r="K155" s="349"/>
    </row>
    <row r="156" s="1" customFormat="1" ht="15" customHeight="1">
      <c r="B156" s="326"/>
      <c r="C156" s="353" t="s">
        <v>1621</v>
      </c>
      <c r="D156" s="301"/>
      <c r="E156" s="301"/>
      <c r="F156" s="354" t="s">
        <v>1608</v>
      </c>
      <c r="G156" s="301"/>
      <c r="H156" s="353" t="s">
        <v>1642</v>
      </c>
      <c r="I156" s="353" t="s">
        <v>1604</v>
      </c>
      <c r="J156" s="353">
        <v>50</v>
      </c>
      <c r="K156" s="349"/>
    </row>
    <row r="157" s="1" customFormat="1" ht="15" customHeight="1">
      <c r="B157" s="326"/>
      <c r="C157" s="353" t="s">
        <v>1629</v>
      </c>
      <c r="D157" s="301"/>
      <c r="E157" s="301"/>
      <c r="F157" s="354" t="s">
        <v>1608</v>
      </c>
      <c r="G157" s="301"/>
      <c r="H157" s="353" t="s">
        <v>1642</v>
      </c>
      <c r="I157" s="353" t="s">
        <v>1604</v>
      </c>
      <c r="J157" s="353">
        <v>50</v>
      </c>
      <c r="K157" s="349"/>
    </row>
    <row r="158" s="1" customFormat="1" ht="15" customHeight="1">
      <c r="B158" s="326"/>
      <c r="C158" s="353" t="s">
        <v>1627</v>
      </c>
      <c r="D158" s="301"/>
      <c r="E158" s="301"/>
      <c r="F158" s="354" t="s">
        <v>1608</v>
      </c>
      <c r="G158" s="301"/>
      <c r="H158" s="353" t="s">
        <v>1642</v>
      </c>
      <c r="I158" s="353" t="s">
        <v>1604</v>
      </c>
      <c r="J158" s="353">
        <v>50</v>
      </c>
      <c r="K158" s="349"/>
    </row>
    <row r="159" s="1" customFormat="1" ht="15" customHeight="1">
      <c r="B159" s="326"/>
      <c r="C159" s="353" t="s">
        <v>96</v>
      </c>
      <c r="D159" s="301"/>
      <c r="E159" s="301"/>
      <c r="F159" s="354" t="s">
        <v>1602</v>
      </c>
      <c r="G159" s="301"/>
      <c r="H159" s="353" t="s">
        <v>1664</v>
      </c>
      <c r="I159" s="353" t="s">
        <v>1604</v>
      </c>
      <c r="J159" s="353" t="s">
        <v>1665</v>
      </c>
      <c r="K159" s="349"/>
    </row>
    <row r="160" s="1" customFormat="1" ht="15" customHeight="1">
      <c r="B160" s="326"/>
      <c r="C160" s="353" t="s">
        <v>1666</v>
      </c>
      <c r="D160" s="301"/>
      <c r="E160" s="301"/>
      <c r="F160" s="354" t="s">
        <v>1602</v>
      </c>
      <c r="G160" s="301"/>
      <c r="H160" s="353" t="s">
        <v>1667</v>
      </c>
      <c r="I160" s="353" t="s">
        <v>1637</v>
      </c>
      <c r="J160" s="353"/>
      <c r="K160" s="349"/>
    </row>
    <row r="161" s="1" customFormat="1" ht="15" customHeight="1">
      <c r="B161" s="355"/>
      <c r="C161" s="335"/>
      <c r="D161" s="335"/>
      <c r="E161" s="335"/>
      <c r="F161" s="335"/>
      <c r="G161" s="335"/>
      <c r="H161" s="335"/>
      <c r="I161" s="335"/>
      <c r="J161" s="335"/>
      <c r="K161" s="356"/>
    </row>
    <row r="162" s="1" customFormat="1" ht="18.75" customHeight="1">
      <c r="B162" s="337"/>
      <c r="C162" s="347"/>
      <c r="D162" s="347"/>
      <c r="E162" s="347"/>
      <c r="F162" s="357"/>
      <c r="G162" s="347"/>
      <c r="H162" s="347"/>
      <c r="I162" s="347"/>
      <c r="J162" s="347"/>
      <c r="K162" s="337"/>
    </row>
    <row r="163" s="1" customFormat="1" ht="18.75" customHeight="1">
      <c r="B163" s="309"/>
      <c r="C163" s="309"/>
      <c r="D163" s="309"/>
      <c r="E163" s="309"/>
      <c r="F163" s="309"/>
      <c r="G163" s="309"/>
      <c r="H163" s="309"/>
      <c r="I163" s="309"/>
      <c r="J163" s="309"/>
      <c r="K163" s="309"/>
    </row>
    <row r="164" s="1" customFormat="1" ht="7.5" customHeight="1">
      <c r="B164" s="288"/>
      <c r="C164" s="289"/>
      <c r="D164" s="289"/>
      <c r="E164" s="289"/>
      <c r="F164" s="289"/>
      <c r="G164" s="289"/>
      <c r="H164" s="289"/>
      <c r="I164" s="289"/>
      <c r="J164" s="289"/>
      <c r="K164" s="290"/>
    </row>
    <row r="165" s="1" customFormat="1" ht="45" customHeight="1">
      <c r="B165" s="291"/>
      <c r="C165" s="292" t="s">
        <v>1668</v>
      </c>
      <c r="D165" s="292"/>
      <c r="E165" s="292"/>
      <c r="F165" s="292"/>
      <c r="G165" s="292"/>
      <c r="H165" s="292"/>
      <c r="I165" s="292"/>
      <c r="J165" s="292"/>
      <c r="K165" s="293"/>
    </row>
    <row r="166" s="1" customFormat="1" ht="17.25" customHeight="1">
      <c r="B166" s="291"/>
      <c r="C166" s="316" t="s">
        <v>1596</v>
      </c>
      <c r="D166" s="316"/>
      <c r="E166" s="316"/>
      <c r="F166" s="316" t="s">
        <v>1597</v>
      </c>
      <c r="G166" s="358"/>
      <c r="H166" s="359" t="s">
        <v>58</v>
      </c>
      <c r="I166" s="359" t="s">
        <v>61</v>
      </c>
      <c r="J166" s="316" t="s">
        <v>1598</v>
      </c>
      <c r="K166" s="293"/>
    </row>
    <row r="167" s="1" customFormat="1" ht="17.25" customHeight="1">
      <c r="B167" s="294"/>
      <c r="C167" s="318" t="s">
        <v>1599</v>
      </c>
      <c r="D167" s="318"/>
      <c r="E167" s="318"/>
      <c r="F167" s="319" t="s">
        <v>1600</v>
      </c>
      <c r="G167" s="360"/>
      <c r="H167" s="361"/>
      <c r="I167" s="361"/>
      <c r="J167" s="318" t="s">
        <v>1601</v>
      </c>
      <c r="K167" s="296"/>
    </row>
    <row r="168" s="1" customFormat="1" ht="5.25" customHeight="1">
      <c r="B168" s="326"/>
      <c r="C168" s="321"/>
      <c r="D168" s="321"/>
      <c r="E168" s="321"/>
      <c r="F168" s="321"/>
      <c r="G168" s="322"/>
      <c r="H168" s="321"/>
      <c r="I168" s="321"/>
      <c r="J168" s="321"/>
      <c r="K168" s="349"/>
    </row>
    <row r="169" s="1" customFormat="1" ht="15" customHeight="1">
      <c r="B169" s="326"/>
      <c r="C169" s="301" t="s">
        <v>1605</v>
      </c>
      <c r="D169" s="301"/>
      <c r="E169" s="301"/>
      <c r="F169" s="324" t="s">
        <v>1602</v>
      </c>
      <c r="G169" s="301"/>
      <c r="H169" s="301" t="s">
        <v>1642</v>
      </c>
      <c r="I169" s="301" t="s">
        <v>1604</v>
      </c>
      <c r="J169" s="301">
        <v>120</v>
      </c>
      <c r="K169" s="349"/>
    </row>
    <row r="170" s="1" customFormat="1" ht="15" customHeight="1">
      <c r="B170" s="326"/>
      <c r="C170" s="301" t="s">
        <v>1651</v>
      </c>
      <c r="D170" s="301"/>
      <c r="E170" s="301"/>
      <c r="F170" s="324" t="s">
        <v>1602</v>
      </c>
      <c r="G170" s="301"/>
      <c r="H170" s="301" t="s">
        <v>1652</v>
      </c>
      <c r="I170" s="301" t="s">
        <v>1604</v>
      </c>
      <c r="J170" s="301" t="s">
        <v>1653</v>
      </c>
      <c r="K170" s="349"/>
    </row>
    <row r="171" s="1" customFormat="1" ht="15" customHeight="1">
      <c r="B171" s="326"/>
      <c r="C171" s="301" t="s">
        <v>1550</v>
      </c>
      <c r="D171" s="301"/>
      <c r="E171" s="301"/>
      <c r="F171" s="324" t="s">
        <v>1602</v>
      </c>
      <c r="G171" s="301"/>
      <c r="H171" s="301" t="s">
        <v>1669</v>
      </c>
      <c r="I171" s="301" t="s">
        <v>1604</v>
      </c>
      <c r="J171" s="301" t="s">
        <v>1653</v>
      </c>
      <c r="K171" s="349"/>
    </row>
    <row r="172" s="1" customFormat="1" ht="15" customHeight="1">
      <c r="B172" s="326"/>
      <c r="C172" s="301" t="s">
        <v>1607</v>
      </c>
      <c r="D172" s="301"/>
      <c r="E172" s="301"/>
      <c r="F172" s="324" t="s">
        <v>1608</v>
      </c>
      <c r="G172" s="301"/>
      <c r="H172" s="301" t="s">
        <v>1669</v>
      </c>
      <c r="I172" s="301" t="s">
        <v>1604</v>
      </c>
      <c r="J172" s="301">
        <v>50</v>
      </c>
      <c r="K172" s="349"/>
    </row>
    <row r="173" s="1" customFormat="1" ht="15" customHeight="1">
      <c r="B173" s="326"/>
      <c r="C173" s="301" t="s">
        <v>1610</v>
      </c>
      <c r="D173" s="301"/>
      <c r="E173" s="301"/>
      <c r="F173" s="324" t="s">
        <v>1602</v>
      </c>
      <c r="G173" s="301"/>
      <c r="H173" s="301" t="s">
        <v>1669</v>
      </c>
      <c r="I173" s="301" t="s">
        <v>1612</v>
      </c>
      <c r="J173" s="301"/>
      <c r="K173" s="349"/>
    </row>
    <row r="174" s="1" customFormat="1" ht="15" customHeight="1">
      <c r="B174" s="326"/>
      <c r="C174" s="301" t="s">
        <v>1621</v>
      </c>
      <c r="D174" s="301"/>
      <c r="E174" s="301"/>
      <c r="F174" s="324" t="s">
        <v>1608</v>
      </c>
      <c r="G174" s="301"/>
      <c r="H174" s="301" t="s">
        <v>1669</v>
      </c>
      <c r="I174" s="301" t="s">
        <v>1604</v>
      </c>
      <c r="J174" s="301">
        <v>50</v>
      </c>
      <c r="K174" s="349"/>
    </row>
    <row r="175" s="1" customFormat="1" ht="15" customHeight="1">
      <c r="B175" s="326"/>
      <c r="C175" s="301" t="s">
        <v>1629</v>
      </c>
      <c r="D175" s="301"/>
      <c r="E175" s="301"/>
      <c r="F175" s="324" t="s">
        <v>1608</v>
      </c>
      <c r="G175" s="301"/>
      <c r="H175" s="301" t="s">
        <v>1669</v>
      </c>
      <c r="I175" s="301" t="s">
        <v>1604</v>
      </c>
      <c r="J175" s="301">
        <v>50</v>
      </c>
      <c r="K175" s="349"/>
    </row>
    <row r="176" s="1" customFormat="1" ht="15" customHeight="1">
      <c r="B176" s="326"/>
      <c r="C176" s="301" t="s">
        <v>1627</v>
      </c>
      <c r="D176" s="301"/>
      <c r="E176" s="301"/>
      <c r="F176" s="324" t="s">
        <v>1608</v>
      </c>
      <c r="G176" s="301"/>
      <c r="H176" s="301" t="s">
        <v>1669</v>
      </c>
      <c r="I176" s="301" t="s">
        <v>1604</v>
      </c>
      <c r="J176" s="301">
        <v>50</v>
      </c>
      <c r="K176" s="349"/>
    </row>
    <row r="177" s="1" customFormat="1" ht="15" customHeight="1">
      <c r="B177" s="326"/>
      <c r="C177" s="301" t="s">
        <v>122</v>
      </c>
      <c r="D177" s="301"/>
      <c r="E177" s="301"/>
      <c r="F177" s="324" t="s">
        <v>1602</v>
      </c>
      <c r="G177" s="301"/>
      <c r="H177" s="301" t="s">
        <v>1670</v>
      </c>
      <c r="I177" s="301" t="s">
        <v>1671</v>
      </c>
      <c r="J177" s="301"/>
      <c r="K177" s="349"/>
    </row>
    <row r="178" s="1" customFormat="1" ht="15" customHeight="1">
      <c r="B178" s="326"/>
      <c r="C178" s="301" t="s">
        <v>61</v>
      </c>
      <c r="D178" s="301"/>
      <c r="E178" s="301"/>
      <c r="F178" s="324" t="s">
        <v>1602</v>
      </c>
      <c r="G178" s="301"/>
      <c r="H178" s="301" t="s">
        <v>1672</v>
      </c>
      <c r="I178" s="301" t="s">
        <v>1673</v>
      </c>
      <c r="J178" s="301">
        <v>1</v>
      </c>
      <c r="K178" s="349"/>
    </row>
    <row r="179" s="1" customFormat="1" ht="15" customHeight="1">
      <c r="B179" s="326"/>
      <c r="C179" s="301" t="s">
        <v>57</v>
      </c>
      <c r="D179" s="301"/>
      <c r="E179" s="301"/>
      <c r="F179" s="324" t="s">
        <v>1602</v>
      </c>
      <c r="G179" s="301"/>
      <c r="H179" s="301" t="s">
        <v>1674</v>
      </c>
      <c r="I179" s="301" t="s">
        <v>1604</v>
      </c>
      <c r="J179" s="301">
        <v>20</v>
      </c>
      <c r="K179" s="349"/>
    </row>
    <row r="180" s="1" customFormat="1" ht="15" customHeight="1">
      <c r="B180" s="326"/>
      <c r="C180" s="301" t="s">
        <v>58</v>
      </c>
      <c r="D180" s="301"/>
      <c r="E180" s="301"/>
      <c r="F180" s="324" t="s">
        <v>1602</v>
      </c>
      <c r="G180" s="301"/>
      <c r="H180" s="301" t="s">
        <v>1675</v>
      </c>
      <c r="I180" s="301" t="s">
        <v>1604</v>
      </c>
      <c r="J180" s="301">
        <v>255</v>
      </c>
      <c r="K180" s="349"/>
    </row>
    <row r="181" s="1" customFormat="1" ht="15" customHeight="1">
      <c r="B181" s="326"/>
      <c r="C181" s="301" t="s">
        <v>123</v>
      </c>
      <c r="D181" s="301"/>
      <c r="E181" s="301"/>
      <c r="F181" s="324" t="s">
        <v>1602</v>
      </c>
      <c r="G181" s="301"/>
      <c r="H181" s="301" t="s">
        <v>1566</v>
      </c>
      <c r="I181" s="301" t="s">
        <v>1604</v>
      </c>
      <c r="J181" s="301">
        <v>10</v>
      </c>
      <c r="K181" s="349"/>
    </row>
    <row r="182" s="1" customFormat="1" ht="15" customHeight="1">
      <c r="B182" s="326"/>
      <c r="C182" s="301" t="s">
        <v>124</v>
      </c>
      <c r="D182" s="301"/>
      <c r="E182" s="301"/>
      <c r="F182" s="324" t="s">
        <v>1602</v>
      </c>
      <c r="G182" s="301"/>
      <c r="H182" s="301" t="s">
        <v>1676</v>
      </c>
      <c r="I182" s="301" t="s">
        <v>1637</v>
      </c>
      <c r="J182" s="301"/>
      <c r="K182" s="349"/>
    </row>
    <row r="183" s="1" customFormat="1" ht="15" customHeight="1">
      <c r="B183" s="326"/>
      <c r="C183" s="301" t="s">
        <v>1677</v>
      </c>
      <c r="D183" s="301"/>
      <c r="E183" s="301"/>
      <c r="F183" s="324" t="s">
        <v>1602</v>
      </c>
      <c r="G183" s="301"/>
      <c r="H183" s="301" t="s">
        <v>1678</v>
      </c>
      <c r="I183" s="301" t="s">
        <v>1637</v>
      </c>
      <c r="J183" s="301"/>
      <c r="K183" s="349"/>
    </row>
    <row r="184" s="1" customFormat="1" ht="15" customHeight="1">
      <c r="B184" s="326"/>
      <c r="C184" s="301" t="s">
        <v>1666</v>
      </c>
      <c r="D184" s="301"/>
      <c r="E184" s="301"/>
      <c r="F184" s="324" t="s">
        <v>1602</v>
      </c>
      <c r="G184" s="301"/>
      <c r="H184" s="301" t="s">
        <v>1679</v>
      </c>
      <c r="I184" s="301" t="s">
        <v>1637</v>
      </c>
      <c r="J184" s="301"/>
      <c r="K184" s="349"/>
    </row>
    <row r="185" s="1" customFormat="1" ht="15" customHeight="1">
      <c r="B185" s="326"/>
      <c r="C185" s="301" t="s">
        <v>126</v>
      </c>
      <c r="D185" s="301"/>
      <c r="E185" s="301"/>
      <c r="F185" s="324" t="s">
        <v>1608</v>
      </c>
      <c r="G185" s="301"/>
      <c r="H185" s="301" t="s">
        <v>1680</v>
      </c>
      <c r="I185" s="301" t="s">
        <v>1604</v>
      </c>
      <c r="J185" s="301">
        <v>50</v>
      </c>
      <c r="K185" s="349"/>
    </row>
    <row r="186" s="1" customFormat="1" ht="15" customHeight="1">
      <c r="B186" s="326"/>
      <c r="C186" s="301" t="s">
        <v>1681</v>
      </c>
      <c r="D186" s="301"/>
      <c r="E186" s="301"/>
      <c r="F186" s="324" t="s">
        <v>1608</v>
      </c>
      <c r="G186" s="301"/>
      <c r="H186" s="301" t="s">
        <v>1682</v>
      </c>
      <c r="I186" s="301" t="s">
        <v>1683</v>
      </c>
      <c r="J186" s="301"/>
      <c r="K186" s="349"/>
    </row>
    <row r="187" s="1" customFormat="1" ht="15" customHeight="1">
      <c r="B187" s="326"/>
      <c r="C187" s="301" t="s">
        <v>1684</v>
      </c>
      <c r="D187" s="301"/>
      <c r="E187" s="301"/>
      <c r="F187" s="324" t="s">
        <v>1608</v>
      </c>
      <c r="G187" s="301"/>
      <c r="H187" s="301" t="s">
        <v>1685</v>
      </c>
      <c r="I187" s="301" t="s">
        <v>1683</v>
      </c>
      <c r="J187" s="301"/>
      <c r="K187" s="349"/>
    </row>
    <row r="188" s="1" customFormat="1" ht="15" customHeight="1">
      <c r="B188" s="326"/>
      <c r="C188" s="301" t="s">
        <v>1686</v>
      </c>
      <c r="D188" s="301"/>
      <c r="E188" s="301"/>
      <c r="F188" s="324" t="s">
        <v>1608</v>
      </c>
      <c r="G188" s="301"/>
      <c r="H188" s="301" t="s">
        <v>1687</v>
      </c>
      <c r="I188" s="301" t="s">
        <v>1683</v>
      </c>
      <c r="J188" s="301"/>
      <c r="K188" s="349"/>
    </row>
    <row r="189" s="1" customFormat="1" ht="15" customHeight="1">
      <c r="B189" s="326"/>
      <c r="C189" s="362" t="s">
        <v>1688</v>
      </c>
      <c r="D189" s="301"/>
      <c r="E189" s="301"/>
      <c r="F189" s="324" t="s">
        <v>1608</v>
      </c>
      <c r="G189" s="301"/>
      <c r="H189" s="301" t="s">
        <v>1689</v>
      </c>
      <c r="I189" s="301" t="s">
        <v>1690</v>
      </c>
      <c r="J189" s="363" t="s">
        <v>1691</v>
      </c>
      <c r="K189" s="349"/>
    </row>
    <row r="190" s="1" customFormat="1" ht="15" customHeight="1">
      <c r="B190" s="326"/>
      <c r="C190" s="362" t="s">
        <v>46</v>
      </c>
      <c r="D190" s="301"/>
      <c r="E190" s="301"/>
      <c r="F190" s="324" t="s">
        <v>1602</v>
      </c>
      <c r="G190" s="301"/>
      <c r="H190" s="298" t="s">
        <v>1692</v>
      </c>
      <c r="I190" s="301" t="s">
        <v>1693</v>
      </c>
      <c r="J190" s="301"/>
      <c r="K190" s="349"/>
    </row>
    <row r="191" s="1" customFormat="1" ht="15" customHeight="1">
      <c r="B191" s="326"/>
      <c r="C191" s="362" t="s">
        <v>1694</v>
      </c>
      <c r="D191" s="301"/>
      <c r="E191" s="301"/>
      <c r="F191" s="324" t="s">
        <v>1602</v>
      </c>
      <c r="G191" s="301"/>
      <c r="H191" s="301" t="s">
        <v>1695</v>
      </c>
      <c r="I191" s="301" t="s">
        <v>1637</v>
      </c>
      <c r="J191" s="301"/>
      <c r="K191" s="349"/>
    </row>
    <row r="192" s="1" customFormat="1" ht="15" customHeight="1">
      <c r="B192" s="326"/>
      <c r="C192" s="362" t="s">
        <v>1696</v>
      </c>
      <c r="D192" s="301"/>
      <c r="E192" s="301"/>
      <c r="F192" s="324" t="s">
        <v>1602</v>
      </c>
      <c r="G192" s="301"/>
      <c r="H192" s="301" t="s">
        <v>1697</v>
      </c>
      <c r="I192" s="301" t="s">
        <v>1637</v>
      </c>
      <c r="J192" s="301"/>
      <c r="K192" s="349"/>
    </row>
    <row r="193" s="1" customFormat="1" ht="15" customHeight="1">
      <c r="B193" s="326"/>
      <c r="C193" s="362" t="s">
        <v>1698</v>
      </c>
      <c r="D193" s="301"/>
      <c r="E193" s="301"/>
      <c r="F193" s="324" t="s">
        <v>1608</v>
      </c>
      <c r="G193" s="301"/>
      <c r="H193" s="301" t="s">
        <v>1699</v>
      </c>
      <c r="I193" s="301" t="s">
        <v>1637</v>
      </c>
      <c r="J193" s="301"/>
      <c r="K193" s="349"/>
    </row>
    <row r="194" s="1" customFormat="1" ht="15" customHeight="1">
      <c r="B194" s="355"/>
      <c r="C194" s="364"/>
      <c r="D194" s="335"/>
      <c r="E194" s="335"/>
      <c r="F194" s="335"/>
      <c r="G194" s="335"/>
      <c r="H194" s="335"/>
      <c r="I194" s="335"/>
      <c r="J194" s="335"/>
      <c r="K194" s="356"/>
    </row>
    <row r="195" s="1" customFormat="1" ht="18.75" customHeight="1">
      <c r="B195" s="337"/>
      <c r="C195" s="347"/>
      <c r="D195" s="347"/>
      <c r="E195" s="347"/>
      <c r="F195" s="357"/>
      <c r="G195" s="347"/>
      <c r="H195" s="347"/>
      <c r="I195" s="347"/>
      <c r="J195" s="347"/>
      <c r="K195" s="337"/>
    </row>
    <row r="196" s="1" customFormat="1" ht="18.75" customHeight="1">
      <c r="B196" s="337"/>
      <c r="C196" s="347"/>
      <c r="D196" s="347"/>
      <c r="E196" s="347"/>
      <c r="F196" s="357"/>
      <c r="G196" s="347"/>
      <c r="H196" s="347"/>
      <c r="I196" s="347"/>
      <c r="J196" s="347"/>
      <c r="K196" s="337"/>
    </row>
    <row r="197" s="1" customFormat="1" ht="18.75" customHeight="1">
      <c r="B197" s="309"/>
      <c r="C197" s="309"/>
      <c r="D197" s="309"/>
      <c r="E197" s="309"/>
      <c r="F197" s="309"/>
      <c r="G197" s="309"/>
      <c r="H197" s="309"/>
      <c r="I197" s="309"/>
      <c r="J197" s="309"/>
      <c r="K197" s="309"/>
    </row>
    <row r="198" s="1" customFormat="1" ht="13.5">
      <c r="B198" s="288"/>
      <c r="C198" s="289"/>
      <c r="D198" s="289"/>
      <c r="E198" s="289"/>
      <c r="F198" s="289"/>
      <c r="G198" s="289"/>
      <c r="H198" s="289"/>
      <c r="I198" s="289"/>
      <c r="J198" s="289"/>
      <c r="K198" s="290"/>
    </row>
    <row r="199" s="1" customFormat="1" ht="21">
      <c r="B199" s="291"/>
      <c r="C199" s="292" t="s">
        <v>1700</v>
      </c>
      <c r="D199" s="292"/>
      <c r="E199" s="292"/>
      <c r="F199" s="292"/>
      <c r="G199" s="292"/>
      <c r="H199" s="292"/>
      <c r="I199" s="292"/>
      <c r="J199" s="292"/>
      <c r="K199" s="293"/>
    </row>
    <row r="200" s="1" customFormat="1" ht="25.5" customHeight="1">
      <c r="B200" s="291"/>
      <c r="C200" s="365" t="s">
        <v>1701</v>
      </c>
      <c r="D200" s="365"/>
      <c r="E200" s="365"/>
      <c r="F200" s="365" t="s">
        <v>1702</v>
      </c>
      <c r="G200" s="366"/>
      <c r="H200" s="365" t="s">
        <v>1703</v>
      </c>
      <c r="I200" s="365"/>
      <c r="J200" s="365"/>
      <c r="K200" s="293"/>
    </row>
    <row r="201" s="1" customFormat="1" ht="5.25" customHeight="1">
      <c r="B201" s="326"/>
      <c r="C201" s="321"/>
      <c r="D201" s="321"/>
      <c r="E201" s="321"/>
      <c r="F201" s="321"/>
      <c r="G201" s="347"/>
      <c r="H201" s="321"/>
      <c r="I201" s="321"/>
      <c r="J201" s="321"/>
      <c r="K201" s="349"/>
    </row>
    <row r="202" s="1" customFormat="1" ht="15" customHeight="1">
      <c r="B202" s="326"/>
      <c r="C202" s="301" t="s">
        <v>1693</v>
      </c>
      <c r="D202" s="301"/>
      <c r="E202" s="301"/>
      <c r="F202" s="324" t="s">
        <v>47</v>
      </c>
      <c r="G202" s="301"/>
      <c r="H202" s="301" t="s">
        <v>1704</v>
      </c>
      <c r="I202" s="301"/>
      <c r="J202" s="301"/>
      <c r="K202" s="349"/>
    </row>
    <row r="203" s="1" customFormat="1" ht="15" customHeight="1">
      <c r="B203" s="326"/>
      <c r="C203" s="301"/>
      <c r="D203" s="301"/>
      <c r="E203" s="301"/>
      <c r="F203" s="324" t="s">
        <v>48</v>
      </c>
      <c r="G203" s="301"/>
      <c r="H203" s="301" t="s">
        <v>1705</v>
      </c>
      <c r="I203" s="301"/>
      <c r="J203" s="301"/>
      <c r="K203" s="349"/>
    </row>
    <row r="204" s="1" customFormat="1" ht="15" customHeight="1">
      <c r="B204" s="326"/>
      <c r="C204" s="301"/>
      <c r="D204" s="301"/>
      <c r="E204" s="301"/>
      <c r="F204" s="324" t="s">
        <v>51</v>
      </c>
      <c r="G204" s="301"/>
      <c r="H204" s="301" t="s">
        <v>1706</v>
      </c>
      <c r="I204" s="301"/>
      <c r="J204" s="301"/>
      <c r="K204" s="349"/>
    </row>
    <row r="205" s="1" customFormat="1" ht="15" customHeight="1">
      <c r="B205" s="326"/>
      <c r="C205" s="301"/>
      <c r="D205" s="301"/>
      <c r="E205" s="301"/>
      <c r="F205" s="324" t="s">
        <v>49</v>
      </c>
      <c r="G205" s="301"/>
      <c r="H205" s="301" t="s">
        <v>1707</v>
      </c>
      <c r="I205" s="301"/>
      <c r="J205" s="301"/>
      <c r="K205" s="349"/>
    </row>
    <row r="206" s="1" customFormat="1" ht="15" customHeight="1">
      <c r="B206" s="326"/>
      <c r="C206" s="301"/>
      <c r="D206" s="301"/>
      <c r="E206" s="301"/>
      <c r="F206" s="324" t="s">
        <v>50</v>
      </c>
      <c r="G206" s="301"/>
      <c r="H206" s="301" t="s">
        <v>1708</v>
      </c>
      <c r="I206" s="301"/>
      <c r="J206" s="301"/>
      <c r="K206" s="349"/>
    </row>
    <row r="207" s="1" customFormat="1" ht="15" customHeight="1">
      <c r="B207" s="326"/>
      <c r="C207" s="301"/>
      <c r="D207" s="301"/>
      <c r="E207" s="301"/>
      <c r="F207" s="324"/>
      <c r="G207" s="301"/>
      <c r="H207" s="301"/>
      <c r="I207" s="301"/>
      <c r="J207" s="301"/>
      <c r="K207" s="349"/>
    </row>
    <row r="208" s="1" customFormat="1" ht="15" customHeight="1">
      <c r="B208" s="326"/>
      <c r="C208" s="301" t="s">
        <v>1649</v>
      </c>
      <c r="D208" s="301"/>
      <c r="E208" s="301"/>
      <c r="F208" s="324" t="s">
        <v>82</v>
      </c>
      <c r="G208" s="301"/>
      <c r="H208" s="301" t="s">
        <v>1709</v>
      </c>
      <c r="I208" s="301"/>
      <c r="J208" s="301"/>
      <c r="K208" s="349"/>
    </row>
    <row r="209" s="1" customFormat="1" ht="15" customHeight="1">
      <c r="B209" s="326"/>
      <c r="C209" s="301"/>
      <c r="D209" s="301"/>
      <c r="E209" s="301"/>
      <c r="F209" s="324" t="s">
        <v>1544</v>
      </c>
      <c r="G209" s="301"/>
      <c r="H209" s="301" t="s">
        <v>1545</v>
      </c>
      <c r="I209" s="301"/>
      <c r="J209" s="301"/>
      <c r="K209" s="349"/>
    </row>
    <row r="210" s="1" customFormat="1" ht="15" customHeight="1">
      <c r="B210" s="326"/>
      <c r="C210" s="301"/>
      <c r="D210" s="301"/>
      <c r="E210" s="301"/>
      <c r="F210" s="324" t="s">
        <v>1542</v>
      </c>
      <c r="G210" s="301"/>
      <c r="H210" s="301" t="s">
        <v>1710</v>
      </c>
      <c r="I210" s="301"/>
      <c r="J210" s="301"/>
      <c r="K210" s="349"/>
    </row>
    <row r="211" s="1" customFormat="1" ht="15" customHeight="1">
      <c r="B211" s="367"/>
      <c r="C211" s="301"/>
      <c r="D211" s="301"/>
      <c r="E211" s="301"/>
      <c r="F211" s="324" t="s">
        <v>1546</v>
      </c>
      <c r="G211" s="362"/>
      <c r="H211" s="353" t="s">
        <v>1547</v>
      </c>
      <c r="I211" s="353"/>
      <c r="J211" s="353"/>
      <c r="K211" s="368"/>
    </row>
    <row r="212" s="1" customFormat="1" ht="15" customHeight="1">
      <c r="B212" s="367"/>
      <c r="C212" s="301"/>
      <c r="D212" s="301"/>
      <c r="E212" s="301"/>
      <c r="F212" s="324" t="s">
        <v>1548</v>
      </c>
      <c r="G212" s="362"/>
      <c r="H212" s="353" t="s">
        <v>1526</v>
      </c>
      <c r="I212" s="353"/>
      <c r="J212" s="353"/>
      <c r="K212" s="368"/>
    </row>
    <row r="213" s="1" customFormat="1" ht="15" customHeight="1">
      <c r="B213" s="367"/>
      <c r="C213" s="301"/>
      <c r="D213" s="301"/>
      <c r="E213" s="301"/>
      <c r="F213" s="324"/>
      <c r="G213" s="362"/>
      <c r="H213" s="353"/>
      <c r="I213" s="353"/>
      <c r="J213" s="353"/>
      <c r="K213" s="368"/>
    </row>
    <row r="214" s="1" customFormat="1" ht="15" customHeight="1">
      <c r="B214" s="367"/>
      <c r="C214" s="301" t="s">
        <v>1673</v>
      </c>
      <c r="D214" s="301"/>
      <c r="E214" s="301"/>
      <c r="F214" s="324">
        <v>1</v>
      </c>
      <c r="G214" s="362"/>
      <c r="H214" s="353" t="s">
        <v>1711</v>
      </c>
      <c r="I214" s="353"/>
      <c r="J214" s="353"/>
      <c r="K214" s="368"/>
    </row>
    <row r="215" s="1" customFormat="1" ht="15" customHeight="1">
      <c r="B215" s="367"/>
      <c r="C215" s="301"/>
      <c r="D215" s="301"/>
      <c r="E215" s="301"/>
      <c r="F215" s="324">
        <v>2</v>
      </c>
      <c r="G215" s="362"/>
      <c r="H215" s="353" t="s">
        <v>1712</v>
      </c>
      <c r="I215" s="353"/>
      <c r="J215" s="353"/>
      <c r="K215" s="368"/>
    </row>
    <row r="216" s="1" customFormat="1" ht="15" customHeight="1">
      <c r="B216" s="367"/>
      <c r="C216" s="301"/>
      <c r="D216" s="301"/>
      <c r="E216" s="301"/>
      <c r="F216" s="324">
        <v>3</v>
      </c>
      <c r="G216" s="362"/>
      <c r="H216" s="353" t="s">
        <v>1713</v>
      </c>
      <c r="I216" s="353"/>
      <c r="J216" s="353"/>
      <c r="K216" s="368"/>
    </row>
    <row r="217" s="1" customFormat="1" ht="15" customHeight="1">
      <c r="B217" s="367"/>
      <c r="C217" s="301"/>
      <c r="D217" s="301"/>
      <c r="E217" s="301"/>
      <c r="F217" s="324">
        <v>4</v>
      </c>
      <c r="G217" s="362"/>
      <c r="H217" s="353" t="s">
        <v>1714</v>
      </c>
      <c r="I217" s="353"/>
      <c r="J217" s="353"/>
      <c r="K217" s="368"/>
    </row>
    <row r="218" s="1" customFormat="1" ht="12.75" customHeight="1">
      <c r="B218" s="369"/>
      <c r="C218" s="370"/>
      <c r="D218" s="370"/>
      <c r="E218" s="370"/>
      <c r="F218" s="370"/>
      <c r="G218" s="370"/>
      <c r="H218" s="370"/>
      <c r="I218" s="370"/>
      <c r="J218" s="370"/>
      <c r="K218" s="371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Michael Štěpán</dc:creator>
  <cp:lastModifiedBy>Michael Štěpán</cp:lastModifiedBy>
  <dcterms:created xsi:type="dcterms:W3CDTF">2024-01-05T18:26:00Z</dcterms:created>
  <dcterms:modified xsi:type="dcterms:W3CDTF">2024-01-05T18:26:11Z</dcterms:modified>
</cp:coreProperties>
</file>