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1.ARCHIV\0439 4851 KINO VARŠAVA 2023 ZLEVNĚNÍ_O.PLEŠTIL\08 Ropočet Ars, AV, Mob_Kros, 271str_240226\"/>
    </mc:Choice>
  </mc:AlternateContent>
  <xr:revisionPtr revIDLastSave="0" documentId="13_ncr:1_{0C6D98B5-079C-409F-A669-6EC7A0C2DCF7}" xr6:coauthVersionLast="47" xr6:coauthVersionMax="47" xr10:uidLastSave="{00000000-0000-0000-0000-000000000000}"/>
  <bookViews>
    <workbookView xWindow="28680" yWindow="-1785" windowWidth="24240" windowHeight="17640" xr2:uid="{00000000-000D-0000-FFFF-FFFF00000000}"/>
  </bookViews>
  <sheets>
    <sheet name="Rekapitulace stavby" sheetId="1" r:id="rId1"/>
    <sheet name="01 - AV technologie" sheetId="2" r:id="rId2"/>
    <sheet name="VRN - Vedlejší rozpočtové..." sheetId="3" r:id="rId3"/>
    <sheet name="Pokyny pro vyplnění" sheetId="4" r:id="rId4"/>
  </sheets>
  <definedNames>
    <definedName name="_xlnm._FilterDatabase" localSheetId="1" hidden="1">'01 - AV technologie'!$C$90:$K$242</definedName>
    <definedName name="_xlnm._FilterDatabase" localSheetId="2" hidden="1">'VRN - Vedlejší rozpočtové...'!$C$79:$K$86</definedName>
    <definedName name="_xlnm.Print_Titles" localSheetId="1">'01 - AV technologie'!$90:$90</definedName>
    <definedName name="_xlnm.Print_Titles" localSheetId="0">'Rekapitulace stavby'!$52:$52</definedName>
    <definedName name="_xlnm.Print_Titles" localSheetId="2">'VRN - Vedlejší rozpočtové...'!$79:$79</definedName>
    <definedName name="_xlnm.Print_Area" localSheetId="1">'01 - AV technologie'!$C$4:$J$39,'01 - AV technologie'!$C$45:$J$72,'01 - AV technologie'!$C$78:$K$242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2">'VRN - Vedlejší rozpočtové...'!$C$4:$J$39,'VRN - Vedlejší rozpočtové...'!$C$45:$J$61,'VRN - Vedlejší rozpočtové...'!$C$67:$K$86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86" i="3"/>
  <c r="BH86" i="3"/>
  <c r="BG86" i="3"/>
  <c r="BF86" i="3"/>
  <c r="T86" i="3"/>
  <c r="R86" i="3"/>
  <c r="P86" i="3"/>
  <c r="BI84" i="3"/>
  <c r="BH84" i="3"/>
  <c r="BG84" i="3"/>
  <c r="BF84" i="3"/>
  <c r="T84" i="3"/>
  <c r="R84" i="3"/>
  <c r="P84" i="3"/>
  <c r="BI83" i="3"/>
  <c r="BH83" i="3"/>
  <c r="BG83" i="3"/>
  <c r="BF83" i="3"/>
  <c r="T83" i="3"/>
  <c r="R83" i="3"/>
  <c r="P83" i="3"/>
  <c r="BI82" i="3"/>
  <c r="BH82" i="3"/>
  <c r="BG82" i="3"/>
  <c r="BF82" i="3"/>
  <c r="T82" i="3"/>
  <c r="R82" i="3"/>
  <c r="P82" i="3"/>
  <c r="F74" i="3"/>
  <c r="E72" i="3"/>
  <c r="F52" i="3"/>
  <c r="E50" i="3"/>
  <c r="J24" i="3"/>
  <c r="E24" i="3"/>
  <c r="J55" i="3" s="1"/>
  <c r="J23" i="3"/>
  <c r="J21" i="3"/>
  <c r="E21" i="3"/>
  <c r="J76" i="3" s="1"/>
  <c r="J20" i="3"/>
  <c r="J18" i="3"/>
  <c r="E18" i="3"/>
  <c r="F55" i="3"/>
  <c r="J17" i="3"/>
  <c r="J15" i="3"/>
  <c r="E15" i="3"/>
  <c r="F76" i="3" s="1"/>
  <c r="J14" i="3"/>
  <c r="J12" i="3"/>
  <c r="J52" i="3"/>
  <c r="E7" i="3"/>
  <c r="E48" i="3"/>
  <c r="J37" i="2"/>
  <c r="J36" i="2"/>
  <c r="AY55" i="1"/>
  <c r="J35" i="2"/>
  <c r="AX55" i="1"/>
  <c r="BI242" i="2"/>
  <c r="BH242" i="2"/>
  <c r="BG242" i="2"/>
  <c r="BF242" i="2"/>
  <c r="T242" i="2"/>
  <c r="T241" i="2" s="1"/>
  <c r="R242" i="2"/>
  <c r="R241" i="2" s="1"/>
  <c r="P242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F85" i="2"/>
  <c r="E83" i="2"/>
  <c r="F52" i="2"/>
  <c r="E50" i="2"/>
  <c r="J24" i="2"/>
  <c r="E24" i="2"/>
  <c r="J88" i="2" s="1"/>
  <c r="J23" i="2"/>
  <c r="J21" i="2"/>
  <c r="E21" i="2"/>
  <c r="J87" i="2"/>
  <c r="J20" i="2"/>
  <c r="J18" i="2"/>
  <c r="E18" i="2"/>
  <c r="F55" i="2"/>
  <c r="J17" i="2"/>
  <c r="J15" i="2"/>
  <c r="E15" i="2"/>
  <c r="F54" i="2" s="1"/>
  <c r="J14" i="2"/>
  <c r="J12" i="2"/>
  <c r="J85" i="2" s="1"/>
  <c r="E7" i="2"/>
  <c r="E81" i="2" s="1"/>
  <c r="L50" i="1"/>
  <c r="AM50" i="1"/>
  <c r="AM49" i="1"/>
  <c r="L49" i="1"/>
  <c r="AM47" i="1"/>
  <c r="L47" i="1"/>
  <c r="L45" i="1"/>
  <c r="L44" i="1"/>
  <c r="J179" i="2"/>
  <c r="J202" i="2"/>
  <c r="BK218" i="2"/>
  <c r="BK236" i="2"/>
  <c r="J181" i="2"/>
  <c r="J221" i="2"/>
  <c r="BK151" i="2"/>
  <c r="J190" i="2"/>
  <c r="J131" i="2"/>
  <c r="BK138" i="2"/>
  <c r="J195" i="2"/>
  <c r="AS54" i="1"/>
  <c r="BK105" i="2"/>
  <c r="BK154" i="2"/>
  <c r="J154" i="2"/>
  <c r="BK126" i="2"/>
  <c r="J115" i="2"/>
  <c r="J175" i="2"/>
  <c r="J237" i="2"/>
  <c r="J136" i="2"/>
  <c r="J144" i="2"/>
  <c r="BK119" i="2"/>
  <c r="BK116" i="2"/>
  <c r="BK202" i="2"/>
  <c r="BK101" i="2"/>
  <c r="BK149" i="2"/>
  <c r="J191" i="2"/>
  <c r="BK189" i="2"/>
  <c r="BK217" i="2"/>
  <c r="J102" i="2"/>
  <c r="J218" i="2"/>
  <c r="J124" i="2"/>
  <c r="BK150" i="2"/>
  <c r="J163" i="2"/>
  <c r="BK209" i="2"/>
  <c r="BK193" i="2"/>
  <c r="BK108" i="2"/>
  <c r="J171" i="2"/>
  <c r="J177" i="2"/>
  <c r="BK83" i="3"/>
  <c r="J200" i="2"/>
  <c r="BK210" i="2"/>
  <c r="J180" i="2"/>
  <c r="BK237" i="2"/>
  <c r="BK175" i="2"/>
  <c r="J123" i="2"/>
  <c r="BK186" i="2"/>
  <c r="J192" i="2"/>
  <c r="J203" i="2"/>
  <c r="BK111" i="2"/>
  <c r="BK227" i="2"/>
  <c r="J112" i="2"/>
  <c r="J99" i="2"/>
  <c r="BK139" i="2"/>
  <c r="BK207" i="2"/>
  <c r="J189" i="2"/>
  <c r="J100" i="2"/>
  <c r="BK162" i="2"/>
  <c r="J130" i="2"/>
  <c r="BK103" i="2"/>
  <c r="BK215" i="2"/>
  <c r="BK137" i="2"/>
  <c r="J151" i="2"/>
  <c r="J183" i="2"/>
  <c r="BK157" i="2"/>
  <c r="BK98" i="2"/>
  <c r="J119" i="2"/>
  <c r="J208" i="2"/>
  <c r="J110" i="2"/>
  <c r="J122" i="2"/>
  <c r="J148" i="2"/>
  <c r="J198" i="2"/>
  <c r="J156" i="2"/>
  <c r="BK183" i="2"/>
  <c r="BK242" i="2"/>
  <c r="BK124" i="2"/>
  <c r="BK102" i="2"/>
  <c r="J213" i="2"/>
  <c r="BK182" i="2"/>
  <c r="BK155" i="2"/>
  <c r="BK127" i="2"/>
  <c r="J146" i="2"/>
  <c r="J240" i="2"/>
  <c r="BK146" i="2"/>
  <c r="BK86" i="3"/>
  <c r="J209" i="2"/>
  <c r="BK214" i="2"/>
  <c r="J106" i="2"/>
  <c r="BK142" i="2"/>
  <c r="J236" i="2"/>
  <c r="BK134" i="2"/>
  <c r="J140" i="2"/>
  <c r="BK197" i="2"/>
  <c r="J215" i="2"/>
  <c r="J168" i="2"/>
  <c r="BK148" i="2"/>
  <c r="BK141" i="2"/>
  <c r="J86" i="3"/>
  <c r="BK219" i="2"/>
  <c r="BK225" i="2"/>
  <c r="J217" i="2"/>
  <c r="BK223" i="2"/>
  <c r="J137" i="2"/>
  <c r="BK136" i="2"/>
  <c r="J174" i="2"/>
  <c r="J83" i="3"/>
  <c r="J176" i="2"/>
  <c r="J197" i="2"/>
  <c r="J173" i="2"/>
  <c r="BK147" i="2"/>
  <c r="J138" i="2"/>
  <c r="J152" i="2"/>
  <c r="J166" i="2"/>
  <c r="BK123" i="2"/>
  <c r="J228" i="2"/>
  <c r="J196" i="2"/>
  <c r="BK94" i="2"/>
  <c r="BK132" i="2"/>
  <c r="J114" i="2"/>
  <c r="BK173" i="2"/>
  <c r="BK133" i="2"/>
  <c r="J206" i="2"/>
  <c r="BK231" i="2"/>
  <c r="BK213" i="2"/>
  <c r="J155" i="2"/>
  <c r="J182" i="2"/>
  <c r="J186" i="2"/>
  <c r="J187" i="2"/>
  <c r="BK110" i="2"/>
  <c r="J95" i="2"/>
  <c r="J232" i="2"/>
  <c r="BK106" i="2"/>
  <c r="BK97" i="2"/>
  <c r="J158" i="2"/>
  <c r="BK140" i="2"/>
  <c r="BK177" i="2"/>
  <c r="J165" i="2"/>
  <c r="BK130" i="2"/>
  <c r="BK153" i="2"/>
  <c r="BK144" i="2"/>
  <c r="J178" i="2"/>
  <c r="J98" i="2"/>
  <c r="J193" i="2"/>
  <c r="J96" i="2"/>
  <c r="J153" i="2"/>
  <c r="BK166" i="2"/>
  <c r="J150" i="2"/>
  <c r="BK129" i="2"/>
  <c r="BK99" i="2"/>
  <c r="J172" i="2"/>
  <c r="BK128" i="2"/>
  <c r="J139" i="2"/>
  <c r="J141" i="2"/>
  <c r="BK190" i="2"/>
  <c r="J97" i="2"/>
  <c r="BK156" i="2"/>
  <c r="J101" i="2"/>
  <c r="J128" i="2"/>
  <c r="J94" i="2"/>
  <c r="J199" i="2"/>
  <c r="BK184" i="2"/>
  <c r="J121" i="2"/>
  <c r="J231" i="2"/>
  <c r="J222" i="2"/>
  <c r="J120" i="2"/>
  <c r="J210" i="2"/>
  <c r="BK120" i="2"/>
  <c r="BK159" i="2"/>
  <c r="BK192" i="2"/>
  <c r="J160" i="2"/>
  <c r="BK239" i="2"/>
  <c r="BK224" i="2"/>
  <c r="BK176" i="2"/>
  <c r="BK185" i="2"/>
  <c r="J107" i="2"/>
  <c r="J127" i="2"/>
  <c r="BK222" i="2"/>
  <c r="BK168" i="2"/>
  <c r="J157" i="2"/>
  <c r="J104" i="2"/>
  <c r="BK203" i="2"/>
  <c r="BK238" i="2"/>
  <c r="BK205" i="2"/>
  <c r="BK109" i="2"/>
  <c r="J225" i="2"/>
  <c r="J143" i="2"/>
  <c r="BK221" i="2"/>
  <c r="J126" i="2"/>
  <c r="J227" i="2"/>
  <c r="BK187" i="2"/>
  <c r="J185" i="2"/>
  <c r="J162" i="2"/>
  <c r="J105" i="2"/>
  <c r="BK115" i="2"/>
  <c r="BK167" i="2"/>
  <c r="BK96" i="2"/>
  <c r="J84" i="3"/>
  <c r="J233" i="2"/>
  <c r="BK95" i="2"/>
  <c r="BK206" i="2"/>
  <c r="BK82" i="3"/>
  <c r="BK107" i="2"/>
  <c r="BK240" i="2"/>
  <c r="BK114" i="2"/>
  <c r="BK84" i="3"/>
  <c r="BK226" i="2"/>
  <c r="BK172" i="2"/>
  <c r="BK230" i="2"/>
  <c r="BK143" i="2"/>
  <c r="BK211" i="2"/>
  <c r="J229" i="2"/>
  <c r="BK117" i="2"/>
  <c r="BK181" i="2"/>
  <c r="J242" i="2"/>
  <c r="BK229" i="2"/>
  <c r="BK180" i="2"/>
  <c r="J223" i="2"/>
  <c r="BK208" i="2"/>
  <c r="J205" i="2"/>
  <c r="BK121" i="2"/>
  <c r="J226" i="2"/>
  <c r="J125" i="2"/>
  <c r="BK171" i="2"/>
  <c r="BK201" i="2"/>
  <c r="J211" i="2"/>
  <c r="BK170" i="2"/>
  <c r="J216" i="2"/>
  <c r="J108" i="2"/>
  <c r="J167" i="2"/>
  <c r="J103" i="2"/>
  <c r="J82" i="3"/>
  <c r="BK200" i="2"/>
  <c r="J201" i="2"/>
  <c r="BK179" i="2"/>
  <c r="BK199" i="2"/>
  <c r="BK195" i="2"/>
  <c r="J184" i="2"/>
  <c r="BK152" i="2"/>
  <c r="BK178" i="2"/>
  <c r="J170" i="2"/>
  <c r="BK158" i="2"/>
  <c r="BK100" i="2"/>
  <c r="BK194" i="2"/>
  <c r="J230" i="2"/>
  <c r="BK160" i="2"/>
  <c r="BK122" i="2"/>
  <c r="BK165" i="2"/>
  <c r="J117" i="2"/>
  <c r="J129" i="2"/>
  <c r="J239" i="2"/>
  <c r="J207" i="2"/>
  <c r="J134" i="2"/>
  <c r="BK163" i="2"/>
  <c r="J194" i="2"/>
  <c r="J118" i="2"/>
  <c r="J224" i="2"/>
  <c r="BK204" i="2"/>
  <c r="BK232" i="2"/>
  <c r="J164" i="2"/>
  <c r="J147" i="2"/>
  <c r="J214" i="2"/>
  <c r="BK131" i="2"/>
  <c r="J238" i="2"/>
  <c r="J109" i="2"/>
  <c r="J204" i="2"/>
  <c r="BK125" i="2"/>
  <c r="BK233" i="2"/>
  <c r="BK174" i="2"/>
  <c r="BK191" i="2"/>
  <c r="J149" i="2"/>
  <c r="BK228" i="2"/>
  <c r="BK104" i="2"/>
  <c r="BK216" i="2"/>
  <c r="BK198" i="2"/>
  <c r="BK164" i="2"/>
  <c r="J111" i="2"/>
  <c r="BK112" i="2"/>
  <c r="J142" i="2"/>
  <c r="BK235" i="2"/>
  <c r="J133" i="2"/>
  <c r="J235" i="2"/>
  <c r="BK196" i="2"/>
  <c r="J132" i="2"/>
  <c r="J219" i="2"/>
  <c r="BK118" i="2"/>
  <c r="J159" i="2"/>
  <c r="J116" i="2"/>
  <c r="P93" i="2" l="1"/>
  <c r="R145" i="2"/>
  <c r="T113" i="2"/>
  <c r="BK161" i="2"/>
  <c r="J161" i="2"/>
  <c r="J65" i="2" s="1"/>
  <c r="T169" i="2"/>
  <c r="T212" i="2"/>
  <c r="R93" i="2"/>
  <c r="R135" i="2"/>
  <c r="T188" i="2"/>
  <c r="T234" i="2"/>
  <c r="BK188" i="2"/>
  <c r="J188" i="2" s="1"/>
  <c r="J67" i="2" s="1"/>
  <c r="R220" i="2"/>
  <c r="T93" i="2"/>
  <c r="P135" i="2"/>
  <c r="P188" i="2"/>
  <c r="T220" i="2"/>
  <c r="BK113" i="2"/>
  <c r="J113" i="2" s="1"/>
  <c r="J62" i="2" s="1"/>
  <c r="T135" i="2"/>
  <c r="R188" i="2"/>
  <c r="P220" i="2"/>
  <c r="BK135" i="2"/>
  <c r="J135" i="2" s="1"/>
  <c r="J63" i="2" s="1"/>
  <c r="P161" i="2"/>
  <c r="P169" i="2"/>
  <c r="R212" i="2"/>
  <c r="BK234" i="2"/>
  <c r="J234" i="2" s="1"/>
  <c r="J70" i="2" s="1"/>
  <c r="BK93" i="2"/>
  <c r="J93" i="2"/>
  <c r="J61" i="2" s="1"/>
  <c r="P145" i="2"/>
  <c r="R161" i="2"/>
  <c r="T161" i="2"/>
  <c r="BK212" i="2"/>
  <c r="J212" i="2"/>
  <c r="J68" i="2" s="1"/>
  <c r="R234" i="2"/>
  <c r="R113" i="2"/>
  <c r="T145" i="2"/>
  <c r="BK169" i="2"/>
  <c r="J169" i="2"/>
  <c r="J66" i="2" s="1"/>
  <c r="P212" i="2"/>
  <c r="P234" i="2"/>
  <c r="P113" i="2"/>
  <c r="BK145" i="2"/>
  <c r="J145" i="2"/>
  <c r="J64" i="2" s="1"/>
  <c r="R169" i="2"/>
  <c r="BK220" i="2"/>
  <c r="J220" i="2"/>
  <c r="J69" i="2"/>
  <c r="BK81" i="3"/>
  <c r="J81" i="3" s="1"/>
  <c r="J60" i="3" s="1"/>
  <c r="P81" i="3"/>
  <c r="P80" i="3"/>
  <c r="AU56" i="1" s="1"/>
  <c r="R81" i="3"/>
  <c r="R80" i="3" s="1"/>
  <c r="T81" i="3"/>
  <c r="T80" i="3" s="1"/>
  <c r="BK241" i="2"/>
  <c r="J241" i="2"/>
  <c r="J71" i="2"/>
  <c r="F54" i="3"/>
  <c r="J77" i="3"/>
  <c r="E70" i="3"/>
  <c r="J54" i="3"/>
  <c r="BE82" i="3"/>
  <c r="F77" i="3"/>
  <c r="BE86" i="3"/>
  <c r="J74" i="3"/>
  <c r="BE83" i="3"/>
  <c r="BE84" i="3"/>
  <c r="BE103" i="2"/>
  <c r="BE116" i="2"/>
  <c r="BE164" i="2"/>
  <c r="BE166" i="2"/>
  <c r="BE171" i="2"/>
  <c r="BE173" i="2"/>
  <c r="BE182" i="2"/>
  <c r="BE214" i="2"/>
  <c r="BE226" i="2"/>
  <c r="BE237" i="2"/>
  <c r="BE242" i="2"/>
  <c r="J52" i="2"/>
  <c r="BE97" i="2"/>
  <c r="BE126" i="2"/>
  <c r="BE131" i="2"/>
  <c r="BE143" i="2"/>
  <c r="BE148" i="2"/>
  <c r="BE194" i="2"/>
  <c r="BE231" i="2"/>
  <c r="BE236" i="2"/>
  <c r="F87" i="2"/>
  <c r="BE107" i="2"/>
  <c r="BE112" i="2"/>
  <c r="BE130" i="2"/>
  <c r="BE147" i="2"/>
  <c r="BE151" i="2"/>
  <c r="BE168" i="2"/>
  <c r="BE181" i="2"/>
  <c r="BE192" i="2"/>
  <c r="BE206" i="2"/>
  <c r="BE235" i="2"/>
  <c r="BE240" i="2"/>
  <c r="F88" i="2"/>
  <c r="BE99" i="2"/>
  <c r="BE105" i="2"/>
  <c r="BE111" i="2"/>
  <c r="BE124" i="2"/>
  <c r="BE128" i="2"/>
  <c r="BE132" i="2"/>
  <c r="BE142" i="2"/>
  <c r="BE159" i="2"/>
  <c r="BE160" i="2"/>
  <c r="BE176" i="2"/>
  <c r="BE183" i="2"/>
  <c r="BE191" i="2"/>
  <c r="BE196" i="2"/>
  <c r="BE223" i="2"/>
  <c r="BE233" i="2"/>
  <c r="BE238" i="2"/>
  <c r="BE239" i="2"/>
  <c r="BE106" i="2"/>
  <c r="BE115" i="2"/>
  <c r="BE122" i="2"/>
  <c r="BE134" i="2"/>
  <c r="BE137" i="2"/>
  <c r="BE152" i="2"/>
  <c r="BE180" i="2"/>
  <c r="BE207" i="2"/>
  <c r="BE227" i="2"/>
  <c r="BE98" i="2"/>
  <c r="BE104" i="2"/>
  <c r="BE121" i="2"/>
  <c r="BE162" i="2"/>
  <c r="BE165" i="2"/>
  <c r="BE185" i="2"/>
  <c r="BE199" i="2"/>
  <c r="BE202" i="2"/>
  <c r="BE205" i="2"/>
  <c r="BE225" i="2"/>
  <c r="J54" i="2"/>
  <c r="BE94" i="2"/>
  <c r="BE100" i="2"/>
  <c r="BE109" i="2"/>
  <c r="BE120" i="2"/>
  <c r="BE125" i="2"/>
  <c r="BE127" i="2"/>
  <c r="BE155" i="2"/>
  <c r="BE158" i="2"/>
  <c r="BE163" i="2"/>
  <c r="BE209" i="2"/>
  <c r="BE216" i="2"/>
  <c r="BE219" i="2"/>
  <c r="BE222" i="2"/>
  <c r="BE224" i="2"/>
  <c r="E48" i="2"/>
  <c r="BE118" i="2"/>
  <c r="BE129" i="2"/>
  <c r="BE146" i="2"/>
  <c r="BE172" i="2"/>
  <c r="BE184" i="2"/>
  <c r="BE187" i="2"/>
  <c r="BE200" i="2"/>
  <c r="BE201" i="2"/>
  <c r="BE211" i="2"/>
  <c r="BE213" i="2"/>
  <c r="BE228" i="2"/>
  <c r="BE232" i="2"/>
  <c r="BE101" i="2"/>
  <c r="BE138" i="2"/>
  <c r="BE154" i="2"/>
  <c r="BE156" i="2"/>
  <c r="BE170" i="2"/>
  <c r="BE174" i="2"/>
  <c r="BE189" i="2"/>
  <c r="BE195" i="2"/>
  <c r="BE197" i="2"/>
  <c r="BE215" i="2"/>
  <c r="BE217" i="2"/>
  <c r="BE230" i="2"/>
  <c r="J55" i="2"/>
  <c r="BE95" i="2"/>
  <c r="BE108" i="2"/>
  <c r="BE141" i="2"/>
  <c r="BE144" i="2"/>
  <c r="BE175" i="2"/>
  <c r="BE179" i="2"/>
  <c r="BE186" i="2"/>
  <c r="BE190" i="2"/>
  <c r="BE110" i="2"/>
  <c r="BE119" i="2"/>
  <c r="BE123" i="2"/>
  <c r="BE136" i="2"/>
  <c r="BE149" i="2"/>
  <c r="BE177" i="2"/>
  <c r="BE178" i="2"/>
  <c r="BE198" i="2"/>
  <c r="BE203" i="2"/>
  <c r="BE204" i="2"/>
  <c r="BE208" i="2"/>
  <c r="BE210" i="2"/>
  <c r="BE221" i="2"/>
  <c r="BE96" i="2"/>
  <c r="BE102" i="2"/>
  <c r="BE114" i="2"/>
  <c r="BE117" i="2"/>
  <c r="BE133" i="2"/>
  <c r="BE139" i="2"/>
  <c r="BE140" i="2"/>
  <c r="BE150" i="2"/>
  <c r="BE153" i="2"/>
  <c r="BE157" i="2"/>
  <c r="BE167" i="2"/>
  <c r="BE193" i="2"/>
  <c r="BE218" i="2"/>
  <c r="BE229" i="2"/>
  <c r="F36" i="2"/>
  <c r="BC55" i="1" s="1"/>
  <c r="F36" i="3"/>
  <c r="BC56" i="1"/>
  <c r="F34" i="3"/>
  <c r="BA56" i="1" s="1"/>
  <c r="J34" i="3"/>
  <c r="AW56" i="1" s="1"/>
  <c r="F34" i="2"/>
  <c r="BA55" i="1" s="1"/>
  <c r="F35" i="2"/>
  <c r="BB55" i="1"/>
  <c r="F37" i="2"/>
  <c r="BD55" i="1" s="1"/>
  <c r="F37" i="3"/>
  <c r="BD56" i="1"/>
  <c r="J34" i="2"/>
  <c r="AW55" i="1" s="1"/>
  <c r="F35" i="3"/>
  <c r="BB56" i="1" s="1"/>
  <c r="R92" i="2" l="1"/>
  <c r="R91" i="2"/>
  <c r="T92" i="2"/>
  <c r="T91" i="2" s="1"/>
  <c r="P92" i="2"/>
  <c r="P91" i="2" s="1"/>
  <c r="AU55" i="1" s="1"/>
  <c r="AU54" i="1" s="1"/>
  <c r="BK92" i="2"/>
  <c r="J92" i="2"/>
  <c r="J60" i="2"/>
  <c r="BK80" i="3"/>
  <c r="J80" i="3"/>
  <c r="J59" i="3" s="1"/>
  <c r="BA54" i="1"/>
  <c r="AW54" i="1" s="1"/>
  <c r="AK30" i="1" s="1"/>
  <c r="BD54" i="1"/>
  <c r="W33" i="1"/>
  <c r="F33" i="3"/>
  <c r="AZ56" i="1"/>
  <c r="J33" i="3"/>
  <c r="AV56" i="1"/>
  <c r="AT56" i="1"/>
  <c r="F33" i="2"/>
  <c r="AZ55" i="1" s="1"/>
  <c r="BC54" i="1"/>
  <c r="W32" i="1" s="1"/>
  <c r="J33" i="2"/>
  <c r="AV55" i="1" s="1"/>
  <c r="AT55" i="1" s="1"/>
  <c r="BB54" i="1"/>
  <c r="W31" i="1"/>
  <c r="BK91" i="2" l="1"/>
  <c r="J91" i="2"/>
  <c r="J59" i="2" s="1"/>
  <c r="J30" i="3"/>
  <c r="AG56" i="1" s="1"/>
  <c r="AG54" i="1" s="1"/>
  <c r="AK26" i="1" s="1"/>
  <c r="AY54" i="1"/>
  <c r="J30" i="2"/>
  <c r="AG55" i="1"/>
  <c r="AZ54" i="1"/>
  <c r="AV54" i="1" s="1"/>
  <c r="AK29" i="1" s="1"/>
  <c r="W30" i="1"/>
  <c r="AX54" i="1"/>
  <c r="J39" i="3" l="1"/>
  <c r="J39" i="2"/>
  <c r="AN55" i="1"/>
  <c r="AN56" i="1"/>
  <c r="AK35" i="1"/>
  <c r="AT54" i="1"/>
  <c r="W29" i="1"/>
  <c r="AN54" i="1" l="1"/>
</calcChain>
</file>

<file path=xl/sharedStrings.xml><?xml version="1.0" encoding="utf-8"?>
<sst xmlns="http://schemas.openxmlformats.org/spreadsheetml/2006/main" count="3053" uniqueCount="839">
  <si>
    <t>Export Komplet</t>
  </si>
  <si>
    <t>VZ</t>
  </si>
  <si>
    <t>2.0</t>
  </si>
  <si>
    <t>ZAMOK</t>
  </si>
  <si>
    <t>False</t>
  </si>
  <si>
    <t>{e43bc184-e4f5-4c01-8234-c3c739400be6}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</si>
  <si>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</si>
  <si>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</si>
  <si>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</si>
  <si>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</si>
  <si>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</si>
  <si>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</si>
  <si>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</si>
  <si>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</si>
  <si>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JAZKIAV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</si>
  <si>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</si>
  <si>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</si>
  <si>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AV TECHNOLOGIE (AKCE STAVEBNÍ ÚPRAVY KINO VARŠAVA - ITI)</t>
  </si>
  <si>
    <t>KSO:</t>
  </si>
  <si>
    <t/>
  </si>
  <si>
    <t>CC-CZ:</t>
  </si>
  <si>
    <t>Místo:</t>
  </si>
  <si>
    <t>Liberec</t>
  </si>
  <si>
    <t>Datum:</t>
  </si>
  <si>
    <t>13. 2. 2024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</si>
  <si>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</si>
  <si>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</si>
  <si>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</si>
  <si>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</si>
  <si>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</si>
  <si>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</si>
  <si>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</si>
  <si>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</si>
  <si>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</si>
  <si>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Atelier Železná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</si>
  <si>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</si>
  <si>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</si>
  <si>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</si>
  <si>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</si>
  <si>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</si>
  <si>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</si>
  <si>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</si>
  <si>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</si>
  <si>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</si>
  <si>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</si>
  <si>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</si>
  <si>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</si>
  <si>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</si>
  <si>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</si>
  <si>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</si>
  <si>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</si>
  <si>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</si>
  <si>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</si>
  <si>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</si>
  <si>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</si>
  <si>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</si>
  <si>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</si>
  <si>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</si>
  <si>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</si>
  <si>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</si>
  <si>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</si>
  <si>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</si>
  <si>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</si>
  <si>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</si>
  <si>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</si>
  <si>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</si>
  <si>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</si>
  <si>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</si>
  <si>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</si>
  <si>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</si>
  <si>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</si>
  <si>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</si>
  <si>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</si>
  <si>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</si>
  <si>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</si>
  <si>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</si>
  <si>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</si>
  <si>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</si>
  <si>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</si>
  <si>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</si>
  <si>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AV technologie</t>
  </si>
  <si>
    <t>STA</t>
  </si>
  <si>
    <t>1</t>
  </si>
  <si>
    <t>{e1af9a63-f8c0-421e-998c-f11e9247714b}</t>
  </si>
  <si>
    <t>2</t>
  </si>
  <si>
    <t>VRN</t>
  </si>
  <si>
    <t>Vedlejší rozpočtové náklady AV technologie</t>
  </si>
  <si>
    <t>{1940ff6a-bebf-4405-b495-8f1ee389f6aa}</t>
  </si>
  <si>
    <t>KRYCÍ LIST SOUPISU PRACÍ</t>
  </si>
  <si>
    <t>Objekt:</t>
  </si>
  <si>
    <t>01 - AV technologie</t>
  </si>
  <si>
    <t>Všechny položky v tomto rozpočtu zahrnují náklady na likvidaci odpadu a recyklační poplatky.</t>
  </si>
  <si>
    <t>REKAPITULACE ČLENĚNÍ SOUPISU PRACÍ</t>
  </si>
  <si>
    <t>Kód dílu - Popis</t>
  </si>
  <si>
    <t>Cena celkem [CZK]</t>
  </si>
  <si>
    <t>-1</t>
  </si>
  <si>
    <t>AV - AV technologie</t>
  </si>
  <si>
    <t xml:space="preserve">    1. - Projekční Technologie DCI Velký Sál</t>
  </si>
  <si>
    <t xml:space="preserve">    2. - Ozvučení Dolby Surround 7.1 </t>
  </si>
  <si>
    <t xml:space="preserve">    3. - Rám promítací plochy + Baffle Wall + maskování  Velký Sál</t>
  </si>
  <si>
    <t xml:space="preserve">    4. - Maskovací opona Velký Sál </t>
  </si>
  <si>
    <t xml:space="preserve">    5. - Titulkovací zařízení Velký sál</t>
  </si>
  <si>
    <t xml:space="preserve">    6. - Nefilmové ozvučení PA Velký sál</t>
  </si>
  <si>
    <t xml:space="preserve">    7. - Osvětlovací technika</t>
  </si>
  <si>
    <t xml:space="preserve">    8. - Digital Signage + Ozvučení Foyer</t>
  </si>
  <si>
    <t xml:space="preserve">    9. - AV technologie Malý sál </t>
  </si>
  <si>
    <t xml:space="preserve">    10. - Technologie pro live stream </t>
  </si>
  <si>
    <t xml:space="preserve">    11. - Ostatní náklady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</si>
  <si>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</si>
  <si>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</si>
  <si>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</si>
  <si>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</si>
  <si>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</si>
  <si>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</si>
  <si>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</si>
  <si>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</si>
  <si>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</si>
  <si>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</si>
  <si>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</si>
  <si>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</si>
  <si>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</si>
  <si>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AV</t>
  </si>
  <si>
    <t>ROZPOCET</t>
  </si>
  <si>
    <t>1.</t>
  </si>
  <si>
    <t>Projekční Technologie DCI Velký Sál</t>
  </si>
  <si>
    <t>K</t>
  </si>
  <si>
    <t>AV.01.010</t>
  </si>
  <si>
    <t>RGB DCI projektor s nativním rozlišením 4K (4.096 x 2.160 bodů) 3x0,98"DMD, s kontrastním poměrem nejméně 2200:1 s High Britness Lens, svítivost min.20 000 lumen s podporou HFR (High Frame Rate) pro 2D i 3D projekci. Projektor musí ve spojení s navrženým světelným zdrojem zajistit na dané projekční ploše jas obrazu dle standardu DCI (11 až 17fL pro 2D a 5fL pro 3D). Včetně objektivu pro formát Flat a Scope. Laserový zdroj světla až 40 000hodin, redukce pro odsávání.</t>
  </si>
  <si>
    <t>ks</t>
  </si>
  <si>
    <t>4</t>
  </si>
  <si>
    <t>AV.01.020</t>
  </si>
  <si>
    <t>DCI Server 4K IMB DCI server pro přehrávání 4K DCI obsahu a s alternativními vstupy 2x HDMI a 2x SDI s interní kapacitou minimálně 4TB, USB 3.0 pro ingest, GPIO, 2x ETHERNET, AES/EBU audio výstup</t>
  </si>
  <si>
    <t>3</t>
  </si>
  <si>
    <t>AV.01.030</t>
  </si>
  <si>
    <t>Podstavec k DCI projektoru s rackem 19“ pro záložní napájecí zdroj a doplňkové AV komponenty.</t>
  </si>
  <si>
    <t>6</t>
  </si>
  <si>
    <t>AV.01.040</t>
  </si>
  <si>
    <t>Záložní napájecí zdroj UPS pro napájení nesilových částí projekčního systému v provedené 19"/2RU, splňující požadavky DCI projektoru a komponentů.</t>
  </si>
  <si>
    <t>8</t>
  </si>
  <si>
    <t>5</t>
  </si>
  <si>
    <t>AV.01.050</t>
  </si>
  <si>
    <t>Blu-ray player - profesionální přehrávač dvd a bluray disků s možností posunu titulků s minimálními parametry 2 ballanced audio out XLR, multichannel oudio output RCA, 2x HDMI, SPDIF, Toslink, USB3.0</t>
  </si>
  <si>
    <t>10</t>
  </si>
  <si>
    <t>AV.01.060</t>
  </si>
  <si>
    <t>Multimediální PC pro správu DCI technologie a promítání s min. požadavky: Intel Core i5, 16GB DDR3, Nvidia 2GB DDR5, 480GB SSD + 4TB HDD, DVD, WIN10PRO 64bit proffesional, 500W power supply, Rack mount, klávesnice, myš, 2x FullHD monitor s VGA a HDMI</t>
  </si>
  <si>
    <t>7</t>
  </si>
  <si>
    <t>AV.01.070</t>
  </si>
  <si>
    <t>Automatizace - ovládání světel + opon DCI serverem pomicí relé kontaktů na jednotlivá ovládací tlačítka, minimálně 8 výstupů</t>
  </si>
  <si>
    <t>14</t>
  </si>
  <si>
    <t>AV.01.080</t>
  </si>
  <si>
    <t>Průzvučné matně bílé projekční plátno s odrazivostí 1.0 gain, vhodné jak pro digitální 2K/4K/3D projekci dle standardu DCI, tak i pro případnou projekci z 35mm filmu. Digital perforation a rozměr 11x4,6m</t>
  </si>
  <si>
    <t>16</t>
  </si>
  <si>
    <t>9</t>
  </si>
  <si>
    <t>AV.01.090</t>
  </si>
  <si>
    <t>HDMI matrix UltraHD minimalně 4x2 HDMI pro přepínání alternativního obsahu - PC, Blu-ray, podium</t>
  </si>
  <si>
    <t>18</t>
  </si>
  <si>
    <t>AV.01.100</t>
  </si>
  <si>
    <t>HDMI to SDI převodík</t>
  </si>
  <si>
    <t>20</t>
  </si>
  <si>
    <t>11</t>
  </si>
  <si>
    <t>AV.01.110</t>
  </si>
  <si>
    <t>SDI to HDMI převodník</t>
  </si>
  <si>
    <t>22</t>
  </si>
  <si>
    <t>AV.01.120</t>
  </si>
  <si>
    <t>SDI kabel</t>
  </si>
  <si>
    <t>m</t>
  </si>
  <si>
    <t>24</t>
  </si>
  <si>
    <t>13</t>
  </si>
  <si>
    <t>AV.01.130</t>
  </si>
  <si>
    <t>PC notebook min.15,6" vč. software win10 PRO, Intel core i5 processor, 8GB RAM, 512GB SSD, pro odbavování prezentací na podiu</t>
  </si>
  <si>
    <t>26</t>
  </si>
  <si>
    <t>AV.01.140</t>
  </si>
  <si>
    <t>Gigabit Ethernet Wifi router 24-portů</t>
  </si>
  <si>
    <t>28</t>
  </si>
  <si>
    <t>15</t>
  </si>
  <si>
    <t>AV.01.150</t>
  </si>
  <si>
    <t>Instalační kabeláž pro obrazovou část v promítací kabině</t>
  </si>
  <si>
    <t>kpl</t>
  </si>
  <si>
    <t>30</t>
  </si>
  <si>
    <t>AV.01.160</t>
  </si>
  <si>
    <t>Promítací okénka do půvdních stavebních otvorů včetně skel a těsnění proti pronikání hluku z promítací kabiny</t>
  </si>
  <si>
    <t>32</t>
  </si>
  <si>
    <t>17</t>
  </si>
  <si>
    <t>AV.01.170</t>
  </si>
  <si>
    <t>Repasování promítacích strojů 35MM - odvoz stávajících promítacích strojů a repasování z dostupných dílů aby byly kompletně funkční pro promítání archivních kopií</t>
  </si>
  <si>
    <t>34</t>
  </si>
  <si>
    <t>AV.01.180</t>
  </si>
  <si>
    <t>Vystavení technického osvědčení pro promítací stroje 35MM</t>
  </si>
  <si>
    <t>36</t>
  </si>
  <si>
    <t>19</t>
  </si>
  <si>
    <t>AV.01.190</t>
  </si>
  <si>
    <t>Instalace DCI projektoru, promítaček 35MM a kompletní nastavení technologie obrazu vč. dopravy pracovníků na stavbu, v případě potřeby ubytování pracovníků</t>
  </si>
  <si>
    <t>38</t>
  </si>
  <si>
    <t>2.</t>
  </si>
  <si>
    <t xml:space="preserve">Ozvučení Dolby Surround 7.1 </t>
  </si>
  <si>
    <t>AV.02.010</t>
  </si>
  <si>
    <t>Cinema procesor pro zajištění ozvučení kinosálu v konfiguraci 7.1, vstupy 8xAES/EBU, 2x Non-sync, 2x SPDIF,1x Mic input, AES67 out, výstup 8-CH analog balanced output , internal crossover</t>
  </si>
  <si>
    <t>40</t>
  </si>
  <si>
    <t>AV.02.020</t>
  </si>
  <si>
    <t>Audio signálový processor pro připojení nového Audio processoru a stávajícího processoru Dolby CP650 pro analogové promítací stroje a případně mixpultu PA analog inputs, AES67 nebo Blu Link,</t>
  </si>
  <si>
    <t>42</t>
  </si>
  <si>
    <t>AV.02.030</t>
  </si>
  <si>
    <t>Rack 19" výška 42U, 600x600, zavírací dveře, včetně koleček barva černá</t>
  </si>
  <si>
    <t>44</t>
  </si>
  <si>
    <t>23</t>
  </si>
  <si>
    <t>AV.02.040</t>
  </si>
  <si>
    <t>Dvoupásmová profesionální kinová reprosoustava pro hlavní přední poslech v sále (L - C - R) zapojení v režimu "Full Range", celková výkonová zatížitelnost 400W při citlivosti 103dB, 2x15" + 1x2" splňující veškeré požadavky na DCI certifikaci sálu.</t>
  </si>
  <si>
    <t>46</t>
  </si>
  <si>
    <t>AV.02.050</t>
  </si>
  <si>
    <t>Profesionální kinová subbasová reprosoustava (subwoofer), 2x 18" výkonová zatížitelnost 1200W, citlivost 101dB, splňující požadavky na THX a DCI cerftifikaci sálu.</t>
  </si>
  <si>
    <t>48</t>
  </si>
  <si>
    <t>25</t>
  </si>
  <si>
    <t>AV.02.060</t>
  </si>
  <si>
    <t>Surround reproduktory - Sestava profesionálních dvoupásmových kinových reprosoustav pro ambientní ozvučení sálu (surround), výkonová zatížitelnost nejméně 250W při citlivosti alespoň 91dB, včetně instalačních držáků, splňující veškeré požadavky na DCI certifikaci sálu.</t>
  </si>
  <si>
    <t>50</t>
  </si>
  <si>
    <t>AV.02.070</t>
  </si>
  <si>
    <t>Balkon Surround reproduktory - Sestava profesionálních dvoupásmových kinových reprosoustav pro ambientní ozvučení sálu (surround), výkonová zatížitelnost nejméně 150W při citlivosti alespoň 91dB, včetně instalačních držáků, splňující veškeré požadavky na DCI certifikaci sálu.</t>
  </si>
  <si>
    <t>52</t>
  </si>
  <si>
    <t>27</t>
  </si>
  <si>
    <t>AV.02.080</t>
  </si>
  <si>
    <t>Zesilovač LCR - Profesionální kinový výkonový zesilovač o výkonu 2x 1000 W (2 Ohm), 800 W (4 Ohm), 475 W (8 Ohm), provedení 2RU, DSP processor</t>
  </si>
  <si>
    <t>54</t>
  </si>
  <si>
    <t>AV.02.090</t>
  </si>
  <si>
    <t>Zesilovač SW - Profesionální kinový výkonový zesilovač o výkonu 2x 1600 W (2 ohm), 1200 W (4 ohm), 650 W (8 ohm), 2400 W bridge (8 ohm), 3200 W bridge (4 ohm), provedení 2RU. DSP processor</t>
  </si>
  <si>
    <t>56</t>
  </si>
  <si>
    <t>29</t>
  </si>
  <si>
    <t>AV.02.100</t>
  </si>
  <si>
    <t>Zesilovač Surround - Profesionální kinový výkonový zesilovač o výkonu 2x 700 W (2 Ohm), 500 W (4 Ohm), 275 W (8 Ohm), provedení 2RU. DSP processor</t>
  </si>
  <si>
    <t>58</t>
  </si>
  <si>
    <t>AV.02.110</t>
  </si>
  <si>
    <t>Aktivní odposlechové reproduktory závěsné na stěnu v promítací kabině, minimálně 5" stereo, včetně držáku na zeď</t>
  </si>
  <si>
    <t>60</t>
  </si>
  <si>
    <t>31</t>
  </si>
  <si>
    <t>AV.02.120</t>
  </si>
  <si>
    <t>Reproduktory pro kinový zvuk na WC - reprodukce zvuku z promítání během projekce, 100V zapojení výkon min. 30W přesný typ dle investora</t>
  </si>
  <si>
    <t>62</t>
  </si>
  <si>
    <t>AV.02.130</t>
  </si>
  <si>
    <t>Zesilovač pro reproduktory WC a případně Foyer 240W, výstu 4ohmy/100V/70V, 5 vstupů jenotlivě regulovatelných</t>
  </si>
  <si>
    <t>64</t>
  </si>
  <si>
    <t>33</t>
  </si>
  <si>
    <t>AV.02.140</t>
  </si>
  <si>
    <t>Zesilovač pro indukční smyčku - výkon 300VA, impedance 0,1-1 ohm, MIC XLR, Line IN XLR, funkce limiteru</t>
  </si>
  <si>
    <t>66</t>
  </si>
  <si>
    <t>AV.02.150</t>
  </si>
  <si>
    <t>Kabel pro indukční smyčku 6mm2</t>
  </si>
  <si>
    <t>68</t>
  </si>
  <si>
    <t>35</t>
  </si>
  <si>
    <t>AV.02.160</t>
  </si>
  <si>
    <t>Kabel propojení hlavních reproduktorů 5x4mm kabina a za plátnem 2 linky</t>
  </si>
  <si>
    <t>70</t>
  </si>
  <si>
    <t>AV.02.170</t>
  </si>
  <si>
    <t>Kabel propojení Surround reproduktorů SCY 2x2,5mm</t>
  </si>
  <si>
    <t>72</t>
  </si>
  <si>
    <t>37</t>
  </si>
  <si>
    <t>AV.02.180</t>
  </si>
  <si>
    <t>Gewiss krabice 500x380</t>
  </si>
  <si>
    <t>74</t>
  </si>
  <si>
    <t>AV.02.190</t>
  </si>
  <si>
    <t>Instalační materiál pr ozavěšení reproduktorů</t>
  </si>
  <si>
    <t>76</t>
  </si>
  <si>
    <t>39</t>
  </si>
  <si>
    <t>AV.02.200</t>
  </si>
  <si>
    <t>Instalační materiál pro připojení komponentů v racku</t>
  </si>
  <si>
    <t>78</t>
  </si>
  <si>
    <t>AV.02.210</t>
  </si>
  <si>
    <t>Instalace zvukového systému a nastavení vč. dopravy pracovníků na stavbu, v případě potřeby ubytování pracovníků</t>
  </si>
  <si>
    <t>80</t>
  </si>
  <si>
    <t>3.</t>
  </si>
  <si>
    <t>Rám promítací plochy + Baffle Wall + maskování  Velký Sál</t>
  </si>
  <si>
    <t>41</t>
  </si>
  <si>
    <t>AV.03.010</t>
  </si>
  <si>
    <t>nosná konstrukce pro upevnění rámu promítací plochy a baffle wall - např trám 100x100 (od podlahy ke stropu)</t>
  </si>
  <si>
    <t>82</t>
  </si>
  <si>
    <t>AV.03.020</t>
  </si>
  <si>
    <t>Rám promítací plochy o velikosti min 11,5x5,1m vnější rozměr z hoblovaného prkna 19x120x4000mm</t>
  </si>
  <si>
    <t>84</t>
  </si>
  <si>
    <t>43</t>
  </si>
  <si>
    <t>AV.03.030</t>
  </si>
  <si>
    <t>OSB deska BaffleWall 18mm dvojitá vrstva 2500x500x18mm 2x 60m2</t>
  </si>
  <si>
    <t>86</t>
  </si>
  <si>
    <t>AV.03.040</t>
  </si>
  <si>
    <t>Mirelon mezi desky 5mmx1000 role 100m2</t>
  </si>
  <si>
    <t>88</t>
  </si>
  <si>
    <t>45</t>
  </si>
  <si>
    <t>AV.03.050</t>
  </si>
  <si>
    <t>Kašírová vata 600x1250x40 - 70m2</t>
  </si>
  <si>
    <t>m2</t>
  </si>
  <si>
    <t>90</t>
  </si>
  <si>
    <t>AV.03.060</t>
  </si>
  <si>
    <t>Velkoplošná podložka pro uchycení vaty (kotva)</t>
  </si>
  <si>
    <t>92</t>
  </si>
  <si>
    <t>47</t>
  </si>
  <si>
    <t>AV.03.070</t>
  </si>
  <si>
    <t>Instalační materiál pro baffle wall a rám promítací plochy</t>
  </si>
  <si>
    <t>94</t>
  </si>
  <si>
    <t>AV.03.080</t>
  </si>
  <si>
    <t>Samet černá maskování promítací plochy</t>
  </si>
  <si>
    <t>96</t>
  </si>
  <si>
    <t>49</t>
  </si>
  <si>
    <t>AV.03.090</t>
  </si>
  <si>
    <t>Instalace rámu, baffle wall, a maskování vč. dopravy pracovníků na stavbu, v případě potřeby ubytování pracovníků</t>
  </si>
  <si>
    <t>98</t>
  </si>
  <si>
    <t>4.</t>
  </si>
  <si>
    <t xml:space="preserve">Maskovací opona Velký Sál </t>
  </si>
  <si>
    <t>AV.04.010</t>
  </si>
  <si>
    <t>Fošna hoblovaná pro instalaci kolejnice pod strop nebo vynešená z rámu projekční plochy, 40x140x5000</t>
  </si>
  <si>
    <t>100</t>
  </si>
  <si>
    <t>51</t>
  </si>
  <si>
    <t>AV.04.020</t>
  </si>
  <si>
    <t>Kolejnice - oponová dráha 2x 7m</t>
  </si>
  <si>
    <t>102</t>
  </si>
  <si>
    <t>AV.04.030</t>
  </si>
  <si>
    <t>Držák kolejnice</t>
  </si>
  <si>
    <t>104</t>
  </si>
  <si>
    <t>53</t>
  </si>
  <si>
    <t>AV.04.040</t>
  </si>
  <si>
    <t>Vozíky vodící - pevné</t>
  </si>
  <si>
    <t>106</t>
  </si>
  <si>
    <t>AV.04.050</t>
  </si>
  <si>
    <t>Vozíky vodící</t>
  </si>
  <si>
    <t>108</t>
  </si>
  <si>
    <t>55</t>
  </si>
  <si>
    <t>AV.04.060</t>
  </si>
  <si>
    <t>Kladka</t>
  </si>
  <si>
    <t>110</t>
  </si>
  <si>
    <t>AV.04.070</t>
  </si>
  <si>
    <t>Motor</t>
  </si>
  <si>
    <t>112</t>
  </si>
  <si>
    <t>57</t>
  </si>
  <si>
    <t>AV.04.080</t>
  </si>
  <si>
    <t>Koncové vypínače</t>
  </si>
  <si>
    <t>114</t>
  </si>
  <si>
    <t>AV.04.090</t>
  </si>
  <si>
    <t>Lano 3mm</t>
  </si>
  <si>
    <t>116</t>
  </si>
  <si>
    <t>59</t>
  </si>
  <si>
    <t>AV.04.100</t>
  </si>
  <si>
    <t>Rozvaděč Opony</t>
  </si>
  <si>
    <t>118</t>
  </si>
  <si>
    <t>AV.04.110</t>
  </si>
  <si>
    <t>Kabeláž</t>
  </si>
  <si>
    <t>j</t>
  </si>
  <si>
    <t>120</t>
  </si>
  <si>
    <t>61</t>
  </si>
  <si>
    <t>AV.04.120</t>
  </si>
  <si>
    <t>Instalační materiál</t>
  </si>
  <si>
    <t>122</t>
  </si>
  <si>
    <t>AV.04.130</t>
  </si>
  <si>
    <t>Sufita pruo vykrytí dráhy výška 50cm délka 20m (řasení) po cca 30cm</t>
  </si>
  <si>
    <t>124</t>
  </si>
  <si>
    <t>63</t>
  </si>
  <si>
    <t>AV.04.140</t>
  </si>
  <si>
    <t>Maskovací opona nehořlavá ůprava, 50% řasení, průzvučná, včetně ušití</t>
  </si>
  <si>
    <t>126</t>
  </si>
  <si>
    <t>AV.04.150</t>
  </si>
  <si>
    <t>Instalace maskování vč. dopravy pracovníků na stavbu, v případě potřeby ubytování pracovníků</t>
  </si>
  <si>
    <t>128</t>
  </si>
  <si>
    <t>5.</t>
  </si>
  <si>
    <t>Titulkovací zařízení Velký sál</t>
  </si>
  <si>
    <t>65</t>
  </si>
  <si>
    <t>AV.05.010</t>
  </si>
  <si>
    <t>Promítací plátno 4000x500mm s maskováním</t>
  </si>
  <si>
    <t>130</t>
  </si>
  <si>
    <t>AV.05.020</t>
  </si>
  <si>
    <t>Výkrt plátýnka sametov černý</t>
  </si>
  <si>
    <t>132</t>
  </si>
  <si>
    <t>67</t>
  </si>
  <si>
    <t>AV.05.030</t>
  </si>
  <si>
    <t>Projektor s krátkou projekční vzdáleností 3500Ansi lumen - HDMI, VGA</t>
  </si>
  <si>
    <t>134</t>
  </si>
  <si>
    <t>AV.05.040</t>
  </si>
  <si>
    <t>Titulkovací PC notebook min.15,6" vč. software win10 PRO, Intel core i5 processor, 8GB RAM, 512GB SSD,</t>
  </si>
  <si>
    <t>136</t>
  </si>
  <si>
    <t>69</t>
  </si>
  <si>
    <t>AV.05.050</t>
  </si>
  <si>
    <t>HDMI přípojný bod v levém rohu sálu (kabel + zásuvka)</t>
  </si>
  <si>
    <t>138</t>
  </si>
  <si>
    <t>AV.05.060</t>
  </si>
  <si>
    <t>Krycí box na projektor Podium</t>
  </si>
  <si>
    <t>140</t>
  </si>
  <si>
    <t>71</t>
  </si>
  <si>
    <t>AV.05.070</t>
  </si>
  <si>
    <t>Instalace vč. dopravy pracovníků na stavbu, v případě potřeby ubytování pracovníků</t>
  </si>
  <si>
    <t>-509063889</t>
  </si>
  <si>
    <t>6.</t>
  </si>
  <si>
    <t>Nefilmové ozvučení PA Velký sál</t>
  </si>
  <si>
    <t>AV.06.010</t>
  </si>
  <si>
    <t>Mixážní pult :With 96 kHz FPGA processing 25 Faders / 6 Layers 12 Stereo mixes (perfect for in-ear monitoring setups) + LR 3 Stereo matrices 8 Internal stereo FX with stereo returns DEEP processing allows DEEP plugins to be integrated directly into channels and mix buses 7" Touchscreen SLink port for remote audio/expansion 64ch I/O port for audio networking 32 x 32 USB audio interface SQ-Drive direct recording to USB AES output Chromatic channel metering Integrated LED illumination per fader 16 Assignable soft keys 4 Assignable soft rotaries Channel LCD displays Compatible with the ME-1 and the ME-500, as well as Dante or Waves audio networking cards</t>
  </si>
  <si>
    <t>142</t>
  </si>
  <si>
    <t>73</t>
  </si>
  <si>
    <t>AV.06.020</t>
  </si>
  <si>
    <t>Expander k mixpultu od stejného výrobce min 16x in, 8x out</t>
  </si>
  <si>
    <t>144</t>
  </si>
  <si>
    <t>AV.06.030</t>
  </si>
  <si>
    <t>2 pásmový aktivní Line Array modul, repro 2x 10" NEO, 1x 3" compression NEO driver, výkon 1000W/RMS, SPL 135db</t>
  </si>
  <si>
    <t>146</t>
  </si>
  <si>
    <t>75</t>
  </si>
  <si>
    <t>AV.06.040</t>
  </si>
  <si>
    <t>Subwoofer k systému Linearray; Frekvenčni rozsah: 27 - 110 Hz ; Max. SPL: 143 dB ; Výkon: 3200 W ; Basový reproduktor: 2 x 18 " ; Směrovost: Omnidirectional</t>
  </si>
  <si>
    <t>148</t>
  </si>
  <si>
    <t>AV.06.050</t>
  </si>
  <si>
    <t>Mikrofon Vocal mic superkardioda drátový</t>
  </si>
  <si>
    <t>150</t>
  </si>
  <si>
    <t>77</t>
  </si>
  <si>
    <t>AV.06.060</t>
  </si>
  <si>
    <t>Mikrofon dynamic instrument</t>
  </si>
  <si>
    <t>152</t>
  </si>
  <si>
    <t>AV.06.070</t>
  </si>
  <si>
    <t>Bezdrátový dynamický mikrofonní set superkardioda 566-608MHz, rack mount</t>
  </si>
  <si>
    <t>154</t>
  </si>
  <si>
    <t>79</t>
  </si>
  <si>
    <t>AV.06.080</t>
  </si>
  <si>
    <t>Set mikrofonů pro bicí - drum set</t>
  </si>
  <si>
    <t>156</t>
  </si>
  <si>
    <t>AV.06.090</t>
  </si>
  <si>
    <t>2 kanálový aktivní D-Box</t>
  </si>
  <si>
    <t>158</t>
  </si>
  <si>
    <t>81</t>
  </si>
  <si>
    <t>AV.06.100</t>
  </si>
  <si>
    <t>Stojan na mikrofon vysoký s litinovou základnou</t>
  </si>
  <si>
    <t>160</t>
  </si>
  <si>
    <t>AV.06.110</t>
  </si>
  <si>
    <t>Stojan na mikrofon krátký s litinovou základnou</t>
  </si>
  <si>
    <t>162</t>
  </si>
  <si>
    <t>83</t>
  </si>
  <si>
    <t>AV.06.120</t>
  </si>
  <si>
    <t>Stojan kick stand</t>
  </si>
  <si>
    <t>164</t>
  </si>
  <si>
    <t>AV.06.130</t>
  </si>
  <si>
    <t>Odposlech (monitor) koaxiální 12"+1,75" 600W, s integrovaný procesorem</t>
  </si>
  <si>
    <t>166</t>
  </si>
  <si>
    <t>85</t>
  </si>
  <si>
    <t>AV.06.140</t>
  </si>
  <si>
    <t>XLR kabel 3m</t>
  </si>
  <si>
    <t>168</t>
  </si>
  <si>
    <t>AV.06.150</t>
  </si>
  <si>
    <t>XLR kabel 6m</t>
  </si>
  <si>
    <t>170</t>
  </si>
  <si>
    <t>87</t>
  </si>
  <si>
    <t>AV.06.160</t>
  </si>
  <si>
    <t>XLR kabel 10m</t>
  </si>
  <si>
    <t>172</t>
  </si>
  <si>
    <t>AV.06.170</t>
  </si>
  <si>
    <t>Konektory a instalační materiál pro propojení audiotechnologie PA</t>
  </si>
  <si>
    <t>174</t>
  </si>
  <si>
    <t>89</t>
  </si>
  <si>
    <t>AV.06.180</t>
  </si>
  <si>
    <t>Instalace a oživení vč. dopravy pracovníků na stavbu, v případě potřeby ubytování pracovníků</t>
  </si>
  <si>
    <t>176</t>
  </si>
  <si>
    <t>7.</t>
  </si>
  <si>
    <t>Osvětlovací technika</t>
  </si>
  <si>
    <t>AV.07.010</t>
  </si>
  <si>
    <t>osvětlovací pult pro ovládání , programování a odbavení světlel.10 x motorizovaných faderů, 10 x playback. 10" dotyková obrazovka, 4 x otočný encoder. Možnost připojení externích monitorů a přídavných zařízení s playbacky</t>
  </si>
  <si>
    <t>178</t>
  </si>
  <si>
    <t>91</t>
  </si>
  <si>
    <t>AV.07.020</t>
  </si>
  <si>
    <t>LED reflektor Fresnel 6" s plnobarevným chipem, 220W RGBMA, Dynamic White, 10° to 32° Manual Zoom, CRI 92.2.16 bitové stmívání.</t>
  </si>
  <si>
    <t>180</t>
  </si>
  <si>
    <t>AV.07.030</t>
  </si>
  <si>
    <t>LED reflektor Fresnel 6, 150W 3000K Warm White LED Engine, 95CRI, 6500lm, man.zoom 15-38°, 16 bitové stmívání</t>
  </si>
  <si>
    <t>182</t>
  </si>
  <si>
    <t>93</t>
  </si>
  <si>
    <t>AV.07.040</t>
  </si>
  <si>
    <t>LED Plošné svítidlo s plnobarvným chiipem Full color spectrum soft light, 295W RGBWLC LED Array, CRI95, 64° beam angle, 2000K-10000K</t>
  </si>
  <si>
    <t>184</t>
  </si>
  <si>
    <t>AV.07.050</t>
  </si>
  <si>
    <t>Slučovač signálu DMX 512, Rackoví 1U provedení</t>
  </si>
  <si>
    <t>186</t>
  </si>
  <si>
    <t>95</t>
  </si>
  <si>
    <t>AV.07.060</t>
  </si>
  <si>
    <t>POE 8 x 1Gb Switch. Přepínač Ethernetových cest.</t>
  </si>
  <si>
    <t>188</t>
  </si>
  <si>
    <t>AV.07.070</t>
  </si>
  <si>
    <t>Lanko pojistné PVC. 75cm s karabinou s okem, Černé PVC, šroubovací karabina</t>
  </si>
  <si>
    <t>190</t>
  </si>
  <si>
    <t>97</t>
  </si>
  <si>
    <t>AV.07.080</t>
  </si>
  <si>
    <t>Samojistící hák typu "Selflock Clam" Černé provedení , 250Kg, truss 50mm,</t>
  </si>
  <si>
    <t>192</t>
  </si>
  <si>
    <t>AV.07.090</t>
  </si>
  <si>
    <t>Datový kabel AES -UBU AC-DMX3/100R DMX, Kabel DMX, 110 Ohm, 100m, černý</t>
  </si>
  <si>
    <t>194</t>
  </si>
  <si>
    <t>99</t>
  </si>
  <si>
    <t>AV.07.100</t>
  </si>
  <si>
    <t>Profesionální DMX konektor XLR5 kabelový female</t>
  </si>
  <si>
    <t>196</t>
  </si>
  <si>
    <t>AV.07.110</t>
  </si>
  <si>
    <t>Profesionální DMX konektor XLR5 kabelový male</t>
  </si>
  <si>
    <t>198</t>
  </si>
  <si>
    <t>101</t>
  </si>
  <si>
    <t>AV.07.120</t>
  </si>
  <si>
    <t>Instalační box určený pro konektor DMX a RJ 45 včetně panelových konektrů</t>
  </si>
  <si>
    <t>200</t>
  </si>
  <si>
    <t>AV.07.130</t>
  </si>
  <si>
    <t>Rameno, Přídavné rameno pro zavěšení světel. AluFe 50mm x 2mm. Černé provedení</t>
  </si>
  <si>
    <t>202</t>
  </si>
  <si>
    <t>103</t>
  </si>
  <si>
    <t>AV.07.140</t>
  </si>
  <si>
    <t>Rampa nástěnná, Nástěnná rampa pro zavěšení svítidel. Ocelové provedení 50mm x 2mm</t>
  </si>
  <si>
    <t>204</t>
  </si>
  <si>
    <t>AV.07.150</t>
  </si>
  <si>
    <t>kotvící set, Set chemických kotev, šroubovic a spojovacího materiálu</t>
  </si>
  <si>
    <t>206</t>
  </si>
  <si>
    <t>105</t>
  </si>
  <si>
    <t>AV.07.160</t>
  </si>
  <si>
    <t>lešenářské práce, pronájem, doprava, sestavení lešení</t>
  </si>
  <si>
    <t>208</t>
  </si>
  <si>
    <t>AV.07.170</t>
  </si>
  <si>
    <t>Instalační práce, 4x technik na 1 prac. Den</t>
  </si>
  <si>
    <t>210</t>
  </si>
  <si>
    <t>107</t>
  </si>
  <si>
    <t>AV.07.180</t>
  </si>
  <si>
    <t>Datová linka, Datová linka se zakončením rj45</t>
  </si>
  <si>
    <t>212</t>
  </si>
  <si>
    <t>AV.07.190</t>
  </si>
  <si>
    <t>Programovatelná stanice pro pro ovládání světel v sále a pracovního osvětlení. Ovládací panel na zeď se 6 tlačítky pro malé instalace, 32 svítidel, 6 zón.</t>
  </si>
  <si>
    <t>214</t>
  </si>
  <si>
    <t>109</t>
  </si>
  <si>
    <t>AV.07.200</t>
  </si>
  <si>
    <t>Zařízení zpracovávající signál DMX , Ethernet to DMX gateway, 4x 5pin DMX port, 2x RJ45 Ethernet network connections (1xPOE)</t>
  </si>
  <si>
    <t>216</t>
  </si>
  <si>
    <t>AV.07.210</t>
  </si>
  <si>
    <t>Profesionální 1Gb přepínač/spínač UTP signálu 8portový gigabit switch,POE+, POE</t>
  </si>
  <si>
    <t>218</t>
  </si>
  <si>
    <t>111</t>
  </si>
  <si>
    <t>AV.07.220</t>
  </si>
  <si>
    <t>Truss pro zavěšení světel 2m rozteč 29 quadro, + příslušenství, černá barva</t>
  </si>
  <si>
    <t>220</t>
  </si>
  <si>
    <t>AV.07.230</t>
  </si>
  <si>
    <t>1001915111</t>
  </si>
  <si>
    <t>8.</t>
  </si>
  <si>
    <t>Digital Signage + Ozvučení Foyer</t>
  </si>
  <si>
    <t>113</t>
  </si>
  <si>
    <t>AV.08.010</t>
  </si>
  <si>
    <t>Digital signage LCD display 50" IPS panel, min. 500cd/m2, se vzdálenou správou obsahu po internetu nebo mediaplayerem</t>
  </si>
  <si>
    <t>222</t>
  </si>
  <si>
    <t>AV.08.020</t>
  </si>
  <si>
    <t>Držák pro LCD display</t>
  </si>
  <si>
    <t>224</t>
  </si>
  <si>
    <t>115</t>
  </si>
  <si>
    <t>AV.08.030</t>
  </si>
  <si>
    <t>multimediální přehrávač vhodný pro přehrávání 4K videa, který disponuje dostatečným výkonem pro zobrazení HTML5 obsahu a současným přehráváním 4K obsahu z lokálního, síťového uložiště a streamovaného zdroje. Je vybaven standardním I/O rozhraním, Gigabit Ethernet, GPIO, analog a digitální audio rozhraními , USB, IR a RS 232 rozhraní pro možnost dálkově ovládat připojené komponenty. Podpora přehrávání Full HD (1080p60) videa v H.265 kodeku Hardwareové jádro pro zobrazování HTML5 obsahu Vysoce spolehlivá platforma pro přehrávání medií Gigabit Ethernet S/PDIF digital audio Možnost interaktivního ovládání přes GPIO a UDP Podpora BrightBeaconTM USB 2.0 (type A) Možnost interaktivního ovládání přes IR, USB, GPIO, RS232 a UDP</t>
  </si>
  <si>
    <t>226</t>
  </si>
  <si>
    <t>AV.08.040</t>
  </si>
  <si>
    <t>Zónový mixpult do kavárny pro připojení reproduktorů kavárny a vchodu kina, min 4 zóny, vstupy: Mic Line 2X USB, SD, 3,5 Jack Stereo, regulaacekaždé zóny solo</t>
  </si>
  <si>
    <t>228</t>
  </si>
  <si>
    <t>117</t>
  </si>
  <si>
    <t>AV.08.050</t>
  </si>
  <si>
    <t>Reproduktory před vstupem do kina IPX5 vhodný pro venkovná použití včetně držáku , výkon 20W(MAX60) 100V nebo 8 ohmů</t>
  </si>
  <si>
    <t>230</t>
  </si>
  <si>
    <t>AV.08.060</t>
  </si>
  <si>
    <t>kabeláž</t>
  </si>
  <si>
    <t>232</t>
  </si>
  <si>
    <t>119</t>
  </si>
  <si>
    <t>AV.08.070</t>
  </si>
  <si>
    <t>234</t>
  </si>
  <si>
    <t>9.</t>
  </si>
  <si>
    <t xml:space="preserve">AV technologie Malý sál </t>
  </si>
  <si>
    <t>AV.09.010</t>
  </si>
  <si>
    <t>Data projektor DLP 1-chip Full HD 1920x1080, montáž pod strop, 2x HDMI, svítivost minimálně 5000 lumen, hlučnost v eco režimu 29dB</t>
  </si>
  <si>
    <t>236</t>
  </si>
  <si>
    <t>121</t>
  </si>
  <si>
    <t>AV.09.020</t>
  </si>
  <si>
    <t>Stropní držák pro navržený projektor s možností naklopení a výškou maximálně 25cm od stropu</t>
  </si>
  <si>
    <t>238</t>
  </si>
  <si>
    <t>AV.09.030</t>
  </si>
  <si>
    <t>Roletová promítací plocha motorizovaná, matně bílý povrch, včetně tubusu v bílé barvě, 16:9 velikost obrazu 342x192 cm, s černou maskou</t>
  </si>
  <si>
    <t>240</t>
  </si>
  <si>
    <t>123</t>
  </si>
  <si>
    <t>AV.09.040</t>
  </si>
  <si>
    <t>PC notebook min.15,6" vč. software win10 PRO, Intel core i5 processor, 16GB RAM, 512GB SSD, pro odbavování promítání a prezentací</t>
  </si>
  <si>
    <t>242</t>
  </si>
  <si>
    <t>AV.09.050</t>
  </si>
  <si>
    <t>HDMI přípojný bod v sále dle investora</t>
  </si>
  <si>
    <t>244</t>
  </si>
  <si>
    <t>125</t>
  </si>
  <si>
    <t>AV.09.060</t>
  </si>
  <si>
    <t>Rack 19" pro instalaci audio a video technologie 10U uzavíratelný s roletou, dřevěné provedení</t>
  </si>
  <si>
    <t>246</t>
  </si>
  <si>
    <t>AV.09.070</t>
  </si>
  <si>
    <t>Aktivní mix pult pro připojení audio 2 kanálový mixážní zesilovač 2x80W @ 4 Ohm pro komerční ozvučení a AV instalace, 1x vstup MIC/LINE + 2x ovládací kontakt pro prioritní hlášení konektorem Euroblock, 4 přepínatelné stereo vstupy LINE s konektory RCA na zadním panelu + vstup LINE1 navíc s konektorem stereo Jack 3,5 na čelním panelu, grafický VFD displej s možností zobrazení uživatelského názvu zdrojů signálu. 3 volitelné provozní režimy: 1x stereo ozvučení, 2 mono zóny s nezávislou hlasitostí, 2 mono zóny se spřaženou hlasitostí.</t>
  </si>
  <si>
    <t>248</t>
  </si>
  <si>
    <t>127</t>
  </si>
  <si>
    <t>AV.09.080</t>
  </si>
  <si>
    <t>Reproduktory pasivní fullrange, příkon: 100W, osazení: 6,5" + 1", vyzařovací úhel: 90° x 90°, hmotnost: 6,9 kg</t>
  </si>
  <si>
    <t>250</t>
  </si>
  <si>
    <t>AV.09.090</t>
  </si>
  <si>
    <t>252</t>
  </si>
  <si>
    <t>129</t>
  </si>
  <si>
    <t>AV.09.100</t>
  </si>
  <si>
    <t>Zatemnění kinosálu - kolejnice s vozíky a motorem, včetně dálkového a pevného ovládání dělka cca 6m</t>
  </si>
  <si>
    <t>254</t>
  </si>
  <si>
    <t>AV.09.110</t>
  </si>
  <si>
    <t>Látka pro zatemění oken s řasením a protipožární ochranou molton černá barva rozměr cca 3m výška a šířka bez řasení 8m</t>
  </si>
  <si>
    <t>256</t>
  </si>
  <si>
    <t>131</t>
  </si>
  <si>
    <t>AV.09.120</t>
  </si>
  <si>
    <t>Veškerá potřebná kabeláž silová a nesilová, konektory a instalační materiál k propojení komponentů AV malý sál</t>
  </si>
  <si>
    <t>258</t>
  </si>
  <si>
    <t>AV.09.130</t>
  </si>
  <si>
    <t>Instalace technologie a nastavení s proškolením obsluhy vč. dopravy pracovníků na stavbu, v případě potřeby ubytování pracovníků</t>
  </si>
  <si>
    <t>260</t>
  </si>
  <si>
    <t>10.</t>
  </si>
  <si>
    <t xml:space="preserve">Technologie pro live stream </t>
  </si>
  <si>
    <t>133</t>
  </si>
  <si>
    <t>AV.10.010</t>
  </si>
  <si>
    <t>Kamera 4Kp60 vybavena širokoúhlým zoom objektivem Leica (25 mm - 600 mm, f/1,8 - f/4, 24x; 35 mm ekv.), precizním systémem automatického ostření, dvěma manuálními prstenci, ND filtrem, LED video světlometem (s výjimkou modelu X1500, tato varianta nemá madlo VW-HU1) a záznamem zvuku v 24bitové PCM kvalitě, HDMI výstup, včetně světla a držáku pro mikrofon s možností regulace</t>
  </si>
  <si>
    <t>262</t>
  </si>
  <si>
    <t>AV.10.020</t>
  </si>
  <si>
    <t>Kamerový stativ Jednodílný, 3sekční, uhlíkový tripod vybavený vyrovnávacím sloupkem pro rychlé a snadné nastavení, snadno rozšiřitelnými, nastavitelnými nožičkami a páčkami Quick Power Lock (QPL), které rychle zablokují nebo odblokují každou nožní část.</t>
  </si>
  <si>
    <t>264</t>
  </si>
  <si>
    <t>135</t>
  </si>
  <si>
    <t>AV.10.030</t>
  </si>
  <si>
    <t>Kamerový mikrofon vhodný pro reportážní práci menších TV společností a streamů. Velice dobře odolává nepříznivým podmínkám a jeho úzce směrová snímací charakteristika zaručuje kvalitní zvuk v ose kamery při současném utlumení nežádoucího bočního hluku.</t>
  </si>
  <si>
    <t>266</t>
  </si>
  <si>
    <t>AV.10.040</t>
  </si>
  <si>
    <t>Režie se záznamem až 5 stop videa (4x vstupy, 1x výstup pořadu) na ext. USB disk a možností opětovného sestřihu záznamu po ukončení vysílání pořadu! Poskytuje uživatelům čistý záznam všech vstupů pro pozdější offline střih prostřednictvím funkcí pro multikamerový střih.</t>
  </si>
  <si>
    <t>268</t>
  </si>
  <si>
    <t>137</t>
  </si>
  <si>
    <t>AV.10.050</t>
  </si>
  <si>
    <t>kabeláž propojovací ke kamerám a střižně HDMI kably, napájecí kabely</t>
  </si>
  <si>
    <t>270</t>
  </si>
  <si>
    <t>AV.10.060</t>
  </si>
  <si>
    <t>Instalace a školení vč. dopravy pracovníků na stavbu, v případě potřeby ubytování pracovníků</t>
  </si>
  <si>
    <t>272</t>
  </si>
  <si>
    <t>11.</t>
  </si>
  <si>
    <t xml:space="preserve">Ostatní náklady </t>
  </si>
  <si>
    <t>139</t>
  </si>
  <si>
    <t>AV.11.100</t>
  </si>
  <si>
    <t>Součinnost při realizaci stavby - Kontrolní dny a dohled během stavebních úprav vč. dopravy</t>
  </si>
  <si>
    <t>hod</t>
  </si>
  <si>
    <t>280</t>
  </si>
  <si>
    <t>VRN - Vedlejší rozpočtové náklady AV technologie</t>
  </si>
  <si>
    <t>VRN - Vedlejší rozpočtové náklady</t>
  </si>
  <si>
    <t>Vedlejší rozpočtové náklady</t>
  </si>
  <si>
    <t>01325400.1</t>
  </si>
  <si>
    <t>Dokumentace zajišťovaná zhotovitelem AV technologie (dokumentace skutečného provedení AV technologie, příp. jiná potřebná dokumentace zajišťovaná zhotovitelem)</t>
  </si>
  <si>
    <t>Kč</t>
  </si>
  <si>
    <t>1151179598</t>
  </si>
  <si>
    <t>03200200.1</t>
  </si>
  <si>
    <t>Zařízení a vybavení staveniště (zřízení, provoz a zrušení), průběžný úklid a čištění</t>
  </si>
  <si>
    <t>1903566498</t>
  </si>
  <si>
    <t>03300200.1</t>
  </si>
  <si>
    <t>Připojení, měření a úhrady spotřeby energií na staveništi po dobu instalace AV technologie</t>
  </si>
  <si>
    <t>1024</t>
  </si>
  <si>
    <t>947060360</t>
  </si>
  <si>
    <t>P</t>
  </si>
  <si>
    <t>Poznámka k položce:_x000D_
Po dobu realizace AV technologie budou vešekeré spotřeby energií přehlášeny na zhotovitele.</t>
  </si>
  <si>
    <t>04520300.1</t>
  </si>
  <si>
    <t>Kompletační a koordinační činnost zhotovitele AV technologie</t>
  </si>
  <si>
    <t>842455235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</si>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</sst>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8" fillId="0" borderId="13" xfId="0" applyNumberFormat="1" applyFont="1" applyBorder="1"/>
    <xf numFmtId="166" fontId="28" fillId="0" borderId="14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8" fillId="0" borderId="23" xfId="0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167" fontId="18" fillId="0" borderId="23" xfId="0" applyNumberFormat="1" applyFont="1" applyBorder="1" applyAlignment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166" fontId="1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vertical="top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5" fillId="0" borderId="1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wrapText="1"/>
    </xf>
    <xf numFmtId="0" fontId="33" fillId="0" borderId="1" xfId="0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29" xfId="0" applyFont="1" applyBorder="1" applyAlignment="1">
      <alignment horizontal="left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A3" sqref="A3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" customHeight="1"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4" t="s">
        <v>6</v>
      </c>
      <c r="BT2" s="14" t="s">
        <v>7</v>
      </c>
    </row>
    <row r="3" spans="1:74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34" t="s">
        <v>14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R5" s="17"/>
      <c r="BE5" s="231" t="s">
        <v>15</v>
      </c>
      <c r="BS5" s="14" t="s">
        <v>6</v>
      </c>
    </row>
    <row r="6" spans="1:74" ht="36.9" customHeight="1">
      <c r="B6" s="17"/>
      <c r="D6" s="23" t="s">
        <v>16</v>
      </c>
      <c r="K6" s="236" t="s">
        <v>17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R6" s="17"/>
      <c r="BE6" s="232"/>
      <c r="BS6" s="14" t="s">
        <v>6</v>
      </c>
    </row>
    <row r="7" spans="1:74" ht="12" customHeight="1">
      <c r="B7" s="17"/>
      <c r="D7" s="24" t="s">
        <v>18</v>
      </c>
      <c r="K7" s="22" t="s">
        <v>19</v>
      </c>
      <c r="AK7" s="24" t="s">
        <v>20</v>
      </c>
      <c r="AN7" s="22" t="s">
        <v>19</v>
      </c>
      <c r="AR7" s="17"/>
      <c r="BE7" s="232"/>
      <c r="BS7" s="14" t="s">
        <v>6</v>
      </c>
    </row>
    <row r="8" spans="1:74" ht="12" customHeight="1">
      <c r="B8" s="17"/>
      <c r="D8" s="24" t="s">
        <v>21</v>
      </c>
      <c r="K8" s="22" t="s">
        <v>22</v>
      </c>
      <c r="AK8" s="24" t="s">
        <v>23</v>
      </c>
      <c r="AN8" s="25" t="s">
        <v>24</v>
      </c>
      <c r="AR8" s="17"/>
      <c r="BE8" s="232"/>
      <c r="BS8" s="14" t="s">
        <v>6</v>
      </c>
    </row>
    <row r="9" spans="1:74" ht="14.4" customHeight="1">
      <c r="B9" s="17"/>
      <c r="AR9" s="17"/>
      <c r="BE9" s="232"/>
      <c r="BS9" s="14" t="s">
        <v>6</v>
      </c>
    </row>
    <row r="10" spans="1:74" ht="12" customHeight="1">
      <c r="B10" s="17"/>
      <c r="D10" s="24" t="s">
        <v>25</v>
      </c>
      <c r="AK10" s="24" t="s">
        <v>26</v>
      </c>
      <c r="AN10" s="22" t="s">
        <v>27</v>
      </c>
      <c r="AR10" s="17"/>
      <c r="BE10" s="232"/>
      <c r="BS10" s="14" t="s">
        <v>6</v>
      </c>
    </row>
    <row r="11" spans="1:74" ht="18.45" customHeight="1">
      <c r="B11" s="17"/>
      <c r="E11" s="22" t="s">
        <v>28</v>
      </c>
      <c r="AK11" s="24" t="s">
        <v>29</v>
      </c>
      <c r="AN11" s="22" t="s">
        <v>30</v>
      </c>
      <c r="AR11" s="17"/>
      <c r="BE11" s="232"/>
      <c r="BS11" s="14" t="s">
        <v>6</v>
      </c>
    </row>
    <row r="12" spans="1:74" ht="6.9" customHeight="1">
      <c r="B12" s="17"/>
      <c r="AR12" s="17"/>
      <c r="BE12" s="232"/>
      <c r="BS12" s="14" t="s">
        <v>6</v>
      </c>
    </row>
    <row r="13" spans="1:74" ht="12" customHeight="1">
      <c r="B13" s="17"/>
      <c r="D13" s="24" t="s">
        <v>31</v>
      </c>
      <c r="AK13" s="24" t="s">
        <v>26</v>
      </c>
      <c r="AN13" s="26" t="s">
        <v>32</v>
      </c>
      <c r="AR13" s="17"/>
      <c r="BE13" s="232"/>
      <c r="BS13" s="14" t="s">
        <v>6</v>
      </c>
    </row>
    <row r="14" spans="1:74" ht="13.2">
      <c r="B14" s="17"/>
      <c r="E14" s="237" t="s">
        <v>32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4" t="s">
        <v>29</v>
      </c>
      <c r="AN14" s="26" t="s">
        <v>32</v>
      </c>
      <c r="AR14" s="17"/>
      <c r="BE14" s="232"/>
      <c r="BS14" s="14" t="s">
        <v>6</v>
      </c>
    </row>
    <row r="15" spans="1:74" ht="6.9" customHeight="1">
      <c r="B15" s="17"/>
      <c r="AR15" s="17"/>
      <c r="BE15" s="232"/>
      <c r="BS15" s="14" t="s">
        <v>4</v>
      </c>
    </row>
    <row r="16" spans="1:74" ht="12" customHeight="1">
      <c r="B16" s="17"/>
      <c r="D16" s="24" t="s">
        <v>33</v>
      </c>
      <c r="AK16" s="24" t="s">
        <v>26</v>
      </c>
      <c r="AN16" s="22" t="s">
        <v>19</v>
      </c>
      <c r="AR16" s="17"/>
      <c r="BE16" s="232"/>
      <c r="BS16" s="14" t="s">
        <v>4</v>
      </c>
    </row>
    <row r="17" spans="2:71" ht="18.45" customHeight="1">
      <c r="B17" s="17"/>
      <c r="E17" s="22" t="s">
        <v>34</v>
      </c>
      <c r="AK17" s="24" t="s">
        <v>29</v>
      </c>
      <c r="AN17" s="22" t="s">
        <v>19</v>
      </c>
      <c r="AR17" s="17"/>
      <c r="BE17" s="232"/>
      <c r="BS17" s="14" t="s">
        <v>35</v>
      </c>
    </row>
    <row r="18" spans="2:71" ht="6.9" customHeight="1">
      <c r="B18" s="17"/>
      <c r="AR18" s="17"/>
      <c r="BE18" s="232"/>
      <c r="BS18" s="14" t="s">
        <v>6</v>
      </c>
    </row>
    <row r="19" spans="2:71" ht="12" customHeight="1">
      <c r="B19" s="17"/>
      <c r="D19" s="24" t="s">
        <v>36</v>
      </c>
      <c r="AK19" s="24" t="s">
        <v>26</v>
      </c>
      <c r="AN19" s="22" t="s">
        <v>19</v>
      </c>
      <c r="AR19" s="17"/>
      <c r="BE19" s="232"/>
      <c r="BS19" s="14" t="s">
        <v>6</v>
      </c>
    </row>
    <row r="20" spans="2:71" ht="18.45" customHeight="1">
      <c r="B20" s="17"/>
      <c r="E20" s="22" t="s">
        <v>37</v>
      </c>
      <c r="AK20" s="24" t="s">
        <v>29</v>
      </c>
      <c r="AN20" s="22" t="s">
        <v>19</v>
      </c>
      <c r="AR20" s="17"/>
      <c r="BE20" s="232"/>
      <c r="BS20" s="14" t="s">
        <v>4</v>
      </c>
    </row>
    <row r="21" spans="2:71" ht="6.9" customHeight="1">
      <c r="B21" s="17"/>
      <c r="AR21" s="17"/>
      <c r="BE21" s="232"/>
    </row>
    <row r="22" spans="2:71" ht="12" customHeight="1">
      <c r="B22" s="17"/>
      <c r="D22" s="24" t="s">
        <v>38</v>
      </c>
      <c r="AR22" s="17"/>
      <c r="BE22" s="232"/>
    </row>
    <row r="23" spans="2:71" ht="47.25" customHeight="1">
      <c r="B23" s="17"/>
      <c r="E23" s="239" t="s">
        <v>39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R23" s="17"/>
      <c r="BE23" s="232"/>
    </row>
    <row r="24" spans="2:71" ht="6.9" customHeight="1">
      <c r="B24" s="17"/>
      <c r="AR24" s="17"/>
      <c r="BE24" s="232"/>
    </row>
    <row r="25" spans="2:7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32"/>
    </row>
    <row r="26" spans="2:71" s="1" customFormat="1" ht="25.95" customHeight="1">
      <c r="B26" s="29"/>
      <c r="D26" s="30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40">
        <f>ROUND(AG54,2)</f>
        <v>0</v>
      </c>
      <c r="AL26" s="241"/>
      <c r="AM26" s="241"/>
      <c r="AN26" s="241"/>
      <c r="AO26" s="241"/>
      <c r="AR26" s="29"/>
      <c r="BE26" s="232"/>
    </row>
    <row r="27" spans="2:71" s="1" customFormat="1" ht="6.9" customHeight="1">
      <c r="B27" s="29"/>
      <c r="AR27" s="29"/>
      <c r="BE27" s="232"/>
    </row>
    <row r="28" spans="2:71" s="1" customFormat="1" ht="13.2">
      <c r="B28" s="29"/>
      <c r="L28" s="242" t="s">
        <v>41</v>
      </c>
      <c r="M28" s="242"/>
      <c r="N28" s="242"/>
      <c r="O28" s="242"/>
      <c r="P28" s="242"/>
      <c r="W28" s="242" t="s">
        <v>42</v>
      </c>
      <c r="X28" s="242"/>
      <c r="Y28" s="242"/>
      <c r="Z28" s="242"/>
      <c r="AA28" s="242"/>
      <c r="AB28" s="242"/>
      <c r="AC28" s="242"/>
      <c r="AD28" s="242"/>
      <c r="AE28" s="242"/>
      <c r="AK28" s="242" t="s">
        <v>43</v>
      </c>
      <c r="AL28" s="242"/>
      <c r="AM28" s="242"/>
      <c r="AN28" s="242"/>
      <c r="AO28" s="242"/>
      <c r="AR28" s="29"/>
      <c r="BE28" s="232"/>
    </row>
    <row r="29" spans="2:71" s="2" customFormat="1" ht="14.4" customHeight="1">
      <c r="B29" s="33"/>
      <c r="D29" s="24" t="s">
        <v>44</v>
      </c>
      <c r="F29" s="24" t="s">
        <v>45</v>
      </c>
      <c r="L29" s="245">
        <v>0.21</v>
      </c>
      <c r="M29" s="244"/>
      <c r="N29" s="244"/>
      <c r="O29" s="244"/>
      <c r="P29" s="244"/>
      <c r="W29" s="243">
        <f>ROUND(AZ54, 2)</f>
        <v>0</v>
      </c>
      <c r="X29" s="244"/>
      <c r="Y29" s="244"/>
      <c r="Z29" s="244"/>
      <c r="AA29" s="244"/>
      <c r="AB29" s="244"/>
      <c r="AC29" s="244"/>
      <c r="AD29" s="244"/>
      <c r="AE29" s="244"/>
      <c r="AK29" s="243">
        <f>ROUND(AV54, 2)</f>
        <v>0</v>
      </c>
      <c r="AL29" s="244"/>
      <c r="AM29" s="244"/>
      <c r="AN29" s="244"/>
      <c r="AO29" s="244"/>
      <c r="AR29" s="33"/>
      <c r="BE29" s="233"/>
    </row>
    <row r="30" spans="2:71" s="2" customFormat="1" ht="14.4" customHeight="1">
      <c r="B30" s="33"/>
      <c r="F30" s="24" t="s">
        <v>46</v>
      </c>
      <c r="L30" s="245">
        <v>0.12</v>
      </c>
      <c r="M30" s="244"/>
      <c r="N30" s="244"/>
      <c r="O30" s="244"/>
      <c r="P30" s="244"/>
      <c r="W30" s="243">
        <f>ROUND(BA54, 2)</f>
        <v>0</v>
      </c>
      <c r="X30" s="244"/>
      <c r="Y30" s="244"/>
      <c r="Z30" s="244"/>
      <c r="AA30" s="244"/>
      <c r="AB30" s="244"/>
      <c r="AC30" s="244"/>
      <c r="AD30" s="244"/>
      <c r="AE30" s="244"/>
      <c r="AK30" s="243">
        <f>ROUND(AW54, 2)</f>
        <v>0</v>
      </c>
      <c r="AL30" s="244"/>
      <c r="AM30" s="244"/>
      <c r="AN30" s="244"/>
      <c r="AO30" s="244"/>
      <c r="AR30" s="33"/>
      <c r="BE30" s="233"/>
    </row>
    <row r="31" spans="2:71" s="2" customFormat="1" ht="14.4" hidden="1" customHeight="1">
      <c r="B31" s="33"/>
      <c r="F31" s="24" t="s">
        <v>47</v>
      </c>
      <c r="L31" s="245">
        <v>0.21</v>
      </c>
      <c r="M31" s="244"/>
      <c r="N31" s="244"/>
      <c r="O31" s="244"/>
      <c r="P31" s="244"/>
      <c r="W31" s="243">
        <f>ROUND(BB54, 2)</f>
        <v>0</v>
      </c>
      <c r="X31" s="244"/>
      <c r="Y31" s="244"/>
      <c r="Z31" s="244"/>
      <c r="AA31" s="244"/>
      <c r="AB31" s="244"/>
      <c r="AC31" s="244"/>
      <c r="AD31" s="244"/>
      <c r="AE31" s="244"/>
      <c r="AK31" s="243">
        <v>0</v>
      </c>
      <c r="AL31" s="244"/>
      <c r="AM31" s="244"/>
      <c r="AN31" s="244"/>
      <c r="AO31" s="244"/>
      <c r="AR31" s="33"/>
      <c r="BE31" s="233"/>
    </row>
    <row r="32" spans="2:71" s="2" customFormat="1" ht="14.4" hidden="1" customHeight="1">
      <c r="B32" s="33"/>
      <c r="F32" s="24" t="s">
        <v>48</v>
      </c>
      <c r="L32" s="245">
        <v>0.12</v>
      </c>
      <c r="M32" s="244"/>
      <c r="N32" s="244"/>
      <c r="O32" s="244"/>
      <c r="P32" s="244"/>
      <c r="W32" s="243">
        <f>ROUND(BC54, 2)</f>
        <v>0</v>
      </c>
      <c r="X32" s="244"/>
      <c r="Y32" s="244"/>
      <c r="Z32" s="244"/>
      <c r="AA32" s="244"/>
      <c r="AB32" s="244"/>
      <c r="AC32" s="244"/>
      <c r="AD32" s="244"/>
      <c r="AE32" s="244"/>
      <c r="AK32" s="243">
        <v>0</v>
      </c>
      <c r="AL32" s="244"/>
      <c r="AM32" s="244"/>
      <c r="AN32" s="244"/>
      <c r="AO32" s="244"/>
      <c r="AR32" s="33"/>
      <c r="BE32" s="233"/>
    </row>
    <row r="33" spans="2:44" s="2" customFormat="1" ht="14.4" hidden="1" customHeight="1">
      <c r="B33" s="33"/>
      <c r="F33" s="24" t="s">
        <v>49</v>
      </c>
      <c r="L33" s="245">
        <v>0</v>
      </c>
      <c r="M33" s="244"/>
      <c r="N33" s="244"/>
      <c r="O33" s="244"/>
      <c r="P33" s="244"/>
      <c r="W33" s="243">
        <f>ROUND(BD54, 2)</f>
        <v>0</v>
      </c>
      <c r="X33" s="244"/>
      <c r="Y33" s="244"/>
      <c r="Z33" s="244"/>
      <c r="AA33" s="244"/>
      <c r="AB33" s="244"/>
      <c r="AC33" s="244"/>
      <c r="AD33" s="244"/>
      <c r="AE33" s="244"/>
      <c r="AK33" s="243">
        <v>0</v>
      </c>
      <c r="AL33" s="244"/>
      <c r="AM33" s="244"/>
      <c r="AN33" s="244"/>
      <c r="AO33" s="244"/>
      <c r="AR33" s="33"/>
    </row>
    <row r="34" spans="2:44" s="1" customFormat="1" ht="6.9" customHeight="1">
      <c r="B34" s="29"/>
      <c r="AR34" s="29"/>
    </row>
    <row r="35" spans="2:44" s="1" customFormat="1" ht="25.95" customHeight="1">
      <c r="B35" s="29"/>
      <c r="C35" s="34"/>
      <c r="D35" s="35" t="s">
        <v>50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51</v>
      </c>
      <c r="U35" s="36"/>
      <c r="V35" s="36"/>
      <c r="W35" s="36"/>
      <c r="X35" s="246" t="s">
        <v>52</v>
      </c>
      <c r="Y35" s="247"/>
      <c r="Z35" s="247"/>
      <c r="AA35" s="247"/>
      <c r="AB35" s="247"/>
      <c r="AC35" s="36"/>
      <c r="AD35" s="36"/>
      <c r="AE35" s="36"/>
      <c r="AF35" s="36"/>
      <c r="AG35" s="36"/>
      <c r="AH35" s="36"/>
      <c r="AI35" s="36"/>
      <c r="AJ35" s="36"/>
      <c r="AK35" s="248">
        <f>SUM(AK26:AK33)</f>
        <v>0</v>
      </c>
      <c r="AL35" s="247"/>
      <c r="AM35" s="247"/>
      <c r="AN35" s="247"/>
      <c r="AO35" s="249"/>
      <c r="AP35" s="34"/>
      <c r="AQ35" s="34"/>
      <c r="AR35" s="29"/>
    </row>
    <row r="36" spans="2:44" s="1" customFormat="1" ht="6.9" customHeight="1">
      <c r="B36" s="29"/>
      <c r="AR36" s="29"/>
    </row>
    <row r="37" spans="2:44" s="1" customFormat="1" ht="6.9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" customHeight="1">
      <c r="B42" s="29"/>
      <c r="C42" s="18" t="s">
        <v>53</v>
      </c>
      <c r="AR42" s="29"/>
    </row>
    <row r="43" spans="2:44" s="1" customFormat="1" ht="6.9" customHeight="1">
      <c r="B43" s="29"/>
      <c r="AR43" s="29"/>
    </row>
    <row r="44" spans="2:44" s="3" customFormat="1" ht="12" customHeight="1">
      <c r="B44" s="42"/>
      <c r="C44" s="24" t="s">
        <v>13</v>
      </c>
      <c r="L44" s="3" t="str">
        <f>K5</f>
        <v>JAZKIAV</v>
      </c>
      <c r="AR44" s="42"/>
    </row>
    <row r="45" spans="2:44" s="4" customFormat="1" ht="36.9" customHeight="1">
      <c r="B45" s="43"/>
      <c r="C45" s="44" t="s">
        <v>16</v>
      </c>
      <c r="L45" s="250" t="str">
        <f>K6</f>
        <v>AV TECHNOLOGIE (AKCE STAVEBNÍ ÚPRAVY KINO VARŠAVA - ITI)</v>
      </c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R45" s="43"/>
    </row>
    <row r="46" spans="2:44" s="1" customFormat="1" ht="6.9" customHeight="1">
      <c r="B46" s="29"/>
      <c r="AR46" s="29"/>
    </row>
    <row r="47" spans="2:44" s="1" customFormat="1" ht="12" customHeight="1">
      <c r="B47" s="29"/>
      <c r="C47" s="24" t="s">
        <v>21</v>
      </c>
      <c r="L47" s="45" t="str">
        <f>IF(K8="","",K8)</f>
        <v>Liberec</v>
      </c>
      <c r="AI47" s="24" t="s">
        <v>23</v>
      </c>
      <c r="AM47" s="252" t="str">
        <f>IF(AN8= "","",AN8)</f>
        <v>13. 2. 2024</v>
      </c>
      <c r="AN47" s="252"/>
      <c r="AR47" s="29"/>
    </row>
    <row r="48" spans="2:44" s="1" customFormat="1" ht="6.9" customHeight="1">
      <c r="B48" s="29"/>
      <c r="AR48" s="29"/>
    </row>
    <row r="49" spans="1:91" s="1" customFormat="1" ht="15.15" customHeight="1">
      <c r="B49" s="29"/>
      <c r="C49" s="24" t="s">
        <v>25</v>
      </c>
      <c r="L49" s="3" t="str">
        <f>IF(E11= "","",E11)</f>
        <v>Statutární město Liberec</v>
      </c>
      <c r="AI49" s="24" t="s">
        <v>33</v>
      </c>
      <c r="AM49" s="253" t="str">
        <f>IF(E17="","",E17)</f>
        <v>Atelier Železná</v>
      </c>
      <c r="AN49" s="254"/>
      <c r="AO49" s="254"/>
      <c r="AP49" s="254"/>
      <c r="AR49" s="29"/>
      <c r="AS49" s="255" t="s">
        <v>54</v>
      </c>
      <c r="AT49" s="256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15" customHeight="1">
      <c r="B50" s="29"/>
      <c r="C50" s="24" t="s">
        <v>31</v>
      </c>
      <c r="L50" s="3" t="str">
        <f>IF(E14= "Vyplň údaj","",E14)</f>
        <v/>
      </c>
      <c r="AI50" s="24" t="s">
        <v>36</v>
      </c>
      <c r="AM50" s="253" t="str">
        <f>IF(E20="","",E20)</f>
        <v xml:space="preserve"> </v>
      </c>
      <c r="AN50" s="254"/>
      <c r="AO50" s="254"/>
      <c r="AP50" s="254"/>
      <c r="AR50" s="29"/>
      <c r="AS50" s="257"/>
      <c r="AT50" s="258"/>
      <c r="BD50" s="50"/>
    </row>
    <row r="51" spans="1:91" s="1" customFormat="1" ht="10.8" customHeight="1">
      <c r="B51" s="29"/>
      <c r="AR51" s="29"/>
      <c r="AS51" s="257"/>
      <c r="AT51" s="258"/>
      <c r="BD51" s="50"/>
    </row>
    <row r="52" spans="1:91" s="1" customFormat="1" ht="29.25" customHeight="1">
      <c r="B52" s="29"/>
      <c r="C52" s="259" t="s">
        <v>55</v>
      </c>
      <c r="D52" s="260"/>
      <c r="E52" s="260"/>
      <c r="F52" s="260"/>
      <c r="G52" s="260"/>
      <c r="H52" s="51"/>
      <c r="I52" s="261" t="s">
        <v>56</v>
      </c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2" t="s">
        <v>57</v>
      </c>
      <c r="AH52" s="260"/>
      <c r="AI52" s="260"/>
      <c r="AJ52" s="260"/>
      <c r="AK52" s="260"/>
      <c r="AL52" s="260"/>
      <c r="AM52" s="260"/>
      <c r="AN52" s="261" t="s">
        <v>58</v>
      </c>
      <c r="AO52" s="260"/>
      <c r="AP52" s="260"/>
      <c r="AQ52" s="52" t="s">
        <v>59</v>
      </c>
      <c r="AR52" s="29"/>
      <c r="AS52" s="53" t="s">
        <v>60</v>
      </c>
      <c r="AT52" s="54" t="s">
        <v>61</v>
      </c>
      <c r="AU52" s="54" t="s">
        <v>62</v>
      </c>
      <c r="AV52" s="54" t="s">
        <v>63</v>
      </c>
      <c r="AW52" s="54" t="s">
        <v>64</v>
      </c>
      <c r="AX52" s="54" t="s">
        <v>65</v>
      </c>
      <c r="AY52" s="54" t="s">
        <v>66</v>
      </c>
      <c r="AZ52" s="54" t="s">
        <v>67</v>
      </c>
      <c r="BA52" s="54" t="s">
        <v>68</v>
      </c>
      <c r="BB52" s="54" t="s">
        <v>69</v>
      </c>
      <c r="BC52" s="54" t="s">
        <v>70</v>
      </c>
      <c r="BD52" s="55" t="s">
        <v>71</v>
      </c>
    </row>
    <row r="53" spans="1:91" s="1" customFormat="1" ht="10.8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" customHeight="1">
      <c r="B54" s="57"/>
      <c r="C54" s="58" t="s">
        <v>72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66">
        <f>ROUND(SUM(AG55:AG56),2)</f>
        <v>0</v>
      </c>
      <c r="AH54" s="266"/>
      <c r="AI54" s="266"/>
      <c r="AJ54" s="266"/>
      <c r="AK54" s="266"/>
      <c r="AL54" s="266"/>
      <c r="AM54" s="266"/>
      <c r="AN54" s="267">
        <f>SUM(AG54,AT54)</f>
        <v>0</v>
      </c>
      <c r="AO54" s="267"/>
      <c r="AP54" s="267"/>
      <c r="AQ54" s="61" t="s">
        <v>19</v>
      </c>
      <c r="AR54" s="57"/>
      <c r="AS54" s="62">
        <f>ROUND(SUM(AS55:AS56),2)</f>
        <v>0</v>
      </c>
      <c r="AT54" s="63">
        <f>ROUND(SUM(AV54:AW54),2)</f>
        <v>0</v>
      </c>
      <c r="AU54" s="64">
        <f>ROUND(SUM(AU55:AU56),5)</f>
        <v>0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ROUND(SUM(AZ55:AZ56),2)</f>
        <v>0</v>
      </c>
      <c r="BA54" s="63">
        <f>ROUND(SUM(BA55:BA56),2)</f>
        <v>0</v>
      </c>
      <c r="BB54" s="63">
        <f>ROUND(SUM(BB55:BB56),2)</f>
        <v>0</v>
      </c>
      <c r="BC54" s="63">
        <f>ROUND(SUM(BC55:BC56),2)</f>
        <v>0</v>
      </c>
      <c r="BD54" s="65">
        <f>ROUND(SUM(BD55:BD56),2)</f>
        <v>0</v>
      </c>
      <c r="BS54" s="66" t="s">
        <v>73</v>
      </c>
      <c r="BT54" s="66" t="s">
        <v>74</v>
      </c>
      <c r="BU54" s="67" t="s">
        <v>75</v>
      </c>
      <c r="BV54" s="66" t="s">
        <v>76</v>
      </c>
      <c r="BW54" s="66" t="s">
        <v>5</v>
      </c>
      <c r="BX54" s="66" t="s">
        <v>77</v>
      </c>
      <c r="CL54" s="66" t="s">
        <v>19</v>
      </c>
    </row>
    <row r="55" spans="1:91" s="6" customFormat="1" ht="16.5" customHeight="1">
      <c r="A55" s="68" t="s">
        <v>78</v>
      </c>
      <c r="B55" s="69"/>
      <c r="C55" s="70"/>
      <c r="D55" s="265" t="s">
        <v>79</v>
      </c>
      <c r="E55" s="265"/>
      <c r="F55" s="265"/>
      <c r="G55" s="265"/>
      <c r="H55" s="265"/>
      <c r="I55" s="71"/>
      <c r="J55" s="265" t="s">
        <v>80</v>
      </c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3">
        <f>'01 - AV technologie'!J30</f>
        <v>0</v>
      </c>
      <c r="AH55" s="264"/>
      <c r="AI55" s="264"/>
      <c r="AJ55" s="264"/>
      <c r="AK55" s="264"/>
      <c r="AL55" s="264"/>
      <c r="AM55" s="264"/>
      <c r="AN55" s="263">
        <f>SUM(AG55,AT55)</f>
        <v>0</v>
      </c>
      <c r="AO55" s="264"/>
      <c r="AP55" s="264"/>
      <c r="AQ55" s="72" t="s">
        <v>81</v>
      </c>
      <c r="AR55" s="69"/>
      <c r="AS55" s="73">
        <v>0</v>
      </c>
      <c r="AT55" s="74">
        <f>ROUND(SUM(AV55:AW55),2)</f>
        <v>0</v>
      </c>
      <c r="AU55" s="75">
        <f>'01 - AV technologie'!P91</f>
        <v>0</v>
      </c>
      <c r="AV55" s="74">
        <f>'01 - AV technologie'!J33</f>
        <v>0</v>
      </c>
      <c r="AW55" s="74">
        <f>'01 - AV technologie'!J34</f>
        <v>0</v>
      </c>
      <c r="AX55" s="74">
        <f>'01 - AV technologie'!J35</f>
        <v>0</v>
      </c>
      <c r="AY55" s="74">
        <f>'01 - AV technologie'!J36</f>
        <v>0</v>
      </c>
      <c r="AZ55" s="74">
        <f>'01 - AV technologie'!F33</f>
        <v>0</v>
      </c>
      <c r="BA55" s="74">
        <f>'01 - AV technologie'!F34</f>
        <v>0</v>
      </c>
      <c r="BB55" s="74">
        <f>'01 - AV technologie'!F35</f>
        <v>0</v>
      </c>
      <c r="BC55" s="74">
        <f>'01 - AV technologie'!F36</f>
        <v>0</v>
      </c>
      <c r="BD55" s="76">
        <f>'01 - AV technologie'!F37</f>
        <v>0</v>
      </c>
      <c r="BT55" s="77" t="s">
        <v>82</v>
      </c>
      <c r="BV55" s="77" t="s">
        <v>76</v>
      </c>
      <c r="BW55" s="77" t="s">
        <v>83</v>
      </c>
      <c r="BX55" s="77" t="s">
        <v>5</v>
      </c>
      <c r="CL55" s="77" t="s">
        <v>19</v>
      </c>
      <c r="CM55" s="77" t="s">
        <v>84</v>
      </c>
    </row>
    <row r="56" spans="1:91" s="6" customFormat="1" ht="24.75" customHeight="1">
      <c r="A56" s="68" t="s">
        <v>78</v>
      </c>
      <c r="B56" s="69"/>
      <c r="C56" s="70"/>
      <c r="D56" s="265" t="s">
        <v>85</v>
      </c>
      <c r="E56" s="265"/>
      <c r="F56" s="265"/>
      <c r="G56" s="265"/>
      <c r="H56" s="265"/>
      <c r="I56" s="71"/>
      <c r="J56" s="265" t="s">
        <v>86</v>
      </c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3">
        <f>'VRN - Vedlejší rozpočtové...'!J30</f>
        <v>0</v>
      </c>
      <c r="AH56" s="264"/>
      <c r="AI56" s="264"/>
      <c r="AJ56" s="264"/>
      <c r="AK56" s="264"/>
      <c r="AL56" s="264"/>
      <c r="AM56" s="264"/>
      <c r="AN56" s="263">
        <f>SUM(AG56,AT56)</f>
        <v>0</v>
      </c>
      <c r="AO56" s="264"/>
      <c r="AP56" s="264"/>
      <c r="AQ56" s="72" t="s">
        <v>81</v>
      </c>
      <c r="AR56" s="69"/>
      <c r="AS56" s="78">
        <v>0</v>
      </c>
      <c r="AT56" s="79">
        <f>ROUND(SUM(AV56:AW56),2)</f>
        <v>0</v>
      </c>
      <c r="AU56" s="80">
        <f>'VRN - Vedlejší rozpočtové...'!P80</f>
        <v>0</v>
      </c>
      <c r="AV56" s="79">
        <f>'VRN - Vedlejší rozpočtové...'!J33</f>
        <v>0</v>
      </c>
      <c r="AW56" s="79">
        <f>'VRN - Vedlejší rozpočtové...'!J34</f>
        <v>0</v>
      </c>
      <c r="AX56" s="79">
        <f>'VRN - Vedlejší rozpočtové...'!J35</f>
        <v>0</v>
      </c>
      <c r="AY56" s="79">
        <f>'VRN - Vedlejší rozpočtové...'!J36</f>
        <v>0</v>
      </c>
      <c r="AZ56" s="79">
        <f>'VRN - Vedlejší rozpočtové...'!F33</f>
        <v>0</v>
      </c>
      <c r="BA56" s="79">
        <f>'VRN - Vedlejší rozpočtové...'!F34</f>
        <v>0</v>
      </c>
      <c r="BB56" s="79">
        <f>'VRN - Vedlejší rozpočtové...'!F35</f>
        <v>0</v>
      </c>
      <c r="BC56" s="79">
        <f>'VRN - Vedlejší rozpočtové...'!F36</f>
        <v>0</v>
      </c>
      <c r="BD56" s="81">
        <f>'VRN - Vedlejší rozpočtové...'!F37</f>
        <v>0</v>
      </c>
      <c r="BT56" s="77" t="s">
        <v>82</v>
      </c>
      <c r="BV56" s="77" t="s">
        <v>76</v>
      </c>
      <c r="BW56" s="77" t="s">
        <v>87</v>
      </c>
      <c r="BX56" s="77" t="s">
        <v>5</v>
      </c>
      <c r="CL56" s="77" t="s">
        <v>19</v>
      </c>
      <c r="CM56" s="77" t="s">
        <v>84</v>
      </c>
    </row>
    <row r="57" spans="1:91" s="1" customFormat="1" ht="30" customHeight="1">
      <c r="B57" s="29"/>
      <c r="AR57" s="29"/>
    </row>
    <row r="58" spans="1:91" s="1" customFormat="1" ht="6.9" customHeight="1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29"/>
    </row>
  </sheetData>
  <sheetProtection algorithmName="SHA-512" hashValue="3Ulbd6J5577A/UvxvrAHVGN2StvssgH9NwFVsytb9X3teP4vfGLAQvuAuas2+JAUto6VNTKLuhkMad+/UMluMA==" saltValue="1p2IDLhFS6P6Kphe8NjuV/R2+MtF/vDNaFo66Dg73y5ijTNZG1q2U5nL8rAzyTXZhhOTpp6b9Bss6DRGYDu2e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AV technologie'!C2" display="/" xr:uid="{00000000-0004-0000-0000-000000000000}"/>
    <hyperlink ref="A56" location="'VRN - Vedlejší rozpočtové...'!C2" display="/" xr:uid="{00000000-0004-0000-0000-000001000000}"/>
  </hyperlinks>
  <pageMargins left="0.39370078740157483" right="0.39370078740157483" top="0.39370078740157483" bottom="0.39370078740157483" header="0" footer="0"/>
  <pageSetup paperSize="9" scale="9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3"/>
  <sheetViews>
    <sheetView showGridLines="0" workbookViewId="0">
      <selection activeCell="A10" sqref="A10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83</v>
      </c>
    </row>
    <row r="3" spans="2:46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2:46" ht="24.9" customHeight="1">
      <c r="B4" s="17"/>
      <c r="D4" s="18" t="s">
        <v>88</v>
      </c>
      <c r="L4" s="17"/>
      <c r="M4" s="82" t="s">
        <v>10</v>
      </c>
      <c r="AT4" s="14" t="s">
        <v>4</v>
      </c>
    </row>
    <row r="5" spans="2:46" ht="6.9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68" t="str">
        <f>'Rekapitulace stavby'!K6</f>
        <v>AV TECHNOLOGIE (AKCE STAVEBNÍ ÚPRAVY KINO VARŠAVA - ITI)</v>
      </c>
      <c r="F7" s="269"/>
      <c r="G7" s="269"/>
      <c r="H7" s="269"/>
      <c r="L7" s="17"/>
    </row>
    <row r="8" spans="2:46" s="1" customFormat="1" ht="12" customHeight="1">
      <c r="B8" s="29"/>
      <c r="D8" s="24" t="s">
        <v>89</v>
      </c>
      <c r="L8" s="29"/>
    </row>
    <row r="9" spans="2:46" s="1" customFormat="1" ht="16.5" customHeight="1">
      <c r="B9" s="29"/>
      <c r="E9" s="250" t="s">
        <v>90</v>
      </c>
      <c r="F9" s="270"/>
      <c r="G9" s="270"/>
      <c r="H9" s="270"/>
      <c r="L9" s="29"/>
    </row>
    <row r="10" spans="2:46" s="1" customFormat="1" ht="10.199999999999999">
      <c r="B10" s="29"/>
      <c r="L10" s="29"/>
    </row>
    <row r="11" spans="2:46" s="1" customFormat="1" ht="12" customHeight="1">
      <c r="B11" s="29"/>
      <c r="D11" s="24" t="s">
        <v>18</v>
      </c>
      <c r="F11" s="22" t="s">
        <v>19</v>
      </c>
      <c r="I11" s="24" t="s">
        <v>20</v>
      </c>
      <c r="J11" s="22" t="s">
        <v>19</v>
      </c>
      <c r="L11" s="29"/>
    </row>
    <row r="12" spans="2:46" s="1" customFormat="1" ht="12" customHeight="1">
      <c r="B12" s="29"/>
      <c r="D12" s="24" t="s">
        <v>21</v>
      </c>
      <c r="F12" s="22" t="s">
        <v>37</v>
      </c>
      <c r="I12" s="24" t="s">
        <v>23</v>
      </c>
      <c r="J12" s="46" t="str">
        <f>'Rekapitulace stavby'!AN8</f>
        <v>13. 2. 2024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4" t="s">
        <v>25</v>
      </c>
      <c r="I14" s="24" t="s">
        <v>26</v>
      </c>
      <c r="J14" s="22" t="str">
        <f>IF('Rekapitulace stavby'!AN10="","",'Rekapitulace stavby'!AN10)</f>
        <v>00262978</v>
      </c>
      <c r="L14" s="29"/>
    </row>
    <row r="15" spans="2:46" s="1" customFormat="1" ht="18" customHeight="1">
      <c r="B15" s="29"/>
      <c r="E15" s="22" t="str">
        <f>IF('Rekapitulace stavby'!E11="","",'Rekapitulace stavby'!E11)</f>
        <v>Statutární město Liberec</v>
      </c>
      <c r="I15" s="24" t="s">
        <v>29</v>
      </c>
      <c r="J15" s="22" t="str">
        <f>IF('Rekapitulace stavby'!AN11="","",'Rekapitulace stavby'!AN11)</f>
        <v>CZ00262978</v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4" t="s">
        <v>31</v>
      </c>
      <c r="I17" s="24" t="s">
        <v>26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71" t="str">
        <f>'Rekapitulace stavby'!E14</f>
        <v>Vyplň údaj</v>
      </c>
      <c r="F18" s="234"/>
      <c r="G18" s="234"/>
      <c r="H18" s="234"/>
      <c r="I18" s="24" t="s">
        <v>29</v>
      </c>
      <c r="J18" s="25" t="str">
        <f>'Rekapitulace stavby'!AN14</f>
        <v>Vyplň údaj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4" t="s">
        <v>33</v>
      </c>
      <c r="I20" s="24" t="s">
        <v>26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>Atelier Železná</v>
      </c>
      <c r="I21" s="24" t="s">
        <v>29</v>
      </c>
      <c r="J21" s="22" t="str">
        <f>IF('Rekapitulace stavby'!AN17="","",'Rekapitulace stavby'!AN17)</f>
        <v/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4" t="s">
        <v>36</v>
      </c>
      <c r="I23" s="24" t="s">
        <v>26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29</v>
      </c>
      <c r="J24" s="22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3"/>
      <c r="E27" s="239" t="s">
        <v>91</v>
      </c>
      <c r="F27" s="239"/>
      <c r="G27" s="239"/>
      <c r="H27" s="239"/>
      <c r="L27" s="83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4" t="s">
        <v>40</v>
      </c>
      <c r="J30" s="60">
        <f>ROUND(J91,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42</v>
      </c>
      <c r="I32" s="32" t="s">
        <v>41</v>
      </c>
      <c r="J32" s="32" t="s">
        <v>43</v>
      </c>
      <c r="L32" s="29"/>
    </row>
    <row r="33" spans="2:12" s="1" customFormat="1" ht="14.4" customHeight="1">
      <c r="B33" s="29"/>
      <c r="D33" s="49" t="s">
        <v>44</v>
      </c>
      <c r="E33" s="24" t="s">
        <v>45</v>
      </c>
      <c r="F33" s="85">
        <f>ROUND((SUM(BE91:BE242)),  2)</f>
        <v>0</v>
      </c>
      <c r="I33" s="86">
        <v>0.21</v>
      </c>
      <c r="J33" s="85">
        <f>ROUND(((SUM(BE91:BE242))*I33),  2)</f>
        <v>0</v>
      </c>
      <c r="L33" s="29"/>
    </row>
    <row r="34" spans="2:12" s="1" customFormat="1" ht="14.4" customHeight="1">
      <c r="B34" s="29"/>
      <c r="E34" s="24" t="s">
        <v>46</v>
      </c>
      <c r="F34" s="85">
        <f>ROUND((SUM(BF91:BF242)),  2)</f>
        <v>0</v>
      </c>
      <c r="I34" s="86">
        <v>0.12</v>
      </c>
      <c r="J34" s="85">
        <f>ROUND(((SUM(BF91:BF242))*I34),  2)</f>
        <v>0</v>
      </c>
      <c r="L34" s="29"/>
    </row>
    <row r="35" spans="2:12" s="1" customFormat="1" ht="14.4" hidden="1" customHeight="1">
      <c r="B35" s="29"/>
      <c r="E35" s="24" t="s">
        <v>47</v>
      </c>
      <c r="F35" s="85">
        <f>ROUND((SUM(BG91:BG242)),  2)</f>
        <v>0</v>
      </c>
      <c r="I35" s="86">
        <v>0.21</v>
      </c>
      <c r="J35" s="85">
        <f>0</f>
        <v>0</v>
      </c>
      <c r="L35" s="29"/>
    </row>
    <row r="36" spans="2:12" s="1" customFormat="1" ht="14.4" hidden="1" customHeight="1">
      <c r="B36" s="29"/>
      <c r="E36" s="24" t="s">
        <v>48</v>
      </c>
      <c r="F36" s="85">
        <f>ROUND((SUM(BH91:BH242)),  2)</f>
        <v>0</v>
      </c>
      <c r="I36" s="86">
        <v>0.12</v>
      </c>
      <c r="J36" s="85">
        <f>0</f>
        <v>0</v>
      </c>
      <c r="L36" s="29"/>
    </row>
    <row r="37" spans="2:12" s="1" customFormat="1" ht="14.4" hidden="1" customHeight="1">
      <c r="B37" s="29"/>
      <c r="E37" s="24" t="s">
        <v>49</v>
      </c>
      <c r="F37" s="85">
        <f>ROUND((SUM(BI91:BI242)),  2)</f>
        <v>0</v>
      </c>
      <c r="I37" s="86">
        <v>0</v>
      </c>
      <c r="J37" s="85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87"/>
      <c r="D39" s="88" t="s">
        <v>50</v>
      </c>
      <c r="E39" s="51"/>
      <c r="F39" s="51"/>
      <c r="G39" s="89" t="s">
        <v>51</v>
      </c>
      <c r="H39" s="90" t="s">
        <v>52</v>
      </c>
      <c r="I39" s="51"/>
      <c r="J39" s="91">
        <f>SUM(J30:J37)</f>
        <v>0</v>
      </c>
      <c r="K39" s="92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18" t="s">
        <v>92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4" t="s">
        <v>16</v>
      </c>
      <c r="L47" s="29"/>
    </row>
    <row r="48" spans="2:12" s="1" customFormat="1" ht="16.5" customHeight="1">
      <c r="B48" s="29"/>
      <c r="E48" s="268" t="str">
        <f>E7</f>
        <v>AV TECHNOLOGIE (AKCE STAVEBNÍ ÚPRAVY KINO VARŠAVA - ITI)</v>
      </c>
      <c r="F48" s="269"/>
      <c r="G48" s="269"/>
      <c r="H48" s="269"/>
      <c r="L48" s="29"/>
    </row>
    <row r="49" spans="2:47" s="1" customFormat="1" ht="12" customHeight="1">
      <c r="B49" s="29"/>
      <c r="C49" s="24" t="s">
        <v>89</v>
      </c>
      <c r="L49" s="29"/>
    </row>
    <row r="50" spans="2:47" s="1" customFormat="1" ht="16.5" customHeight="1">
      <c r="B50" s="29"/>
      <c r="E50" s="250" t="str">
        <f>E9</f>
        <v>01 - AV technologie</v>
      </c>
      <c r="F50" s="270"/>
      <c r="G50" s="270"/>
      <c r="H50" s="270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4" t="s">
        <v>21</v>
      </c>
      <c r="F52" s="22" t="str">
        <f>F12</f>
        <v xml:space="preserve"> </v>
      </c>
      <c r="I52" s="24" t="s">
        <v>23</v>
      </c>
      <c r="J52" s="46" t="str">
        <f>IF(J12="","",J12)</f>
        <v>13. 2. 2024</v>
      </c>
      <c r="L52" s="29"/>
    </row>
    <row r="53" spans="2:47" s="1" customFormat="1" ht="6.9" customHeight="1">
      <c r="B53" s="29"/>
      <c r="L53" s="29"/>
    </row>
    <row r="54" spans="2:47" s="1" customFormat="1" ht="15.15" customHeight="1">
      <c r="B54" s="29"/>
      <c r="C54" s="24" t="s">
        <v>25</v>
      </c>
      <c r="F54" s="22" t="str">
        <f>E15</f>
        <v>Statutární město Liberec</v>
      </c>
      <c r="I54" s="24" t="s">
        <v>33</v>
      </c>
      <c r="J54" s="27" t="str">
        <f>E21</f>
        <v>Atelier Železná</v>
      </c>
      <c r="L54" s="29"/>
    </row>
    <row r="55" spans="2:47" s="1" customFormat="1" ht="15.15" customHeight="1">
      <c r="B55" s="29"/>
      <c r="C55" s="24" t="s">
        <v>31</v>
      </c>
      <c r="F55" s="22" t="str">
        <f>IF(E18="","",E18)</f>
        <v>Vyplň údaj</v>
      </c>
      <c r="I55" s="24" t="s">
        <v>36</v>
      </c>
      <c r="J55" s="27" t="str">
        <f>E24</f>
        <v xml:space="preserve"> 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3" t="s">
        <v>93</v>
      </c>
      <c r="D57" s="87"/>
      <c r="E57" s="87"/>
      <c r="F57" s="87"/>
      <c r="G57" s="87"/>
      <c r="H57" s="87"/>
      <c r="I57" s="87"/>
      <c r="J57" s="94" t="s">
        <v>94</v>
      </c>
      <c r="K57" s="87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5" t="s">
        <v>72</v>
      </c>
      <c r="J59" s="60">
        <f>J91</f>
        <v>0</v>
      </c>
      <c r="L59" s="29"/>
      <c r="AU59" s="14" t="s">
        <v>95</v>
      </c>
    </row>
    <row r="60" spans="2:47" s="8" customFormat="1" ht="24.9" customHeight="1">
      <c r="B60" s="96"/>
      <c r="D60" s="97" t="s">
        <v>96</v>
      </c>
      <c r="E60" s="98"/>
      <c r="F60" s="98"/>
      <c r="G60" s="98"/>
      <c r="H60" s="98"/>
      <c r="I60" s="98"/>
      <c r="J60" s="99">
        <f>J92</f>
        <v>0</v>
      </c>
      <c r="L60" s="96"/>
    </row>
    <row r="61" spans="2:47" s="9" customFormat="1" ht="19.95" customHeight="1">
      <c r="B61" s="100"/>
      <c r="D61" s="101" t="s">
        <v>97</v>
      </c>
      <c r="E61" s="102"/>
      <c r="F61" s="102"/>
      <c r="G61" s="102"/>
      <c r="H61" s="102"/>
      <c r="I61" s="102"/>
      <c r="J61" s="103">
        <f>J93</f>
        <v>0</v>
      </c>
      <c r="L61" s="100"/>
    </row>
    <row r="62" spans="2:47" s="9" customFormat="1" ht="19.95" customHeight="1">
      <c r="B62" s="100"/>
      <c r="D62" s="101" t="s">
        <v>98</v>
      </c>
      <c r="E62" s="102"/>
      <c r="F62" s="102"/>
      <c r="G62" s="102"/>
      <c r="H62" s="102"/>
      <c r="I62" s="102"/>
      <c r="J62" s="103">
        <f>J113</f>
        <v>0</v>
      </c>
      <c r="L62" s="100"/>
    </row>
    <row r="63" spans="2:47" s="9" customFormat="1" ht="19.95" customHeight="1">
      <c r="B63" s="100"/>
      <c r="D63" s="101" t="s">
        <v>99</v>
      </c>
      <c r="E63" s="102"/>
      <c r="F63" s="102"/>
      <c r="G63" s="102"/>
      <c r="H63" s="102"/>
      <c r="I63" s="102"/>
      <c r="J63" s="103">
        <f>J135</f>
        <v>0</v>
      </c>
      <c r="L63" s="100"/>
    </row>
    <row r="64" spans="2:47" s="9" customFormat="1" ht="19.95" customHeight="1">
      <c r="B64" s="100"/>
      <c r="D64" s="101" t="s">
        <v>100</v>
      </c>
      <c r="E64" s="102"/>
      <c r="F64" s="102"/>
      <c r="G64" s="102"/>
      <c r="H64" s="102"/>
      <c r="I64" s="102"/>
      <c r="J64" s="103">
        <f>J145</f>
        <v>0</v>
      </c>
      <c r="L64" s="100"/>
    </row>
    <row r="65" spans="2:12" s="9" customFormat="1" ht="19.95" customHeight="1">
      <c r="B65" s="100"/>
      <c r="D65" s="101" t="s">
        <v>101</v>
      </c>
      <c r="E65" s="102"/>
      <c r="F65" s="102"/>
      <c r="G65" s="102"/>
      <c r="H65" s="102"/>
      <c r="I65" s="102"/>
      <c r="J65" s="103">
        <f>J161</f>
        <v>0</v>
      </c>
      <c r="L65" s="100"/>
    </row>
    <row r="66" spans="2:12" s="9" customFormat="1" ht="19.95" customHeight="1">
      <c r="B66" s="100"/>
      <c r="D66" s="101" t="s">
        <v>102</v>
      </c>
      <c r="E66" s="102"/>
      <c r="F66" s="102"/>
      <c r="G66" s="102"/>
      <c r="H66" s="102"/>
      <c r="I66" s="102"/>
      <c r="J66" s="103">
        <f>J169</f>
        <v>0</v>
      </c>
      <c r="L66" s="100"/>
    </row>
    <row r="67" spans="2:12" s="9" customFormat="1" ht="19.95" customHeight="1">
      <c r="B67" s="100"/>
      <c r="D67" s="101" t="s">
        <v>103</v>
      </c>
      <c r="E67" s="102"/>
      <c r="F67" s="102"/>
      <c r="G67" s="102"/>
      <c r="H67" s="102"/>
      <c r="I67" s="102"/>
      <c r="J67" s="103">
        <f>J188</f>
        <v>0</v>
      </c>
      <c r="L67" s="100"/>
    </row>
    <row r="68" spans="2:12" s="9" customFormat="1" ht="19.95" customHeight="1">
      <c r="B68" s="100"/>
      <c r="D68" s="101" t="s">
        <v>104</v>
      </c>
      <c r="E68" s="102"/>
      <c r="F68" s="102"/>
      <c r="G68" s="102"/>
      <c r="H68" s="102"/>
      <c r="I68" s="102"/>
      <c r="J68" s="103">
        <f>J212</f>
        <v>0</v>
      </c>
      <c r="L68" s="100"/>
    </row>
    <row r="69" spans="2:12" s="9" customFormat="1" ht="19.95" customHeight="1">
      <c r="B69" s="100"/>
      <c r="D69" s="101" t="s">
        <v>105</v>
      </c>
      <c r="E69" s="102"/>
      <c r="F69" s="102"/>
      <c r="G69" s="102"/>
      <c r="H69" s="102"/>
      <c r="I69" s="102"/>
      <c r="J69" s="103">
        <f>J220</f>
        <v>0</v>
      </c>
      <c r="L69" s="100"/>
    </row>
    <row r="70" spans="2:12" s="9" customFormat="1" ht="19.95" customHeight="1">
      <c r="B70" s="100"/>
      <c r="D70" s="101" t="s">
        <v>106</v>
      </c>
      <c r="E70" s="102"/>
      <c r="F70" s="102"/>
      <c r="G70" s="102"/>
      <c r="H70" s="102"/>
      <c r="I70" s="102"/>
      <c r="J70" s="103">
        <f>J234</f>
        <v>0</v>
      </c>
      <c r="L70" s="100"/>
    </row>
    <row r="71" spans="2:12" s="9" customFormat="1" ht="19.95" customHeight="1">
      <c r="B71" s="100"/>
      <c r="D71" s="101" t="s">
        <v>107</v>
      </c>
      <c r="E71" s="102"/>
      <c r="F71" s="102"/>
      <c r="G71" s="102"/>
      <c r="H71" s="102"/>
      <c r="I71" s="102"/>
      <c r="J71" s="103">
        <f>J241</f>
        <v>0</v>
      </c>
      <c r="L71" s="100"/>
    </row>
    <row r="72" spans="2:12" s="1" customFormat="1" ht="21.75" customHeight="1">
      <c r="B72" s="29"/>
      <c r="L72" s="29"/>
    </row>
    <row r="73" spans="2:12" s="1" customFormat="1" ht="6.9" customHeight="1"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29"/>
    </row>
    <row r="77" spans="2:12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9"/>
    </row>
    <row r="78" spans="2:12" s="1" customFormat="1" ht="24.9" customHeight="1">
      <c r="B78" s="29"/>
      <c r="C78" s="18" t="s">
        <v>108</v>
      </c>
      <c r="L78" s="29"/>
    </row>
    <row r="79" spans="2:12" s="1" customFormat="1" ht="6.9" customHeight="1">
      <c r="B79" s="29"/>
      <c r="L79" s="29"/>
    </row>
    <row r="80" spans="2:12" s="1" customFormat="1" ht="12" customHeight="1">
      <c r="B80" s="29"/>
      <c r="C80" s="24" t="s">
        <v>16</v>
      </c>
      <c r="L80" s="29"/>
    </row>
    <row r="81" spans="2:65" s="1" customFormat="1" ht="16.5" customHeight="1">
      <c r="B81" s="29"/>
      <c r="E81" s="268" t="str">
        <f>E7</f>
        <v>AV TECHNOLOGIE (AKCE STAVEBNÍ ÚPRAVY KINO VARŠAVA - ITI)</v>
      </c>
      <c r="F81" s="269"/>
      <c r="G81" s="269"/>
      <c r="H81" s="269"/>
      <c r="L81" s="29"/>
    </row>
    <row r="82" spans="2:65" s="1" customFormat="1" ht="12" customHeight="1">
      <c r="B82" s="29"/>
      <c r="C82" s="24" t="s">
        <v>89</v>
      </c>
      <c r="L82" s="29"/>
    </row>
    <row r="83" spans="2:65" s="1" customFormat="1" ht="16.5" customHeight="1">
      <c r="B83" s="29"/>
      <c r="E83" s="250" t="str">
        <f>E9</f>
        <v>01 - AV technologie</v>
      </c>
      <c r="F83" s="270"/>
      <c r="G83" s="270"/>
      <c r="H83" s="270"/>
      <c r="L83" s="29"/>
    </row>
    <row r="84" spans="2:65" s="1" customFormat="1" ht="6.9" customHeight="1">
      <c r="B84" s="29"/>
      <c r="L84" s="29"/>
    </row>
    <row r="85" spans="2:65" s="1" customFormat="1" ht="12" customHeight="1">
      <c r="B85" s="29"/>
      <c r="C85" s="24" t="s">
        <v>21</v>
      </c>
      <c r="F85" s="22" t="str">
        <f>F12</f>
        <v xml:space="preserve"> </v>
      </c>
      <c r="I85" s="24" t="s">
        <v>23</v>
      </c>
      <c r="J85" s="46" t="str">
        <f>IF(J12="","",J12)</f>
        <v>13. 2. 2024</v>
      </c>
      <c r="L85" s="29"/>
    </row>
    <row r="86" spans="2:65" s="1" customFormat="1" ht="6.9" customHeight="1">
      <c r="B86" s="29"/>
      <c r="L86" s="29"/>
    </row>
    <row r="87" spans="2:65" s="1" customFormat="1" ht="15.15" customHeight="1">
      <c r="B87" s="29"/>
      <c r="C87" s="24" t="s">
        <v>25</v>
      </c>
      <c r="F87" s="22" t="str">
        <f>E15</f>
        <v>Statutární město Liberec</v>
      </c>
      <c r="I87" s="24" t="s">
        <v>33</v>
      </c>
      <c r="J87" s="27" t="str">
        <f>E21</f>
        <v>Atelier Železná</v>
      </c>
      <c r="L87" s="29"/>
    </row>
    <row r="88" spans="2:65" s="1" customFormat="1" ht="15.15" customHeight="1">
      <c r="B88" s="29"/>
      <c r="C88" s="24" t="s">
        <v>31</v>
      </c>
      <c r="F88" s="22" t="str">
        <f>IF(E18="","",E18)</f>
        <v>Vyplň údaj</v>
      </c>
      <c r="I88" s="24" t="s">
        <v>36</v>
      </c>
      <c r="J88" s="27" t="str">
        <f>E24</f>
        <v xml:space="preserve"> </v>
      </c>
      <c r="L88" s="29"/>
    </row>
    <row r="89" spans="2:65" s="1" customFormat="1" ht="10.35" customHeight="1">
      <c r="B89" s="29"/>
      <c r="L89" s="29"/>
    </row>
    <row r="90" spans="2:65" s="10" customFormat="1" ht="29.25" customHeight="1">
      <c r="B90" s="104"/>
      <c r="C90" s="105" t="s">
        <v>109</v>
      </c>
      <c r="D90" s="106" t="s">
        <v>59</v>
      </c>
      <c r="E90" s="106" t="s">
        <v>55</v>
      </c>
      <c r="F90" s="106" t="s">
        <v>56</v>
      </c>
      <c r="G90" s="106" t="s">
        <v>110</v>
      </c>
      <c r="H90" s="106" t="s">
        <v>111</v>
      </c>
      <c r="I90" s="106" t="s">
        <v>112</v>
      </c>
      <c r="J90" s="106" t="s">
        <v>94</v>
      </c>
      <c r="K90" s="107" t="s">
        <v>113</v>
      </c>
      <c r="L90" s="104"/>
      <c r="M90" s="53" t="s">
        <v>19</v>
      </c>
      <c r="N90" s="54" t="s">
        <v>44</v>
      </c>
      <c r="O90" s="54" t="s">
        <v>114</v>
      </c>
      <c r="P90" s="54" t="s">
        <v>115</v>
      </c>
      <c r="Q90" s="54" t="s">
        <v>116</v>
      </c>
      <c r="R90" s="54" t="s">
        <v>117</v>
      </c>
      <c r="S90" s="54" t="s">
        <v>118</v>
      </c>
      <c r="T90" s="55" t="s">
        <v>119</v>
      </c>
    </row>
    <row r="91" spans="2:65" s="1" customFormat="1" ht="22.8" customHeight="1">
      <c r="B91" s="29"/>
      <c r="C91" s="58" t="s">
        <v>120</v>
      </c>
      <c r="J91" s="108">
        <f>BK91</f>
        <v>0</v>
      </c>
      <c r="L91" s="29"/>
      <c r="M91" s="56"/>
      <c r="N91" s="47"/>
      <c r="O91" s="47"/>
      <c r="P91" s="109">
        <f>P92</f>
        <v>0</v>
      </c>
      <c r="Q91" s="47"/>
      <c r="R91" s="109">
        <f>R92</f>
        <v>0</v>
      </c>
      <c r="S91" s="47"/>
      <c r="T91" s="110">
        <f>T92</f>
        <v>0</v>
      </c>
      <c r="AT91" s="14" t="s">
        <v>73</v>
      </c>
      <c r="AU91" s="14" t="s">
        <v>95</v>
      </c>
      <c r="BK91" s="111">
        <f>BK92</f>
        <v>0</v>
      </c>
    </row>
    <row r="92" spans="2:65" s="11" customFormat="1" ht="25.95" customHeight="1">
      <c r="B92" s="112"/>
      <c r="D92" s="113" t="s">
        <v>73</v>
      </c>
      <c r="E92" s="114" t="s">
        <v>121</v>
      </c>
      <c r="F92" s="114" t="s">
        <v>80</v>
      </c>
      <c r="I92" s="115"/>
      <c r="J92" s="116">
        <f>BK92</f>
        <v>0</v>
      </c>
      <c r="L92" s="112"/>
      <c r="M92" s="117"/>
      <c r="P92" s="118">
        <f>P93+P113+P135+P145+P161+P169+P188+P212+P220+P234+P241</f>
        <v>0</v>
      </c>
      <c r="R92" s="118">
        <f>R93+R113+R135+R145+R161+R169+R188+R212+R220+R234+R241</f>
        <v>0</v>
      </c>
      <c r="T92" s="119">
        <f>T93+T113+T135+T145+T161+T169+T188+T212+T220+T234+T241</f>
        <v>0</v>
      </c>
      <c r="AR92" s="113" t="s">
        <v>82</v>
      </c>
      <c r="AT92" s="120" t="s">
        <v>73</v>
      </c>
      <c r="AU92" s="120" t="s">
        <v>74</v>
      </c>
      <c r="AY92" s="113" t="s">
        <v>122</v>
      </c>
      <c r="BK92" s="121">
        <f>BK93+BK113+BK135+BK145+BK161+BK169+BK188+BK212+BK220+BK234+BK241</f>
        <v>0</v>
      </c>
    </row>
    <row r="93" spans="2:65" s="11" customFormat="1" ht="22.8" customHeight="1">
      <c r="B93" s="112"/>
      <c r="D93" s="113" t="s">
        <v>73</v>
      </c>
      <c r="E93" s="122" t="s">
        <v>123</v>
      </c>
      <c r="F93" s="122" t="s">
        <v>124</v>
      </c>
      <c r="I93" s="115"/>
      <c r="J93" s="123">
        <f>BK93</f>
        <v>0</v>
      </c>
      <c r="L93" s="112"/>
      <c r="M93" s="117"/>
      <c r="P93" s="118">
        <f>SUM(P94:P112)</f>
        <v>0</v>
      </c>
      <c r="R93" s="118">
        <f>SUM(R94:R112)</f>
        <v>0</v>
      </c>
      <c r="T93" s="119">
        <f>SUM(T94:T112)</f>
        <v>0</v>
      </c>
      <c r="AR93" s="113" t="s">
        <v>82</v>
      </c>
      <c r="AT93" s="120" t="s">
        <v>73</v>
      </c>
      <c r="AU93" s="120" t="s">
        <v>82</v>
      </c>
      <c r="AY93" s="113" t="s">
        <v>122</v>
      </c>
      <c r="BK93" s="121">
        <f>SUM(BK94:BK112)</f>
        <v>0</v>
      </c>
    </row>
    <row r="94" spans="2:65" s="1" customFormat="1" ht="66.75" customHeight="1">
      <c r="B94" s="29"/>
      <c r="C94" s="124" t="s">
        <v>82</v>
      </c>
      <c r="D94" s="124" t="s">
        <v>125</v>
      </c>
      <c r="E94" s="125" t="s">
        <v>126</v>
      </c>
      <c r="F94" s="126" t="s">
        <v>127</v>
      </c>
      <c r="G94" s="127" t="s">
        <v>128</v>
      </c>
      <c r="H94" s="128">
        <v>1</v>
      </c>
      <c r="I94" s="129"/>
      <c r="J94" s="130">
        <f t="shared" ref="J94:J112" si="0">ROUND(I94*H94,2)</f>
        <v>0</v>
      </c>
      <c r="K94" s="126" t="s">
        <v>19</v>
      </c>
      <c r="L94" s="29"/>
      <c r="M94" s="131" t="s">
        <v>19</v>
      </c>
      <c r="N94" s="132" t="s">
        <v>45</v>
      </c>
      <c r="P94" s="133">
        <f t="shared" ref="P94:P112" si="1">O94*H94</f>
        <v>0</v>
      </c>
      <c r="Q94" s="133">
        <v>0</v>
      </c>
      <c r="R94" s="133">
        <f t="shared" ref="R94:R112" si="2">Q94*H94</f>
        <v>0</v>
      </c>
      <c r="S94" s="133">
        <v>0</v>
      </c>
      <c r="T94" s="134">
        <f t="shared" ref="T94:T112" si="3">S94*H94</f>
        <v>0</v>
      </c>
      <c r="AR94" s="135" t="s">
        <v>129</v>
      </c>
      <c r="AT94" s="135" t="s">
        <v>125</v>
      </c>
      <c r="AU94" s="135" t="s">
        <v>84</v>
      </c>
      <c r="AY94" s="14" t="s">
        <v>122</v>
      </c>
      <c r="BE94" s="136">
        <f t="shared" ref="BE94:BE112" si="4">IF(N94="základní",J94,0)</f>
        <v>0</v>
      </c>
      <c r="BF94" s="136">
        <f t="shared" ref="BF94:BF112" si="5">IF(N94="snížená",J94,0)</f>
        <v>0</v>
      </c>
      <c r="BG94" s="136">
        <f t="shared" ref="BG94:BG112" si="6">IF(N94="zákl. přenesená",J94,0)</f>
        <v>0</v>
      </c>
      <c r="BH94" s="136">
        <f t="shared" ref="BH94:BH112" si="7">IF(N94="sníž. přenesená",J94,0)</f>
        <v>0</v>
      </c>
      <c r="BI94" s="136">
        <f t="shared" ref="BI94:BI112" si="8">IF(N94="nulová",J94,0)</f>
        <v>0</v>
      </c>
      <c r="BJ94" s="14" t="s">
        <v>82</v>
      </c>
      <c r="BK94" s="136">
        <f t="shared" ref="BK94:BK112" si="9">ROUND(I94*H94,2)</f>
        <v>0</v>
      </c>
      <c r="BL94" s="14" t="s">
        <v>129</v>
      </c>
      <c r="BM94" s="135" t="s">
        <v>84</v>
      </c>
    </row>
    <row r="95" spans="2:65" s="1" customFormat="1" ht="33" customHeight="1">
      <c r="B95" s="29"/>
      <c r="C95" s="124" t="s">
        <v>84</v>
      </c>
      <c r="D95" s="124" t="s">
        <v>125</v>
      </c>
      <c r="E95" s="125" t="s">
        <v>130</v>
      </c>
      <c r="F95" s="126" t="s">
        <v>131</v>
      </c>
      <c r="G95" s="127" t="s">
        <v>128</v>
      </c>
      <c r="H95" s="128">
        <v>1</v>
      </c>
      <c r="I95" s="129"/>
      <c r="J95" s="130">
        <f t="shared" si="0"/>
        <v>0</v>
      </c>
      <c r="K95" s="126" t="s">
        <v>19</v>
      </c>
      <c r="L95" s="29"/>
      <c r="M95" s="131" t="s">
        <v>19</v>
      </c>
      <c r="N95" s="132" t="s">
        <v>45</v>
      </c>
      <c r="P95" s="133">
        <f t="shared" si="1"/>
        <v>0</v>
      </c>
      <c r="Q95" s="133">
        <v>0</v>
      </c>
      <c r="R95" s="133">
        <f t="shared" si="2"/>
        <v>0</v>
      </c>
      <c r="S95" s="133">
        <v>0</v>
      </c>
      <c r="T95" s="134">
        <f t="shared" si="3"/>
        <v>0</v>
      </c>
      <c r="AR95" s="135" t="s">
        <v>129</v>
      </c>
      <c r="AT95" s="135" t="s">
        <v>125</v>
      </c>
      <c r="AU95" s="135" t="s">
        <v>84</v>
      </c>
      <c r="AY95" s="14" t="s">
        <v>122</v>
      </c>
      <c r="BE95" s="136">
        <f t="shared" si="4"/>
        <v>0</v>
      </c>
      <c r="BF95" s="136">
        <f t="shared" si="5"/>
        <v>0</v>
      </c>
      <c r="BG95" s="136">
        <f t="shared" si="6"/>
        <v>0</v>
      </c>
      <c r="BH95" s="136">
        <f t="shared" si="7"/>
        <v>0</v>
      </c>
      <c r="BI95" s="136">
        <f t="shared" si="8"/>
        <v>0</v>
      </c>
      <c r="BJ95" s="14" t="s">
        <v>82</v>
      </c>
      <c r="BK95" s="136">
        <f t="shared" si="9"/>
        <v>0</v>
      </c>
      <c r="BL95" s="14" t="s">
        <v>129</v>
      </c>
      <c r="BM95" s="135" t="s">
        <v>129</v>
      </c>
    </row>
    <row r="96" spans="2:65" s="1" customFormat="1" ht="21.75" customHeight="1">
      <c r="B96" s="29"/>
      <c r="C96" s="124" t="s">
        <v>132</v>
      </c>
      <c r="D96" s="124" t="s">
        <v>125</v>
      </c>
      <c r="E96" s="125" t="s">
        <v>133</v>
      </c>
      <c r="F96" s="126" t="s">
        <v>134</v>
      </c>
      <c r="G96" s="127" t="s">
        <v>128</v>
      </c>
      <c r="H96" s="128">
        <v>1</v>
      </c>
      <c r="I96" s="129"/>
      <c r="J96" s="130">
        <f t="shared" si="0"/>
        <v>0</v>
      </c>
      <c r="K96" s="126" t="s">
        <v>19</v>
      </c>
      <c r="L96" s="29"/>
      <c r="M96" s="131" t="s">
        <v>19</v>
      </c>
      <c r="N96" s="132" t="s">
        <v>45</v>
      </c>
      <c r="P96" s="133">
        <f t="shared" si="1"/>
        <v>0</v>
      </c>
      <c r="Q96" s="133">
        <v>0</v>
      </c>
      <c r="R96" s="133">
        <f t="shared" si="2"/>
        <v>0</v>
      </c>
      <c r="S96" s="133">
        <v>0</v>
      </c>
      <c r="T96" s="134">
        <f t="shared" si="3"/>
        <v>0</v>
      </c>
      <c r="AR96" s="135" t="s">
        <v>129</v>
      </c>
      <c r="AT96" s="135" t="s">
        <v>125</v>
      </c>
      <c r="AU96" s="135" t="s">
        <v>84</v>
      </c>
      <c r="AY96" s="14" t="s">
        <v>122</v>
      </c>
      <c r="BE96" s="136">
        <f t="shared" si="4"/>
        <v>0</v>
      </c>
      <c r="BF96" s="136">
        <f t="shared" si="5"/>
        <v>0</v>
      </c>
      <c r="BG96" s="136">
        <f t="shared" si="6"/>
        <v>0</v>
      </c>
      <c r="BH96" s="136">
        <f t="shared" si="7"/>
        <v>0</v>
      </c>
      <c r="BI96" s="136">
        <f t="shared" si="8"/>
        <v>0</v>
      </c>
      <c r="BJ96" s="14" t="s">
        <v>82</v>
      </c>
      <c r="BK96" s="136">
        <f t="shared" si="9"/>
        <v>0</v>
      </c>
      <c r="BL96" s="14" t="s">
        <v>129</v>
      </c>
      <c r="BM96" s="135" t="s">
        <v>135</v>
      </c>
    </row>
    <row r="97" spans="2:65" s="1" customFormat="1" ht="24.15" customHeight="1">
      <c r="B97" s="29"/>
      <c r="C97" s="124" t="s">
        <v>129</v>
      </c>
      <c r="D97" s="124" t="s">
        <v>125</v>
      </c>
      <c r="E97" s="125" t="s">
        <v>136</v>
      </c>
      <c r="F97" s="126" t="s">
        <v>137</v>
      </c>
      <c r="G97" s="127" t="s">
        <v>128</v>
      </c>
      <c r="H97" s="128">
        <v>1</v>
      </c>
      <c r="I97" s="129"/>
      <c r="J97" s="130">
        <f t="shared" si="0"/>
        <v>0</v>
      </c>
      <c r="K97" s="126" t="s">
        <v>19</v>
      </c>
      <c r="L97" s="29"/>
      <c r="M97" s="131" t="s">
        <v>19</v>
      </c>
      <c r="N97" s="132" t="s">
        <v>45</v>
      </c>
      <c r="P97" s="133">
        <f t="shared" si="1"/>
        <v>0</v>
      </c>
      <c r="Q97" s="133">
        <v>0</v>
      </c>
      <c r="R97" s="133">
        <f t="shared" si="2"/>
        <v>0</v>
      </c>
      <c r="S97" s="133">
        <v>0</v>
      </c>
      <c r="T97" s="134">
        <f t="shared" si="3"/>
        <v>0</v>
      </c>
      <c r="AR97" s="135" t="s">
        <v>129</v>
      </c>
      <c r="AT97" s="135" t="s">
        <v>125</v>
      </c>
      <c r="AU97" s="135" t="s">
        <v>84</v>
      </c>
      <c r="AY97" s="14" t="s">
        <v>122</v>
      </c>
      <c r="BE97" s="136">
        <f t="shared" si="4"/>
        <v>0</v>
      </c>
      <c r="BF97" s="136">
        <f t="shared" si="5"/>
        <v>0</v>
      </c>
      <c r="BG97" s="136">
        <f t="shared" si="6"/>
        <v>0</v>
      </c>
      <c r="BH97" s="136">
        <f t="shared" si="7"/>
        <v>0</v>
      </c>
      <c r="BI97" s="136">
        <f t="shared" si="8"/>
        <v>0</v>
      </c>
      <c r="BJ97" s="14" t="s">
        <v>82</v>
      </c>
      <c r="BK97" s="136">
        <f t="shared" si="9"/>
        <v>0</v>
      </c>
      <c r="BL97" s="14" t="s">
        <v>129</v>
      </c>
      <c r="BM97" s="135" t="s">
        <v>138</v>
      </c>
    </row>
    <row r="98" spans="2:65" s="1" customFormat="1" ht="33" customHeight="1">
      <c r="B98" s="29"/>
      <c r="C98" s="124" t="s">
        <v>139</v>
      </c>
      <c r="D98" s="124" t="s">
        <v>125</v>
      </c>
      <c r="E98" s="125" t="s">
        <v>140</v>
      </c>
      <c r="F98" s="126" t="s">
        <v>141</v>
      </c>
      <c r="G98" s="127" t="s">
        <v>128</v>
      </c>
      <c r="H98" s="128">
        <v>1</v>
      </c>
      <c r="I98" s="129"/>
      <c r="J98" s="130">
        <f t="shared" si="0"/>
        <v>0</v>
      </c>
      <c r="K98" s="126" t="s">
        <v>19</v>
      </c>
      <c r="L98" s="29"/>
      <c r="M98" s="131" t="s">
        <v>19</v>
      </c>
      <c r="N98" s="132" t="s">
        <v>45</v>
      </c>
      <c r="P98" s="133">
        <f t="shared" si="1"/>
        <v>0</v>
      </c>
      <c r="Q98" s="133">
        <v>0</v>
      </c>
      <c r="R98" s="133">
        <f t="shared" si="2"/>
        <v>0</v>
      </c>
      <c r="S98" s="133">
        <v>0</v>
      </c>
      <c r="T98" s="134">
        <f t="shared" si="3"/>
        <v>0</v>
      </c>
      <c r="AR98" s="135" t="s">
        <v>129</v>
      </c>
      <c r="AT98" s="135" t="s">
        <v>125</v>
      </c>
      <c r="AU98" s="135" t="s">
        <v>84</v>
      </c>
      <c r="AY98" s="14" t="s">
        <v>122</v>
      </c>
      <c r="BE98" s="136">
        <f t="shared" si="4"/>
        <v>0</v>
      </c>
      <c r="BF98" s="136">
        <f t="shared" si="5"/>
        <v>0</v>
      </c>
      <c r="BG98" s="136">
        <f t="shared" si="6"/>
        <v>0</v>
      </c>
      <c r="BH98" s="136">
        <f t="shared" si="7"/>
        <v>0</v>
      </c>
      <c r="BI98" s="136">
        <f t="shared" si="8"/>
        <v>0</v>
      </c>
      <c r="BJ98" s="14" t="s">
        <v>82</v>
      </c>
      <c r="BK98" s="136">
        <f t="shared" si="9"/>
        <v>0</v>
      </c>
      <c r="BL98" s="14" t="s">
        <v>129</v>
      </c>
      <c r="BM98" s="135" t="s">
        <v>142</v>
      </c>
    </row>
    <row r="99" spans="2:65" s="1" customFormat="1" ht="37.799999999999997" customHeight="1">
      <c r="B99" s="29"/>
      <c r="C99" s="124" t="s">
        <v>135</v>
      </c>
      <c r="D99" s="124" t="s">
        <v>125</v>
      </c>
      <c r="E99" s="125" t="s">
        <v>143</v>
      </c>
      <c r="F99" s="126" t="s">
        <v>144</v>
      </c>
      <c r="G99" s="127" t="s">
        <v>128</v>
      </c>
      <c r="H99" s="128">
        <v>1</v>
      </c>
      <c r="I99" s="129"/>
      <c r="J99" s="130">
        <f t="shared" si="0"/>
        <v>0</v>
      </c>
      <c r="K99" s="126" t="s">
        <v>19</v>
      </c>
      <c r="L99" s="29"/>
      <c r="M99" s="131" t="s">
        <v>19</v>
      </c>
      <c r="N99" s="132" t="s">
        <v>45</v>
      </c>
      <c r="P99" s="133">
        <f t="shared" si="1"/>
        <v>0</v>
      </c>
      <c r="Q99" s="133">
        <v>0</v>
      </c>
      <c r="R99" s="133">
        <f t="shared" si="2"/>
        <v>0</v>
      </c>
      <c r="S99" s="133">
        <v>0</v>
      </c>
      <c r="T99" s="134">
        <f t="shared" si="3"/>
        <v>0</v>
      </c>
      <c r="AR99" s="135" t="s">
        <v>129</v>
      </c>
      <c r="AT99" s="135" t="s">
        <v>125</v>
      </c>
      <c r="AU99" s="135" t="s">
        <v>84</v>
      </c>
      <c r="AY99" s="14" t="s">
        <v>122</v>
      </c>
      <c r="BE99" s="136">
        <f t="shared" si="4"/>
        <v>0</v>
      </c>
      <c r="BF99" s="136">
        <f t="shared" si="5"/>
        <v>0</v>
      </c>
      <c r="BG99" s="136">
        <f t="shared" si="6"/>
        <v>0</v>
      </c>
      <c r="BH99" s="136">
        <f t="shared" si="7"/>
        <v>0</v>
      </c>
      <c r="BI99" s="136">
        <f t="shared" si="8"/>
        <v>0</v>
      </c>
      <c r="BJ99" s="14" t="s">
        <v>82</v>
      </c>
      <c r="BK99" s="136">
        <f t="shared" si="9"/>
        <v>0</v>
      </c>
      <c r="BL99" s="14" t="s">
        <v>129</v>
      </c>
      <c r="BM99" s="135" t="s">
        <v>8</v>
      </c>
    </row>
    <row r="100" spans="2:65" s="1" customFormat="1" ht="24.15" customHeight="1">
      <c r="B100" s="29"/>
      <c r="C100" s="124" t="s">
        <v>145</v>
      </c>
      <c r="D100" s="124" t="s">
        <v>125</v>
      </c>
      <c r="E100" s="125" t="s">
        <v>146</v>
      </c>
      <c r="F100" s="126" t="s">
        <v>147</v>
      </c>
      <c r="G100" s="127" t="s">
        <v>128</v>
      </c>
      <c r="H100" s="128">
        <v>1</v>
      </c>
      <c r="I100" s="129"/>
      <c r="J100" s="130">
        <f t="shared" si="0"/>
        <v>0</v>
      </c>
      <c r="K100" s="126" t="s">
        <v>19</v>
      </c>
      <c r="L100" s="29"/>
      <c r="M100" s="131" t="s">
        <v>19</v>
      </c>
      <c r="N100" s="132" t="s">
        <v>45</v>
      </c>
      <c r="P100" s="133">
        <f t="shared" si="1"/>
        <v>0</v>
      </c>
      <c r="Q100" s="133">
        <v>0</v>
      </c>
      <c r="R100" s="133">
        <f t="shared" si="2"/>
        <v>0</v>
      </c>
      <c r="S100" s="133">
        <v>0</v>
      </c>
      <c r="T100" s="134">
        <f t="shared" si="3"/>
        <v>0</v>
      </c>
      <c r="AR100" s="135" t="s">
        <v>129</v>
      </c>
      <c r="AT100" s="135" t="s">
        <v>125</v>
      </c>
      <c r="AU100" s="135" t="s">
        <v>84</v>
      </c>
      <c r="AY100" s="14" t="s">
        <v>122</v>
      </c>
      <c r="BE100" s="136">
        <f t="shared" si="4"/>
        <v>0</v>
      </c>
      <c r="BF100" s="136">
        <f t="shared" si="5"/>
        <v>0</v>
      </c>
      <c r="BG100" s="136">
        <f t="shared" si="6"/>
        <v>0</v>
      </c>
      <c r="BH100" s="136">
        <f t="shared" si="7"/>
        <v>0</v>
      </c>
      <c r="BI100" s="136">
        <f t="shared" si="8"/>
        <v>0</v>
      </c>
      <c r="BJ100" s="14" t="s">
        <v>82</v>
      </c>
      <c r="BK100" s="136">
        <f t="shared" si="9"/>
        <v>0</v>
      </c>
      <c r="BL100" s="14" t="s">
        <v>129</v>
      </c>
      <c r="BM100" s="135" t="s">
        <v>148</v>
      </c>
    </row>
    <row r="101" spans="2:65" s="1" customFormat="1" ht="33" customHeight="1">
      <c r="B101" s="29"/>
      <c r="C101" s="124" t="s">
        <v>138</v>
      </c>
      <c r="D101" s="124" t="s">
        <v>125</v>
      </c>
      <c r="E101" s="125" t="s">
        <v>149</v>
      </c>
      <c r="F101" s="126" t="s">
        <v>150</v>
      </c>
      <c r="G101" s="127" t="s">
        <v>128</v>
      </c>
      <c r="H101" s="128">
        <v>1</v>
      </c>
      <c r="I101" s="129"/>
      <c r="J101" s="130">
        <f t="shared" si="0"/>
        <v>0</v>
      </c>
      <c r="K101" s="126" t="s">
        <v>19</v>
      </c>
      <c r="L101" s="29"/>
      <c r="M101" s="131" t="s">
        <v>19</v>
      </c>
      <c r="N101" s="132" t="s">
        <v>45</v>
      </c>
      <c r="P101" s="133">
        <f t="shared" si="1"/>
        <v>0</v>
      </c>
      <c r="Q101" s="133">
        <v>0</v>
      </c>
      <c r="R101" s="133">
        <f t="shared" si="2"/>
        <v>0</v>
      </c>
      <c r="S101" s="133">
        <v>0</v>
      </c>
      <c r="T101" s="134">
        <f t="shared" si="3"/>
        <v>0</v>
      </c>
      <c r="AR101" s="135" t="s">
        <v>129</v>
      </c>
      <c r="AT101" s="135" t="s">
        <v>125</v>
      </c>
      <c r="AU101" s="135" t="s">
        <v>84</v>
      </c>
      <c r="AY101" s="14" t="s">
        <v>122</v>
      </c>
      <c r="BE101" s="136">
        <f t="shared" si="4"/>
        <v>0</v>
      </c>
      <c r="BF101" s="136">
        <f t="shared" si="5"/>
        <v>0</v>
      </c>
      <c r="BG101" s="136">
        <f t="shared" si="6"/>
        <v>0</v>
      </c>
      <c r="BH101" s="136">
        <f t="shared" si="7"/>
        <v>0</v>
      </c>
      <c r="BI101" s="136">
        <f t="shared" si="8"/>
        <v>0</v>
      </c>
      <c r="BJ101" s="14" t="s">
        <v>82</v>
      </c>
      <c r="BK101" s="136">
        <f t="shared" si="9"/>
        <v>0</v>
      </c>
      <c r="BL101" s="14" t="s">
        <v>129</v>
      </c>
      <c r="BM101" s="135" t="s">
        <v>151</v>
      </c>
    </row>
    <row r="102" spans="2:65" s="1" customFormat="1" ht="21.75" customHeight="1">
      <c r="B102" s="29"/>
      <c r="C102" s="124" t="s">
        <v>152</v>
      </c>
      <c r="D102" s="124" t="s">
        <v>125</v>
      </c>
      <c r="E102" s="125" t="s">
        <v>153</v>
      </c>
      <c r="F102" s="126" t="s">
        <v>154</v>
      </c>
      <c r="G102" s="127" t="s">
        <v>128</v>
      </c>
      <c r="H102" s="128">
        <v>1</v>
      </c>
      <c r="I102" s="129"/>
      <c r="J102" s="130">
        <f t="shared" si="0"/>
        <v>0</v>
      </c>
      <c r="K102" s="126" t="s">
        <v>19</v>
      </c>
      <c r="L102" s="29"/>
      <c r="M102" s="131" t="s">
        <v>19</v>
      </c>
      <c r="N102" s="132" t="s">
        <v>45</v>
      </c>
      <c r="P102" s="133">
        <f t="shared" si="1"/>
        <v>0</v>
      </c>
      <c r="Q102" s="133">
        <v>0</v>
      </c>
      <c r="R102" s="133">
        <f t="shared" si="2"/>
        <v>0</v>
      </c>
      <c r="S102" s="133">
        <v>0</v>
      </c>
      <c r="T102" s="134">
        <f t="shared" si="3"/>
        <v>0</v>
      </c>
      <c r="AR102" s="135" t="s">
        <v>129</v>
      </c>
      <c r="AT102" s="135" t="s">
        <v>125</v>
      </c>
      <c r="AU102" s="135" t="s">
        <v>84</v>
      </c>
      <c r="AY102" s="14" t="s">
        <v>122</v>
      </c>
      <c r="BE102" s="136">
        <f t="shared" si="4"/>
        <v>0</v>
      </c>
      <c r="BF102" s="136">
        <f t="shared" si="5"/>
        <v>0</v>
      </c>
      <c r="BG102" s="136">
        <f t="shared" si="6"/>
        <v>0</v>
      </c>
      <c r="BH102" s="136">
        <f t="shared" si="7"/>
        <v>0</v>
      </c>
      <c r="BI102" s="136">
        <f t="shared" si="8"/>
        <v>0</v>
      </c>
      <c r="BJ102" s="14" t="s">
        <v>82</v>
      </c>
      <c r="BK102" s="136">
        <f t="shared" si="9"/>
        <v>0</v>
      </c>
      <c r="BL102" s="14" t="s">
        <v>129</v>
      </c>
      <c r="BM102" s="135" t="s">
        <v>155</v>
      </c>
    </row>
    <row r="103" spans="2:65" s="1" customFormat="1" ht="16.5" customHeight="1">
      <c r="B103" s="29"/>
      <c r="C103" s="124" t="s">
        <v>142</v>
      </c>
      <c r="D103" s="124" t="s">
        <v>125</v>
      </c>
      <c r="E103" s="125" t="s">
        <v>156</v>
      </c>
      <c r="F103" s="126" t="s">
        <v>157</v>
      </c>
      <c r="G103" s="127" t="s">
        <v>128</v>
      </c>
      <c r="H103" s="128">
        <v>1</v>
      </c>
      <c r="I103" s="129"/>
      <c r="J103" s="130">
        <f t="shared" si="0"/>
        <v>0</v>
      </c>
      <c r="K103" s="126" t="s">
        <v>19</v>
      </c>
      <c r="L103" s="29"/>
      <c r="M103" s="131" t="s">
        <v>19</v>
      </c>
      <c r="N103" s="132" t="s">
        <v>45</v>
      </c>
      <c r="P103" s="133">
        <f t="shared" si="1"/>
        <v>0</v>
      </c>
      <c r="Q103" s="133">
        <v>0</v>
      </c>
      <c r="R103" s="133">
        <f t="shared" si="2"/>
        <v>0</v>
      </c>
      <c r="S103" s="133">
        <v>0</v>
      </c>
      <c r="T103" s="134">
        <f t="shared" si="3"/>
        <v>0</v>
      </c>
      <c r="AR103" s="135" t="s">
        <v>129</v>
      </c>
      <c r="AT103" s="135" t="s">
        <v>125</v>
      </c>
      <c r="AU103" s="135" t="s">
        <v>84</v>
      </c>
      <c r="AY103" s="14" t="s">
        <v>122</v>
      </c>
      <c r="BE103" s="136">
        <f t="shared" si="4"/>
        <v>0</v>
      </c>
      <c r="BF103" s="136">
        <f t="shared" si="5"/>
        <v>0</v>
      </c>
      <c r="BG103" s="136">
        <f t="shared" si="6"/>
        <v>0</v>
      </c>
      <c r="BH103" s="136">
        <f t="shared" si="7"/>
        <v>0</v>
      </c>
      <c r="BI103" s="136">
        <f t="shared" si="8"/>
        <v>0</v>
      </c>
      <c r="BJ103" s="14" t="s">
        <v>82</v>
      </c>
      <c r="BK103" s="136">
        <f t="shared" si="9"/>
        <v>0</v>
      </c>
      <c r="BL103" s="14" t="s">
        <v>129</v>
      </c>
      <c r="BM103" s="135" t="s">
        <v>158</v>
      </c>
    </row>
    <row r="104" spans="2:65" s="1" customFormat="1" ht="16.5" customHeight="1">
      <c r="B104" s="29"/>
      <c r="C104" s="124" t="s">
        <v>159</v>
      </c>
      <c r="D104" s="124" t="s">
        <v>125</v>
      </c>
      <c r="E104" s="125" t="s">
        <v>160</v>
      </c>
      <c r="F104" s="126" t="s">
        <v>161</v>
      </c>
      <c r="G104" s="127" t="s">
        <v>128</v>
      </c>
      <c r="H104" s="128">
        <v>1</v>
      </c>
      <c r="I104" s="129"/>
      <c r="J104" s="130">
        <f t="shared" si="0"/>
        <v>0</v>
      </c>
      <c r="K104" s="126" t="s">
        <v>19</v>
      </c>
      <c r="L104" s="29"/>
      <c r="M104" s="131" t="s">
        <v>19</v>
      </c>
      <c r="N104" s="132" t="s">
        <v>45</v>
      </c>
      <c r="P104" s="133">
        <f t="shared" si="1"/>
        <v>0</v>
      </c>
      <c r="Q104" s="133">
        <v>0</v>
      </c>
      <c r="R104" s="133">
        <f t="shared" si="2"/>
        <v>0</v>
      </c>
      <c r="S104" s="133">
        <v>0</v>
      </c>
      <c r="T104" s="134">
        <f t="shared" si="3"/>
        <v>0</v>
      </c>
      <c r="AR104" s="135" t="s">
        <v>129</v>
      </c>
      <c r="AT104" s="135" t="s">
        <v>125</v>
      </c>
      <c r="AU104" s="135" t="s">
        <v>84</v>
      </c>
      <c r="AY104" s="14" t="s">
        <v>122</v>
      </c>
      <c r="BE104" s="136">
        <f t="shared" si="4"/>
        <v>0</v>
      </c>
      <c r="BF104" s="136">
        <f t="shared" si="5"/>
        <v>0</v>
      </c>
      <c r="BG104" s="136">
        <f t="shared" si="6"/>
        <v>0</v>
      </c>
      <c r="BH104" s="136">
        <f t="shared" si="7"/>
        <v>0</v>
      </c>
      <c r="BI104" s="136">
        <f t="shared" si="8"/>
        <v>0</v>
      </c>
      <c r="BJ104" s="14" t="s">
        <v>82</v>
      </c>
      <c r="BK104" s="136">
        <f t="shared" si="9"/>
        <v>0</v>
      </c>
      <c r="BL104" s="14" t="s">
        <v>129</v>
      </c>
      <c r="BM104" s="135" t="s">
        <v>162</v>
      </c>
    </row>
    <row r="105" spans="2:65" s="1" customFormat="1" ht="16.5" customHeight="1">
      <c r="B105" s="29"/>
      <c r="C105" s="124" t="s">
        <v>8</v>
      </c>
      <c r="D105" s="124" t="s">
        <v>125</v>
      </c>
      <c r="E105" s="125" t="s">
        <v>163</v>
      </c>
      <c r="F105" s="126" t="s">
        <v>164</v>
      </c>
      <c r="G105" s="127" t="s">
        <v>165</v>
      </c>
      <c r="H105" s="128">
        <v>40</v>
      </c>
      <c r="I105" s="129"/>
      <c r="J105" s="130">
        <f t="shared" si="0"/>
        <v>0</v>
      </c>
      <c r="K105" s="126" t="s">
        <v>19</v>
      </c>
      <c r="L105" s="29"/>
      <c r="M105" s="131" t="s">
        <v>19</v>
      </c>
      <c r="N105" s="132" t="s">
        <v>45</v>
      </c>
      <c r="P105" s="133">
        <f t="shared" si="1"/>
        <v>0</v>
      </c>
      <c r="Q105" s="133">
        <v>0</v>
      </c>
      <c r="R105" s="133">
        <f t="shared" si="2"/>
        <v>0</v>
      </c>
      <c r="S105" s="133">
        <v>0</v>
      </c>
      <c r="T105" s="134">
        <f t="shared" si="3"/>
        <v>0</v>
      </c>
      <c r="AR105" s="135" t="s">
        <v>129</v>
      </c>
      <c r="AT105" s="135" t="s">
        <v>125</v>
      </c>
      <c r="AU105" s="135" t="s">
        <v>84</v>
      </c>
      <c r="AY105" s="14" t="s">
        <v>122</v>
      </c>
      <c r="BE105" s="136">
        <f t="shared" si="4"/>
        <v>0</v>
      </c>
      <c r="BF105" s="136">
        <f t="shared" si="5"/>
        <v>0</v>
      </c>
      <c r="BG105" s="136">
        <f t="shared" si="6"/>
        <v>0</v>
      </c>
      <c r="BH105" s="136">
        <f t="shared" si="7"/>
        <v>0</v>
      </c>
      <c r="BI105" s="136">
        <f t="shared" si="8"/>
        <v>0</v>
      </c>
      <c r="BJ105" s="14" t="s">
        <v>82</v>
      </c>
      <c r="BK105" s="136">
        <f t="shared" si="9"/>
        <v>0</v>
      </c>
      <c r="BL105" s="14" t="s">
        <v>129</v>
      </c>
      <c r="BM105" s="135" t="s">
        <v>166</v>
      </c>
    </row>
    <row r="106" spans="2:65" s="1" customFormat="1" ht="24.15" customHeight="1">
      <c r="B106" s="29"/>
      <c r="C106" s="124" t="s">
        <v>167</v>
      </c>
      <c r="D106" s="124" t="s">
        <v>125</v>
      </c>
      <c r="E106" s="125" t="s">
        <v>168</v>
      </c>
      <c r="F106" s="126" t="s">
        <v>169</v>
      </c>
      <c r="G106" s="127" t="s">
        <v>128</v>
      </c>
      <c r="H106" s="128">
        <v>1</v>
      </c>
      <c r="I106" s="129"/>
      <c r="J106" s="130">
        <f t="shared" si="0"/>
        <v>0</v>
      </c>
      <c r="K106" s="126" t="s">
        <v>19</v>
      </c>
      <c r="L106" s="29"/>
      <c r="M106" s="131" t="s">
        <v>19</v>
      </c>
      <c r="N106" s="132" t="s">
        <v>45</v>
      </c>
      <c r="P106" s="133">
        <f t="shared" si="1"/>
        <v>0</v>
      </c>
      <c r="Q106" s="133">
        <v>0</v>
      </c>
      <c r="R106" s="133">
        <f t="shared" si="2"/>
        <v>0</v>
      </c>
      <c r="S106" s="133">
        <v>0</v>
      </c>
      <c r="T106" s="134">
        <f t="shared" si="3"/>
        <v>0</v>
      </c>
      <c r="AR106" s="135" t="s">
        <v>129</v>
      </c>
      <c r="AT106" s="135" t="s">
        <v>125</v>
      </c>
      <c r="AU106" s="135" t="s">
        <v>84</v>
      </c>
      <c r="AY106" s="14" t="s">
        <v>122</v>
      </c>
      <c r="BE106" s="136">
        <f t="shared" si="4"/>
        <v>0</v>
      </c>
      <c r="BF106" s="136">
        <f t="shared" si="5"/>
        <v>0</v>
      </c>
      <c r="BG106" s="136">
        <f t="shared" si="6"/>
        <v>0</v>
      </c>
      <c r="BH106" s="136">
        <f t="shared" si="7"/>
        <v>0</v>
      </c>
      <c r="BI106" s="136">
        <f t="shared" si="8"/>
        <v>0</v>
      </c>
      <c r="BJ106" s="14" t="s">
        <v>82</v>
      </c>
      <c r="BK106" s="136">
        <f t="shared" si="9"/>
        <v>0</v>
      </c>
      <c r="BL106" s="14" t="s">
        <v>129</v>
      </c>
      <c r="BM106" s="135" t="s">
        <v>170</v>
      </c>
    </row>
    <row r="107" spans="2:65" s="1" customFormat="1" ht="16.5" customHeight="1">
      <c r="B107" s="29"/>
      <c r="C107" s="124" t="s">
        <v>148</v>
      </c>
      <c r="D107" s="124" t="s">
        <v>125</v>
      </c>
      <c r="E107" s="125" t="s">
        <v>171</v>
      </c>
      <c r="F107" s="126" t="s">
        <v>172</v>
      </c>
      <c r="G107" s="127" t="s">
        <v>128</v>
      </c>
      <c r="H107" s="128">
        <v>1</v>
      </c>
      <c r="I107" s="129"/>
      <c r="J107" s="130">
        <f t="shared" si="0"/>
        <v>0</v>
      </c>
      <c r="K107" s="126" t="s">
        <v>19</v>
      </c>
      <c r="L107" s="29"/>
      <c r="M107" s="131" t="s">
        <v>19</v>
      </c>
      <c r="N107" s="132" t="s">
        <v>45</v>
      </c>
      <c r="P107" s="133">
        <f t="shared" si="1"/>
        <v>0</v>
      </c>
      <c r="Q107" s="133">
        <v>0</v>
      </c>
      <c r="R107" s="133">
        <f t="shared" si="2"/>
        <v>0</v>
      </c>
      <c r="S107" s="133">
        <v>0</v>
      </c>
      <c r="T107" s="134">
        <f t="shared" si="3"/>
        <v>0</v>
      </c>
      <c r="AR107" s="135" t="s">
        <v>129</v>
      </c>
      <c r="AT107" s="135" t="s">
        <v>125</v>
      </c>
      <c r="AU107" s="135" t="s">
        <v>84</v>
      </c>
      <c r="AY107" s="14" t="s">
        <v>122</v>
      </c>
      <c r="BE107" s="136">
        <f t="shared" si="4"/>
        <v>0</v>
      </c>
      <c r="BF107" s="136">
        <f t="shared" si="5"/>
        <v>0</v>
      </c>
      <c r="BG107" s="136">
        <f t="shared" si="6"/>
        <v>0</v>
      </c>
      <c r="BH107" s="136">
        <f t="shared" si="7"/>
        <v>0</v>
      </c>
      <c r="BI107" s="136">
        <f t="shared" si="8"/>
        <v>0</v>
      </c>
      <c r="BJ107" s="14" t="s">
        <v>82</v>
      </c>
      <c r="BK107" s="136">
        <f t="shared" si="9"/>
        <v>0</v>
      </c>
      <c r="BL107" s="14" t="s">
        <v>129</v>
      </c>
      <c r="BM107" s="135" t="s">
        <v>173</v>
      </c>
    </row>
    <row r="108" spans="2:65" s="1" customFormat="1" ht="16.5" customHeight="1">
      <c r="B108" s="29"/>
      <c r="C108" s="124" t="s">
        <v>174</v>
      </c>
      <c r="D108" s="124" t="s">
        <v>125</v>
      </c>
      <c r="E108" s="125" t="s">
        <v>175</v>
      </c>
      <c r="F108" s="126" t="s">
        <v>176</v>
      </c>
      <c r="G108" s="127" t="s">
        <v>177</v>
      </c>
      <c r="H108" s="128">
        <v>1</v>
      </c>
      <c r="I108" s="129"/>
      <c r="J108" s="130">
        <f t="shared" si="0"/>
        <v>0</v>
      </c>
      <c r="K108" s="126" t="s">
        <v>19</v>
      </c>
      <c r="L108" s="29"/>
      <c r="M108" s="131" t="s">
        <v>19</v>
      </c>
      <c r="N108" s="132" t="s">
        <v>45</v>
      </c>
      <c r="P108" s="133">
        <f t="shared" si="1"/>
        <v>0</v>
      </c>
      <c r="Q108" s="133">
        <v>0</v>
      </c>
      <c r="R108" s="133">
        <f t="shared" si="2"/>
        <v>0</v>
      </c>
      <c r="S108" s="133">
        <v>0</v>
      </c>
      <c r="T108" s="134">
        <f t="shared" si="3"/>
        <v>0</v>
      </c>
      <c r="AR108" s="135" t="s">
        <v>129</v>
      </c>
      <c r="AT108" s="135" t="s">
        <v>125</v>
      </c>
      <c r="AU108" s="135" t="s">
        <v>84</v>
      </c>
      <c r="AY108" s="14" t="s">
        <v>122</v>
      </c>
      <c r="BE108" s="136">
        <f t="shared" si="4"/>
        <v>0</v>
      </c>
      <c r="BF108" s="136">
        <f t="shared" si="5"/>
        <v>0</v>
      </c>
      <c r="BG108" s="136">
        <f t="shared" si="6"/>
        <v>0</v>
      </c>
      <c r="BH108" s="136">
        <f t="shared" si="7"/>
        <v>0</v>
      </c>
      <c r="BI108" s="136">
        <f t="shared" si="8"/>
        <v>0</v>
      </c>
      <c r="BJ108" s="14" t="s">
        <v>82</v>
      </c>
      <c r="BK108" s="136">
        <f t="shared" si="9"/>
        <v>0</v>
      </c>
      <c r="BL108" s="14" t="s">
        <v>129</v>
      </c>
      <c r="BM108" s="135" t="s">
        <v>178</v>
      </c>
    </row>
    <row r="109" spans="2:65" s="1" customFormat="1" ht="21.75" customHeight="1">
      <c r="B109" s="29"/>
      <c r="C109" s="124" t="s">
        <v>151</v>
      </c>
      <c r="D109" s="124" t="s">
        <v>125</v>
      </c>
      <c r="E109" s="125" t="s">
        <v>179</v>
      </c>
      <c r="F109" s="126" t="s">
        <v>180</v>
      </c>
      <c r="G109" s="127" t="s">
        <v>177</v>
      </c>
      <c r="H109" s="128">
        <v>6</v>
      </c>
      <c r="I109" s="129"/>
      <c r="J109" s="130">
        <f t="shared" si="0"/>
        <v>0</v>
      </c>
      <c r="K109" s="126" t="s">
        <v>19</v>
      </c>
      <c r="L109" s="29"/>
      <c r="M109" s="131" t="s">
        <v>19</v>
      </c>
      <c r="N109" s="132" t="s">
        <v>45</v>
      </c>
      <c r="P109" s="133">
        <f t="shared" si="1"/>
        <v>0</v>
      </c>
      <c r="Q109" s="133">
        <v>0</v>
      </c>
      <c r="R109" s="133">
        <f t="shared" si="2"/>
        <v>0</v>
      </c>
      <c r="S109" s="133">
        <v>0</v>
      </c>
      <c r="T109" s="134">
        <f t="shared" si="3"/>
        <v>0</v>
      </c>
      <c r="AR109" s="135" t="s">
        <v>129</v>
      </c>
      <c r="AT109" s="135" t="s">
        <v>125</v>
      </c>
      <c r="AU109" s="135" t="s">
        <v>84</v>
      </c>
      <c r="AY109" s="14" t="s">
        <v>122</v>
      </c>
      <c r="BE109" s="136">
        <f t="shared" si="4"/>
        <v>0</v>
      </c>
      <c r="BF109" s="136">
        <f t="shared" si="5"/>
        <v>0</v>
      </c>
      <c r="BG109" s="136">
        <f t="shared" si="6"/>
        <v>0</v>
      </c>
      <c r="BH109" s="136">
        <f t="shared" si="7"/>
        <v>0</v>
      </c>
      <c r="BI109" s="136">
        <f t="shared" si="8"/>
        <v>0</v>
      </c>
      <c r="BJ109" s="14" t="s">
        <v>82</v>
      </c>
      <c r="BK109" s="136">
        <f t="shared" si="9"/>
        <v>0</v>
      </c>
      <c r="BL109" s="14" t="s">
        <v>129</v>
      </c>
      <c r="BM109" s="135" t="s">
        <v>181</v>
      </c>
    </row>
    <row r="110" spans="2:65" s="1" customFormat="1" ht="24.15" customHeight="1">
      <c r="B110" s="29"/>
      <c r="C110" s="124" t="s">
        <v>182</v>
      </c>
      <c r="D110" s="124" t="s">
        <v>125</v>
      </c>
      <c r="E110" s="125" t="s">
        <v>183</v>
      </c>
      <c r="F110" s="126" t="s">
        <v>184</v>
      </c>
      <c r="G110" s="127" t="s">
        <v>177</v>
      </c>
      <c r="H110" s="128">
        <v>1</v>
      </c>
      <c r="I110" s="129"/>
      <c r="J110" s="130">
        <f t="shared" si="0"/>
        <v>0</v>
      </c>
      <c r="K110" s="126" t="s">
        <v>19</v>
      </c>
      <c r="L110" s="29"/>
      <c r="M110" s="131" t="s">
        <v>19</v>
      </c>
      <c r="N110" s="132" t="s">
        <v>45</v>
      </c>
      <c r="P110" s="133">
        <f t="shared" si="1"/>
        <v>0</v>
      </c>
      <c r="Q110" s="133">
        <v>0</v>
      </c>
      <c r="R110" s="133">
        <f t="shared" si="2"/>
        <v>0</v>
      </c>
      <c r="S110" s="133">
        <v>0</v>
      </c>
      <c r="T110" s="134">
        <f t="shared" si="3"/>
        <v>0</v>
      </c>
      <c r="AR110" s="135" t="s">
        <v>129</v>
      </c>
      <c r="AT110" s="135" t="s">
        <v>125</v>
      </c>
      <c r="AU110" s="135" t="s">
        <v>84</v>
      </c>
      <c r="AY110" s="14" t="s">
        <v>122</v>
      </c>
      <c r="BE110" s="136">
        <f t="shared" si="4"/>
        <v>0</v>
      </c>
      <c r="BF110" s="136">
        <f t="shared" si="5"/>
        <v>0</v>
      </c>
      <c r="BG110" s="136">
        <f t="shared" si="6"/>
        <v>0</v>
      </c>
      <c r="BH110" s="136">
        <f t="shared" si="7"/>
        <v>0</v>
      </c>
      <c r="BI110" s="136">
        <f t="shared" si="8"/>
        <v>0</v>
      </c>
      <c r="BJ110" s="14" t="s">
        <v>82</v>
      </c>
      <c r="BK110" s="136">
        <f t="shared" si="9"/>
        <v>0</v>
      </c>
      <c r="BL110" s="14" t="s">
        <v>129</v>
      </c>
      <c r="BM110" s="135" t="s">
        <v>185</v>
      </c>
    </row>
    <row r="111" spans="2:65" s="1" customFormat="1" ht="16.5" customHeight="1">
      <c r="B111" s="29"/>
      <c r="C111" s="124" t="s">
        <v>155</v>
      </c>
      <c r="D111" s="124" t="s">
        <v>125</v>
      </c>
      <c r="E111" s="125" t="s">
        <v>186</v>
      </c>
      <c r="F111" s="126" t="s">
        <v>187</v>
      </c>
      <c r="G111" s="127" t="s">
        <v>128</v>
      </c>
      <c r="H111" s="128">
        <v>1</v>
      </c>
      <c r="I111" s="129"/>
      <c r="J111" s="130">
        <f t="shared" si="0"/>
        <v>0</v>
      </c>
      <c r="K111" s="126" t="s">
        <v>19</v>
      </c>
      <c r="L111" s="29"/>
      <c r="M111" s="131" t="s">
        <v>19</v>
      </c>
      <c r="N111" s="132" t="s">
        <v>45</v>
      </c>
      <c r="P111" s="133">
        <f t="shared" si="1"/>
        <v>0</v>
      </c>
      <c r="Q111" s="133">
        <v>0</v>
      </c>
      <c r="R111" s="133">
        <f t="shared" si="2"/>
        <v>0</v>
      </c>
      <c r="S111" s="133">
        <v>0</v>
      </c>
      <c r="T111" s="134">
        <f t="shared" si="3"/>
        <v>0</v>
      </c>
      <c r="AR111" s="135" t="s">
        <v>129</v>
      </c>
      <c r="AT111" s="135" t="s">
        <v>125</v>
      </c>
      <c r="AU111" s="135" t="s">
        <v>84</v>
      </c>
      <c r="AY111" s="14" t="s">
        <v>122</v>
      </c>
      <c r="BE111" s="136">
        <f t="shared" si="4"/>
        <v>0</v>
      </c>
      <c r="BF111" s="136">
        <f t="shared" si="5"/>
        <v>0</v>
      </c>
      <c r="BG111" s="136">
        <f t="shared" si="6"/>
        <v>0</v>
      </c>
      <c r="BH111" s="136">
        <f t="shared" si="7"/>
        <v>0</v>
      </c>
      <c r="BI111" s="136">
        <f t="shared" si="8"/>
        <v>0</v>
      </c>
      <c r="BJ111" s="14" t="s">
        <v>82</v>
      </c>
      <c r="BK111" s="136">
        <f t="shared" si="9"/>
        <v>0</v>
      </c>
      <c r="BL111" s="14" t="s">
        <v>129</v>
      </c>
      <c r="BM111" s="135" t="s">
        <v>188</v>
      </c>
    </row>
    <row r="112" spans="2:65" s="1" customFormat="1" ht="24.15" customHeight="1">
      <c r="B112" s="29"/>
      <c r="C112" s="124" t="s">
        <v>189</v>
      </c>
      <c r="D112" s="124" t="s">
        <v>125</v>
      </c>
      <c r="E112" s="125" t="s">
        <v>190</v>
      </c>
      <c r="F112" s="126" t="s">
        <v>191</v>
      </c>
      <c r="G112" s="127" t="s">
        <v>177</v>
      </c>
      <c r="H112" s="128">
        <v>1</v>
      </c>
      <c r="I112" s="129"/>
      <c r="J112" s="130">
        <f t="shared" si="0"/>
        <v>0</v>
      </c>
      <c r="K112" s="126" t="s">
        <v>19</v>
      </c>
      <c r="L112" s="29"/>
      <c r="M112" s="131" t="s">
        <v>19</v>
      </c>
      <c r="N112" s="132" t="s">
        <v>45</v>
      </c>
      <c r="P112" s="133">
        <f t="shared" si="1"/>
        <v>0</v>
      </c>
      <c r="Q112" s="133">
        <v>0</v>
      </c>
      <c r="R112" s="133">
        <f t="shared" si="2"/>
        <v>0</v>
      </c>
      <c r="S112" s="133">
        <v>0</v>
      </c>
      <c r="T112" s="134">
        <f t="shared" si="3"/>
        <v>0</v>
      </c>
      <c r="AR112" s="135" t="s">
        <v>129</v>
      </c>
      <c r="AT112" s="135" t="s">
        <v>125</v>
      </c>
      <c r="AU112" s="135" t="s">
        <v>84</v>
      </c>
      <c r="AY112" s="14" t="s">
        <v>122</v>
      </c>
      <c r="BE112" s="136">
        <f t="shared" si="4"/>
        <v>0</v>
      </c>
      <c r="BF112" s="136">
        <f t="shared" si="5"/>
        <v>0</v>
      </c>
      <c r="BG112" s="136">
        <f t="shared" si="6"/>
        <v>0</v>
      </c>
      <c r="BH112" s="136">
        <f t="shared" si="7"/>
        <v>0</v>
      </c>
      <c r="BI112" s="136">
        <f t="shared" si="8"/>
        <v>0</v>
      </c>
      <c r="BJ112" s="14" t="s">
        <v>82</v>
      </c>
      <c r="BK112" s="136">
        <f t="shared" si="9"/>
        <v>0</v>
      </c>
      <c r="BL112" s="14" t="s">
        <v>129</v>
      </c>
      <c r="BM112" s="135" t="s">
        <v>192</v>
      </c>
    </row>
    <row r="113" spans="2:65" s="11" customFormat="1" ht="22.8" customHeight="1">
      <c r="B113" s="112"/>
      <c r="D113" s="113" t="s">
        <v>73</v>
      </c>
      <c r="E113" s="122" t="s">
        <v>193</v>
      </c>
      <c r="F113" s="122" t="s">
        <v>194</v>
      </c>
      <c r="I113" s="115"/>
      <c r="J113" s="123">
        <f>BK113</f>
        <v>0</v>
      </c>
      <c r="L113" s="112"/>
      <c r="M113" s="117"/>
      <c r="P113" s="118">
        <f>SUM(P114:P134)</f>
        <v>0</v>
      </c>
      <c r="R113" s="118">
        <f>SUM(R114:R134)</f>
        <v>0</v>
      </c>
      <c r="T113" s="119">
        <f>SUM(T114:T134)</f>
        <v>0</v>
      </c>
      <c r="AR113" s="113" t="s">
        <v>82</v>
      </c>
      <c r="AT113" s="120" t="s">
        <v>73</v>
      </c>
      <c r="AU113" s="120" t="s">
        <v>82</v>
      </c>
      <c r="AY113" s="113" t="s">
        <v>122</v>
      </c>
      <c r="BK113" s="121">
        <f>SUM(BK114:BK134)</f>
        <v>0</v>
      </c>
    </row>
    <row r="114" spans="2:65" s="1" customFormat="1" ht="33" customHeight="1">
      <c r="B114" s="29"/>
      <c r="C114" s="124" t="s">
        <v>158</v>
      </c>
      <c r="D114" s="124" t="s">
        <v>125</v>
      </c>
      <c r="E114" s="125" t="s">
        <v>195</v>
      </c>
      <c r="F114" s="126" t="s">
        <v>196</v>
      </c>
      <c r="G114" s="127" t="s">
        <v>128</v>
      </c>
      <c r="H114" s="128">
        <v>1</v>
      </c>
      <c r="I114" s="129"/>
      <c r="J114" s="130">
        <f t="shared" ref="J114:J134" si="10">ROUND(I114*H114,2)</f>
        <v>0</v>
      </c>
      <c r="K114" s="126" t="s">
        <v>19</v>
      </c>
      <c r="L114" s="29"/>
      <c r="M114" s="131" t="s">
        <v>19</v>
      </c>
      <c r="N114" s="132" t="s">
        <v>45</v>
      </c>
      <c r="P114" s="133">
        <f t="shared" ref="P114:P134" si="11">O114*H114</f>
        <v>0</v>
      </c>
      <c r="Q114" s="133">
        <v>0</v>
      </c>
      <c r="R114" s="133">
        <f t="shared" ref="R114:R134" si="12">Q114*H114</f>
        <v>0</v>
      </c>
      <c r="S114" s="133">
        <v>0</v>
      </c>
      <c r="T114" s="134">
        <f t="shared" ref="T114:T134" si="13">S114*H114</f>
        <v>0</v>
      </c>
      <c r="AR114" s="135" t="s">
        <v>129</v>
      </c>
      <c r="AT114" s="135" t="s">
        <v>125</v>
      </c>
      <c r="AU114" s="135" t="s">
        <v>84</v>
      </c>
      <c r="AY114" s="14" t="s">
        <v>122</v>
      </c>
      <c r="BE114" s="136">
        <f t="shared" ref="BE114:BE134" si="14">IF(N114="základní",J114,0)</f>
        <v>0</v>
      </c>
      <c r="BF114" s="136">
        <f t="shared" ref="BF114:BF134" si="15">IF(N114="snížená",J114,0)</f>
        <v>0</v>
      </c>
      <c r="BG114" s="136">
        <f t="shared" ref="BG114:BG134" si="16">IF(N114="zákl. přenesená",J114,0)</f>
        <v>0</v>
      </c>
      <c r="BH114" s="136">
        <f t="shared" ref="BH114:BH134" si="17">IF(N114="sníž. přenesená",J114,0)</f>
        <v>0</v>
      </c>
      <c r="BI114" s="136">
        <f t="shared" ref="BI114:BI134" si="18">IF(N114="nulová",J114,0)</f>
        <v>0</v>
      </c>
      <c r="BJ114" s="14" t="s">
        <v>82</v>
      </c>
      <c r="BK114" s="136">
        <f t="shared" ref="BK114:BK134" si="19">ROUND(I114*H114,2)</f>
        <v>0</v>
      </c>
      <c r="BL114" s="14" t="s">
        <v>129</v>
      </c>
      <c r="BM114" s="135" t="s">
        <v>197</v>
      </c>
    </row>
    <row r="115" spans="2:65" s="1" customFormat="1" ht="33" customHeight="1">
      <c r="B115" s="29"/>
      <c r="C115" s="124" t="s">
        <v>7</v>
      </c>
      <c r="D115" s="124" t="s">
        <v>125</v>
      </c>
      <c r="E115" s="125" t="s">
        <v>198</v>
      </c>
      <c r="F115" s="126" t="s">
        <v>199</v>
      </c>
      <c r="G115" s="127" t="s">
        <v>128</v>
      </c>
      <c r="H115" s="128">
        <v>1</v>
      </c>
      <c r="I115" s="129"/>
      <c r="J115" s="130">
        <f t="shared" si="10"/>
        <v>0</v>
      </c>
      <c r="K115" s="126" t="s">
        <v>19</v>
      </c>
      <c r="L115" s="29"/>
      <c r="M115" s="131" t="s">
        <v>19</v>
      </c>
      <c r="N115" s="132" t="s">
        <v>45</v>
      </c>
      <c r="P115" s="133">
        <f t="shared" si="11"/>
        <v>0</v>
      </c>
      <c r="Q115" s="133">
        <v>0</v>
      </c>
      <c r="R115" s="133">
        <f t="shared" si="12"/>
        <v>0</v>
      </c>
      <c r="S115" s="133">
        <v>0</v>
      </c>
      <c r="T115" s="134">
        <f t="shared" si="13"/>
        <v>0</v>
      </c>
      <c r="AR115" s="135" t="s">
        <v>129</v>
      </c>
      <c r="AT115" s="135" t="s">
        <v>125</v>
      </c>
      <c r="AU115" s="135" t="s">
        <v>84</v>
      </c>
      <c r="AY115" s="14" t="s">
        <v>122</v>
      </c>
      <c r="BE115" s="136">
        <f t="shared" si="14"/>
        <v>0</v>
      </c>
      <c r="BF115" s="136">
        <f t="shared" si="15"/>
        <v>0</v>
      </c>
      <c r="BG115" s="136">
        <f t="shared" si="16"/>
        <v>0</v>
      </c>
      <c r="BH115" s="136">
        <f t="shared" si="17"/>
        <v>0</v>
      </c>
      <c r="BI115" s="136">
        <f t="shared" si="18"/>
        <v>0</v>
      </c>
      <c r="BJ115" s="14" t="s">
        <v>82</v>
      </c>
      <c r="BK115" s="136">
        <f t="shared" si="19"/>
        <v>0</v>
      </c>
      <c r="BL115" s="14" t="s">
        <v>129</v>
      </c>
      <c r="BM115" s="135" t="s">
        <v>200</v>
      </c>
    </row>
    <row r="116" spans="2:65" s="1" customFormat="1" ht="16.5" customHeight="1">
      <c r="B116" s="29"/>
      <c r="C116" s="124" t="s">
        <v>162</v>
      </c>
      <c r="D116" s="124" t="s">
        <v>125</v>
      </c>
      <c r="E116" s="125" t="s">
        <v>201</v>
      </c>
      <c r="F116" s="126" t="s">
        <v>202</v>
      </c>
      <c r="G116" s="127" t="s">
        <v>128</v>
      </c>
      <c r="H116" s="128">
        <v>1</v>
      </c>
      <c r="I116" s="129"/>
      <c r="J116" s="130">
        <f t="shared" si="10"/>
        <v>0</v>
      </c>
      <c r="K116" s="126" t="s">
        <v>19</v>
      </c>
      <c r="L116" s="29"/>
      <c r="M116" s="131" t="s">
        <v>19</v>
      </c>
      <c r="N116" s="132" t="s">
        <v>45</v>
      </c>
      <c r="P116" s="133">
        <f t="shared" si="11"/>
        <v>0</v>
      </c>
      <c r="Q116" s="133">
        <v>0</v>
      </c>
      <c r="R116" s="133">
        <f t="shared" si="12"/>
        <v>0</v>
      </c>
      <c r="S116" s="133">
        <v>0</v>
      </c>
      <c r="T116" s="134">
        <f t="shared" si="13"/>
        <v>0</v>
      </c>
      <c r="AR116" s="135" t="s">
        <v>129</v>
      </c>
      <c r="AT116" s="135" t="s">
        <v>125</v>
      </c>
      <c r="AU116" s="135" t="s">
        <v>84</v>
      </c>
      <c r="AY116" s="14" t="s">
        <v>122</v>
      </c>
      <c r="BE116" s="136">
        <f t="shared" si="14"/>
        <v>0</v>
      </c>
      <c r="BF116" s="136">
        <f t="shared" si="15"/>
        <v>0</v>
      </c>
      <c r="BG116" s="136">
        <f t="shared" si="16"/>
        <v>0</v>
      </c>
      <c r="BH116" s="136">
        <f t="shared" si="17"/>
        <v>0</v>
      </c>
      <c r="BI116" s="136">
        <f t="shared" si="18"/>
        <v>0</v>
      </c>
      <c r="BJ116" s="14" t="s">
        <v>82</v>
      </c>
      <c r="BK116" s="136">
        <f t="shared" si="19"/>
        <v>0</v>
      </c>
      <c r="BL116" s="14" t="s">
        <v>129</v>
      </c>
      <c r="BM116" s="135" t="s">
        <v>203</v>
      </c>
    </row>
    <row r="117" spans="2:65" s="1" customFormat="1" ht="37.799999999999997" customHeight="1">
      <c r="B117" s="29"/>
      <c r="C117" s="124" t="s">
        <v>204</v>
      </c>
      <c r="D117" s="124" t="s">
        <v>125</v>
      </c>
      <c r="E117" s="125" t="s">
        <v>205</v>
      </c>
      <c r="F117" s="126" t="s">
        <v>206</v>
      </c>
      <c r="G117" s="127" t="s">
        <v>128</v>
      </c>
      <c r="H117" s="128">
        <v>3</v>
      </c>
      <c r="I117" s="129"/>
      <c r="J117" s="130">
        <f t="shared" si="10"/>
        <v>0</v>
      </c>
      <c r="K117" s="126" t="s">
        <v>19</v>
      </c>
      <c r="L117" s="29"/>
      <c r="M117" s="131" t="s">
        <v>19</v>
      </c>
      <c r="N117" s="132" t="s">
        <v>45</v>
      </c>
      <c r="P117" s="133">
        <f t="shared" si="11"/>
        <v>0</v>
      </c>
      <c r="Q117" s="133">
        <v>0</v>
      </c>
      <c r="R117" s="133">
        <f t="shared" si="12"/>
        <v>0</v>
      </c>
      <c r="S117" s="133">
        <v>0</v>
      </c>
      <c r="T117" s="134">
        <f t="shared" si="13"/>
        <v>0</v>
      </c>
      <c r="AR117" s="135" t="s">
        <v>129</v>
      </c>
      <c r="AT117" s="135" t="s">
        <v>125</v>
      </c>
      <c r="AU117" s="135" t="s">
        <v>84</v>
      </c>
      <c r="AY117" s="14" t="s">
        <v>122</v>
      </c>
      <c r="BE117" s="136">
        <f t="shared" si="14"/>
        <v>0</v>
      </c>
      <c r="BF117" s="136">
        <f t="shared" si="15"/>
        <v>0</v>
      </c>
      <c r="BG117" s="136">
        <f t="shared" si="16"/>
        <v>0</v>
      </c>
      <c r="BH117" s="136">
        <f t="shared" si="17"/>
        <v>0</v>
      </c>
      <c r="BI117" s="136">
        <f t="shared" si="18"/>
        <v>0</v>
      </c>
      <c r="BJ117" s="14" t="s">
        <v>82</v>
      </c>
      <c r="BK117" s="136">
        <f t="shared" si="19"/>
        <v>0</v>
      </c>
      <c r="BL117" s="14" t="s">
        <v>129</v>
      </c>
      <c r="BM117" s="135" t="s">
        <v>207</v>
      </c>
    </row>
    <row r="118" spans="2:65" s="1" customFormat="1" ht="24.15" customHeight="1">
      <c r="B118" s="29"/>
      <c r="C118" s="124" t="s">
        <v>166</v>
      </c>
      <c r="D118" s="124" t="s">
        <v>125</v>
      </c>
      <c r="E118" s="125" t="s">
        <v>208</v>
      </c>
      <c r="F118" s="126" t="s">
        <v>209</v>
      </c>
      <c r="G118" s="127" t="s">
        <v>128</v>
      </c>
      <c r="H118" s="128">
        <v>1</v>
      </c>
      <c r="I118" s="129"/>
      <c r="J118" s="130">
        <f t="shared" si="10"/>
        <v>0</v>
      </c>
      <c r="K118" s="126" t="s">
        <v>19</v>
      </c>
      <c r="L118" s="29"/>
      <c r="M118" s="131" t="s">
        <v>19</v>
      </c>
      <c r="N118" s="132" t="s">
        <v>45</v>
      </c>
      <c r="P118" s="133">
        <f t="shared" si="11"/>
        <v>0</v>
      </c>
      <c r="Q118" s="133">
        <v>0</v>
      </c>
      <c r="R118" s="133">
        <f t="shared" si="12"/>
        <v>0</v>
      </c>
      <c r="S118" s="133">
        <v>0</v>
      </c>
      <c r="T118" s="134">
        <f t="shared" si="13"/>
        <v>0</v>
      </c>
      <c r="AR118" s="135" t="s">
        <v>129</v>
      </c>
      <c r="AT118" s="135" t="s">
        <v>125</v>
      </c>
      <c r="AU118" s="135" t="s">
        <v>84</v>
      </c>
      <c r="AY118" s="14" t="s">
        <v>122</v>
      </c>
      <c r="BE118" s="136">
        <f t="shared" si="14"/>
        <v>0</v>
      </c>
      <c r="BF118" s="136">
        <f t="shared" si="15"/>
        <v>0</v>
      </c>
      <c r="BG118" s="136">
        <f t="shared" si="16"/>
        <v>0</v>
      </c>
      <c r="BH118" s="136">
        <f t="shared" si="17"/>
        <v>0</v>
      </c>
      <c r="BI118" s="136">
        <f t="shared" si="18"/>
        <v>0</v>
      </c>
      <c r="BJ118" s="14" t="s">
        <v>82</v>
      </c>
      <c r="BK118" s="136">
        <f t="shared" si="19"/>
        <v>0</v>
      </c>
      <c r="BL118" s="14" t="s">
        <v>129</v>
      </c>
      <c r="BM118" s="135" t="s">
        <v>210</v>
      </c>
    </row>
    <row r="119" spans="2:65" s="1" customFormat="1" ht="37.799999999999997" customHeight="1">
      <c r="B119" s="29"/>
      <c r="C119" s="124" t="s">
        <v>211</v>
      </c>
      <c r="D119" s="124" t="s">
        <v>125</v>
      </c>
      <c r="E119" s="125" t="s">
        <v>212</v>
      </c>
      <c r="F119" s="126" t="s">
        <v>213</v>
      </c>
      <c r="G119" s="127" t="s">
        <v>128</v>
      </c>
      <c r="H119" s="128">
        <v>12</v>
      </c>
      <c r="I119" s="129"/>
      <c r="J119" s="130">
        <f t="shared" si="10"/>
        <v>0</v>
      </c>
      <c r="K119" s="126" t="s">
        <v>19</v>
      </c>
      <c r="L119" s="29"/>
      <c r="M119" s="131" t="s">
        <v>19</v>
      </c>
      <c r="N119" s="132" t="s">
        <v>45</v>
      </c>
      <c r="P119" s="133">
        <f t="shared" si="11"/>
        <v>0</v>
      </c>
      <c r="Q119" s="133">
        <v>0</v>
      </c>
      <c r="R119" s="133">
        <f t="shared" si="12"/>
        <v>0</v>
      </c>
      <c r="S119" s="133">
        <v>0</v>
      </c>
      <c r="T119" s="134">
        <f t="shared" si="13"/>
        <v>0</v>
      </c>
      <c r="AR119" s="135" t="s">
        <v>129</v>
      </c>
      <c r="AT119" s="135" t="s">
        <v>125</v>
      </c>
      <c r="AU119" s="135" t="s">
        <v>84</v>
      </c>
      <c r="AY119" s="14" t="s">
        <v>122</v>
      </c>
      <c r="BE119" s="136">
        <f t="shared" si="14"/>
        <v>0</v>
      </c>
      <c r="BF119" s="136">
        <f t="shared" si="15"/>
        <v>0</v>
      </c>
      <c r="BG119" s="136">
        <f t="shared" si="16"/>
        <v>0</v>
      </c>
      <c r="BH119" s="136">
        <f t="shared" si="17"/>
        <v>0</v>
      </c>
      <c r="BI119" s="136">
        <f t="shared" si="18"/>
        <v>0</v>
      </c>
      <c r="BJ119" s="14" t="s">
        <v>82</v>
      </c>
      <c r="BK119" s="136">
        <f t="shared" si="19"/>
        <v>0</v>
      </c>
      <c r="BL119" s="14" t="s">
        <v>129</v>
      </c>
      <c r="BM119" s="135" t="s">
        <v>214</v>
      </c>
    </row>
    <row r="120" spans="2:65" s="1" customFormat="1" ht="37.799999999999997" customHeight="1">
      <c r="B120" s="29"/>
      <c r="C120" s="124" t="s">
        <v>170</v>
      </c>
      <c r="D120" s="124" t="s">
        <v>125</v>
      </c>
      <c r="E120" s="125" t="s">
        <v>215</v>
      </c>
      <c r="F120" s="126" t="s">
        <v>216</v>
      </c>
      <c r="G120" s="127" t="s">
        <v>128</v>
      </c>
      <c r="H120" s="128">
        <v>8</v>
      </c>
      <c r="I120" s="129"/>
      <c r="J120" s="130">
        <f t="shared" si="10"/>
        <v>0</v>
      </c>
      <c r="K120" s="126" t="s">
        <v>19</v>
      </c>
      <c r="L120" s="29"/>
      <c r="M120" s="131" t="s">
        <v>19</v>
      </c>
      <c r="N120" s="132" t="s">
        <v>45</v>
      </c>
      <c r="P120" s="133">
        <f t="shared" si="11"/>
        <v>0</v>
      </c>
      <c r="Q120" s="133">
        <v>0</v>
      </c>
      <c r="R120" s="133">
        <f t="shared" si="12"/>
        <v>0</v>
      </c>
      <c r="S120" s="133">
        <v>0</v>
      </c>
      <c r="T120" s="134">
        <f t="shared" si="13"/>
        <v>0</v>
      </c>
      <c r="AR120" s="135" t="s">
        <v>129</v>
      </c>
      <c r="AT120" s="135" t="s">
        <v>125</v>
      </c>
      <c r="AU120" s="135" t="s">
        <v>84</v>
      </c>
      <c r="AY120" s="14" t="s">
        <v>122</v>
      </c>
      <c r="BE120" s="136">
        <f t="shared" si="14"/>
        <v>0</v>
      </c>
      <c r="BF120" s="136">
        <f t="shared" si="15"/>
        <v>0</v>
      </c>
      <c r="BG120" s="136">
        <f t="shared" si="16"/>
        <v>0</v>
      </c>
      <c r="BH120" s="136">
        <f t="shared" si="17"/>
        <v>0</v>
      </c>
      <c r="BI120" s="136">
        <f t="shared" si="18"/>
        <v>0</v>
      </c>
      <c r="BJ120" s="14" t="s">
        <v>82</v>
      </c>
      <c r="BK120" s="136">
        <f t="shared" si="19"/>
        <v>0</v>
      </c>
      <c r="BL120" s="14" t="s">
        <v>129</v>
      </c>
      <c r="BM120" s="135" t="s">
        <v>217</v>
      </c>
    </row>
    <row r="121" spans="2:65" s="1" customFormat="1" ht="24.15" customHeight="1">
      <c r="B121" s="29"/>
      <c r="C121" s="124" t="s">
        <v>218</v>
      </c>
      <c r="D121" s="124" t="s">
        <v>125</v>
      </c>
      <c r="E121" s="125" t="s">
        <v>219</v>
      </c>
      <c r="F121" s="126" t="s">
        <v>220</v>
      </c>
      <c r="G121" s="127" t="s">
        <v>128</v>
      </c>
      <c r="H121" s="128">
        <v>2</v>
      </c>
      <c r="I121" s="129"/>
      <c r="J121" s="130">
        <f t="shared" si="10"/>
        <v>0</v>
      </c>
      <c r="K121" s="126" t="s">
        <v>19</v>
      </c>
      <c r="L121" s="29"/>
      <c r="M121" s="131" t="s">
        <v>19</v>
      </c>
      <c r="N121" s="132" t="s">
        <v>45</v>
      </c>
      <c r="P121" s="133">
        <f t="shared" si="11"/>
        <v>0</v>
      </c>
      <c r="Q121" s="133">
        <v>0</v>
      </c>
      <c r="R121" s="133">
        <f t="shared" si="12"/>
        <v>0</v>
      </c>
      <c r="S121" s="133">
        <v>0</v>
      </c>
      <c r="T121" s="134">
        <f t="shared" si="13"/>
        <v>0</v>
      </c>
      <c r="AR121" s="135" t="s">
        <v>129</v>
      </c>
      <c r="AT121" s="135" t="s">
        <v>125</v>
      </c>
      <c r="AU121" s="135" t="s">
        <v>84</v>
      </c>
      <c r="AY121" s="14" t="s">
        <v>122</v>
      </c>
      <c r="BE121" s="136">
        <f t="shared" si="14"/>
        <v>0</v>
      </c>
      <c r="BF121" s="136">
        <f t="shared" si="15"/>
        <v>0</v>
      </c>
      <c r="BG121" s="136">
        <f t="shared" si="16"/>
        <v>0</v>
      </c>
      <c r="BH121" s="136">
        <f t="shared" si="17"/>
        <v>0</v>
      </c>
      <c r="BI121" s="136">
        <f t="shared" si="18"/>
        <v>0</v>
      </c>
      <c r="BJ121" s="14" t="s">
        <v>82</v>
      </c>
      <c r="BK121" s="136">
        <f t="shared" si="19"/>
        <v>0</v>
      </c>
      <c r="BL121" s="14" t="s">
        <v>129</v>
      </c>
      <c r="BM121" s="135" t="s">
        <v>221</v>
      </c>
    </row>
    <row r="122" spans="2:65" s="1" customFormat="1" ht="33" customHeight="1">
      <c r="B122" s="29"/>
      <c r="C122" s="124" t="s">
        <v>173</v>
      </c>
      <c r="D122" s="124" t="s">
        <v>125</v>
      </c>
      <c r="E122" s="125" t="s">
        <v>222</v>
      </c>
      <c r="F122" s="126" t="s">
        <v>223</v>
      </c>
      <c r="G122" s="127" t="s">
        <v>128</v>
      </c>
      <c r="H122" s="128">
        <v>1</v>
      </c>
      <c r="I122" s="129"/>
      <c r="J122" s="130">
        <f t="shared" si="10"/>
        <v>0</v>
      </c>
      <c r="K122" s="126" t="s">
        <v>19</v>
      </c>
      <c r="L122" s="29"/>
      <c r="M122" s="131" t="s">
        <v>19</v>
      </c>
      <c r="N122" s="132" t="s">
        <v>45</v>
      </c>
      <c r="P122" s="133">
        <f t="shared" si="11"/>
        <v>0</v>
      </c>
      <c r="Q122" s="133">
        <v>0</v>
      </c>
      <c r="R122" s="133">
        <f t="shared" si="12"/>
        <v>0</v>
      </c>
      <c r="S122" s="133">
        <v>0</v>
      </c>
      <c r="T122" s="134">
        <f t="shared" si="13"/>
        <v>0</v>
      </c>
      <c r="AR122" s="135" t="s">
        <v>129</v>
      </c>
      <c r="AT122" s="135" t="s">
        <v>125</v>
      </c>
      <c r="AU122" s="135" t="s">
        <v>84</v>
      </c>
      <c r="AY122" s="14" t="s">
        <v>122</v>
      </c>
      <c r="BE122" s="136">
        <f t="shared" si="14"/>
        <v>0</v>
      </c>
      <c r="BF122" s="136">
        <f t="shared" si="15"/>
        <v>0</v>
      </c>
      <c r="BG122" s="136">
        <f t="shared" si="16"/>
        <v>0</v>
      </c>
      <c r="BH122" s="136">
        <f t="shared" si="17"/>
        <v>0</v>
      </c>
      <c r="BI122" s="136">
        <f t="shared" si="18"/>
        <v>0</v>
      </c>
      <c r="BJ122" s="14" t="s">
        <v>82</v>
      </c>
      <c r="BK122" s="136">
        <f t="shared" si="19"/>
        <v>0</v>
      </c>
      <c r="BL122" s="14" t="s">
        <v>129</v>
      </c>
      <c r="BM122" s="135" t="s">
        <v>224</v>
      </c>
    </row>
    <row r="123" spans="2:65" s="1" customFormat="1" ht="24.15" customHeight="1">
      <c r="B123" s="29"/>
      <c r="C123" s="124" t="s">
        <v>225</v>
      </c>
      <c r="D123" s="124" t="s">
        <v>125</v>
      </c>
      <c r="E123" s="125" t="s">
        <v>226</v>
      </c>
      <c r="F123" s="126" t="s">
        <v>227</v>
      </c>
      <c r="G123" s="127" t="s">
        <v>128</v>
      </c>
      <c r="H123" s="128">
        <v>4</v>
      </c>
      <c r="I123" s="129"/>
      <c r="J123" s="130">
        <f t="shared" si="10"/>
        <v>0</v>
      </c>
      <c r="K123" s="126" t="s">
        <v>19</v>
      </c>
      <c r="L123" s="29"/>
      <c r="M123" s="131" t="s">
        <v>19</v>
      </c>
      <c r="N123" s="132" t="s">
        <v>45</v>
      </c>
      <c r="P123" s="133">
        <f t="shared" si="11"/>
        <v>0</v>
      </c>
      <c r="Q123" s="133">
        <v>0</v>
      </c>
      <c r="R123" s="133">
        <f t="shared" si="12"/>
        <v>0</v>
      </c>
      <c r="S123" s="133">
        <v>0</v>
      </c>
      <c r="T123" s="134">
        <f t="shared" si="13"/>
        <v>0</v>
      </c>
      <c r="AR123" s="135" t="s">
        <v>129</v>
      </c>
      <c r="AT123" s="135" t="s">
        <v>125</v>
      </c>
      <c r="AU123" s="135" t="s">
        <v>84</v>
      </c>
      <c r="AY123" s="14" t="s">
        <v>122</v>
      </c>
      <c r="BE123" s="136">
        <f t="shared" si="14"/>
        <v>0</v>
      </c>
      <c r="BF123" s="136">
        <f t="shared" si="15"/>
        <v>0</v>
      </c>
      <c r="BG123" s="136">
        <f t="shared" si="16"/>
        <v>0</v>
      </c>
      <c r="BH123" s="136">
        <f t="shared" si="17"/>
        <v>0</v>
      </c>
      <c r="BI123" s="136">
        <f t="shared" si="18"/>
        <v>0</v>
      </c>
      <c r="BJ123" s="14" t="s">
        <v>82</v>
      </c>
      <c r="BK123" s="136">
        <f t="shared" si="19"/>
        <v>0</v>
      </c>
      <c r="BL123" s="14" t="s">
        <v>129</v>
      </c>
      <c r="BM123" s="135" t="s">
        <v>228</v>
      </c>
    </row>
    <row r="124" spans="2:65" s="1" customFormat="1" ht="24.15" customHeight="1">
      <c r="B124" s="29"/>
      <c r="C124" s="124" t="s">
        <v>178</v>
      </c>
      <c r="D124" s="124" t="s">
        <v>125</v>
      </c>
      <c r="E124" s="125" t="s">
        <v>229</v>
      </c>
      <c r="F124" s="126" t="s">
        <v>230</v>
      </c>
      <c r="G124" s="127" t="s">
        <v>128</v>
      </c>
      <c r="H124" s="128">
        <v>1</v>
      </c>
      <c r="I124" s="129"/>
      <c r="J124" s="130">
        <f t="shared" si="10"/>
        <v>0</v>
      </c>
      <c r="K124" s="126" t="s">
        <v>19</v>
      </c>
      <c r="L124" s="29"/>
      <c r="M124" s="131" t="s">
        <v>19</v>
      </c>
      <c r="N124" s="132" t="s">
        <v>45</v>
      </c>
      <c r="P124" s="133">
        <f t="shared" si="11"/>
        <v>0</v>
      </c>
      <c r="Q124" s="133">
        <v>0</v>
      </c>
      <c r="R124" s="133">
        <f t="shared" si="12"/>
        <v>0</v>
      </c>
      <c r="S124" s="133">
        <v>0</v>
      </c>
      <c r="T124" s="134">
        <f t="shared" si="13"/>
        <v>0</v>
      </c>
      <c r="AR124" s="135" t="s">
        <v>129</v>
      </c>
      <c r="AT124" s="135" t="s">
        <v>125</v>
      </c>
      <c r="AU124" s="135" t="s">
        <v>84</v>
      </c>
      <c r="AY124" s="14" t="s">
        <v>122</v>
      </c>
      <c r="BE124" s="136">
        <f t="shared" si="14"/>
        <v>0</v>
      </c>
      <c r="BF124" s="136">
        <f t="shared" si="15"/>
        <v>0</v>
      </c>
      <c r="BG124" s="136">
        <f t="shared" si="16"/>
        <v>0</v>
      </c>
      <c r="BH124" s="136">
        <f t="shared" si="17"/>
        <v>0</v>
      </c>
      <c r="BI124" s="136">
        <f t="shared" si="18"/>
        <v>0</v>
      </c>
      <c r="BJ124" s="14" t="s">
        <v>82</v>
      </c>
      <c r="BK124" s="136">
        <f t="shared" si="19"/>
        <v>0</v>
      </c>
      <c r="BL124" s="14" t="s">
        <v>129</v>
      </c>
      <c r="BM124" s="135" t="s">
        <v>231</v>
      </c>
    </row>
    <row r="125" spans="2:65" s="1" customFormat="1" ht="24.15" customHeight="1">
      <c r="B125" s="29"/>
      <c r="C125" s="124" t="s">
        <v>232</v>
      </c>
      <c r="D125" s="124" t="s">
        <v>125</v>
      </c>
      <c r="E125" s="125" t="s">
        <v>233</v>
      </c>
      <c r="F125" s="126" t="s">
        <v>234</v>
      </c>
      <c r="G125" s="127" t="s">
        <v>128</v>
      </c>
      <c r="H125" s="128">
        <v>2</v>
      </c>
      <c r="I125" s="129"/>
      <c r="J125" s="130">
        <f t="shared" si="10"/>
        <v>0</v>
      </c>
      <c r="K125" s="126" t="s">
        <v>19</v>
      </c>
      <c r="L125" s="29"/>
      <c r="M125" s="131" t="s">
        <v>19</v>
      </c>
      <c r="N125" s="132" t="s">
        <v>45</v>
      </c>
      <c r="P125" s="133">
        <f t="shared" si="11"/>
        <v>0</v>
      </c>
      <c r="Q125" s="133">
        <v>0</v>
      </c>
      <c r="R125" s="133">
        <f t="shared" si="12"/>
        <v>0</v>
      </c>
      <c r="S125" s="133">
        <v>0</v>
      </c>
      <c r="T125" s="134">
        <f t="shared" si="13"/>
        <v>0</v>
      </c>
      <c r="AR125" s="135" t="s">
        <v>129</v>
      </c>
      <c r="AT125" s="135" t="s">
        <v>125</v>
      </c>
      <c r="AU125" s="135" t="s">
        <v>84</v>
      </c>
      <c r="AY125" s="14" t="s">
        <v>122</v>
      </c>
      <c r="BE125" s="136">
        <f t="shared" si="14"/>
        <v>0</v>
      </c>
      <c r="BF125" s="136">
        <f t="shared" si="15"/>
        <v>0</v>
      </c>
      <c r="BG125" s="136">
        <f t="shared" si="16"/>
        <v>0</v>
      </c>
      <c r="BH125" s="136">
        <f t="shared" si="17"/>
        <v>0</v>
      </c>
      <c r="BI125" s="136">
        <f t="shared" si="18"/>
        <v>0</v>
      </c>
      <c r="BJ125" s="14" t="s">
        <v>82</v>
      </c>
      <c r="BK125" s="136">
        <f t="shared" si="19"/>
        <v>0</v>
      </c>
      <c r="BL125" s="14" t="s">
        <v>129</v>
      </c>
      <c r="BM125" s="135" t="s">
        <v>235</v>
      </c>
    </row>
    <row r="126" spans="2:65" s="1" customFormat="1" ht="24.15" customHeight="1">
      <c r="B126" s="29"/>
      <c r="C126" s="124" t="s">
        <v>181</v>
      </c>
      <c r="D126" s="124" t="s">
        <v>125</v>
      </c>
      <c r="E126" s="125" t="s">
        <v>236</v>
      </c>
      <c r="F126" s="126" t="s">
        <v>237</v>
      </c>
      <c r="G126" s="127" t="s">
        <v>128</v>
      </c>
      <c r="H126" s="128">
        <v>1</v>
      </c>
      <c r="I126" s="129"/>
      <c r="J126" s="130">
        <f t="shared" si="10"/>
        <v>0</v>
      </c>
      <c r="K126" s="126" t="s">
        <v>19</v>
      </c>
      <c r="L126" s="29"/>
      <c r="M126" s="131" t="s">
        <v>19</v>
      </c>
      <c r="N126" s="132" t="s">
        <v>45</v>
      </c>
      <c r="P126" s="133">
        <f t="shared" si="11"/>
        <v>0</v>
      </c>
      <c r="Q126" s="133">
        <v>0</v>
      </c>
      <c r="R126" s="133">
        <f t="shared" si="12"/>
        <v>0</v>
      </c>
      <c r="S126" s="133">
        <v>0</v>
      </c>
      <c r="T126" s="134">
        <f t="shared" si="13"/>
        <v>0</v>
      </c>
      <c r="AR126" s="135" t="s">
        <v>129</v>
      </c>
      <c r="AT126" s="135" t="s">
        <v>125</v>
      </c>
      <c r="AU126" s="135" t="s">
        <v>84</v>
      </c>
      <c r="AY126" s="14" t="s">
        <v>122</v>
      </c>
      <c r="BE126" s="136">
        <f t="shared" si="14"/>
        <v>0</v>
      </c>
      <c r="BF126" s="136">
        <f t="shared" si="15"/>
        <v>0</v>
      </c>
      <c r="BG126" s="136">
        <f t="shared" si="16"/>
        <v>0</v>
      </c>
      <c r="BH126" s="136">
        <f t="shared" si="17"/>
        <v>0</v>
      </c>
      <c r="BI126" s="136">
        <f t="shared" si="18"/>
        <v>0</v>
      </c>
      <c r="BJ126" s="14" t="s">
        <v>82</v>
      </c>
      <c r="BK126" s="136">
        <f t="shared" si="19"/>
        <v>0</v>
      </c>
      <c r="BL126" s="14" t="s">
        <v>129</v>
      </c>
      <c r="BM126" s="135" t="s">
        <v>238</v>
      </c>
    </row>
    <row r="127" spans="2:65" s="1" customFormat="1" ht="21.75" customHeight="1">
      <c r="B127" s="29"/>
      <c r="C127" s="124" t="s">
        <v>239</v>
      </c>
      <c r="D127" s="124" t="s">
        <v>125</v>
      </c>
      <c r="E127" s="125" t="s">
        <v>240</v>
      </c>
      <c r="F127" s="126" t="s">
        <v>241</v>
      </c>
      <c r="G127" s="127" t="s">
        <v>128</v>
      </c>
      <c r="H127" s="128">
        <v>1</v>
      </c>
      <c r="I127" s="129"/>
      <c r="J127" s="130">
        <f t="shared" si="10"/>
        <v>0</v>
      </c>
      <c r="K127" s="126" t="s">
        <v>19</v>
      </c>
      <c r="L127" s="29"/>
      <c r="M127" s="131" t="s">
        <v>19</v>
      </c>
      <c r="N127" s="132" t="s">
        <v>45</v>
      </c>
      <c r="P127" s="133">
        <f t="shared" si="11"/>
        <v>0</v>
      </c>
      <c r="Q127" s="133">
        <v>0</v>
      </c>
      <c r="R127" s="133">
        <f t="shared" si="12"/>
        <v>0</v>
      </c>
      <c r="S127" s="133">
        <v>0</v>
      </c>
      <c r="T127" s="134">
        <f t="shared" si="13"/>
        <v>0</v>
      </c>
      <c r="AR127" s="135" t="s">
        <v>129</v>
      </c>
      <c r="AT127" s="135" t="s">
        <v>125</v>
      </c>
      <c r="AU127" s="135" t="s">
        <v>84</v>
      </c>
      <c r="AY127" s="14" t="s">
        <v>122</v>
      </c>
      <c r="BE127" s="136">
        <f t="shared" si="14"/>
        <v>0</v>
      </c>
      <c r="BF127" s="136">
        <f t="shared" si="15"/>
        <v>0</v>
      </c>
      <c r="BG127" s="136">
        <f t="shared" si="16"/>
        <v>0</v>
      </c>
      <c r="BH127" s="136">
        <f t="shared" si="17"/>
        <v>0</v>
      </c>
      <c r="BI127" s="136">
        <f t="shared" si="18"/>
        <v>0</v>
      </c>
      <c r="BJ127" s="14" t="s">
        <v>82</v>
      </c>
      <c r="BK127" s="136">
        <f t="shared" si="19"/>
        <v>0</v>
      </c>
      <c r="BL127" s="14" t="s">
        <v>129</v>
      </c>
      <c r="BM127" s="135" t="s">
        <v>242</v>
      </c>
    </row>
    <row r="128" spans="2:65" s="1" customFormat="1" ht="16.5" customHeight="1">
      <c r="B128" s="29"/>
      <c r="C128" s="124" t="s">
        <v>185</v>
      </c>
      <c r="D128" s="124" t="s">
        <v>125</v>
      </c>
      <c r="E128" s="125" t="s">
        <v>243</v>
      </c>
      <c r="F128" s="126" t="s">
        <v>244</v>
      </c>
      <c r="G128" s="127" t="s">
        <v>165</v>
      </c>
      <c r="H128" s="128">
        <v>70</v>
      </c>
      <c r="I128" s="129"/>
      <c r="J128" s="130">
        <f t="shared" si="10"/>
        <v>0</v>
      </c>
      <c r="K128" s="126" t="s">
        <v>19</v>
      </c>
      <c r="L128" s="29"/>
      <c r="M128" s="131" t="s">
        <v>19</v>
      </c>
      <c r="N128" s="132" t="s">
        <v>45</v>
      </c>
      <c r="P128" s="133">
        <f t="shared" si="11"/>
        <v>0</v>
      </c>
      <c r="Q128" s="133">
        <v>0</v>
      </c>
      <c r="R128" s="133">
        <f t="shared" si="12"/>
        <v>0</v>
      </c>
      <c r="S128" s="133">
        <v>0</v>
      </c>
      <c r="T128" s="134">
        <f t="shared" si="13"/>
        <v>0</v>
      </c>
      <c r="AR128" s="135" t="s">
        <v>129</v>
      </c>
      <c r="AT128" s="135" t="s">
        <v>125</v>
      </c>
      <c r="AU128" s="135" t="s">
        <v>84</v>
      </c>
      <c r="AY128" s="14" t="s">
        <v>122</v>
      </c>
      <c r="BE128" s="136">
        <f t="shared" si="14"/>
        <v>0</v>
      </c>
      <c r="BF128" s="136">
        <f t="shared" si="15"/>
        <v>0</v>
      </c>
      <c r="BG128" s="136">
        <f t="shared" si="16"/>
        <v>0</v>
      </c>
      <c r="BH128" s="136">
        <f t="shared" si="17"/>
        <v>0</v>
      </c>
      <c r="BI128" s="136">
        <f t="shared" si="18"/>
        <v>0</v>
      </c>
      <c r="BJ128" s="14" t="s">
        <v>82</v>
      </c>
      <c r="BK128" s="136">
        <f t="shared" si="19"/>
        <v>0</v>
      </c>
      <c r="BL128" s="14" t="s">
        <v>129</v>
      </c>
      <c r="BM128" s="135" t="s">
        <v>245</v>
      </c>
    </row>
    <row r="129" spans="2:65" s="1" customFormat="1" ht="16.5" customHeight="1">
      <c r="B129" s="29"/>
      <c r="C129" s="124" t="s">
        <v>246</v>
      </c>
      <c r="D129" s="124" t="s">
        <v>125</v>
      </c>
      <c r="E129" s="125" t="s">
        <v>247</v>
      </c>
      <c r="F129" s="126" t="s">
        <v>248</v>
      </c>
      <c r="G129" s="127" t="s">
        <v>165</v>
      </c>
      <c r="H129" s="128">
        <v>80</v>
      </c>
      <c r="I129" s="129"/>
      <c r="J129" s="130">
        <f t="shared" si="10"/>
        <v>0</v>
      </c>
      <c r="K129" s="126" t="s">
        <v>19</v>
      </c>
      <c r="L129" s="29"/>
      <c r="M129" s="131" t="s">
        <v>19</v>
      </c>
      <c r="N129" s="132" t="s">
        <v>45</v>
      </c>
      <c r="P129" s="133">
        <f t="shared" si="11"/>
        <v>0</v>
      </c>
      <c r="Q129" s="133">
        <v>0</v>
      </c>
      <c r="R129" s="133">
        <f t="shared" si="12"/>
        <v>0</v>
      </c>
      <c r="S129" s="133">
        <v>0</v>
      </c>
      <c r="T129" s="134">
        <f t="shared" si="13"/>
        <v>0</v>
      </c>
      <c r="AR129" s="135" t="s">
        <v>129</v>
      </c>
      <c r="AT129" s="135" t="s">
        <v>125</v>
      </c>
      <c r="AU129" s="135" t="s">
        <v>84</v>
      </c>
      <c r="AY129" s="14" t="s">
        <v>122</v>
      </c>
      <c r="BE129" s="136">
        <f t="shared" si="14"/>
        <v>0</v>
      </c>
      <c r="BF129" s="136">
        <f t="shared" si="15"/>
        <v>0</v>
      </c>
      <c r="BG129" s="136">
        <f t="shared" si="16"/>
        <v>0</v>
      </c>
      <c r="BH129" s="136">
        <f t="shared" si="17"/>
        <v>0</v>
      </c>
      <c r="BI129" s="136">
        <f t="shared" si="18"/>
        <v>0</v>
      </c>
      <c r="BJ129" s="14" t="s">
        <v>82</v>
      </c>
      <c r="BK129" s="136">
        <f t="shared" si="19"/>
        <v>0</v>
      </c>
      <c r="BL129" s="14" t="s">
        <v>129</v>
      </c>
      <c r="BM129" s="135" t="s">
        <v>249</v>
      </c>
    </row>
    <row r="130" spans="2:65" s="1" customFormat="1" ht="16.5" customHeight="1">
      <c r="B130" s="29"/>
      <c r="C130" s="124" t="s">
        <v>188</v>
      </c>
      <c r="D130" s="124" t="s">
        <v>125</v>
      </c>
      <c r="E130" s="125" t="s">
        <v>250</v>
      </c>
      <c r="F130" s="126" t="s">
        <v>251</v>
      </c>
      <c r="G130" s="127" t="s">
        <v>165</v>
      </c>
      <c r="H130" s="128">
        <v>500</v>
      </c>
      <c r="I130" s="129"/>
      <c r="J130" s="130">
        <f t="shared" si="10"/>
        <v>0</v>
      </c>
      <c r="K130" s="126" t="s">
        <v>19</v>
      </c>
      <c r="L130" s="29"/>
      <c r="M130" s="131" t="s">
        <v>19</v>
      </c>
      <c r="N130" s="132" t="s">
        <v>45</v>
      </c>
      <c r="P130" s="133">
        <f t="shared" si="11"/>
        <v>0</v>
      </c>
      <c r="Q130" s="133">
        <v>0</v>
      </c>
      <c r="R130" s="133">
        <f t="shared" si="12"/>
        <v>0</v>
      </c>
      <c r="S130" s="133">
        <v>0</v>
      </c>
      <c r="T130" s="134">
        <f t="shared" si="13"/>
        <v>0</v>
      </c>
      <c r="AR130" s="135" t="s">
        <v>129</v>
      </c>
      <c r="AT130" s="135" t="s">
        <v>125</v>
      </c>
      <c r="AU130" s="135" t="s">
        <v>84</v>
      </c>
      <c r="AY130" s="14" t="s">
        <v>122</v>
      </c>
      <c r="BE130" s="136">
        <f t="shared" si="14"/>
        <v>0</v>
      </c>
      <c r="BF130" s="136">
        <f t="shared" si="15"/>
        <v>0</v>
      </c>
      <c r="BG130" s="136">
        <f t="shared" si="16"/>
        <v>0</v>
      </c>
      <c r="BH130" s="136">
        <f t="shared" si="17"/>
        <v>0</v>
      </c>
      <c r="BI130" s="136">
        <f t="shared" si="18"/>
        <v>0</v>
      </c>
      <c r="BJ130" s="14" t="s">
        <v>82</v>
      </c>
      <c r="BK130" s="136">
        <f t="shared" si="19"/>
        <v>0</v>
      </c>
      <c r="BL130" s="14" t="s">
        <v>129</v>
      </c>
      <c r="BM130" s="135" t="s">
        <v>252</v>
      </c>
    </row>
    <row r="131" spans="2:65" s="1" customFormat="1" ht="16.5" customHeight="1">
      <c r="B131" s="29"/>
      <c r="C131" s="124" t="s">
        <v>253</v>
      </c>
      <c r="D131" s="124" t="s">
        <v>125</v>
      </c>
      <c r="E131" s="125" t="s">
        <v>254</v>
      </c>
      <c r="F131" s="126" t="s">
        <v>255</v>
      </c>
      <c r="G131" s="127" t="s">
        <v>128</v>
      </c>
      <c r="H131" s="128">
        <v>2</v>
      </c>
      <c r="I131" s="129"/>
      <c r="J131" s="130">
        <f t="shared" si="10"/>
        <v>0</v>
      </c>
      <c r="K131" s="126" t="s">
        <v>19</v>
      </c>
      <c r="L131" s="29"/>
      <c r="M131" s="131" t="s">
        <v>19</v>
      </c>
      <c r="N131" s="132" t="s">
        <v>45</v>
      </c>
      <c r="P131" s="133">
        <f t="shared" si="11"/>
        <v>0</v>
      </c>
      <c r="Q131" s="133">
        <v>0</v>
      </c>
      <c r="R131" s="133">
        <f t="shared" si="12"/>
        <v>0</v>
      </c>
      <c r="S131" s="133">
        <v>0</v>
      </c>
      <c r="T131" s="134">
        <f t="shared" si="13"/>
        <v>0</v>
      </c>
      <c r="AR131" s="135" t="s">
        <v>129</v>
      </c>
      <c r="AT131" s="135" t="s">
        <v>125</v>
      </c>
      <c r="AU131" s="135" t="s">
        <v>84</v>
      </c>
      <c r="AY131" s="14" t="s">
        <v>122</v>
      </c>
      <c r="BE131" s="136">
        <f t="shared" si="14"/>
        <v>0</v>
      </c>
      <c r="BF131" s="136">
        <f t="shared" si="15"/>
        <v>0</v>
      </c>
      <c r="BG131" s="136">
        <f t="shared" si="16"/>
        <v>0</v>
      </c>
      <c r="BH131" s="136">
        <f t="shared" si="17"/>
        <v>0</v>
      </c>
      <c r="BI131" s="136">
        <f t="shared" si="18"/>
        <v>0</v>
      </c>
      <c r="BJ131" s="14" t="s">
        <v>82</v>
      </c>
      <c r="BK131" s="136">
        <f t="shared" si="19"/>
        <v>0</v>
      </c>
      <c r="BL131" s="14" t="s">
        <v>129</v>
      </c>
      <c r="BM131" s="135" t="s">
        <v>256</v>
      </c>
    </row>
    <row r="132" spans="2:65" s="1" customFormat="1" ht="16.5" customHeight="1">
      <c r="B132" s="29"/>
      <c r="C132" s="124" t="s">
        <v>192</v>
      </c>
      <c r="D132" s="124" t="s">
        <v>125</v>
      </c>
      <c r="E132" s="125" t="s">
        <v>257</v>
      </c>
      <c r="F132" s="126" t="s">
        <v>258</v>
      </c>
      <c r="G132" s="127" t="s">
        <v>177</v>
      </c>
      <c r="H132" s="128">
        <v>1</v>
      </c>
      <c r="I132" s="129"/>
      <c r="J132" s="130">
        <f t="shared" si="10"/>
        <v>0</v>
      </c>
      <c r="K132" s="126" t="s">
        <v>19</v>
      </c>
      <c r="L132" s="29"/>
      <c r="M132" s="131" t="s">
        <v>19</v>
      </c>
      <c r="N132" s="132" t="s">
        <v>45</v>
      </c>
      <c r="P132" s="133">
        <f t="shared" si="11"/>
        <v>0</v>
      </c>
      <c r="Q132" s="133">
        <v>0</v>
      </c>
      <c r="R132" s="133">
        <f t="shared" si="12"/>
        <v>0</v>
      </c>
      <c r="S132" s="133">
        <v>0</v>
      </c>
      <c r="T132" s="134">
        <f t="shared" si="13"/>
        <v>0</v>
      </c>
      <c r="AR132" s="135" t="s">
        <v>129</v>
      </c>
      <c r="AT132" s="135" t="s">
        <v>125</v>
      </c>
      <c r="AU132" s="135" t="s">
        <v>84</v>
      </c>
      <c r="AY132" s="14" t="s">
        <v>122</v>
      </c>
      <c r="BE132" s="136">
        <f t="shared" si="14"/>
        <v>0</v>
      </c>
      <c r="BF132" s="136">
        <f t="shared" si="15"/>
        <v>0</v>
      </c>
      <c r="BG132" s="136">
        <f t="shared" si="16"/>
        <v>0</v>
      </c>
      <c r="BH132" s="136">
        <f t="shared" si="17"/>
        <v>0</v>
      </c>
      <c r="BI132" s="136">
        <f t="shared" si="18"/>
        <v>0</v>
      </c>
      <c r="BJ132" s="14" t="s">
        <v>82</v>
      </c>
      <c r="BK132" s="136">
        <f t="shared" si="19"/>
        <v>0</v>
      </c>
      <c r="BL132" s="14" t="s">
        <v>129</v>
      </c>
      <c r="BM132" s="135" t="s">
        <v>259</v>
      </c>
    </row>
    <row r="133" spans="2:65" s="1" customFormat="1" ht="16.5" customHeight="1">
      <c r="B133" s="29"/>
      <c r="C133" s="124" t="s">
        <v>260</v>
      </c>
      <c r="D133" s="124" t="s">
        <v>125</v>
      </c>
      <c r="E133" s="125" t="s">
        <v>261</v>
      </c>
      <c r="F133" s="126" t="s">
        <v>262</v>
      </c>
      <c r="G133" s="127" t="s">
        <v>177</v>
      </c>
      <c r="H133" s="128">
        <v>1</v>
      </c>
      <c r="I133" s="129"/>
      <c r="J133" s="130">
        <f t="shared" si="10"/>
        <v>0</v>
      </c>
      <c r="K133" s="126" t="s">
        <v>19</v>
      </c>
      <c r="L133" s="29"/>
      <c r="M133" s="131" t="s">
        <v>19</v>
      </c>
      <c r="N133" s="132" t="s">
        <v>45</v>
      </c>
      <c r="P133" s="133">
        <f t="shared" si="11"/>
        <v>0</v>
      </c>
      <c r="Q133" s="133">
        <v>0</v>
      </c>
      <c r="R133" s="133">
        <f t="shared" si="12"/>
        <v>0</v>
      </c>
      <c r="S133" s="133">
        <v>0</v>
      </c>
      <c r="T133" s="134">
        <f t="shared" si="13"/>
        <v>0</v>
      </c>
      <c r="AR133" s="135" t="s">
        <v>129</v>
      </c>
      <c r="AT133" s="135" t="s">
        <v>125</v>
      </c>
      <c r="AU133" s="135" t="s">
        <v>84</v>
      </c>
      <c r="AY133" s="14" t="s">
        <v>122</v>
      </c>
      <c r="BE133" s="136">
        <f t="shared" si="14"/>
        <v>0</v>
      </c>
      <c r="BF133" s="136">
        <f t="shared" si="15"/>
        <v>0</v>
      </c>
      <c r="BG133" s="136">
        <f t="shared" si="16"/>
        <v>0</v>
      </c>
      <c r="BH133" s="136">
        <f t="shared" si="17"/>
        <v>0</v>
      </c>
      <c r="BI133" s="136">
        <f t="shared" si="18"/>
        <v>0</v>
      </c>
      <c r="BJ133" s="14" t="s">
        <v>82</v>
      </c>
      <c r="BK133" s="136">
        <f t="shared" si="19"/>
        <v>0</v>
      </c>
      <c r="BL133" s="14" t="s">
        <v>129</v>
      </c>
      <c r="BM133" s="135" t="s">
        <v>263</v>
      </c>
    </row>
    <row r="134" spans="2:65" s="1" customFormat="1" ht="24.15" customHeight="1">
      <c r="B134" s="29"/>
      <c r="C134" s="124" t="s">
        <v>197</v>
      </c>
      <c r="D134" s="124" t="s">
        <v>125</v>
      </c>
      <c r="E134" s="125" t="s">
        <v>264</v>
      </c>
      <c r="F134" s="126" t="s">
        <v>265</v>
      </c>
      <c r="G134" s="127" t="s">
        <v>177</v>
      </c>
      <c r="H134" s="128">
        <v>1</v>
      </c>
      <c r="I134" s="129"/>
      <c r="J134" s="130">
        <f t="shared" si="10"/>
        <v>0</v>
      </c>
      <c r="K134" s="126" t="s">
        <v>19</v>
      </c>
      <c r="L134" s="29"/>
      <c r="M134" s="131" t="s">
        <v>19</v>
      </c>
      <c r="N134" s="132" t="s">
        <v>45</v>
      </c>
      <c r="P134" s="133">
        <f t="shared" si="11"/>
        <v>0</v>
      </c>
      <c r="Q134" s="133">
        <v>0</v>
      </c>
      <c r="R134" s="133">
        <f t="shared" si="12"/>
        <v>0</v>
      </c>
      <c r="S134" s="133">
        <v>0</v>
      </c>
      <c r="T134" s="134">
        <f t="shared" si="13"/>
        <v>0</v>
      </c>
      <c r="AR134" s="135" t="s">
        <v>129</v>
      </c>
      <c r="AT134" s="135" t="s">
        <v>125</v>
      </c>
      <c r="AU134" s="135" t="s">
        <v>84</v>
      </c>
      <c r="AY134" s="14" t="s">
        <v>122</v>
      </c>
      <c r="BE134" s="136">
        <f t="shared" si="14"/>
        <v>0</v>
      </c>
      <c r="BF134" s="136">
        <f t="shared" si="15"/>
        <v>0</v>
      </c>
      <c r="BG134" s="136">
        <f t="shared" si="16"/>
        <v>0</v>
      </c>
      <c r="BH134" s="136">
        <f t="shared" si="17"/>
        <v>0</v>
      </c>
      <c r="BI134" s="136">
        <f t="shared" si="18"/>
        <v>0</v>
      </c>
      <c r="BJ134" s="14" t="s">
        <v>82</v>
      </c>
      <c r="BK134" s="136">
        <f t="shared" si="19"/>
        <v>0</v>
      </c>
      <c r="BL134" s="14" t="s">
        <v>129</v>
      </c>
      <c r="BM134" s="135" t="s">
        <v>266</v>
      </c>
    </row>
    <row r="135" spans="2:65" s="11" customFormat="1" ht="22.8" customHeight="1">
      <c r="B135" s="112"/>
      <c r="D135" s="113" t="s">
        <v>73</v>
      </c>
      <c r="E135" s="122" t="s">
        <v>267</v>
      </c>
      <c r="F135" s="122" t="s">
        <v>268</v>
      </c>
      <c r="I135" s="115"/>
      <c r="J135" s="123">
        <f>BK135</f>
        <v>0</v>
      </c>
      <c r="L135" s="112"/>
      <c r="M135" s="117"/>
      <c r="P135" s="118">
        <f>SUM(P136:P144)</f>
        <v>0</v>
      </c>
      <c r="R135" s="118">
        <f>SUM(R136:R144)</f>
        <v>0</v>
      </c>
      <c r="T135" s="119">
        <f>SUM(T136:T144)</f>
        <v>0</v>
      </c>
      <c r="AR135" s="113" t="s">
        <v>82</v>
      </c>
      <c r="AT135" s="120" t="s">
        <v>73</v>
      </c>
      <c r="AU135" s="120" t="s">
        <v>82</v>
      </c>
      <c r="AY135" s="113" t="s">
        <v>122</v>
      </c>
      <c r="BK135" s="121">
        <f>SUM(BK136:BK144)</f>
        <v>0</v>
      </c>
    </row>
    <row r="136" spans="2:65" s="1" customFormat="1" ht="21.75" customHeight="1">
      <c r="B136" s="29"/>
      <c r="C136" s="124" t="s">
        <v>269</v>
      </c>
      <c r="D136" s="124" t="s">
        <v>125</v>
      </c>
      <c r="E136" s="125" t="s">
        <v>270</v>
      </c>
      <c r="F136" s="126" t="s">
        <v>271</v>
      </c>
      <c r="G136" s="127" t="s">
        <v>128</v>
      </c>
      <c r="H136" s="128">
        <v>6</v>
      </c>
      <c r="I136" s="129"/>
      <c r="J136" s="130">
        <f t="shared" ref="J136:J144" si="20">ROUND(I136*H136,2)</f>
        <v>0</v>
      </c>
      <c r="K136" s="126" t="s">
        <v>19</v>
      </c>
      <c r="L136" s="29"/>
      <c r="M136" s="131" t="s">
        <v>19</v>
      </c>
      <c r="N136" s="132" t="s">
        <v>45</v>
      </c>
      <c r="P136" s="133">
        <f t="shared" ref="P136:P144" si="21">O136*H136</f>
        <v>0</v>
      </c>
      <c r="Q136" s="133">
        <v>0</v>
      </c>
      <c r="R136" s="133">
        <f t="shared" ref="R136:R144" si="22">Q136*H136</f>
        <v>0</v>
      </c>
      <c r="S136" s="133">
        <v>0</v>
      </c>
      <c r="T136" s="134">
        <f t="shared" ref="T136:T144" si="23">S136*H136</f>
        <v>0</v>
      </c>
      <c r="AR136" s="135" t="s">
        <v>129</v>
      </c>
      <c r="AT136" s="135" t="s">
        <v>125</v>
      </c>
      <c r="AU136" s="135" t="s">
        <v>84</v>
      </c>
      <c r="AY136" s="14" t="s">
        <v>122</v>
      </c>
      <c r="BE136" s="136">
        <f t="shared" ref="BE136:BE144" si="24">IF(N136="základní",J136,0)</f>
        <v>0</v>
      </c>
      <c r="BF136" s="136">
        <f t="shared" ref="BF136:BF144" si="25">IF(N136="snížená",J136,0)</f>
        <v>0</v>
      </c>
      <c r="BG136" s="136">
        <f t="shared" ref="BG136:BG144" si="26">IF(N136="zákl. přenesená",J136,0)</f>
        <v>0</v>
      </c>
      <c r="BH136" s="136">
        <f t="shared" ref="BH136:BH144" si="27">IF(N136="sníž. přenesená",J136,0)</f>
        <v>0</v>
      </c>
      <c r="BI136" s="136">
        <f t="shared" ref="BI136:BI144" si="28">IF(N136="nulová",J136,0)</f>
        <v>0</v>
      </c>
      <c r="BJ136" s="14" t="s">
        <v>82</v>
      </c>
      <c r="BK136" s="136">
        <f t="shared" ref="BK136:BK144" si="29">ROUND(I136*H136,2)</f>
        <v>0</v>
      </c>
      <c r="BL136" s="14" t="s">
        <v>129</v>
      </c>
      <c r="BM136" s="135" t="s">
        <v>272</v>
      </c>
    </row>
    <row r="137" spans="2:65" s="1" customFormat="1" ht="21.75" customHeight="1">
      <c r="B137" s="29"/>
      <c r="C137" s="124" t="s">
        <v>200</v>
      </c>
      <c r="D137" s="124" t="s">
        <v>125</v>
      </c>
      <c r="E137" s="125" t="s">
        <v>273</v>
      </c>
      <c r="F137" s="126" t="s">
        <v>274</v>
      </c>
      <c r="G137" s="127" t="s">
        <v>128</v>
      </c>
      <c r="H137" s="128">
        <v>10</v>
      </c>
      <c r="I137" s="129"/>
      <c r="J137" s="130">
        <f t="shared" si="20"/>
        <v>0</v>
      </c>
      <c r="K137" s="126" t="s">
        <v>19</v>
      </c>
      <c r="L137" s="29"/>
      <c r="M137" s="131" t="s">
        <v>19</v>
      </c>
      <c r="N137" s="132" t="s">
        <v>45</v>
      </c>
      <c r="P137" s="133">
        <f t="shared" si="21"/>
        <v>0</v>
      </c>
      <c r="Q137" s="133">
        <v>0</v>
      </c>
      <c r="R137" s="133">
        <f t="shared" si="22"/>
        <v>0</v>
      </c>
      <c r="S137" s="133">
        <v>0</v>
      </c>
      <c r="T137" s="134">
        <f t="shared" si="23"/>
        <v>0</v>
      </c>
      <c r="AR137" s="135" t="s">
        <v>129</v>
      </c>
      <c r="AT137" s="135" t="s">
        <v>125</v>
      </c>
      <c r="AU137" s="135" t="s">
        <v>84</v>
      </c>
      <c r="AY137" s="14" t="s">
        <v>122</v>
      </c>
      <c r="BE137" s="136">
        <f t="shared" si="24"/>
        <v>0</v>
      </c>
      <c r="BF137" s="136">
        <f t="shared" si="25"/>
        <v>0</v>
      </c>
      <c r="BG137" s="136">
        <f t="shared" si="26"/>
        <v>0</v>
      </c>
      <c r="BH137" s="136">
        <f t="shared" si="27"/>
        <v>0</v>
      </c>
      <c r="BI137" s="136">
        <f t="shared" si="28"/>
        <v>0</v>
      </c>
      <c r="BJ137" s="14" t="s">
        <v>82</v>
      </c>
      <c r="BK137" s="136">
        <f t="shared" si="29"/>
        <v>0</v>
      </c>
      <c r="BL137" s="14" t="s">
        <v>129</v>
      </c>
      <c r="BM137" s="135" t="s">
        <v>275</v>
      </c>
    </row>
    <row r="138" spans="2:65" s="1" customFormat="1" ht="16.5" customHeight="1">
      <c r="B138" s="29"/>
      <c r="C138" s="124" t="s">
        <v>276</v>
      </c>
      <c r="D138" s="124" t="s">
        <v>125</v>
      </c>
      <c r="E138" s="125" t="s">
        <v>277</v>
      </c>
      <c r="F138" s="126" t="s">
        <v>278</v>
      </c>
      <c r="G138" s="127" t="s">
        <v>128</v>
      </c>
      <c r="H138" s="128">
        <v>45</v>
      </c>
      <c r="I138" s="129"/>
      <c r="J138" s="130">
        <f t="shared" si="20"/>
        <v>0</v>
      </c>
      <c r="K138" s="126" t="s">
        <v>19</v>
      </c>
      <c r="L138" s="29"/>
      <c r="M138" s="131" t="s">
        <v>19</v>
      </c>
      <c r="N138" s="132" t="s">
        <v>45</v>
      </c>
      <c r="P138" s="133">
        <f t="shared" si="21"/>
        <v>0</v>
      </c>
      <c r="Q138" s="133">
        <v>0</v>
      </c>
      <c r="R138" s="133">
        <f t="shared" si="22"/>
        <v>0</v>
      </c>
      <c r="S138" s="133">
        <v>0</v>
      </c>
      <c r="T138" s="134">
        <f t="shared" si="23"/>
        <v>0</v>
      </c>
      <c r="AR138" s="135" t="s">
        <v>129</v>
      </c>
      <c r="AT138" s="135" t="s">
        <v>125</v>
      </c>
      <c r="AU138" s="135" t="s">
        <v>84</v>
      </c>
      <c r="AY138" s="14" t="s">
        <v>122</v>
      </c>
      <c r="BE138" s="136">
        <f t="shared" si="24"/>
        <v>0</v>
      </c>
      <c r="BF138" s="136">
        <f t="shared" si="25"/>
        <v>0</v>
      </c>
      <c r="BG138" s="136">
        <f t="shared" si="26"/>
        <v>0</v>
      </c>
      <c r="BH138" s="136">
        <f t="shared" si="27"/>
        <v>0</v>
      </c>
      <c r="BI138" s="136">
        <f t="shared" si="28"/>
        <v>0</v>
      </c>
      <c r="BJ138" s="14" t="s">
        <v>82</v>
      </c>
      <c r="BK138" s="136">
        <f t="shared" si="29"/>
        <v>0</v>
      </c>
      <c r="BL138" s="14" t="s">
        <v>129</v>
      </c>
      <c r="BM138" s="135" t="s">
        <v>279</v>
      </c>
    </row>
    <row r="139" spans="2:65" s="1" customFormat="1" ht="16.5" customHeight="1">
      <c r="B139" s="29"/>
      <c r="C139" s="124" t="s">
        <v>203</v>
      </c>
      <c r="D139" s="124" t="s">
        <v>125</v>
      </c>
      <c r="E139" s="125" t="s">
        <v>280</v>
      </c>
      <c r="F139" s="126" t="s">
        <v>281</v>
      </c>
      <c r="G139" s="127" t="s">
        <v>128</v>
      </c>
      <c r="H139" s="128">
        <v>1</v>
      </c>
      <c r="I139" s="129"/>
      <c r="J139" s="130">
        <f t="shared" si="20"/>
        <v>0</v>
      </c>
      <c r="K139" s="126" t="s">
        <v>19</v>
      </c>
      <c r="L139" s="29"/>
      <c r="M139" s="131" t="s">
        <v>19</v>
      </c>
      <c r="N139" s="132" t="s">
        <v>45</v>
      </c>
      <c r="P139" s="133">
        <f t="shared" si="21"/>
        <v>0</v>
      </c>
      <c r="Q139" s="133">
        <v>0</v>
      </c>
      <c r="R139" s="133">
        <f t="shared" si="22"/>
        <v>0</v>
      </c>
      <c r="S139" s="133">
        <v>0</v>
      </c>
      <c r="T139" s="134">
        <f t="shared" si="23"/>
        <v>0</v>
      </c>
      <c r="AR139" s="135" t="s">
        <v>129</v>
      </c>
      <c r="AT139" s="135" t="s">
        <v>125</v>
      </c>
      <c r="AU139" s="135" t="s">
        <v>84</v>
      </c>
      <c r="AY139" s="14" t="s">
        <v>122</v>
      </c>
      <c r="BE139" s="136">
        <f t="shared" si="24"/>
        <v>0</v>
      </c>
      <c r="BF139" s="136">
        <f t="shared" si="25"/>
        <v>0</v>
      </c>
      <c r="BG139" s="136">
        <f t="shared" si="26"/>
        <v>0</v>
      </c>
      <c r="BH139" s="136">
        <f t="shared" si="27"/>
        <v>0</v>
      </c>
      <c r="BI139" s="136">
        <f t="shared" si="28"/>
        <v>0</v>
      </c>
      <c r="BJ139" s="14" t="s">
        <v>82</v>
      </c>
      <c r="BK139" s="136">
        <f t="shared" si="29"/>
        <v>0</v>
      </c>
      <c r="BL139" s="14" t="s">
        <v>129</v>
      </c>
      <c r="BM139" s="135" t="s">
        <v>282</v>
      </c>
    </row>
    <row r="140" spans="2:65" s="1" customFormat="1" ht="16.5" customHeight="1">
      <c r="B140" s="29"/>
      <c r="C140" s="124" t="s">
        <v>283</v>
      </c>
      <c r="D140" s="124" t="s">
        <v>125</v>
      </c>
      <c r="E140" s="125" t="s">
        <v>284</v>
      </c>
      <c r="F140" s="126" t="s">
        <v>285</v>
      </c>
      <c r="G140" s="127" t="s">
        <v>286</v>
      </c>
      <c r="H140" s="128">
        <v>70</v>
      </c>
      <c r="I140" s="129"/>
      <c r="J140" s="130">
        <f t="shared" si="20"/>
        <v>0</v>
      </c>
      <c r="K140" s="126" t="s">
        <v>19</v>
      </c>
      <c r="L140" s="29"/>
      <c r="M140" s="131" t="s">
        <v>19</v>
      </c>
      <c r="N140" s="132" t="s">
        <v>45</v>
      </c>
      <c r="P140" s="133">
        <f t="shared" si="21"/>
        <v>0</v>
      </c>
      <c r="Q140" s="133">
        <v>0</v>
      </c>
      <c r="R140" s="133">
        <f t="shared" si="22"/>
        <v>0</v>
      </c>
      <c r="S140" s="133">
        <v>0</v>
      </c>
      <c r="T140" s="134">
        <f t="shared" si="23"/>
        <v>0</v>
      </c>
      <c r="AR140" s="135" t="s">
        <v>129</v>
      </c>
      <c r="AT140" s="135" t="s">
        <v>125</v>
      </c>
      <c r="AU140" s="135" t="s">
        <v>84</v>
      </c>
      <c r="AY140" s="14" t="s">
        <v>122</v>
      </c>
      <c r="BE140" s="136">
        <f t="shared" si="24"/>
        <v>0</v>
      </c>
      <c r="BF140" s="136">
        <f t="shared" si="25"/>
        <v>0</v>
      </c>
      <c r="BG140" s="136">
        <f t="shared" si="26"/>
        <v>0</v>
      </c>
      <c r="BH140" s="136">
        <f t="shared" si="27"/>
        <v>0</v>
      </c>
      <c r="BI140" s="136">
        <f t="shared" si="28"/>
        <v>0</v>
      </c>
      <c r="BJ140" s="14" t="s">
        <v>82</v>
      </c>
      <c r="BK140" s="136">
        <f t="shared" si="29"/>
        <v>0</v>
      </c>
      <c r="BL140" s="14" t="s">
        <v>129</v>
      </c>
      <c r="BM140" s="135" t="s">
        <v>287</v>
      </c>
    </row>
    <row r="141" spans="2:65" s="1" customFormat="1" ht="16.5" customHeight="1">
      <c r="B141" s="29"/>
      <c r="C141" s="124" t="s">
        <v>207</v>
      </c>
      <c r="D141" s="124" t="s">
        <v>125</v>
      </c>
      <c r="E141" s="125" t="s">
        <v>288</v>
      </c>
      <c r="F141" s="126" t="s">
        <v>289</v>
      </c>
      <c r="G141" s="127" t="s">
        <v>128</v>
      </c>
      <c r="H141" s="128">
        <v>300</v>
      </c>
      <c r="I141" s="129"/>
      <c r="J141" s="130">
        <f t="shared" si="20"/>
        <v>0</v>
      </c>
      <c r="K141" s="126" t="s">
        <v>19</v>
      </c>
      <c r="L141" s="29"/>
      <c r="M141" s="131" t="s">
        <v>19</v>
      </c>
      <c r="N141" s="132" t="s">
        <v>45</v>
      </c>
      <c r="P141" s="133">
        <f t="shared" si="21"/>
        <v>0</v>
      </c>
      <c r="Q141" s="133">
        <v>0</v>
      </c>
      <c r="R141" s="133">
        <f t="shared" si="22"/>
        <v>0</v>
      </c>
      <c r="S141" s="133">
        <v>0</v>
      </c>
      <c r="T141" s="134">
        <f t="shared" si="23"/>
        <v>0</v>
      </c>
      <c r="AR141" s="135" t="s">
        <v>129</v>
      </c>
      <c r="AT141" s="135" t="s">
        <v>125</v>
      </c>
      <c r="AU141" s="135" t="s">
        <v>84</v>
      </c>
      <c r="AY141" s="14" t="s">
        <v>122</v>
      </c>
      <c r="BE141" s="136">
        <f t="shared" si="24"/>
        <v>0</v>
      </c>
      <c r="BF141" s="136">
        <f t="shared" si="25"/>
        <v>0</v>
      </c>
      <c r="BG141" s="136">
        <f t="shared" si="26"/>
        <v>0</v>
      </c>
      <c r="BH141" s="136">
        <f t="shared" si="27"/>
        <v>0</v>
      </c>
      <c r="BI141" s="136">
        <f t="shared" si="28"/>
        <v>0</v>
      </c>
      <c r="BJ141" s="14" t="s">
        <v>82</v>
      </c>
      <c r="BK141" s="136">
        <f t="shared" si="29"/>
        <v>0</v>
      </c>
      <c r="BL141" s="14" t="s">
        <v>129</v>
      </c>
      <c r="BM141" s="135" t="s">
        <v>290</v>
      </c>
    </row>
    <row r="142" spans="2:65" s="1" customFormat="1" ht="16.5" customHeight="1">
      <c r="B142" s="29"/>
      <c r="C142" s="124" t="s">
        <v>291</v>
      </c>
      <c r="D142" s="124" t="s">
        <v>125</v>
      </c>
      <c r="E142" s="125" t="s">
        <v>292</v>
      </c>
      <c r="F142" s="126" t="s">
        <v>293</v>
      </c>
      <c r="G142" s="127" t="s">
        <v>177</v>
      </c>
      <c r="H142" s="128">
        <v>1</v>
      </c>
      <c r="I142" s="129"/>
      <c r="J142" s="130">
        <f t="shared" si="20"/>
        <v>0</v>
      </c>
      <c r="K142" s="126" t="s">
        <v>19</v>
      </c>
      <c r="L142" s="29"/>
      <c r="M142" s="131" t="s">
        <v>19</v>
      </c>
      <c r="N142" s="132" t="s">
        <v>45</v>
      </c>
      <c r="P142" s="133">
        <f t="shared" si="21"/>
        <v>0</v>
      </c>
      <c r="Q142" s="133">
        <v>0</v>
      </c>
      <c r="R142" s="133">
        <f t="shared" si="22"/>
        <v>0</v>
      </c>
      <c r="S142" s="133">
        <v>0</v>
      </c>
      <c r="T142" s="134">
        <f t="shared" si="23"/>
        <v>0</v>
      </c>
      <c r="AR142" s="135" t="s">
        <v>129</v>
      </c>
      <c r="AT142" s="135" t="s">
        <v>125</v>
      </c>
      <c r="AU142" s="135" t="s">
        <v>84</v>
      </c>
      <c r="AY142" s="14" t="s">
        <v>122</v>
      </c>
      <c r="BE142" s="136">
        <f t="shared" si="24"/>
        <v>0</v>
      </c>
      <c r="BF142" s="136">
        <f t="shared" si="25"/>
        <v>0</v>
      </c>
      <c r="BG142" s="136">
        <f t="shared" si="26"/>
        <v>0</v>
      </c>
      <c r="BH142" s="136">
        <f t="shared" si="27"/>
        <v>0</v>
      </c>
      <c r="BI142" s="136">
        <f t="shared" si="28"/>
        <v>0</v>
      </c>
      <c r="BJ142" s="14" t="s">
        <v>82</v>
      </c>
      <c r="BK142" s="136">
        <f t="shared" si="29"/>
        <v>0</v>
      </c>
      <c r="BL142" s="14" t="s">
        <v>129</v>
      </c>
      <c r="BM142" s="135" t="s">
        <v>294</v>
      </c>
    </row>
    <row r="143" spans="2:65" s="1" customFormat="1" ht="16.5" customHeight="1">
      <c r="B143" s="29"/>
      <c r="C143" s="124" t="s">
        <v>210</v>
      </c>
      <c r="D143" s="124" t="s">
        <v>125</v>
      </c>
      <c r="E143" s="125" t="s">
        <v>295</v>
      </c>
      <c r="F143" s="126" t="s">
        <v>296</v>
      </c>
      <c r="G143" s="127" t="s">
        <v>128</v>
      </c>
      <c r="H143" s="128">
        <v>1</v>
      </c>
      <c r="I143" s="129"/>
      <c r="J143" s="130">
        <f t="shared" si="20"/>
        <v>0</v>
      </c>
      <c r="K143" s="126" t="s">
        <v>19</v>
      </c>
      <c r="L143" s="29"/>
      <c r="M143" s="131" t="s">
        <v>19</v>
      </c>
      <c r="N143" s="132" t="s">
        <v>45</v>
      </c>
      <c r="P143" s="133">
        <f t="shared" si="21"/>
        <v>0</v>
      </c>
      <c r="Q143" s="133">
        <v>0</v>
      </c>
      <c r="R143" s="133">
        <f t="shared" si="22"/>
        <v>0</v>
      </c>
      <c r="S143" s="133">
        <v>0</v>
      </c>
      <c r="T143" s="134">
        <f t="shared" si="23"/>
        <v>0</v>
      </c>
      <c r="AR143" s="135" t="s">
        <v>129</v>
      </c>
      <c r="AT143" s="135" t="s">
        <v>125</v>
      </c>
      <c r="AU143" s="135" t="s">
        <v>84</v>
      </c>
      <c r="AY143" s="14" t="s">
        <v>122</v>
      </c>
      <c r="BE143" s="136">
        <f t="shared" si="24"/>
        <v>0</v>
      </c>
      <c r="BF143" s="136">
        <f t="shared" si="25"/>
        <v>0</v>
      </c>
      <c r="BG143" s="136">
        <f t="shared" si="26"/>
        <v>0</v>
      </c>
      <c r="BH143" s="136">
        <f t="shared" si="27"/>
        <v>0</v>
      </c>
      <c r="BI143" s="136">
        <f t="shared" si="28"/>
        <v>0</v>
      </c>
      <c r="BJ143" s="14" t="s">
        <v>82</v>
      </c>
      <c r="BK143" s="136">
        <f t="shared" si="29"/>
        <v>0</v>
      </c>
      <c r="BL143" s="14" t="s">
        <v>129</v>
      </c>
      <c r="BM143" s="135" t="s">
        <v>297</v>
      </c>
    </row>
    <row r="144" spans="2:65" s="1" customFormat="1" ht="24.15" customHeight="1">
      <c r="B144" s="29"/>
      <c r="C144" s="124" t="s">
        <v>298</v>
      </c>
      <c r="D144" s="124" t="s">
        <v>125</v>
      </c>
      <c r="E144" s="125" t="s">
        <v>299</v>
      </c>
      <c r="F144" s="126" t="s">
        <v>300</v>
      </c>
      <c r="G144" s="127" t="s">
        <v>177</v>
      </c>
      <c r="H144" s="128">
        <v>1</v>
      </c>
      <c r="I144" s="129"/>
      <c r="J144" s="130">
        <f t="shared" si="20"/>
        <v>0</v>
      </c>
      <c r="K144" s="126" t="s">
        <v>19</v>
      </c>
      <c r="L144" s="29"/>
      <c r="M144" s="131" t="s">
        <v>19</v>
      </c>
      <c r="N144" s="132" t="s">
        <v>45</v>
      </c>
      <c r="P144" s="133">
        <f t="shared" si="21"/>
        <v>0</v>
      </c>
      <c r="Q144" s="133">
        <v>0</v>
      </c>
      <c r="R144" s="133">
        <f t="shared" si="22"/>
        <v>0</v>
      </c>
      <c r="S144" s="133">
        <v>0</v>
      </c>
      <c r="T144" s="134">
        <f t="shared" si="23"/>
        <v>0</v>
      </c>
      <c r="AR144" s="135" t="s">
        <v>129</v>
      </c>
      <c r="AT144" s="135" t="s">
        <v>125</v>
      </c>
      <c r="AU144" s="135" t="s">
        <v>84</v>
      </c>
      <c r="AY144" s="14" t="s">
        <v>122</v>
      </c>
      <c r="BE144" s="136">
        <f t="shared" si="24"/>
        <v>0</v>
      </c>
      <c r="BF144" s="136">
        <f t="shared" si="25"/>
        <v>0</v>
      </c>
      <c r="BG144" s="136">
        <f t="shared" si="26"/>
        <v>0</v>
      </c>
      <c r="BH144" s="136">
        <f t="shared" si="27"/>
        <v>0</v>
      </c>
      <c r="BI144" s="136">
        <f t="shared" si="28"/>
        <v>0</v>
      </c>
      <c r="BJ144" s="14" t="s">
        <v>82</v>
      </c>
      <c r="BK144" s="136">
        <f t="shared" si="29"/>
        <v>0</v>
      </c>
      <c r="BL144" s="14" t="s">
        <v>129</v>
      </c>
      <c r="BM144" s="135" t="s">
        <v>301</v>
      </c>
    </row>
    <row r="145" spans="2:65" s="11" customFormat="1" ht="22.8" customHeight="1">
      <c r="B145" s="112"/>
      <c r="D145" s="113" t="s">
        <v>73</v>
      </c>
      <c r="E145" s="122" t="s">
        <v>302</v>
      </c>
      <c r="F145" s="122" t="s">
        <v>303</v>
      </c>
      <c r="I145" s="115"/>
      <c r="J145" s="123">
        <f>BK145</f>
        <v>0</v>
      </c>
      <c r="L145" s="112"/>
      <c r="M145" s="117"/>
      <c r="P145" s="118">
        <f>SUM(P146:P160)</f>
        <v>0</v>
      </c>
      <c r="R145" s="118">
        <f>SUM(R146:R160)</f>
        <v>0</v>
      </c>
      <c r="T145" s="119">
        <f>SUM(T146:T160)</f>
        <v>0</v>
      </c>
      <c r="AR145" s="113" t="s">
        <v>82</v>
      </c>
      <c r="AT145" s="120" t="s">
        <v>73</v>
      </c>
      <c r="AU145" s="120" t="s">
        <v>82</v>
      </c>
      <c r="AY145" s="113" t="s">
        <v>122</v>
      </c>
      <c r="BK145" s="121">
        <f>SUM(BK146:BK160)</f>
        <v>0</v>
      </c>
    </row>
    <row r="146" spans="2:65" s="1" customFormat="1" ht="21.75" customHeight="1">
      <c r="B146" s="29"/>
      <c r="C146" s="124" t="s">
        <v>214</v>
      </c>
      <c r="D146" s="124" t="s">
        <v>125</v>
      </c>
      <c r="E146" s="125" t="s">
        <v>304</v>
      </c>
      <c r="F146" s="126" t="s">
        <v>305</v>
      </c>
      <c r="G146" s="127" t="s">
        <v>128</v>
      </c>
      <c r="H146" s="128">
        <v>6</v>
      </c>
      <c r="I146" s="129"/>
      <c r="J146" s="130">
        <f t="shared" ref="J146:J160" si="30">ROUND(I146*H146,2)</f>
        <v>0</v>
      </c>
      <c r="K146" s="126" t="s">
        <v>19</v>
      </c>
      <c r="L146" s="29"/>
      <c r="M146" s="131" t="s">
        <v>19</v>
      </c>
      <c r="N146" s="132" t="s">
        <v>45</v>
      </c>
      <c r="P146" s="133">
        <f t="shared" ref="P146:P160" si="31">O146*H146</f>
        <v>0</v>
      </c>
      <c r="Q146" s="133">
        <v>0</v>
      </c>
      <c r="R146" s="133">
        <f t="shared" ref="R146:R160" si="32">Q146*H146</f>
        <v>0</v>
      </c>
      <c r="S146" s="133">
        <v>0</v>
      </c>
      <c r="T146" s="134">
        <f t="shared" ref="T146:T160" si="33">S146*H146</f>
        <v>0</v>
      </c>
      <c r="AR146" s="135" t="s">
        <v>129</v>
      </c>
      <c r="AT146" s="135" t="s">
        <v>125</v>
      </c>
      <c r="AU146" s="135" t="s">
        <v>84</v>
      </c>
      <c r="AY146" s="14" t="s">
        <v>122</v>
      </c>
      <c r="BE146" s="136">
        <f t="shared" ref="BE146:BE160" si="34">IF(N146="základní",J146,0)</f>
        <v>0</v>
      </c>
      <c r="BF146" s="136">
        <f t="shared" ref="BF146:BF160" si="35">IF(N146="snížená",J146,0)</f>
        <v>0</v>
      </c>
      <c r="BG146" s="136">
        <f t="shared" ref="BG146:BG160" si="36">IF(N146="zákl. přenesená",J146,0)</f>
        <v>0</v>
      </c>
      <c r="BH146" s="136">
        <f t="shared" ref="BH146:BH160" si="37">IF(N146="sníž. přenesená",J146,0)</f>
        <v>0</v>
      </c>
      <c r="BI146" s="136">
        <f t="shared" ref="BI146:BI160" si="38">IF(N146="nulová",J146,0)</f>
        <v>0</v>
      </c>
      <c r="BJ146" s="14" t="s">
        <v>82</v>
      </c>
      <c r="BK146" s="136">
        <f t="shared" ref="BK146:BK160" si="39">ROUND(I146*H146,2)</f>
        <v>0</v>
      </c>
      <c r="BL146" s="14" t="s">
        <v>129</v>
      </c>
      <c r="BM146" s="135" t="s">
        <v>306</v>
      </c>
    </row>
    <row r="147" spans="2:65" s="1" customFormat="1" ht="16.5" customHeight="1">
      <c r="B147" s="29"/>
      <c r="C147" s="124" t="s">
        <v>307</v>
      </c>
      <c r="D147" s="124" t="s">
        <v>125</v>
      </c>
      <c r="E147" s="125" t="s">
        <v>308</v>
      </c>
      <c r="F147" s="126" t="s">
        <v>309</v>
      </c>
      <c r="G147" s="127" t="s">
        <v>165</v>
      </c>
      <c r="H147" s="128">
        <v>15</v>
      </c>
      <c r="I147" s="129"/>
      <c r="J147" s="130">
        <f t="shared" si="30"/>
        <v>0</v>
      </c>
      <c r="K147" s="126" t="s">
        <v>19</v>
      </c>
      <c r="L147" s="29"/>
      <c r="M147" s="131" t="s">
        <v>19</v>
      </c>
      <c r="N147" s="132" t="s">
        <v>45</v>
      </c>
      <c r="P147" s="133">
        <f t="shared" si="31"/>
        <v>0</v>
      </c>
      <c r="Q147" s="133">
        <v>0</v>
      </c>
      <c r="R147" s="133">
        <f t="shared" si="32"/>
        <v>0</v>
      </c>
      <c r="S147" s="133">
        <v>0</v>
      </c>
      <c r="T147" s="134">
        <f t="shared" si="33"/>
        <v>0</v>
      </c>
      <c r="AR147" s="135" t="s">
        <v>129</v>
      </c>
      <c r="AT147" s="135" t="s">
        <v>125</v>
      </c>
      <c r="AU147" s="135" t="s">
        <v>84</v>
      </c>
      <c r="AY147" s="14" t="s">
        <v>122</v>
      </c>
      <c r="BE147" s="136">
        <f t="shared" si="34"/>
        <v>0</v>
      </c>
      <c r="BF147" s="136">
        <f t="shared" si="35"/>
        <v>0</v>
      </c>
      <c r="BG147" s="136">
        <f t="shared" si="36"/>
        <v>0</v>
      </c>
      <c r="BH147" s="136">
        <f t="shared" si="37"/>
        <v>0</v>
      </c>
      <c r="BI147" s="136">
        <f t="shared" si="38"/>
        <v>0</v>
      </c>
      <c r="BJ147" s="14" t="s">
        <v>82</v>
      </c>
      <c r="BK147" s="136">
        <f t="shared" si="39"/>
        <v>0</v>
      </c>
      <c r="BL147" s="14" t="s">
        <v>129</v>
      </c>
      <c r="BM147" s="135" t="s">
        <v>310</v>
      </c>
    </row>
    <row r="148" spans="2:65" s="1" customFormat="1" ht="16.5" customHeight="1">
      <c r="B148" s="29"/>
      <c r="C148" s="124" t="s">
        <v>217</v>
      </c>
      <c r="D148" s="124" t="s">
        <v>125</v>
      </c>
      <c r="E148" s="125" t="s">
        <v>311</v>
      </c>
      <c r="F148" s="126" t="s">
        <v>312</v>
      </c>
      <c r="G148" s="127" t="s">
        <v>128</v>
      </c>
      <c r="H148" s="128">
        <v>60</v>
      </c>
      <c r="I148" s="129"/>
      <c r="J148" s="130">
        <f t="shared" si="30"/>
        <v>0</v>
      </c>
      <c r="K148" s="126" t="s">
        <v>19</v>
      </c>
      <c r="L148" s="29"/>
      <c r="M148" s="131" t="s">
        <v>19</v>
      </c>
      <c r="N148" s="132" t="s">
        <v>45</v>
      </c>
      <c r="P148" s="133">
        <f t="shared" si="31"/>
        <v>0</v>
      </c>
      <c r="Q148" s="133">
        <v>0</v>
      </c>
      <c r="R148" s="133">
        <f t="shared" si="32"/>
        <v>0</v>
      </c>
      <c r="S148" s="133">
        <v>0</v>
      </c>
      <c r="T148" s="134">
        <f t="shared" si="33"/>
        <v>0</v>
      </c>
      <c r="AR148" s="135" t="s">
        <v>129</v>
      </c>
      <c r="AT148" s="135" t="s">
        <v>125</v>
      </c>
      <c r="AU148" s="135" t="s">
        <v>84</v>
      </c>
      <c r="AY148" s="14" t="s">
        <v>122</v>
      </c>
      <c r="BE148" s="136">
        <f t="shared" si="34"/>
        <v>0</v>
      </c>
      <c r="BF148" s="136">
        <f t="shared" si="35"/>
        <v>0</v>
      </c>
      <c r="BG148" s="136">
        <f t="shared" si="36"/>
        <v>0</v>
      </c>
      <c r="BH148" s="136">
        <f t="shared" si="37"/>
        <v>0</v>
      </c>
      <c r="BI148" s="136">
        <f t="shared" si="38"/>
        <v>0</v>
      </c>
      <c r="BJ148" s="14" t="s">
        <v>82</v>
      </c>
      <c r="BK148" s="136">
        <f t="shared" si="39"/>
        <v>0</v>
      </c>
      <c r="BL148" s="14" t="s">
        <v>129</v>
      </c>
      <c r="BM148" s="135" t="s">
        <v>313</v>
      </c>
    </row>
    <row r="149" spans="2:65" s="1" customFormat="1" ht="16.5" customHeight="1">
      <c r="B149" s="29"/>
      <c r="C149" s="124" t="s">
        <v>314</v>
      </c>
      <c r="D149" s="124" t="s">
        <v>125</v>
      </c>
      <c r="E149" s="125" t="s">
        <v>315</v>
      </c>
      <c r="F149" s="126" t="s">
        <v>316</v>
      </c>
      <c r="G149" s="127" t="s">
        <v>128</v>
      </c>
      <c r="H149" s="128">
        <v>4</v>
      </c>
      <c r="I149" s="129"/>
      <c r="J149" s="130">
        <f t="shared" si="30"/>
        <v>0</v>
      </c>
      <c r="K149" s="126" t="s">
        <v>19</v>
      </c>
      <c r="L149" s="29"/>
      <c r="M149" s="131" t="s">
        <v>19</v>
      </c>
      <c r="N149" s="132" t="s">
        <v>45</v>
      </c>
      <c r="P149" s="133">
        <f t="shared" si="31"/>
        <v>0</v>
      </c>
      <c r="Q149" s="133">
        <v>0</v>
      </c>
      <c r="R149" s="133">
        <f t="shared" si="32"/>
        <v>0</v>
      </c>
      <c r="S149" s="133">
        <v>0</v>
      </c>
      <c r="T149" s="134">
        <f t="shared" si="33"/>
        <v>0</v>
      </c>
      <c r="AR149" s="135" t="s">
        <v>129</v>
      </c>
      <c r="AT149" s="135" t="s">
        <v>125</v>
      </c>
      <c r="AU149" s="135" t="s">
        <v>84</v>
      </c>
      <c r="AY149" s="14" t="s">
        <v>122</v>
      </c>
      <c r="BE149" s="136">
        <f t="shared" si="34"/>
        <v>0</v>
      </c>
      <c r="BF149" s="136">
        <f t="shared" si="35"/>
        <v>0</v>
      </c>
      <c r="BG149" s="136">
        <f t="shared" si="36"/>
        <v>0</v>
      </c>
      <c r="BH149" s="136">
        <f t="shared" si="37"/>
        <v>0</v>
      </c>
      <c r="BI149" s="136">
        <f t="shared" si="38"/>
        <v>0</v>
      </c>
      <c r="BJ149" s="14" t="s">
        <v>82</v>
      </c>
      <c r="BK149" s="136">
        <f t="shared" si="39"/>
        <v>0</v>
      </c>
      <c r="BL149" s="14" t="s">
        <v>129</v>
      </c>
      <c r="BM149" s="135" t="s">
        <v>317</v>
      </c>
    </row>
    <row r="150" spans="2:65" s="1" customFormat="1" ht="16.5" customHeight="1">
      <c r="B150" s="29"/>
      <c r="C150" s="124" t="s">
        <v>221</v>
      </c>
      <c r="D150" s="124" t="s">
        <v>125</v>
      </c>
      <c r="E150" s="125" t="s">
        <v>318</v>
      </c>
      <c r="F150" s="126" t="s">
        <v>319</v>
      </c>
      <c r="G150" s="127" t="s">
        <v>128</v>
      </c>
      <c r="H150" s="128">
        <v>30</v>
      </c>
      <c r="I150" s="129"/>
      <c r="J150" s="130">
        <f t="shared" si="30"/>
        <v>0</v>
      </c>
      <c r="K150" s="126" t="s">
        <v>19</v>
      </c>
      <c r="L150" s="29"/>
      <c r="M150" s="131" t="s">
        <v>19</v>
      </c>
      <c r="N150" s="132" t="s">
        <v>45</v>
      </c>
      <c r="P150" s="133">
        <f t="shared" si="31"/>
        <v>0</v>
      </c>
      <c r="Q150" s="133">
        <v>0</v>
      </c>
      <c r="R150" s="133">
        <f t="shared" si="32"/>
        <v>0</v>
      </c>
      <c r="S150" s="133">
        <v>0</v>
      </c>
      <c r="T150" s="134">
        <f t="shared" si="33"/>
        <v>0</v>
      </c>
      <c r="AR150" s="135" t="s">
        <v>129</v>
      </c>
      <c r="AT150" s="135" t="s">
        <v>125</v>
      </c>
      <c r="AU150" s="135" t="s">
        <v>84</v>
      </c>
      <c r="AY150" s="14" t="s">
        <v>122</v>
      </c>
      <c r="BE150" s="136">
        <f t="shared" si="34"/>
        <v>0</v>
      </c>
      <c r="BF150" s="136">
        <f t="shared" si="35"/>
        <v>0</v>
      </c>
      <c r="BG150" s="136">
        <f t="shared" si="36"/>
        <v>0</v>
      </c>
      <c r="BH150" s="136">
        <f t="shared" si="37"/>
        <v>0</v>
      </c>
      <c r="BI150" s="136">
        <f t="shared" si="38"/>
        <v>0</v>
      </c>
      <c r="BJ150" s="14" t="s">
        <v>82</v>
      </c>
      <c r="BK150" s="136">
        <f t="shared" si="39"/>
        <v>0</v>
      </c>
      <c r="BL150" s="14" t="s">
        <v>129</v>
      </c>
      <c r="BM150" s="135" t="s">
        <v>320</v>
      </c>
    </row>
    <row r="151" spans="2:65" s="1" customFormat="1" ht="16.5" customHeight="1">
      <c r="B151" s="29"/>
      <c r="C151" s="124" t="s">
        <v>321</v>
      </c>
      <c r="D151" s="124" t="s">
        <v>125</v>
      </c>
      <c r="E151" s="125" t="s">
        <v>322</v>
      </c>
      <c r="F151" s="126" t="s">
        <v>323</v>
      </c>
      <c r="G151" s="127" t="s">
        <v>128</v>
      </c>
      <c r="H151" s="128">
        <v>2</v>
      </c>
      <c r="I151" s="129"/>
      <c r="J151" s="130">
        <f t="shared" si="30"/>
        <v>0</v>
      </c>
      <c r="K151" s="126" t="s">
        <v>19</v>
      </c>
      <c r="L151" s="29"/>
      <c r="M151" s="131" t="s">
        <v>19</v>
      </c>
      <c r="N151" s="132" t="s">
        <v>45</v>
      </c>
      <c r="P151" s="133">
        <f t="shared" si="31"/>
        <v>0</v>
      </c>
      <c r="Q151" s="133">
        <v>0</v>
      </c>
      <c r="R151" s="133">
        <f t="shared" si="32"/>
        <v>0</v>
      </c>
      <c r="S151" s="133">
        <v>0</v>
      </c>
      <c r="T151" s="134">
        <f t="shared" si="33"/>
        <v>0</v>
      </c>
      <c r="AR151" s="135" t="s">
        <v>129</v>
      </c>
      <c r="AT151" s="135" t="s">
        <v>125</v>
      </c>
      <c r="AU151" s="135" t="s">
        <v>84</v>
      </c>
      <c r="AY151" s="14" t="s">
        <v>122</v>
      </c>
      <c r="BE151" s="136">
        <f t="shared" si="34"/>
        <v>0</v>
      </c>
      <c r="BF151" s="136">
        <f t="shared" si="35"/>
        <v>0</v>
      </c>
      <c r="BG151" s="136">
        <f t="shared" si="36"/>
        <v>0</v>
      </c>
      <c r="BH151" s="136">
        <f t="shared" si="37"/>
        <v>0</v>
      </c>
      <c r="BI151" s="136">
        <f t="shared" si="38"/>
        <v>0</v>
      </c>
      <c r="BJ151" s="14" t="s">
        <v>82</v>
      </c>
      <c r="BK151" s="136">
        <f t="shared" si="39"/>
        <v>0</v>
      </c>
      <c r="BL151" s="14" t="s">
        <v>129</v>
      </c>
      <c r="BM151" s="135" t="s">
        <v>324</v>
      </c>
    </row>
    <row r="152" spans="2:65" s="1" customFormat="1" ht="16.5" customHeight="1">
      <c r="B152" s="29"/>
      <c r="C152" s="124" t="s">
        <v>224</v>
      </c>
      <c r="D152" s="124" t="s">
        <v>125</v>
      </c>
      <c r="E152" s="125" t="s">
        <v>325</v>
      </c>
      <c r="F152" s="126" t="s">
        <v>326</v>
      </c>
      <c r="G152" s="127" t="s">
        <v>128</v>
      </c>
      <c r="H152" s="128">
        <v>1</v>
      </c>
      <c r="I152" s="129"/>
      <c r="J152" s="130">
        <f t="shared" si="30"/>
        <v>0</v>
      </c>
      <c r="K152" s="126" t="s">
        <v>19</v>
      </c>
      <c r="L152" s="29"/>
      <c r="M152" s="131" t="s">
        <v>19</v>
      </c>
      <c r="N152" s="132" t="s">
        <v>45</v>
      </c>
      <c r="P152" s="133">
        <f t="shared" si="31"/>
        <v>0</v>
      </c>
      <c r="Q152" s="133">
        <v>0</v>
      </c>
      <c r="R152" s="133">
        <f t="shared" si="32"/>
        <v>0</v>
      </c>
      <c r="S152" s="133">
        <v>0</v>
      </c>
      <c r="T152" s="134">
        <f t="shared" si="33"/>
        <v>0</v>
      </c>
      <c r="AR152" s="135" t="s">
        <v>129</v>
      </c>
      <c r="AT152" s="135" t="s">
        <v>125</v>
      </c>
      <c r="AU152" s="135" t="s">
        <v>84</v>
      </c>
      <c r="AY152" s="14" t="s">
        <v>122</v>
      </c>
      <c r="BE152" s="136">
        <f t="shared" si="34"/>
        <v>0</v>
      </c>
      <c r="BF152" s="136">
        <f t="shared" si="35"/>
        <v>0</v>
      </c>
      <c r="BG152" s="136">
        <f t="shared" si="36"/>
        <v>0</v>
      </c>
      <c r="BH152" s="136">
        <f t="shared" si="37"/>
        <v>0</v>
      </c>
      <c r="BI152" s="136">
        <f t="shared" si="38"/>
        <v>0</v>
      </c>
      <c r="BJ152" s="14" t="s">
        <v>82</v>
      </c>
      <c r="BK152" s="136">
        <f t="shared" si="39"/>
        <v>0</v>
      </c>
      <c r="BL152" s="14" t="s">
        <v>129</v>
      </c>
      <c r="BM152" s="135" t="s">
        <v>327</v>
      </c>
    </row>
    <row r="153" spans="2:65" s="1" customFormat="1" ht="16.5" customHeight="1">
      <c r="B153" s="29"/>
      <c r="C153" s="124" t="s">
        <v>328</v>
      </c>
      <c r="D153" s="124" t="s">
        <v>125</v>
      </c>
      <c r="E153" s="125" t="s">
        <v>329</v>
      </c>
      <c r="F153" s="126" t="s">
        <v>330</v>
      </c>
      <c r="G153" s="127" t="s">
        <v>128</v>
      </c>
      <c r="H153" s="128">
        <v>6</v>
      </c>
      <c r="I153" s="129"/>
      <c r="J153" s="130">
        <f t="shared" si="30"/>
        <v>0</v>
      </c>
      <c r="K153" s="126" t="s">
        <v>19</v>
      </c>
      <c r="L153" s="29"/>
      <c r="M153" s="131" t="s">
        <v>19</v>
      </c>
      <c r="N153" s="132" t="s">
        <v>45</v>
      </c>
      <c r="P153" s="133">
        <f t="shared" si="31"/>
        <v>0</v>
      </c>
      <c r="Q153" s="133">
        <v>0</v>
      </c>
      <c r="R153" s="133">
        <f t="shared" si="32"/>
        <v>0</v>
      </c>
      <c r="S153" s="133">
        <v>0</v>
      </c>
      <c r="T153" s="134">
        <f t="shared" si="33"/>
        <v>0</v>
      </c>
      <c r="AR153" s="135" t="s">
        <v>129</v>
      </c>
      <c r="AT153" s="135" t="s">
        <v>125</v>
      </c>
      <c r="AU153" s="135" t="s">
        <v>84</v>
      </c>
      <c r="AY153" s="14" t="s">
        <v>122</v>
      </c>
      <c r="BE153" s="136">
        <f t="shared" si="34"/>
        <v>0</v>
      </c>
      <c r="BF153" s="136">
        <f t="shared" si="35"/>
        <v>0</v>
      </c>
      <c r="BG153" s="136">
        <f t="shared" si="36"/>
        <v>0</v>
      </c>
      <c r="BH153" s="136">
        <f t="shared" si="37"/>
        <v>0</v>
      </c>
      <c r="BI153" s="136">
        <f t="shared" si="38"/>
        <v>0</v>
      </c>
      <c r="BJ153" s="14" t="s">
        <v>82</v>
      </c>
      <c r="BK153" s="136">
        <f t="shared" si="39"/>
        <v>0</v>
      </c>
      <c r="BL153" s="14" t="s">
        <v>129</v>
      </c>
      <c r="BM153" s="135" t="s">
        <v>331</v>
      </c>
    </row>
    <row r="154" spans="2:65" s="1" customFormat="1" ht="16.5" customHeight="1">
      <c r="B154" s="29"/>
      <c r="C154" s="124" t="s">
        <v>228</v>
      </c>
      <c r="D154" s="124" t="s">
        <v>125</v>
      </c>
      <c r="E154" s="125" t="s">
        <v>332</v>
      </c>
      <c r="F154" s="126" t="s">
        <v>333</v>
      </c>
      <c r="G154" s="127" t="s">
        <v>165</v>
      </c>
      <c r="H154" s="128">
        <v>80</v>
      </c>
      <c r="I154" s="129"/>
      <c r="J154" s="130">
        <f t="shared" si="30"/>
        <v>0</v>
      </c>
      <c r="K154" s="126" t="s">
        <v>19</v>
      </c>
      <c r="L154" s="29"/>
      <c r="M154" s="131" t="s">
        <v>19</v>
      </c>
      <c r="N154" s="132" t="s">
        <v>45</v>
      </c>
      <c r="P154" s="133">
        <f t="shared" si="31"/>
        <v>0</v>
      </c>
      <c r="Q154" s="133">
        <v>0</v>
      </c>
      <c r="R154" s="133">
        <f t="shared" si="32"/>
        <v>0</v>
      </c>
      <c r="S154" s="133">
        <v>0</v>
      </c>
      <c r="T154" s="134">
        <f t="shared" si="33"/>
        <v>0</v>
      </c>
      <c r="AR154" s="135" t="s">
        <v>129</v>
      </c>
      <c r="AT154" s="135" t="s">
        <v>125</v>
      </c>
      <c r="AU154" s="135" t="s">
        <v>84</v>
      </c>
      <c r="AY154" s="14" t="s">
        <v>122</v>
      </c>
      <c r="BE154" s="136">
        <f t="shared" si="34"/>
        <v>0</v>
      </c>
      <c r="BF154" s="136">
        <f t="shared" si="35"/>
        <v>0</v>
      </c>
      <c r="BG154" s="136">
        <f t="shared" si="36"/>
        <v>0</v>
      </c>
      <c r="BH154" s="136">
        <f t="shared" si="37"/>
        <v>0</v>
      </c>
      <c r="BI154" s="136">
        <f t="shared" si="38"/>
        <v>0</v>
      </c>
      <c r="BJ154" s="14" t="s">
        <v>82</v>
      </c>
      <c r="BK154" s="136">
        <f t="shared" si="39"/>
        <v>0</v>
      </c>
      <c r="BL154" s="14" t="s">
        <v>129</v>
      </c>
      <c r="BM154" s="135" t="s">
        <v>334</v>
      </c>
    </row>
    <row r="155" spans="2:65" s="1" customFormat="1" ht="16.5" customHeight="1">
      <c r="B155" s="29"/>
      <c r="C155" s="124" t="s">
        <v>335</v>
      </c>
      <c r="D155" s="124" t="s">
        <v>125</v>
      </c>
      <c r="E155" s="125" t="s">
        <v>336</v>
      </c>
      <c r="F155" s="126" t="s">
        <v>337</v>
      </c>
      <c r="G155" s="127" t="s">
        <v>128</v>
      </c>
      <c r="H155" s="128">
        <v>1</v>
      </c>
      <c r="I155" s="129"/>
      <c r="J155" s="130">
        <f t="shared" si="30"/>
        <v>0</v>
      </c>
      <c r="K155" s="126" t="s">
        <v>19</v>
      </c>
      <c r="L155" s="29"/>
      <c r="M155" s="131" t="s">
        <v>19</v>
      </c>
      <c r="N155" s="132" t="s">
        <v>45</v>
      </c>
      <c r="P155" s="133">
        <f t="shared" si="31"/>
        <v>0</v>
      </c>
      <c r="Q155" s="133">
        <v>0</v>
      </c>
      <c r="R155" s="133">
        <f t="shared" si="32"/>
        <v>0</v>
      </c>
      <c r="S155" s="133">
        <v>0</v>
      </c>
      <c r="T155" s="134">
        <f t="shared" si="33"/>
        <v>0</v>
      </c>
      <c r="AR155" s="135" t="s">
        <v>129</v>
      </c>
      <c r="AT155" s="135" t="s">
        <v>125</v>
      </c>
      <c r="AU155" s="135" t="s">
        <v>84</v>
      </c>
      <c r="AY155" s="14" t="s">
        <v>122</v>
      </c>
      <c r="BE155" s="136">
        <f t="shared" si="34"/>
        <v>0</v>
      </c>
      <c r="BF155" s="136">
        <f t="shared" si="35"/>
        <v>0</v>
      </c>
      <c r="BG155" s="136">
        <f t="shared" si="36"/>
        <v>0</v>
      </c>
      <c r="BH155" s="136">
        <f t="shared" si="37"/>
        <v>0</v>
      </c>
      <c r="BI155" s="136">
        <f t="shared" si="38"/>
        <v>0</v>
      </c>
      <c r="BJ155" s="14" t="s">
        <v>82</v>
      </c>
      <c r="BK155" s="136">
        <f t="shared" si="39"/>
        <v>0</v>
      </c>
      <c r="BL155" s="14" t="s">
        <v>129</v>
      </c>
      <c r="BM155" s="135" t="s">
        <v>338</v>
      </c>
    </row>
    <row r="156" spans="2:65" s="1" customFormat="1" ht="16.5" customHeight="1">
      <c r="B156" s="29"/>
      <c r="C156" s="124" t="s">
        <v>231</v>
      </c>
      <c r="D156" s="124" t="s">
        <v>125</v>
      </c>
      <c r="E156" s="125" t="s">
        <v>339</v>
      </c>
      <c r="F156" s="126" t="s">
        <v>340</v>
      </c>
      <c r="G156" s="127" t="s">
        <v>341</v>
      </c>
      <c r="H156" s="128">
        <v>1</v>
      </c>
      <c r="I156" s="129"/>
      <c r="J156" s="130">
        <f t="shared" si="30"/>
        <v>0</v>
      </c>
      <c r="K156" s="126" t="s">
        <v>19</v>
      </c>
      <c r="L156" s="29"/>
      <c r="M156" s="131" t="s">
        <v>19</v>
      </c>
      <c r="N156" s="132" t="s">
        <v>45</v>
      </c>
      <c r="P156" s="133">
        <f t="shared" si="31"/>
        <v>0</v>
      </c>
      <c r="Q156" s="133">
        <v>0</v>
      </c>
      <c r="R156" s="133">
        <f t="shared" si="32"/>
        <v>0</v>
      </c>
      <c r="S156" s="133">
        <v>0</v>
      </c>
      <c r="T156" s="134">
        <f t="shared" si="33"/>
        <v>0</v>
      </c>
      <c r="AR156" s="135" t="s">
        <v>129</v>
      </c>
      <c r="AT156" s="135" t="s">
        <v>125</v>
      </c>
      <c r="AU156" s="135" t="s">
        <v>84</v>
      </c>
      <c r="AY156" s="14" t="s">
        <v>122</v>
      </c>
      <c r="BE156" s="136">
        <f t="shared" si="34"/>
        <v>0</v>
      </c>
      <c r="BF156" s="136">
        <f t="shared" si="35"/>
        <v>0</v>
      </c>
      <c r="BG156" s="136">
        <f t="shared" si="36"/>
        <v>0</v>
      </c>
      <c r="BH156" s="136">
        <f t="shared" si="37"/>
        <v>0</v>
      </c>
      <c r="BI156" s="136">
        <f t="shared" si="38"/>
        <v>0</v>
      </c>
      <c r="BJ156" s="14" t="s">
        <v>82</v>
      </c>
      <c r="BK156" s="136">
        <f t="shared" si="39"/>
        <v>0</v>
      </c>
      <c r="BL156" s="14" t="s">
        <v>129</v>
      </c>
      <c r="BM156" s="135" t="s">
        <v>342</v>
      </c>
    </row>
    <row r="157" spans="2:65" s="1" customFormat="1" ht="16.5" customHeight="1">
      <c r="B157" s="29"/>
      <c r="C157" s="124" t="s">
        <v>343</v>
      </c>
      <c r="D157" s="124" t="s">
        <v>125</v>
      </c>
      <c r="E157" s="125" t="s">
        <v>344</v>
      </c>
      <c r="F157" s="126" t="s">
        <v>345</v>
      </c>
      <c r="G157" s="127" t="s">
        <v>341</v>
      </c>
      <c r="H157" s="128">
        <v>1</v>
      </c>
      <c r="I157" s="129"/>
      <c r="J157" s="130">
        <f t="shared" si="30"/>
        <v>0</v>
      </c>
      <c r="K157" s="126" t="s">
        <v>19</v>
      </c>
      <c r="L157" s="29"/>
      <c r="M157" s="131" t="s">
        <v>19</v>
      </c>
      <c r="N157" s="132" t="s">
        <v>45</v>
      </c>
      <c r="P157" s="133">
        <f t="shared" si="31"/>
        <v>0</v>
      </c>
      <c r="Q157" s="133">
        <v>0</v>
      </c>
      <c r="R157" s="133">
        <f t="shared" si="32"/>
        <v>0</v>
      </c>
      <c r="S157" s="133">
        <v>0</v>
      </c>
      <c r="T157" s="134">
        <f t="shared" si="33"/>
        <v>0</v>
      </c>
      <c r="AR157" s="135" t="s">
        <v>129</v>
      </c>
      <c r="AT157" s="135" t="s">
        <v>125</v>
      </c>
      <c r="AU157" s="135" t="s">
        <v>84</v>
      </c>
      <c r="AY157" s="14" t="s">
        <v>122</v>
      </c>
      <c r="BE157" s="136">
        <f t="shared" si="34"/>
        <v>0</v>
      </c>
      <c r="BF157" s="136">
        <f t="shared" si="35"/>
        <v>0</v>
      </c>
      <c r="BG157" s="136">
        <f t="shared" si="36"/>
        <v>0</v>
      </c>
      <c r="BH157" s="136">
        <f t="shared" si="37"/>
        <v>0</v>
      </c>
      <c r="BI157" s="136">
        <f t="shared" si="38"/>
        <v>0</v>
      </c>
      <c r="BJ157" s="14" t="s">
        <v>82</v>
      </c>
      <c r="BK157" s="136">
        <f t="shared" si="39"/>
        <v>0</v>
      </c>
      <c r="BL157" s="14" t="s">
        <v>129</v>
      </c>
      <c r="BM157" s="135" t="s">
        <v>346</v>
      </c>
    </row>
    <row r="158" spans="2:65" s="1" customFormat="1" ht="16.5" customHeight="1">
      <c r="B158" s="29"/>
      <c r="C158" s="124" t="s">
        <v>235</v>
      </c>
      <c r="D158" s="124" t="s">
        <v>125</v>
      </c>
      <c r="E158" s="125" t="s">
        <v>347</v>
      </c>
      <c r="F158" s="126" t="s">
        <v>348</v>
      </c>
      <c r="G158" s="127" t="s">
        <v>128</v>
      </c>
      <c r="H158" s="128">
        <v>1</v>
      </c>
      <c r="I158" s="129"/>
      <c r="J158" s="130">
        <f t="shared" si="30"/>
        <v>0</v>
      </c>
      <c r="K158" s="126" t="s">
        <v>19</v>
      </c>
      <c r="L158" s="29"/>
      <c r="M158" s="131" t="s">
        <v>19</v>
      </c>
      <c r="N158" s="132" t="s">
        <v>45</v>
      </c>
      <c r="P158" s="133">
        <f t="shared" si="31"/>
        <v>0</v>
      </c>
      <c r="Q158" s="133">
        <v>0</v>
      </c>
      <c r="R158" s="133">
        <f t="shared" si="32"/>
        <v>0</v>
      </c>
      <c r="S158" s="133">
        <v>0</v>
      </c>
      <c r="T158" s="134">
        <f t="shared" si="33"/>
        <v>0</v>
      </c>
      <c r="AR158" s="135" t="s">
        <v>129</v>
      </c>
      <c r="AT158" s="135" t="s">
        <v>125</v>
      </c>
      <c r="AU158" s="135" t="s">
        <v>84</v>
      </c>
      <c r="AY158" s="14" t="s">
        <v>122</v>
      </c>
      <c r="BE158" s="136">
        <f t="shared" si="34"/>
        <v>0</v>
      </c>
      <c r="BF158" s="136">
        <f t="shared" si="35"/>
        <v>0</v>
      </c>
      <c r="BG158" s="136">
        <f t="shared" si="36"/>
        <v>0</v>
      </c>
      <c r="BH158" s="136">
        <f t="shared" si="37"/>
        <v>0</v>
      </c>
      <c r="BI158" s="136">
        <f t="shared" si="38"/>
        <v>0</v>
      </c>
      <c r="BJ158" s="14" t="s">
        <v>82</v>
      </c>
      <c r="BK158" s="136">
        <f t="shared" si="39"/>
        <v>0</v>
      </c>
      <c r="BL158" s="14" t="s">
        <v>129</v>
      </c>
      <c r="BM158" s="135" t="s">
        <v>349</v>
      </c>
    </row>
    <row r="159" spans="2:65" s="1" customFormat="1" ht="16.5" customHeight="1">
      <c r="B159" s="29"/>
      <c r="C159" s="124" t="s">
        <v>350</v>
      </c>
      <c r="D159" s="124" t="s">
        <v>125</v>
      </c>
      <c r="E159" s="125" t="s">
        <v>351</v>
      </c>
      <c r="F159" s="126" t="s">
        <v>352</v>
      </c>
      <c r="G159" s="127" t="s">
        <v>128</v>
      </c>
      <c r="H159" s="128">
        <v>2</v>
      </c>
      <c r="I159" s="129"/>
      <c r="J159" s="130">
        <f t="shared" si="30"/>
        <v>0</v>
      </c>
      <c r="K159" s="126" t="s">
        <v>19</v>
      </c>
      <c r="L159" s="29"/>
      <c r="M159" s="131" t="s">
        <v>19</v>
      </c>
      <c r="N159" s="132" t="s">
        <v>45</v>
      </c>
      <c r="P159" s="133">
        <f t="shared" si="31"/>
        <v>0</v>
      </c>
      <c r="Q159" s="133">
        <v>0</v>
      </c>
      <c r="R159" s="133">
        <f t="shared" si="32"/>
        <v>0</v>
      </c>
      <c r="S159" s="133">
        <v>0</v>
      </c>
      <c r="T159" s="134">
        <f t="shared" si="33"/>
        <v>0</v>
      </c>
      <c r="AR159" s="135" t="s">
        <v>129</v>
      </c>
      <c r="AT159" s="135" t="s">
        <v>125</v>
      </c>
      <c r="AU159" s="135" t="s">
        <v>84</v>
      </c>
      <c r="AY159" s="14" t="s">
        <v>122</v>
      </c>
      <c r="BE159" s="136">
        <f t="shared" si="34"/>
        <v>0</v>
      </c>
      <c r="BF159" s="136">
        <f t="shared" si="35"/>
        <v>0</v>
      </c>
      <c r="BG159" s="136">
        <f t="shared" si="36"/>
        <v>0</v>
      </c>
      <c r="BH159" s="136">
        <f t="shared" si="37"/>
        <v>0</v>
      </c>
      <c r="BI159" s="136">
        <f t="shared" si="38"/>
        <v>0</v>
      </c>
      <c r="BJ159" s="14" t="s">
        <v>82</v>
      </c>
      <c r="BK159" s="136">
        <f t="shared" si="39"/>
        <v>0</v>
      </c>
      <c r="BL159" s="14" t="s">
        <v>129</v>
      </c>
      <c r="BM159" s="135" t="s">
        <v>353</v>
      </c>
    </row>
    <row r="160" spans="2:65" s="1" customFormat="1" ht="16.5" customHeight="1">
      <c r="B160" s="29"/>
      <c r="C160" s="124" t="s">
        <v>238</v>
      </c>
      <c r="D160" s="124" t="s">
        <v>125</v>
      </c>
      <c r="E160" s="125" t="s">
        <v>354</v>
      </c>
      <c r="F160" s="126" t="s">
        <v>355</v>
      </c>
      <c r="G160" s="127" t="s">
        <v>177</v>
      </c>
      <c r="H160" s="128">
        <v>1</v>
      </c>
      <c r="I160" s="129"/>
      <c r="J160" s="130">
        <f t="shared" si="30"/>
        <v>0</v>
      </c>
      <c r="K160" s="126" t="s">
        <v>19</v>
      </c>
      <c r="L160" s="29"/>
      <c r="M160" s="131" t="s">
        <v>19</v>
      </c>
      <c r="N160" s="132" t="s">
        <v>45</v>
      </c>
      <c r="P160" s="133">
        <f t="shared" si="31"/>
        <v>0</v>
      </c>
      <c r="Q160" s="133">
        <v>0</v>
      </c>
      <c r="R160" s="133">
        <f t="shared" si="32"/>
        <v>0</v>
      </c>
      <c r="S160" s="133">
        <v>0</v>
      </c>
      <c r="T160" s="134">
        <f t="shared" si="33"/>
        <v>0</v>
      </c>
      <c r="AR160" s="135" t="s">
        <v>129</v>
      </c>
      <c r="AT160" s="135" t="s">
        <v>125</v>
      </c>
      <c r="AU160" s="135" t="s">
        <v>84</v>
      </c>
      <c r="AY160" s="14" t="s">
        <v>122</v>
      </c>
      <c r="BE160" s="136">
        <f t="shared" si="34"/>
        <v>0</v>
      </c>
      <c r="BF160" s="136">
        <f t="shared" si="35"/>
        <v>0</v>
      </c>
      <c r="BG160" s="136">
        <f t="shared" si="36"/>
        <v>0</v>
      </c>
      <c r="BH160" s="136">
        <f t="shared" si="37"/>
        <v>0</v>
      </c>
      <c r="BI160" s="136">
        <f t="shared" si="38"/>
        <v>0</v>
      </c>
      <c r="BJ160" s="14" t="s">
        <v>82</v>
      </c>
      <c r="BK160" s="136">
        <f t="shared" si="39"/>
        <v>0</v>
      </c>
      <c r="BL160" s="14" t="s">
        <v>129</v>
      </c>
      <c r="BM160" s="135" t="s">
        <v>356</v>
      </c>
    </row>
    <row r="161" spans="2:65" s="11" customFormat="1" ht="22.8" customHeight="1">
      <c r="B161" s="112"/>
      <c r="D161" s="113" t="s">
        <v>73</v>
      </c>
      <c r="E161" s="122" t="s">
        <v>357</v>
      </c>
      <c r="F161" s="122" t="s">
        <v>358</v>
      </c>
      <c r="I161" s="115"/>
      <c r="J161" s="123">
        <f>BK161</f>
        <v>0</v>
      </c>
      <c r="L161" s="112"/>
      <c r="M161" s="117"/>
      <c r="P161" s="118">
        <f>SUM(P162:P168)</f>
        <v>0</v>
      </c>
      <c r="R161" s="118">
        <f>SUM(R162:R168)</f>
        <v>0</v>
      </c>
      <c r="T161" s="119">
        <f>SUM(T162:T168)</f>
        <v>0</v>
      </c>
      <c r="AR161" s="113" t="s">
        <v>82</v>
      </c>
      <c r="AT161" s="120" t="s">
        <v>73</v>
      </c>
      <c r="AU161" s="120" t="s">
        <v>82</v>
      </c>
      <c r="AY161" s="113" t="s">
        <v>122</v>
      </c>
      <c r="BK161" s="121">
        <f>SUM(BK162:BK168)</f>
        <v>0</v>
      </c>
    </row>
    <row r="162" spans="2:65" s="1" customFormat="1" ht="16.5" customHeight="1">
      <c r="B162" s="29"/>
      <c r="C162" s="124" t="s">
        <v>359</v>
      </c>
      <c r="D162" s="124" t="s">
        <v>125</v>
      </c>
      <c r="E162" s="125" t="s">
        <v>360</v>
      </c>
      <c r="F162" s="126" t="s">
        <v>361</v>
      </c>
      <c r="G162" s="127" t="s">
        <v>128</v>
      </c>
      <c r="H162" s="128">
        <v>1</v>
      </c>
      <c r="I162" s="129"/>
      <c r="J162" s="130">
        <f t="shared" ref="J162:J168" si="40">ROUND(I162*H162,2)</f>
        <v>0</v>
      </c>
      <c r="K162" s="126" t="s">
        <v>19</v>
      </c>
      <c r="L162" s="29"/>
      <c r="M162" s="131" t="s">
        <v>19</v>
      </c>
      <c r="N162" s="132" t="s">
        <v>45</v>
      </c>
      <c r="P162" s="133">
        <f t="shared" ref="P162:P168" si="41">O162*H162</f>
        <v>0</v>
      </c>
      <c r="Q162" s="133">
        <v>0</v>
      </c>
      <c r="R162" s="133">
        <f t="shared" ref="R162:R168" si="42">Q162*H162</f>
        <v>0</v>
      </c>
      <c r="S162" s="133">
        <v>0</v>
      </c>
      <c r="T162" s="134">
        <f t="shared" ref="T162:T168" si="43">S162*H162</f>
        <v>0</v>
      </c>
      <c r="AR162" s="135" t="s">
        <v>129</v>
      </c>
      <c r="AT162" s="135" t="s">
        <v>125</v>
      </c>
      <c r="AU162" s="135" t="s">
        <v>84</v>
      </c>
      <c r="AY162" s="14" t="s">
        <v>122</v>
      </c>
      <c r="BE162" s="136">
        <f t="shared" ref="BE162:BE168" si="44">IF(N162="základní",J162,0)</f>
        <v>0</v>
      </c>
      <c r="BF162" s="136">
        <f t="shared" ref="BF162:BF168" si="45">IF(N162="snížená",J162,0)</f>
        <v>0</v>
      </c>
      <c r="BG162" s="136">
        <f t="shared" ref="BG162:BG168" si="46">IF(N162="zákl. přenesená",J162,0)</f>
        <v>0</v>
      </c>
      <c r="BH162" s="136">
        <f t="shared" ref="BH162:BH168" si="47">IF(N162="sníž. přenesená",J162,0)</f>
        <v>0</v>
      </c>
      <c r="BI162" s="136">
        <f t="shared" ref="BI162:BI168" si="48">IF(N162="nulová",J162,0)</f>
        <v>0</v>
      </c>
      <c r="BJ162" s="14" t="s">
        <v>82</v>
      </c>
      <c r="BK162" s="136">
        <f t="shared" ref="BK162:BK168" si="49">ROUND(I162*H162,2)</f>
        <v>0</v>
      </c>
      <c r="BL162" s="14" t="s">
        <v>129</v>
      </c>
      <c r="BM162" s="135" t="s">
        <v>362</v>
      </c>
    </row>
    <row r="163" spans="2:65" s="1" customFormat="1" ht="16.5" customHeight="1">
      <c r="B163" s="29"/>
      <c r="C163" s="124" t="s">
        <v>242</v>
      </c>
      <c r="D163" s="124" t="s">
        <v>125</v>
      </c>
      <c r="E163" s="125" t="s">
        <v>363</v>
      </c>
      <c r="F163" s="126" t="s">
        <v>364</v>
      </c>
      <c r="G163" s="127" t="s">
        <v>128</v>
      </c>
      <c r="H163" s="128">
        <v>1</v>
      </c>
      <c r="I163" s="129"/>
      <c r="J163" s="130">
        <f t="shared" si="40"/>
        <v>0</v>
      </c>
      <c r="K163" s="126" t="s">
        <v>19</v>
      </c>
      <c r="L163" s="29"/>
      <c r="M163" s="131" t="s">
        <v>19</v>
      </c>
      <c r="N163" s="132" t="s">
        <v>45</v>
      </c>
      <c r="P163" s="133">
        <f t="shared" si="41"/>
        <v>0</v>
      </c>
      <c r="Q163" s="133">
        <v>0</v>
      </c>
      <c r="R163" s="133">
        <f t="shared" si="42"/>
        <v>0</v>
      </c>
      <c r="S163" s="133">
        <v>0</v>
      </c>
      <c r="T163" s="134">
        <f t="shared" si="43"/>
        <v>0</v>
      </c>
      <c r="AR163" s="135" t="s">
        <v>129</v>
      </c>
      <c r="AT163" s="135" t="s">
        <v>125</v>
      </c>
      <c r="AU163" s="135" t="s">
        <v>84</v>
      </c>
      <c r="AY163" s="14" t="s">
        <v>122</v>
      </c>
      <c r="BE163" s="136">
        <f t="shared" si="44"/>
        <v>0</v>
      </c>
      <c r="BF163" s="136">
        <f t="shared" si="45"/>
        <v>0</v>
      </c>
      <c r="BG163" s="136">
        <f t="shared" si="46"/>
        <v>0</v>
      </c>
      <c r="BH163" s="136">
        <f t="shared" si="47"/>
        <v>0</v>
      </c>
      <c r="BI163" s="136">
        <f t="shared" si="48"/>
        <v>0</v>
      </c>
      <c r="BJ163" s="14" t="s">
        <v>82</v>
      </c>
      <c r="BK163" s="136">
        <f t="shared" si="49"/>
        <v>0</v>
      </c>
      <c r="BL163" s="14" t="s">
        <v>129</v>
      </c>
      <c r="BM163" s="135" t="s">
        <v>365</v>
      </c>
    </row>
    <row r="164" spans="2:65" s="1" customFormat="1" ht="16.5" customHeight="1">
      <c r="B164" s="29"/>
      <c r="C164" s="124" t="s">
        <v>366</v>
      </c>
      <c r="D164" s="124" t="s">
        <v>125</v>
      </c>
      <c r="E164" s="125" t="s">
        <v>367</v>
      </c>
      <c r="F164" s="126" t="s">
        <v>368</v>
      </c>
      <c r="G164" s="127" t="s">
        <v>128</v>
      </c>
      <c r="H164" s="128">
        <v>1</v>
      </c>
      <c r="I164" s="129"/>
      <c r="J164" s="130">
        <f t="shared" si="40"/>
        <v>0</v>
      </c>
      <c r="K164" s="126" t="s">
        <v>19</v>
      </c>
      <c r="L164" s="29"/>
      <c r="M164" s="131" t="s">
        <v>19</v>
      </c>
      <c r="N164" s="132" t="s">
        <v>45</v>
      </c>
      <c r="P164" s="133">
        <f t="shared" si="41"/>
        <v>0</v>
      </c>
      <c r="Q164" s="133">
        <v>0</v>
      </c>
      <c r="R164" s="133">
        <f t="shared" si="42"/>
        <v>0</v>
      </c>
      <c r="S164" s="133">
        <v>0</v>
      </c>
      <c r="T164" s="134">
        <f t="shared" si="43"/>
        <v>0</v>
      </c>
      <c r="AR164" s="135" t="s">
        <v>129</v>
      </c>
      <c r="AT164" s="135" t="s">
        <v>125</v>
      </c>
      <c r="AU164" s="135" t="s">
        <v>84</v>
      </c>
      <c r="AY164" s="14" t="s">
        <v>122</v>
      </c>
      <c r="BE164" s="136">
        <f t="shared" si="44"/>
        <v>0</v>
      </c>
      <c r="BF164" s="136">
        <f t="shared" si="45"/>
        <v>0</v>
      </c>
      <c r="BG164" s="136">
        <f t="shared" si="46"/>
        <v>0</v>
      </c>
      <c r="BH164" s="136">
        <f t="shared" si="47"/>
        <v>0</v>
      </c>
      <c r="BI164" s="136">
        <f t="shared" si="48"/>
        <v>0</v>
      </c>
      <c r="BJ164" s="14" t="s">
        <v>82</v>
      </c>
      <c r="BK164" s="136">
        <f t="shared" si="49"/>
        <v>0</v>
      </c>
      <c r="BL164" s="14" t="s">
        <v>129</v>
      </c>
      <c r="BM164" s="135" t="s">
        <v>369</v>
      </c>
    </row>
    <row r="165" spans="2:65" s="1" customFormat="1" ht="21.75" customHeight="1">
      <c r="B165" s="29"/>
      <c r="C165" s="124" t="s">
        <v>245</v>
      </c>
      <c r="D165" s="124" t="s">
        <v>125</v>
      </c>
      <c r="E165" s="125" t="s">
        <v>370</v>
      </c>
      <c r="F165" s="126" t="s">
        <v>371</v>
      </c>
      <c r="G165" s="127" t="s">
        <v>128</v>
      </c>
      <c r="H165" s="128">
        <v>1</v>
      </c>
      <c r="I165" s="129"/>
      <c r="J165" s="130">
        <f t="shared" si="40"/>
        <v>0</v>
      </c>
      <c r="K165" s="126" t="s">
        <v>19</v>
      </c>
      <c r="L165" s="29"/>
      <c r="M165" s="131" t="s">
        <v>19</v>
      </c>
      <c r="N165" s="132" t="s">
        <v>45</v>
      </c>
      <c r="P165" s="133">
        <f t="shared" si="41"/>
        <v>0</v>
      </c>
      <c r="Q165" s="133">
        <v>0</v>
      </c>
      <c r="R165" s="133">
        <f t="shared" si="42"/>
        <v>0</v>
      </c>
      <c r="S165" s="133">
        <v>0</v>
      </c>
      <c r="T165" s="134">
        <f t="shared" si="43"/>
        <v>0</v>
      </c>
      <c r="AR165" s="135" t="s">
        <v>129</v>
      </c>
      <c r="AT165" s="135" t="s">
        <v>125</v>
      </c>
      <c r="AU165" s="135" t="s">
        <v>84</v>
      </c>
      <c r="AY165" s="14" t="s">
        <v>122</v>
      </c>
      <c r="BE165" s="136">
        <f t="shared" si="44"/>
        <v>0</v>
      </c>
      <c r="BF165" s="136">
        <f t="shared" si="45"/>
        <v>0</v>
      </c>
      <c r="BG165" s="136">
        <f t="shared" si="46"/>
        <v>0</v>
      </c>
      <c r="BH165" s="136">
        <f t="shared" si="47"/>
        <v>0</v>
      </c>
      <c r="BI165" s="136">
        <f t="shared" si="48"/>
        <v>0</v>
      </c>
      <c r="BJ165" s="14" t="s">
        <v>82</v>
      </c>
      <c r="BK165" s="136">
        <f t="shared" si="49"/>
        <v>0</v>
      </c>
      <c r="BL165" s="14" t="s">
        <v>129</v>
      </c>
      <c r="BM165" s="135" t="s">
        <v>372</v>
      </c>
    </row>
    <row r="166" spans="2:65" s="1" customFormat="1" ht="16.5" customHeight="1">
      <c r="B166" s="29"/>
      <c r="C166" s="124" t="s">
        <v>373</v>
      </c>
      <c r="D166" s="124" t="s">
        <v>125</v>
      </c>
      <c r="E166" s="125" t="s">
        <v>374</v>
      </c>
      <c r="F166" s="126" t="s">
        <v>375</v>
      </c>
      <c r="G166" s="127" t="s">
        <v>128</v>
      </c>
      <c r="H166" s="128">
        <v>1</v>
      </c>
      <c r="I166" s="129"/>
      <c r="J166" s="130">
        <f t="shared" si="40"/>
        <v>0</v>
      </c>
      <c r="K166" s="126" t="s">
        <v>19</v>
      </c>
      <c r="L166" s="29"/>
      <c r="M166" s="131" t="s">
        <v>19</v>
      </c>
      <c r="N166" s="132" t="s">
        <v>45</v>
      </c>
      <c r="P166" s="133">
        <f t="shared" si="41"/>
        <v>0</v>
      </c>
      <c r="Q166" s="133">
        <v>0</v>
      </c>
      <c r="R166" s="133">
        <f t="shared" si="42"/>
        <v>0</v>
      </c>
      <c r="S166" s="133">
        <v>0</v>
      </c>
      <c r="T166" s="134">
        <f t="shared" si="43"/>
        <v>0</v>
      </c>
      <c r="AR166" s="135" t="s">
        <v>129</v>
      </c>
      <c r="AT166" s="135" t="s">
        <v>125</v>
      </c>
      <c r="AU166" s="135" t="s">
        <v>84</v>
      </c>
      <c r="AY166" s="14" t="s">
        <v>122</v>
      </c>
      <c r="BE166" s="136">
        <f t="shared" si="44"/>
        <v>0</v>
      </c>
      <c r="BF166" s="136">
        <f t="shared" si="45"/>
        <v>0</v>
      </c>
      <c r="BG166" s="136">
        <f t="shared" si="46"/>
        <v>0</v>
      </c>
      <c r="BH166" s="136">
        <f t="shared" si="47"/>
        <v>0</v>
      </c>
      <c r="BI166" s="136">
        <f t="shared" si="48"/>
        <v>0</v>
      </c>
      <c r="BJ166" s="14" t="s">
        <v>82</v>
      </c>
      <c r="BK166" s="136">
        <f t="shared" si="49"/>
        <v>0</v>
      </c>
      <c r="BL166" s="14" t="s">
        <v>129</v>
      </c>
      <c r="BM166" s="135" t="s">
        <v>376</v>
      </c>
    </row>
    <row r="167" spans="2:65" s="1" customFormat="1" ht="16.5" customHeight="1">
      <c r="B167" s="29"/>
      <c r="C167" s="124" t="s">
        <v>249</v>
      </c>
      <c r="D167" s="124" t="s">
        <v>125</v>
      </c>
      <c r="E167" s="125" t="s">
        <v>377</v>
      </c>
      <c r="F167" s="126" t="s">
        <v>378</v>
      </c>
      <c r="G167" s="127" t="s">
        <v>128</v>
      </c>
      <c r="H167" s="128">
        <v>1</v>
      </c>
      <c r="I167" s="129"/>
      <c r="J167" s="130">
        <f t="shared" si="40"/>
        <v>0</v>
      </c>
      <c r="K167" s="126" t="s">
        <v>19</v>
      </c>
      <c r="L167" s="29"/>
      <c r="M167" s="131" t="s">
        <v>19</v>
      </c>
      <c r="N167" s="132" t="s">
        <v>45</v>
      </c>
      <c r="P167" s="133">
        <f t="shared" si="41"/>
        <v>0</v>
      </c>
      <c r="Q167" s="133">
        <v>0</v>
      </c>
      <c r="R167" s="133">
        <f t="shared" si="42"/>
        <v>0</v>
      </c>
      <c r="S167" s="133">
        <v>0</v>
      </c>
      <c r="T167" s="134">
        <f t="shared" si="43"/>
        <v>0</v>
      </c>
      <c r="AR167" s="135" t="s">
        <v>129</v>
      </c>
      <c r="AT167" s="135" t="s">
        <v>125</v>
      </c>
      <c r="AU167" s="135" t="s">
        <v>84</v>
      </c>
      <c r="AY167" s="14" t="s">
        <v>122</v>
      </c>
      <c r="BE167" s="136">
        <f t="shared" si="44"/>
        <v>0</v>
      </c>
      <c r="BF167" s="136">
        <f t="shared" si="45"/>
        <v>0</v>
      </c>
      <c r="BG167" s="136">
        <f t="shared" si="46"/>
        <v>0</v>
      </c>
      <c r="BH167" s="136">
        <f t="shared" si="47"/>
        <v>0</v>
      </c>
      <c r="BI167" s="136">
        <f t="shared" si="48"/>
        <v>0</v>
      </c>
      <c r="BJ167" s="14" t="s">
        <v>82</v>
      </c>
      <c r="BK167" s="136">
        <f t="shared" si="49"/>
        <v>0</v>
      </c>
      <c r="BL167" s="14" t="s">
        <v>129</v>
      </c>
      <c r="BM167" s="135" t="s">
        <v>379</v>
      </c>
    </row>
    <row r="168" spans="2:65" s="1" customFormat="1" ht="16.5" customHeight="1">
      <c r="B168" s="29"/>
      <c r="C168" s="124" t="s">
        <v>380</v>
      </c>
      <c r="D168" s="124" t="s">
        <v>125</v>
      </c>
      <c r="E168" s="125" t="s">
        <v>381</v>
      </c>
      <c r="F168" s="126" t="s">
        <v>382</v>
      </c>
      <c r="G168" s="127" t="s">
        <v>177</v>
      </c>
      <c r="H168" s="128">
        <v>1</v>
      </c>
      <c r="I168" s="129"/>
      <c r="J168" s="130">
        <f t="shared" si="40"/>
        <v>0</v>
      </c>
      <c r="K168" s="126" t="s">
        <v>19</v>
      </c>
      <c r="L168" s="29"/>
      <c r="M168" s="131" t="s">
        <v>19</v>
      </c>
      <c r="N168" s="132" t="s">
        <v>45</v>
      </c>
      <c r="P168" s="133">
        <f t="shared" si="41"/>
        <v>0</v>
      </c>
      <c r="Q168" s="133">
        <v>0</v>
      </c>
      <c r="R168" s="133">
        <f t="shared" si="42"/>
        <v>0</v>
      </c>
      <c r="S168" s="133">
        <v>0</v>
      </c>
      <c r="T168" s="134">
        <f t="shared" si="43"/>
        <v>0</v>
      </c>
      <c r="AR168" s="135" t="s">
        <v>129</v>
      </c>
      <c r="AT168" s="135" t="s">
        <v>125</v>
      </c>
      <c r="AU168" s="135" t="s">
        <v>84</v>
      </c>
      <c r="AY168" s="14" t="s">
        <v>122</v>
      </c>
      <c r="BE168" s="136">
        <f t="shared" si="44"/>
        <v>0</v>
      </c>
      <c r="BF168" s="136">
        <f t="shared" si="45"/>
        <v>0</v>
      </c>
      <c r="BG168" s="136">
        <f t="shared" si="46"/>
        <v>0</v>
      </c>
      <c r="BH168" s="136">
        <f t="shared" si="47"/>
        <v>0</v>
      </c>
      <c r="BI168" s="136">
        <f t="shared" si="48"/>
        <v>0</v>
      </c>
      <c r="BJ168" s="14" t="s">
        <v>82</v>
      </c>
      <c r="BK168" s="136">
        <f t="shared" si="49"/>
        <v>0</v>
      </c>
      <c r="BL168" s="14" t="s">
        <v>129</v>
      </c>
      <c r="BM168" s="135" t="s">
        <v>383</v>
      </c>
    </row>
    <row r="169" spans="2:65" s="11" customFormat="1" ht="22.8" customHeight="1">
      <c r="B169" s="112"/>
      <c r="D169" s="113" t="s">
        <v>73</v>
      </c>
      <c r="E169" s="122" t="s">
        <v>384</v>
      </c>
      <c r="F169" s="122" t="s">
        <v>385</v>
      </c>
      <c r="I169" s="115"/>
      <c r="J169" s="123">
        <f>BK169</f>
        <v>0</v>
      </c>
      <c r="L169" s="112"/>
      <c r="M169" s="117"/>
      <c r="P169" s="118">
        <f>SUM(P170:P187)</f>
        <v>0</v>
      </c>
      <c r="R169" s="118">
        <f>SUM(R170:R187)</f>
        <v>0</v>
      </c>
      <c r="T169" s="119">
        <f>SUM(T170:T187)</f>
        <v>0</v>
      </c>
      <c r="AR169" s="113" t="s">
        <v>82</v>
      </c>
      <c r="AT169" s="120" t="s">
        <v>73</v>
      </c>
      <c r="AU169" s="120" t="s">
        <v>82</v>
      </c>
      <c r="AY169" s="113" t="s">
        <v>122</v>
      </c>
      <c r="BK169" s="121">
        <f>SUM(BK170:BK187)</f>
        <v>0</v>
      </c>
    </row>
    <row r="170" spans="2:65" s="1" customFormat="1" ht="90" customHeight="1">
      <c r="B170" s="29"/>
      <c r="C170" s="124" t="s">
        <v>252</v>
      </c>
      <c r="D170" s="124" t="s">
        <v>125</v>
      </c>
      <c r="E170" s="125" t="s">
        <v>386</v>
      </c>
      <c r="F170" s="126" t="s">
        <v>387</v>
      </c>
      <c r="G170" s="127" t="s">
        <v>128</v>
      </c>
      <c r="H170" s="128">
        <v>1</v>
      </c>
      <c r="I170" s="129"/>
      <c r="J170" s="130">
        <f t="shared" ref="J170:J187" si="50">ROUND(I170*H170,2)</f>
        <v>0</v>
      </c>
      <c r="K170" s="126" t="s">
        <v>19</v>
      </c>
      <c r="L170" s="29"/>
      <c r="M170" s="131" t="s">
        <v>19</v>
      </c>
      <c r="N170" s="132" t="s">
        <v>45</v>
      </c>
      <c r="P170" s="133">
        <f t="shared" ref="P170:P187" si="51">O170*H170</f>
        <v>0</v>
      </c>
      <c r="Q170" s="133">
        <v>0</v>
      </c>
      <c r="R170" s="133">
        <f t="shared" ref="R170:R187" si="52">Q170*H170</f>
        <v>0</v>
      </c>
      <c r="S170" s="133">
        <v>0</v>
      </c>
      <c r="T170" s="134">
        <f t="shared" ref="T170:T187" si="53">S170*H170</f>
        <v>0</v>
      </c>
      <c r="AR170" s="135" t="s">
        <v>129</v>
      </c>
      <c r="AT170" s="135" t="s">
        <v>125</v>
      </c>
      <c r="AU170" s="135" t="s">
        <v>84</v>
      </c>
      <c r="AY170" s="14" t="s">
        <v>122</v>
      </c>
      <c r="BE170" s="136">
        <f t="shared" ref="BE170:BE187" si="54">IF(N170="základní",J170,0)</f>
        <v>0</v>
      </c>
      <c r="BF170" s="136">
        <f t="shared" ref="BF170:BF187" si="55">IF(N170="snížená",J170,0)</f>
        <v>0</v>
      </c>
      <c r="BG170" s="136">
        <f t="shared" ref="BG170:BG187" si="56">IF(N170="zákl. přenesená",J170,0)</f>
        <v>0</v>
      </c>
      <c r="BH170" s="136">
        <f t="shared" ref="BH170:BH187" si="57">IF(N170="sníž. přenesená",J170,0)</f>
        <v>0</v>
      </c>
      <c r="BI170" s="136">
        <f t="shared" ref="BI170:BI187" si="58">IF(N170="nulová",J170,0)</f>
        <v>0</v>
      </c>
      <c r="BJ170" s="14" t="s">
        <v>82</v>
      </c>
      <c r="BK170" s="136">
        <f t="shared" ref="BK170:BK187" si="59">ROUND(I170*H170,2)</f>
        <v>0</v>
      </c>
      <c r="BL170" s="14" t="s">
        <v>129</v>
      </c>
      <c r="BM170" s="135" t="s">
        <v>388</v>
      </c>
    </row>
    <row r="171" spans="2:65" s="1" customFormat="1" ht="16.5" customHeight="1">
      <c r="B171" s="29"/>
      <c r="C171" s="124" t="s">
        <v>389</v>
      </c>
      <c r="D171" s="124" t="s">
        <v>125</v>
      </c>
      <c r="E171" s="125" t="s">
        <v>390</v>
      </c>
      <c r="F171" s="126" t="s">
        <v>391</v>
      </c>
      <c r="G171" s="127" t="s">
        <v>128</v>
      </c>
      <c r="H171" s="128">
        <v>2</v>
      </c>
      <c r="I171" s="129"/>
      <c r="J171" s="130">
        <f t="shared" si="50"/>
        <v>0</v>
      </c>
      <c r="K171" s="126" t="s">
        <v>19</v>
      </c>
      <c r="L171" s="29"/>
      <c r="M171" s="131" t="s">
        <v>19</v>
      </c>
      <c r="N171" s="132" t="s">
        <v>45</v>
      </c>
      <c r="P171" s="133">
        <f t="shared" si="51"/>
        <v>0</v>
      </c>
      <c r="Q171" s="133">
        <v>0</v>
      </c>
      <c r="R171" s="133">
        <f t="shared" si="52"/>
        <v>0</v>
      </c>
      <c r="S171" s="133">
        <v>0</v>
      </c>
      <c r="T171" s="134">
        <f t="shared" si="53"/>
        <v>0</v>
      </c>
      <c r="AR171" s="135" t="s">
        <v>129</v>
      </c>
      <c r="AT171" s="135" t="s">
        <v>125</v>
      </c>
      <c r="AU171" s="135" t="s">
        <v>84</v>
      </c>
      <c r="AY171" s="14" t="s">
        <v>122</v>
      </c>
      <c r="BE171" s="136">
        <f t="shared" si="54"/>
        <v>0</v>
      </c>
      <c r="BF171" s="136">
        <f t="shared" si="55"/>
        <v>0</v>
      </c>
      <c r="BG171" s="136">
        <f t="shared" si="56"/>
        <v>0</v>
      </c>
      <c r="BH171" s="136">
        <f t="shared" si="57"/>
        <v>0</v>
      </c>
      <c r="BI171" s="136">
        <f t="shared" si="58"/>
        <v>0</v>
      </c>
      <c r="BJ171" s="14" t="s">
        <v>82</v>
      </c>
      <c r="BK171" s="136">
        <f t="shared" si="59"/>
        <v>0</v>
      </c>
      <c r="BL171" s="14" t="s">
        <v>129</v>
      </c>
      <c r="BM171" s="135" t="s">
        <v>392</v>
      </c>
    </row>
    <row r="172" spans="2:65" s="1" customFormat="1" ht="24.15" customHeight="1">
      <c r="B172" s="29"/>
      <c r="C172" s="124" t="s">
        <v>256</v>
      </c>
      <c r="D172" s="124" t="s">
        <v>125</v>
      </c>
      <c r="E172" s="125" t="s">
        <v>393</v>
      </c>
      <c r="F172" s="126" t="s">
        <v>394</v>
      </c>
      <c r="G172" s="127" t="s">
        <v>128</v>
      </c>
      <c r="H172" s="128">
        <v>8</v>
      </c>
      <c r="I172" s="129"/>
      <c r="J172" s="130">
        <f t="shared" si="50"/>
        <v>0</v>
      </c>
      <c r="K172" s="126" t="s">
        <v>19</v>
      </c>
      <c r="L172" s="29"/>
      <c r="M172" s="131" t="s">
        <v>19</v>
      </c>
      <c r="N172" s="132" t="s">
        <v>45</v>
      </c>
      <c r="P172" s="133">
        <f t="shared" si="51"/>
        <v>0</v>
      </c>
      <c r="Q172" s="133">
        <v>0</v>
      </c>
      <c r="R172" s="133">
        <f t="shared" si="52"/>
        <v>0</v>
      </c>
      <c r="S172" s="133">
        <v>0</v>
      </c>
      <c r="T172" s="134">
        <f t="shared" si="53"/>
        <v>0</v>
      </c>
      <c r="AR172" s="135" t="s">
        <v>129</v>
      </c>
      <c r="AT172" s="135" t="s">
        <v>125</v>
      </c>
      <c r="AU172" s="135" t="s">
        <v>84</v>
      </c>
      <c r="AY172" s="14" t="s">
        <v>122</v>
      </c>
      <c r="BE172" s="136">
        <f t="shared" si="54"/>
        <v>0</v>
      </c>
      <c r="BF172" s="136">
        <f t="shared" si="55"/>
        <v>0</v>
      </c>
      <c r="BG172" s="136">
        <f t="shared" si="56"/>
        <v>0</v>
      </c>
      <c r="BH172" s="136">
        <f t="shared" si="57"/>
        <v>0</v>
      </c>
      <c r="BI172" s="136">
        <f t="shared" si="58"/>
        <v>0</v>
      </c>
      <c r="BJ172" s="14" t="s">
        <v>82</v>
      </c>
      <c r="BK172" s="136">
        <f t="shared" si="59"/>
        <v>0</v>
      </c>
      <c r="BL172" s="14" t="s">
        <v>129</v>
      </c>
      <c r="BM172" s="135" t="s">
        <v>395</v>
      </c>
    </row>
    <row r="173" spans="2:65" s="1" customFormat="1" ht="24.15" customHeight="1">
      <c r="B173" s="29"/>
      <c r="C173" s="124" t="s">
        <v>396</v>
      </c>
      <c r="D173" s="124" t="s">
        <v>125</v>
      </c>
      <c r="E173" s="125" t="s">
        <v>397</v>
      </c>
      <c r="F173" s="126" t="s">
        <v>398</v>
      </c>
      <c r="G173" s="127" t="s">
        <v>128</v>
      </c>
      <c r="H173" s="128">
        <v>2</v>
      </c>
      <c r="I173" s="129"/>
      <c r="J173" s="130">
        <f t="shared" si="50"/>
        <v>0</v>
      </c>
      <c r="K173" s="126" t="s">
        <v>19</v>
      </c>
      <c r="L173" s="29"/>
      <c r="M173" s="131" t="s">
        <v>19</v>
      </c>
      <c r="N173" s="132" t="s">
        <v>45</v>
      </c>
      <c r="P173" s="133">
        <f t="shared" si="51"/>
        <v>0</v>
      </c>
      <c r="Q173" s="133">
        <v>0</v>
      </c>
      <c r="R173" s="133">
        <f t="shared" si="52"/>
        <v>0</v>
      </c>
      <c r="S173" s="133">
        <v>0</v>
      </c>
      <c r="T173" s="134">
        <f t="shared" si="53"/>
        <v>0</v>
      </c>
      <c r="AR173" s="135" t="s">
        <v>129</v>
      </c>
      <c r="AT173" s="135" t="s">
        <v>125</v>
      </c>
      <c r="AU173" s="135" t="s">
        <v>84</v>
      </c>
      <c r="AY173" s="14" t="s">
        <v>122</v>
      </c>
      <c r="BE173" s="136">
        <f t="shared" si="54"/>
        <v>0</v>
      </c>
      <c r="BF173" s="136">
        <f t="shared" si="55"/>
        <v>0</v>
      </c>
      <c r="BG173" s="136">
        <f t="shared" si="56"/>
        <v>0</v>
      </c>
      <c r="BH173" s="136">
        <f t="shared" si="57"/>
        <v>0</v>
      </c>
      <c r="BI173" s="136">
        <f t="shared" si="58"/>
        <v>0</v>
      </c>
      <c r="BJ173" s="14" t="s">
        <v>82</v>
      </c>
      <c r="BK173" s="136">
        <f t="shared" si="59"/>
        <v>0</v>
      </c>
      <c r="BL173" s="14" t="s">
        <v>129</v>
      </c>
      <c r="BM173" s="135" t="s">
        <v>399</v>
      </c>
    </row>
    <row r="174" spans="2:65" s="1" customFormat="1" ht="16.5" customHeight="1">
      <c r="B174" s="29"/>
      <c r="C174" s="124" t="s">
        <v>259</v>
      </c>
      <c r="D174" s="124" t="s">
        <v>125</v>
      </c>
      <c r="E174" s="125" t="s">
        <v>400</v>
      </c>
      <c r="F174" s="126" t="s">
        <v>401</v>
      </c>
      <c r="G174" s="127" t="s">
        <v>128</v>
      </c>
      <c r="H174" s="128">
        <v>5</v>
      </c>
      <c r="I174" s="129"/>
      <c r="J174" s="130">
        <f t="shared" si="50"/>
        <v>0</v>
      </c>
      <c r="K174" s="126" t="s">
        <v>19</v>
      </c>
      <c r="L174" s="29"/>
      <c r="M174" s="131" t="s">
        <v>19</v>
      </c>
      <c r="N174" s="132" t="s">
        <v>45</v>
      </c>
      <c r="P174" s="133">
        <f t="shared" si="51"/>
        <v>0</v>
      </c>
      <c r="Q174" s="133">
        <v>0</v>
      </c>
      <c r="R174" s="133">
        <f t="shared" si="52"/>
        <v>0</v>
      </c>
      <c r="S174" s="133">
        <v>0</v>
      </c>
      <c r="T174" s="134">
        <f t="shared" si="53"/>
        <v>0</v>
      </c>
      <c r="AR174" s="135" t="s">
        <v>129</v>
      </c>
      <c r="AT174" s="135" t="s">
        <v>125</v>
      </c>
      <c r="AU174" s="135" t="s">
        <v>84</v>
      </c>
      <c r="AY174" s="14" t="s">
        <v>122</v>
      </c>
      <c r="BE174" s="136">
        <f t="shared" si="54"/>
        <v>0</v>
      </c>
      <c r="BF174" s="136">
        <f t="shared" si="55"/>
        <v>0</v>
      </c>
      <c r="BG174" s="136">
        <f t="shared" si="56"/>
        <v>0</v>
      </c>
      <c r="BH174" s="136">
        <f t="shared" si="57"/>
        <v>0</v>
      </c>
      <c r="BI174" s="136">
        <f t="shared" si="58"/>
        <v>0</v>
      </c>
      <c r="BJ174" s="14" t="s">
        <v>82</v>
      </c>
      <c r="BK174" s="136">
        <f t="shared" si="59"/>
        <v>0</v>
      </c>
      <c r="BL174" s="14" t="s">
        <v>129</v>
      </c>
      <c r="BM174" s="135" t="s">
        <v>402</v>
      </c>
    </row>
    <row r="175" spans="2:65" s="1" customFormat="1" ht="16.5" customHeight="1">
      <c r="B175" s="29"/>
      <c r="C175" s="124" t="s">
        <v>403</v>
      </c>
      <c r="D175" s="124" t="s">
        <v>125</v>
      </c>
      <c r="E175" s="125" t="s">
        <v>404</v>
      </c>
      <c r="F175" s="126" t="s">
        <v>405</v>
      </c>
      <c r="G175" s="127" t="s">
        <v>128</v>
      </c>
      <c r="H175" s="128">
        <v>5</v>
      </c>
      <c r="I175" s="129"/>
      <c r="J175" s="130">
        <f t="shared" si="50"/>
        <v>0</v>
      </c>
      <c r="K175" s="126" t="s">
        <v>19</v>
      </c>
      <c r="L175" s="29"/>
      <c r="M175" s="131" t="s">
        <v>19</v>
      </c>
      <c r="N175" s="132" t="s">
        <v>45</v>
      </c>
      <c r="P175" s="133">
        <f t="shared" si="51"/>
        <v>0</v>
      </c>
      <c r="Q175" s="133">
        <v>0</v>
      </c>
      <c r="R175" s="133">
        <f t="shared" si="52"/>
        <v>0</v>
      </c>
      <c r="S175" s="133">
        <v>0</v>
      </c>
      <c r="T175" s="134">
        <f t="shared" si="53"/>
        <v>0</v>
      </c>
      <c r="AR175" s="135" t="s">
        <v>129</v>
      </c>
      <c r="AT175" s="135" t="s">
        <v>125</v>
      </c>
      <c r="AU175" s="135" t="s">
        <v>84</v>
      </c>
      <c r="AY175" s="14" t="s">
        <v>122</v>
      </c>
      <c r="BE175" s="136">
        <f t="shared" si="54"/>
        <v>0</v>
      </c>
      <c r="BF175" s="136">
        <f t="shared" si="55"/>
        <v>0</v>
      </c>
      <c r="BG175" s="136">
        <f t="shared" si="56"/>
        <v>0</v>
      </c>
      <c r="BH175" s="136">
        <f t="shared" si="57"/>
        <v>0</v>
      </c>
      <c r="BI175" s="136">
        <f t="shared" si="58"/>
        <v>0</v>
      </c>
      <c r="BJ175" s="14" t="s">
        <v>82</v>
      </c>
      <c r="BK175" s="136">
        <f t="shared" si="59"/>
        <v>0</v>
      </c>
      <c r="BL175" s="14" t="s">
        <v>129</v>
      </c>
      <c r="BM175" s="135" t="s">
        <v>406</v>
      </c>
    </row>
    <row r="176" spans="2:65" s="1" customFormat="1" ht="16.5" customHeight="1">
      <c r="B176" s="29"/>
      <c r="C176" s="124" t="s">
        <v>263</v>
      </c>
      <c r="D176" s="124" t="s">
        <v>125</v>
      </c>
      <c r="E176" s="125" t="s">
        <v>407</v>
      </c>
      <c r="F176" s="126" t="s">
        <v>408</v>
      </c>
      <c r="G176" s="127" t="s">
        <v>128</v>
      </c>
      <c r="H176" s="128">
        <v>2</v>
      </c>
      <c r="I176" s="129"/>
      <c r="J176" s="130">
        <f t="shared" si="50"/>
        <v>0</v>
      </c>
      <c r="K176" s="126" t="s">
        <v>19</v>
      </c>
      <c r="L176" s="29"/>
      <c r="M176" s="131" t="s">
        <v>19</v>
      </c>
      <c r="N176" s="132" t="s">
        <v>45</v>
      </c>
      <c r="P176" s="133">
        <f t="shared" si="51"/>
        <v>0</v>
      </c>
      <c r="Q176" s="133">
        <v>0</v>
      </c>
      <c r="R176" s="133">
        <f t="shared" si="52"/>
        <v>0</v>
      </c>
      <c r="S176" s="133">
        <v>0</v>
      </c>
      <c r="T176" s="134">
        <f t="shared" si="53"/>
        <v>0</v>
      </c>
      <c r="AR176" s="135" t="s">
        <v>129</v>
      </c>
      <c r="AT176" s="135" t="s">
        <v>125</v>
      </c>
      <c r="AU176" s="135" t="s">
        <v>84</v>
      </c>
      <c r="AY176" s="14" t="s">
        <v>122</v>
      </c>
      <c r="BE176" s="136">
        <f t="shared" si="54"/>
        <v>0</v>
      </c>
      <c r="BF176" s="136">
        <f t="shared" si="55"/>
        <v>0</v>
      </c>
      <c r="BG176" s="136">
        <f t="shared" si="56"/>
        <v>0</v>
      </c>
      <c r="BH176" s="136">
        <f t="shared" si="57"/>
        <v>0</v>
      </c>
      <c r="BI176" s="136">
        <f t="shared" si="58"/>
        <v>0</v>
      </c>
      <c r="BJ176" s="14" t="s">
        <v>82</v>
      </c>
      <c r="BK176" s="136">
        <f t="shared" si="59"/>
        <v>0</v>
      </c>
      <c r="BL176" s="14" t="s">
        <v>129</v>
      </c>
      <c r="BM176" s="135" t="s">
        <v>409</v>
      </c>
    </row>
    <row r="177" spans="2:65" s="1" customFormat="1" ht="16.5" customHeight="1">
      <c r="B177" s="29"/>
      <c r="C177" s="124" t="s">
        <v>410</v>
      </c>
      <c r="D177" s="124" t="s">
        <v>125</v>
      </c>
      <c r="E177" s="125" t="s">
        <v>411</v>
      </c>
      <c r="F177" s="126" t="s">
        <v>412</v>
      </c>
      <c r="G177" s="127" t="s">
        <v>128</v>
      </c>
      <c r="H177" s="128">
        <v>1</v>
      </c>
      <c r="I177" s="129"/>
      <c r="J177" s="130">
        <f t="shared" si="50"/>
        <v>0</v>
      </c>
      <c r="K177" s="126" t="s">
        <v>19</v>
      </c>
      <c r="L177" s="29"/>
      <c r="M177" s="131" t="s">
        <v>19</v>
      </c>
      <c r="N177" s="132" t="s">
        <v>45</v>
      </c>
      <c r="P177" s="133">
        <f t="shared" si="51"/>
        <v>0</v>
      </c>
      <c r="Q177" s="133">
        <v>0</v>
      </c>
      <c r="R177" s="133">
        <f t="shared" si="52"/>
        <v>0</v>
      </c>
      <c r="S177" s="133">
        <v>0</v>
      </c>
      <c r="T177" s="134">
        <f t="shared" si="53"/>
        <v>0</v>
      </c>
      <c r="AR177" s="135" t="s">
        <v>129</v>
      </c>
      <c r="AT177" s="135" t="s">
        <v>125</v>
      </c>
      <c r="AU177" s="135" t="s">
        <v>84</v>
      </c>
      <c r="AY177" s="14" t="s">
        <v>122</v>
      </c>
      <c r="BE177" s="136">
        <f t="shared" si="54"/>
        <v>0</v>
      </c>
      <c r="BF177" s="136">
        <f t="shared" si="55"/>
        <v>0</v>
      </c>
      <c r="BG177" s="136">
        <f t="shared" si="56"/>
        <v>0</v>
      </c>
      <c r="BH177" s="136">
        <f t="shared" si="57"/>
        <v>0</v>
      </c>
      <c r="BI177" s="136">
        <f t="shared" si="58"/>
        <v>0</v>
      </c>
      <c r="BJ177" s="14" t="s">
        <v>82</v>
      </c>
      <c r="BK177" s="136">
        <f t="shared" si="59"/>
        <v>0</v>
      </c>
      <c r="BL177" s="14" t="s">
        <v>129</v>
      </c>
      <c r="BM177" s="135" t="s">
        <v>413</v>
      </c>
    </row>
    <row r="178" spans="2:65" s="1" customFormat="1" ht="16.5" customHeight="1">
      <c r="B178" s="29"/>
      <c r="C178" s="124" t="s">
        <v>266</v>
      </c>
      <c r="D178" s="124" t="s">
        <v>125</v>
      </c>
      <c r="E178" s="125" t="s">
        <v>414</v>
      </c>
      <c r="F178" s="126" t="s">
        <v>415</v>
      </c>
      <c r="G178" s="127" t="s">
        <v>128</v>
      </c>
      <c r="H178" s="128">
        <v>5</v>
      </c>
      <c r="I178" s="129"/>
      <c r="J178" s="130">
        <f t="shared" si="50"/>
        <v>0</v>
      </c>
      <c r="K178" s="126" t="s">
        <v>19</v>
      </c>
      <c r="L178" s="29"/>
      <c r="M178" s="131" t="s">
        <v>19</v>
      </c>
      <c r="N178" s="132" t="s">
        <v>45</v>
      </c>
      <c r="P178" s="133">
        <f t="shared" si="51"/>
        <v>0</v>
      </c>
      <c r="Q178" s="133">
        <v>0</v>
      </c>
      <c r="R178" s="133">
        <f t="shared" si="52"/>
        <v>0</v>
      </c>
      <c r="S178" s="133">
        <v>0</v>
      </c>
      <c r="T178" s="134">
        <f t="shared" si="53"/>
        <v>0</v>
      </c>
      <c r="AR178" s="135" t="s">
        <v>129</v>
      </c>
      <c r="AT178" s="135" t="s">
        <v>125</v>
      </c>
      <c r="AU178" s="135" t="s">
        <v>84</v>
      </c>
      <c r="AY178" s="14" t="s">
        <v>122</v>
      </c>
      <c r="BE178" s="136">
        <f t="shared" si="54"/>
        <v>0</v>
      </c>
      <c r="BF178" s="136">
        <f t="shared" si="55"/>
        <v>0</v>
      </c>
      <c r="BG178" s="136">
        <f t="shared" si="56"/>
        <v>0</v>
      </c>
      <c r="BH178" s="136">
        <f t="shared" si="57"/>
        <v>0</v>
      </c>
      <c r="BI178" s="136">
        <f t="shared" si="58"/>
        <v>0</v>
      </c>
      <c r="BJ178" s="14" t="s">
        <v>82</v>
      </c>
      <c r="BK178" s="136">
        <f t="shared" si="59"/>
        <v>0</v>
      </c>
      <c r="BL178" s="14" t="s">
        <v>129</v>
      </c>
      <c r="BM178" s="135" t="s">
        <v>416</v>
      </c>
    </row>
    <row r="179" spans="2:65" s="1" customFormat="1" ht="16.5" customHeight="1">
      <c r="B179" s="29"/>
      <c r="C179" s="124" t="s">
        <v>417</v>
      </c>
      <c r="D179" s="124" t="s">
        <v>125</v>
      </c>
      <c r="E179" s="125" t="s">
        <v>418</v>
      </c>
      <c r="F179" s="126" t="s">
        <v>419</v>
      </c>
      <c r="G179" s="127" t="s">
        <v>128</v>
      </c>
      <c r="H179" s="128">
        <v>6</v>
      </c>
      <c r="I179" s="129"/>
      <c r="J179" s="130">
        <f t="shared" si="50"/>
        <v>0</v>
      </c>
      <c r="K179" s="126" t="s">
        <v>19</v>
      </c>
      <c r="L179" s="29"/>
      <c r="M179" s="131" t="s">
        <v>19</v>
      </c>
      <c r="N179" s="132" t="s">
        <v>45</v>
      </c>
      <c r="P179" s="133">
        <f t="shared" si="51"/>
        <v>0</v>
      </c>
      <c r="Q179" s="133">
        <v>0</v>
      </c>
      <c r="R179" s="133">
        <f t="shared" si="52"/>
        <v>0</v>
      </c>
      <c r="S179" s="133">
        <v>0</v>
      </c>
      <c r="T179" s="134">
        <f t="shared" si="53"/>
        <v>0</v>
      </c>
      <c r="AR179" s="135" t="s">
        <v>129</v>
      </c>
      <c r="AT179" s="135" t="s">
        <v>125</v>
      </c>
      <c r="AU179" s="135" t="s">
        <v>84</v>
      </c>
      <c r="AY179" s="14" t="s">
        <v>122</v>
      </c>
      <c r="BE179" s="136">
        <f t="shared" si="54"/>
        <v>0</v>
      </c>
      <c r="BF179" s="136">
        <f t="shared" si="55"/>
        <v>0</v>
      </c>
      <c r="BG179" s="136">
        <f t="shared" si="56"/>
        <v>0</v>
      </c>
      <c r="BH179" s="136">
        <f t="shared" si="57"/>
        <v>0</v>
      </c>
      <c r="BI179" s="136">
        <f t="shared" si="58"/>
        <v>0</v>
      </c>
      <c r="BJ179" s="14" t="s">
        <v>82</v>
      </c>
      <c r="BK179" s="136">
        <f t="shared" si="59"/>
        <v>0</v>
      </c>
      <c r="BL179" s="14" t="s">
        <v>129</v>
      </c>
      <c r="BM179" s="135" t="s">
        <v>420</v>
      </c>
    </row>
    <row r="180" spans="2:65" s="1" customFormat="1" ht="16.5" customHeight="1">
      <c r="B180" s="29"/>
      <c r="C180" s="124" t="s">
        <v>272</v>
      </c>
      <c r="D180" s="124" t="s">
        <v>125</v>
      </c>
      <c r="E180" s="125" t="s">
        <v>421</v>
      </c>
      <c r="F180" s="126" t="s">
        <v>422</v>
      </c>
      <c r="G180" s="127" t="s">
        <v>128</v>
      </c>
      <c r="H180" s="128">
        <v>6</v>
      </c>
      <c r="I180" s="129"/>
      <c r="J180" s="130">
        <f t="shared" si="50"/>
        <v>0</v>
      </c>
      <c r="K180" s="126" t="s">
        <v>19</v>
      </c>
      <c r="L180" s="29"/>
      <c r="M180" s="131" t="s">
        <v>19</v>
      </c>
      <c r="N180" s="132" t="s">
        <v>45</v>
      </c>
      <c r="P180" s="133">
        <f t="shared" si="51"/>
        <v>0</v>
      </c>
      <c r="Q180" s="133">
        <v>0</v>
      </c>
      <c r="R180" s="133">
        <f t="shared" si="52"/>
        <v>0</v>
      </c>
      <c r="S180" s="133">
        <v>0</v>
      </c>
      <c r="T180" s="134">
        <f t="shared" si="53"/>
        <v>0</v>
      </c>
      <c r="AR180" s="135" t="s">
        <v>129</v>
      </c>
      <c r="AT180" s="135" t="s">
        <v>125</v>
      </c>
      <c r="AU180" s="135" t="s">
        <v>84</v>
      </c>
      <c r="AY180" s="14" t="s">
        <v>122</v>
      </c>
      <c r="BE180" s="136">
        <f t="shared" si="54"/>
        <v>0</v>
      </c>
      <c r="BF180" s="136">
        <f t="shared" si="55"/>
        <v>0</v>
      </c>
      <c r="BG180" s="136">
        <f t="shared" si="56"/>
        <v>0</v>
      </c>
      <c r="BH180" s="136">
        <f t="shared" si="57"/>
        <v>0</v>
      </c>
      <c r="BI180" s="136">
        <f t="shared" si="58"/>
        <v>0</v>
      </c>
      <c r="BJ180" s="14" t="s">
        <v>82</v>
      </c>
      <c r="BK180" s="136">
        <f t="shared" si="59"/>
        <v>0</v>
      </c>
      <c r="BL180" s="14" t="s">
        <v>129</v>
      </c>
      <c r="BM180" s="135" t="s">
        <v>423</v>
      </c>
    </row>
    <row r="181" spans="2:65" s="1" customFormat="1" ht="16.5" customHeight="1">
      <c r="B181" s="29"/>
      <c r="C181" s="124" t="s">
        <v>424</v>
      </c>
      <c r="D181" s="124" t="s">
        <v>125</v>
      </c>
      <c r="E181" s="125" t="s">
        <v>425</v>
      </c>
      <c r="F181" s="126" t="s">
        <v>426</v>
      </c>
      <c r="G181" s="127" t="s">
        <v>128</v>
      </c>
      <c r="H181" s="128">
        <v>1</v>
      </c>
      <c r="I181" s="129"/>
      <c r="J181" s="130">
        <f t="shared" si="50"/>
        <v>0</v>
      </c>
      <c r="K181" s="126" t="s">
        <v>19</v>
      </c>
      <c r="L181" s="29"/>
      <c r="M181" s="131" t="s">
        <v>19</v>
      </c>
      <c r="N181" s="132" t="s">
        <v>45</v>
      </c>
      <c r="P181" s="133">
        <f t="shared" si="51"/>
        <v>0</v>
      </c>
      <c r="Q181" s="133">
        <v>0</v>
      </c>
      <c r="R181" s="133">
        <f t="shared" si="52"/>
        <v>0</v>
      </c>
      <c r="S181" s="133">
        <v>0</v>
      </c>
      <c r="T181" s="134">
        <f t="shared" si="53"/>
        <v>0</v>
      </c>
      <c r="AR181" s="135" t="s">
        <v>129</v>
      </c>
      <c r="AT181" s="135" t="s">
        <v>125</v>
      </c>
      <c r="AU181" s="135" t="s">
        <v>84</v>
      </c>
      <c r="AY181" s="14" t="s">
        <v>122</v>
      </c>
      <c r="BE181" s="136">
        <f t="shared" si="54"/>
        <v>0</v>
      </c>
      <c r="BF181" s="136">
        <f t="shared" si="55"/>
        <v>0</v>
      </c>
      <c r="BG181" s="136">
        <f t="shared" si="56"/>
        <v>0</v>
      </c>
      <c r="BH181" s="136">
        <f t="shared" si="57"/>
        <v>0</v>
      </c>
      <c r="BI181" s="136">
        <f t="shared" si="58"/>
        <v>0</v>
      </c>
      <c r="BJ181" s="14" t="s">
        <v>82</v>
      </c>
      <c r="BK181" s="136">
        <f t="shared" si="59"/>
        <v>0</v>
      </c>
      <c r="BL181" s="14" t="s">
        <v>129</v>
      </c>
      <c r="BM181" s="135" t="s">
        <v>427</v>
      </c>
    </row>
    <row r="182" spans="2:65" s="1" customFormat="1" ht="16.5" customHeight="1">
      <c r="B182" s="29"/>
      <c r="C182" s="124" t="s">
        <v>275</v>
      </c>
      <c r="D182" s="124" t="s">
        <v>125</v>
      </c>
      <c r="E182" s="125" t="s">
        <v>428</v>
      </c>
      <c r="F182" s="126" t="s">
        <v>429</v>
      </c>
      <c r="G182" s="127" t="s">
        <v>128</v>
      </c>
      <c r="H182" s="128">
        <v>6</v>
      </c>
      <c r="I182" s="129"/>
      <c r="J182" s="130">
        <f t="shared" si="50"/>
        <v>0</v>
      </c>
      <c r="K182" s="126" t="s">
        <v>19</v>
      </c>
      <c r="L182" s="29"/>
      <c r="M182" s="131" t="s">
        <v>19</v>
      </c>
      <c r="N182" s="132" t="s">
        <v>45</v>
      </c>
      <c r="P182" s="133">
        <f t="shared" si="51"/>
        <v>0</v>
      </c>
      <c r="Q182" s="133">
        <v>0</v>
      </c>
      <c r="R182" s="133">
        <f t="shared" si="52"/>
        <v>0</v>
      </c>
      <c r="S182" s="133">
        <v>0</v>
      </c>
      <c r="T182" s="134">
        <f t="shared" si="53"/>
        <v>0</v>
      </c>
      <c r="AR182" s="135" t="s">
        <v>129</v>
      </c>
      <c r="AT182" s="135" t="s">
        <v>125</v>
      </c>
      <c r="AU182" s="135" t="s">
        <v>84</v>
      </c>
      <c r="AY182" s="14" t="s">
        <v>122</v>
      </c>
      <c r="BE182" s="136">
        <f t="shared" si="54"/>
        <v>0</v>
      </c>
      <c r="BF182" s="136">
        <f t="shared" si="55"/>
        <v>0</v>
      </c>
      <c r="BG182" s="136">
        <f t="shared" si="56"/>
        <v>0</v>
      </c>
      <c r="BH182" s="136">
        <f t="shared" si="57"/>
        <v>0</v>
      </c>
      <c r="BI182" s="136">
        <f t="shared" si="58"/>
        <v>0</v>
      </c>
      <c r="BJ182" s="14" t="s">
        <v>82</v>
      </c>
      <c r="BK182" s="136">
        <f t="shared" si="59"/>
        <v>0</v>
      </c>
      <c r="BL182" s="14" t="s">
        <v>129</v>
      </c>
      <c r="BM182" s="135" t="s">
        <v>430</v>
      </c>
    </row>
    <row r="183" spans="2:65" s="1" customFormat="1" ht="16.5" customHeight="1">
      <c r="B183" s="29"/>
      <c r="C183" s="124" t="s">
        <v>431</v>
      </c>
      <c r="D183" s="124" t="s">
        <v>125</v>
      </c>
      <c r="E183" s="125" t="s">
        <v>432</v>
      </c>
      <c r="F183" s="126" t="s">
        <v>433</v>
      </c>
      <c r="G183" s="127" t="s">
        <v>128</v>
      </c>
      <c r="H183" s="128">
        <v>10</v>
      </c>
      <c r="I183" s="129"/>
      <c r="J183" s="130">
        <f t="shared" si="50"/>
        <v>0</v>
      </c>
      <c r="K183" s="126" t="s">
        <v>19</v>
      </c>
      <c r="L183" s="29"/>
      <c r="M183" s="131" t="s">
        <v>19</v>
      </c>
      <c r="N183" s="132" t="s">
        <v>45</v>
      </c>
      <c r="P183" s="133">
        <f t="shared" si="51"/>
        <v>0</v>
      </c>
      <c r="Q183" s="133">
        <v>0</v>
      </c>
      <c r="R183" s="133">
        <f t="shared" si="52"/>
        <v>0</v>
      </c>
      <c r="S183" s="133">
        <v>0</v>
      </c>
      <c r="T183" s="134">
        <f t="shared" si="53"/>
        <v>0</v>
      </c>
      <c r="AR183" s="135" t="s">
        <v>129</v>
      </c>
      <c r="AT183" s="135" t="s">
        <v>125</v>
      </c>
      <c r="AU183" s="135" t="s">
        <v>84</v>
      </c>
      <c r="AY183" s="14" t="s">
        <v>122</v>
      </c>
      <c r="BE183" s="136">
        <f t="shared" si="54"/>
        <v>0</v>
      </c>
      <c r="BF183" s="136">
        <f t="shared" si="55"/>
        <v>0</v>
      </c>
      <c r="BG183" s="136">
        <f t="shared" si="56"/>
        <v>0</v>
      </c>
      <c r="BH183" s="136">
        <f t="shared" si="57"/>
        <v>0</v>
      </c>
      <c r="BI183" s="136">
        <f t="shared" si="58"/>
        <v>0</v>
      </c>
      <c r="BJ183" s="14" t="s">
        <v>82</v>
      </c>
      <c r="BK183" s="136">
        <f t="shared" si="59"/>
        <v>0</v>
      </c>
      <c r="BL183" s="14" t="s">
        <v>129</v>
      </c>
      <c r="BM183" s="135" t="s">
        <v>434</v>
      </c>
    </row>
    <row r="184" spans="2:65" s="1" customFormat="1" ht="16.5" customHeight="1">
      <c r="B184" s="29"/>
      <c r="C184" s="124" t="s">
        <v>279</v>
      </c>
      <c r="D184" s="124" t="s">
        <v>125</v>
      </c>
      <c r="E184" s="125" t="s">
        <v>435</v>
      </c>
      <c r="F184" s="126" t="s">
        <v>436</v>
      </c>
      <c r="G184" s="127" t="s">
        <v>128</v>
      </c>
      <c r="H184" s="128">
        <v>8</v>
      </c>
      <c r="I184" s="129"/>
      <c r="J184" s="130">
        <f t="shared" si="50"/>
        <v>0</v>
      </c>
      <c r="K184" s="126" t="s">
        <v>19</v>
      </c>
      <c r="L184" s="29"/>
      <c r="M184" s="131" t="s">
        <v>19</v>
      </c>
      <c r="N184" s="132" t="s">
        <v>45</v>
      </c>
      <c r="P184" s="133">
        <f t="shared" si="51"/>
        <v>0</v>
      </c>
      <c r="Q184" s="133">
        <v>0</v>
      </c>
      <c r="R184" s="133">
        <f t="shared" si="52"/>
        <v>0</v>
      </c>
      <c r="S184" s="133">
        <v>0</v>
      </c>
      <c r="T184" s="134">
        <f t="shared" si="53"/>
        <v>0</v>
      </c>
      <c r="AR184" s="135" t="s">
        <v>129</v>
      </c>
      <c r="AT184" s="135" t="s">
        <v>125</v>
      </c>
      <c r="AU184" s="135" t="s">
        <v>84</v>
      </c>
      <c r="AY184" s="14" t="s">
        <v>122</v>
      </c>
      <c r="BE184" s="136">
        <f t="shared" si="54"/>
        <v>0</v>
      </c>
      <c r="BF184" s="136">
        <f t="shared" si="55"/>
        <v>0</v>
      </c>
      <c r="BG184" s="136">
        <f t="shared" si="56"/>
        <v>0</v>
      </c>
      <c r="BH184" s="136">
        <f t="shared" si="57"/>
        <v>0</v>
      </c>
      <c r="BI184" s="136">
        <f t="shared" si="58"/>
        <v>0</v>
      </c>
      <c r="BJ184" s="14" t="s">
        <v>82</v>
      </c>
      <c r="BK184" s="136">
        <f t="shared" si="59"/>
        <v>0</v>
      </c>
      <c r="BL184" s="14" t="s">
        <v>129</v>
      </c>
      <c r="BM184" s="135" t="s">
        <v>437</v>
      </c>
    </row>
    <row r="185" spans="2:65" s="1" customFormat="1" ht="16.5" customHeight="1">
      <c r="B185" s="29"/>
      <c r="C185" s="124" t="s">
        <v>438</v>
      </c>
      <c r="D185" s="124" t="s">
        <v>125</v>
      </c>
      <c r="E185" s="125" t="s">
        <v>439</v>
      </c>
      <c r="F185" s="126" t="s">
        <v>440</v>
      </c>
      <c r="G185" s="127" t="s">
        <v>128</v>
      </c>
      <c r="H185" s="128">
        <v>5</v>
      </c>
      <c r="I185" s="129"/>
      <c r="J185" s="130">
        <f t="shared" si="50"/>
        <v>0</v>
      </c>
      <c r="K185" s="126" t="s">
        <v>19</v>
      </c>
      <c r="L185" s="29"/>
      <c r="M185" s="131" t="s">
        <v>19</v>
      </c>
      <c r="N185" s="132" t="s">
        <v>45</v>
      </c>
      <c r="P185" s="133">
        <f t="shared" si="51"/>
        <v>0</v>
      </c>
      <c r="Q185" s="133">
        <v>0</v>
      </c>
      <c r="R185" s="133">
        <f t="shared" si="52"/>
        <v>0</v>
      </c>
      <c r="S185" s="133">
        <v>0</v>
      </c>
      <c r="T185" s="134">
        <f t="shared" si="53"/>
        <v>0</v>
      </c>
      <c r="AR185" s="135" t="s">
        <v>129</v>
      </c>
      <c r="AT185" s="135" t="s">
        <v>125</v>
      </c>
      <c r="AU185" s="135" t="s">
        <v>84</v>
      </c>
      <c r="AY185" s="14" t="s">
        <v>122</v>
      </c>
      <c r="BE185" s="136">
        <f t="shared" si="54"/>
        <v>0</v>
      </c>
      <c r="BF185" s="136">
        <f t="shared" si="55"/>
        <v>0</v>
      </c>
      <c r="BG185" s="136">
        <f t="shared" si="56"/>
        <v>0</v>
      </c>
      <c r="BH185" s="136">
        <f t="shared" si="57"/>
        <v>0</v>
      </c>
      <c r="BI185" s="136">
        <f t="shared" si="58"/>
        <v>0</v>
      </c>
      <c r="BJ185" s="14" t="s">
        <v>82</v>
      </c>
      <c r="BK185" s="136">
        <f t="shared" si="59"/>
        <v>0</v>
      </c>
      <c r="BL185" s="14" t="s">
        <v>129</v>
      </c>
      <c r="BM185" s="135" t="s">
        <v>441</v>
      </c>
    </row>
    <row r="186" spans="2:65" s="1" customFormat="1" ht="16.5" customHeight="1">
      <c r="B186" s="29"/>
      <c r="C186" s="124" t="s">
        <v>282</v>
      </c>
      <c r="D186" s="124" t="s">
        <v>125</v>
      </c>
      <c r="E186" s="125" t="s">
        <v>442</v>
      </c>
      <c r="F186" s="126" t="s">
        <v>443</v>
      </c>
      <c r="G186" s="127" t="s">
        <v>177</v>
      </c>
      <c r="H186" s="128">
        <v>1</v>
      </c>
      <c r="I186" s="129"/>
      <c r="J186" s="130">
        <f t="shared" si="50"/>
        <v>0</v>
      </c>
      <c r="K186" s="126" t="s">
        <v>19</v>
      </c>
      <c r="L186" s="29"/>
      <c r="M186" s="131" t="s">
        <v>19</v>
      </c>
      <c r="N186" s="132" t="s">
        <v>45</v>
      </c>
      <c r="P186" s="133">
        <f t="shared" si="51"/>
        <v>0</v>
      </c>
      <c r="Q186" s="133">
        <v>0</v>
      </c>
      <c r="R186" s="133">
        <f t="shared" si="52"/>
        <v>0</v>
      </c>
      <c r="S186" s="133">
        <v>0</v>
      </c>
      <c r="T186" s="134">
        <f t="shared" si="53"/>
        <v>0</v>
      </c>
      <c r="AR186" s="135" t="s">
        <v>129</v>
      </c>
      <c r="AT186" s="135" t="s">
        <v>125</v>
      </c>
      <c r="AU186" s="135" t="s">
        <v>84</v>
      </c>
      <c r="AY186" s="14" t="s">
        <v>122</v>
      </c>
      <c r="BE186" s="136">
        <f t="shared" si="54"/>
        <v>0</v>
      </c>
      <c r="BF186" s="136">
        <f t="shared" si="55"/>
        <v>0</v>
      </c>
      <c r="BG186" s="136">
        <f t="shared" si="56"/>
        <v>0</v>
      </c>
      <c r="BH186" s="136">
        <f t="shared" si="57"/>
        <v>0</v>
      </c>
      <c r="BI186" s="136">
        <f t="shared" si="58"/>
        <v>0</v>
      </c>
      <c r="BJ186" s="14" t="s">
        <v>82</v>
      </c>
      <c r="BK186" s="136">
        <f t="shared" si="59"/>
        <v>0</v>
      </c>
      <c r="BL186" s="14" t="s">
        <v>129</v>
      </c>
      <c r="BM186" s="135" t="s">
        <v>444</v>
      </c>
    </row>
    <row r="187" spans="2:65" s="1" customFormat="1" ht="16.5" customHeight="1">
      <c r="B187" s="29"/>
      <c r="C187" s="124" t="s">
        <v>445</v>
      </c>
      <c r="D187" s="124" t="s">
        <v>125</v>
      </c>
      <c r="E187" s="125" t="s">
        <v>446</v>
      </c>
      <c r="F187" s="126" t="s">
        <v>447</v>
      </c>
      <c r="G187" s="127" t="s">
        <v>177</v>
      </c>
      <c r="H187" s="128">
        <v>1</v>
      </c>
      <c r="I187" s="129"/>
      <c r="J187" s="130">
        <f t="shared" si="50"/>
        <v>0</v>
      </c>
      <c r="K187" s="126" t="s">
        <v>19</v>
      </c>
      <c r="L187" s="29"/>
      <c r="M187" s="131" t="s">
        <v>19</v>
      </c>
      <c r="N187" s="132" t="s">
        <v>45</v>
      </c>
      <c r="P187" s="133">
        <f t="shared" si="51"/>
        <v>0</v>
      </c>
      <c r="Q187" s="133">
        <v>0</v>
      </c>
      <c r="R187" s="133">
        <f t="shared" si="52"/>
        <v>0</v>
      </c>
      <c r="S187" s="133">
        <v>0</v>
      </c>
      <c r="T187" s="134">
        <f t="shared" si="53"/>
        <v>0</v>
      </c>
      <c r="AR187" s="135" t="s">
        <v>129</v>
      </c>
      <c r="AT187" s="135" t="s">
        <v>125</v>
      </c>
      <c r="AU187" s="135" t="s">
        <v>84</v>
      </c>
      <c r="AY187" s="14" t="s">
        <v>122</v>
      </c>
      <c r="BE187" s="136">
        <f t="shared" si="54"/>
        <v>0</v>
      </c>
      <c r="BF187" s="136">
        <f t="shared" si="55"/>
        <v>0</v>
      </c>
      <c r="BG187" s="136">
        <f t="shared" si="56"/>
        <v>0</v>
      </c>
      <c r="BH187" s="136">
        <f t="shared" si="57"/>
        <v>0</v>
      </c>
      <c r="BI187" s="136">
        <f t="shared" si="58"/>
        <v>0</v>
      </c>
      <c r="BJ187" s="14" t="s">
        <v>82</v>
      </c>
      <c r="BK187" s="136">
        <f t="shared" si="59"/>
        <v>0</v>
      </c>
      <c r="BL187" s="14" t="s">
        <v>129</v>
      </c>
      <c r="BM187" s="135" t="s">
        <v>448</v>
      </c>
    </row>
    <row r="188" spans="2:65" s="11" customFormat="1" ht="22.8" customHeight="1">
      <c r="B188" s="112"/>
      <c r="D188" s="113" t="s">
        <v>73</v>
      </c>
      <c r="E188" s="122" t="s">
        <v>449</v>
      </c>
      <c r="F188" s="122" t="s">
        <v>450</v>
      </c>
      <c r="I188" s="115"/>
      <c r="J188" s="123">
        <f>BK188</f>
        <v>0</v>
      </c>
      <c r="L188" s="112"/>
      <c r="M188" s="117"/>
      <c r="P188" s="118">
        <f>SUM(P189:P211)</f>
        <v>0</v>
      </c>
      <c r="R188" s="118">
        <f>SUM(R189:R211)</f>
        <v>0</v>
      </c>
      <c r="T188" s="119">
        <f>SUM(T189:T211)</f>
        <v>0</v>
      </c>
      <c r="AR188" s="113" t="s">
        <v>82</v>
      </c>
      <c r="AT188" s="120" t="s">
        <v>73</v>
      </c>
      <c r="AU188" s="120" t="s">
        <v>82</v>
      </c>
      <c r="AY188" s="113" t="s">
        <v>122</v>
      </c>
      <c r="BK188" s="121">
        <f>SUM(BK189:BK211)</f>
        <v>0</v>
      </c>
    </row>
    <row r="189" spans="2:65" s="1" customFormat="1" ht="33" customHeight="1">
      <c r="B189" s="29"/>
      <c r="C189" s="124" t="s">
        <v>287</v>
      </c>
      <c r="D189" s="124" t="s">
        <v>125</v>
      </c>
      <c r="E189" s="125" t="s">
        <v>451</v>
      </c>
      <c r="F189" s="126" t="s">
        <v>452</v>
      </c>
      <c r="G189" s="127" t="s">
        <v>128</v>
      </c>
      <c r="H189" s="128">
        <v>1</v>
      </c>
      <c r="I189" s="129"/>
      <c r="J189" s="130">
        <f t="shared" ref="J189:J211" si="60">ROUND(I189*H189,2)</f>
        <v>0</v>
      </c>
      <c r="K189" s="126" t="s">
        <v>19</v>
      </c>
      <c r="L189" s="29"/>
      <c r="M189" s="131" t="s">
        <v>19</v>
      </c>
      <c r="N189" s="132" t="s">
        <v>45</v>
      </c>
      <c r="P189" s="133">
        <f t="shared" ref="P189:P211" si="61">O189*H189</f>
        <v>0</v>
      </c>
      <c r="Q189" s="133">
        <v>0</v>
      </c>
      <c r="R189" s="133">
        <f t="shared" ref="R189:R211" si="62">Q189*H189</f>
        <v>0</v>
      </c>
      <c r="S189" s="133">
        <v>0</v>
      </c>
      <c r="T189" s="134">
        <f t="shared" ref="T189:T211" si="63">S189*H189</f>
        <v>0</v>
      </c>
      <c r="AR189" s="135" t="s">
        <v>129</v>
      </c>
      <c r="AT189" s="135" t="s">
        <v>125</v>
      </c>
      <c r="AU189" s="135" t="s">
        <v>84</v>
      </c>
      <c r="AY189" s="14" t="s">
        <v>122</v>
      </c>
      <c r="BE189" s="136">
        <f t="shared" ref="BE189:BE211" si="64">IF(N189="základní",J189,0)</f>
        <v>0</v>
      </c>
      <c r="BF189" s="136">
        <f t="shared" ref="BF189:BF211" si="65">IF(N189="snížená",J189,0)</f>
        <v>0</v>
      </c>
      <c r="BG189" s="136">
        <f t="shared" ref="BG189:BG211" si="66">IF(N189="zákl. přenesená",J189,0)</f>
        <v>0</v>
      </c>
      <c r="BH189" s="136">
        <f t="shared" ref="BH189:BH211" si="67">IF(N189="sníž. přenesená",J189,0)</f>
        <v>0</v>
      </c>
      <c r="BI189" s="136">
        <f t="shared" ref="BI189:BI211" si="68">IF(N189="nulová",J189,0)</f>
        <v>0</v>
      </c>
      <c r="BJ189" s="14" t="s">
        <v>82</v>
      </c>
      <c r="BK189" s="136">
        <f t="shared" ref="BK189:BK211" si="69">ROUND(I189*H189,2)</f>
        <v>0</v>
      </c>
      <c r="BL189" s="14" t="s">
        <v>129</v>
      </c>
      <c r="BM189" s="135" t="s">
        <v>453</v>
      </c>
    </row>
    <row r="190" spans="2:65" s="1" customFormat="1" ht="24.15" customHeight="1">
      <c r="B190" s="29"/>
      <c r="C190" s="124" t="s">
        <v>454</v>
      </c>
      <c r="D190" s="124" t="s">
        <v>125</v>
      </c>
      <c r="E190" s="125" t="s">
        <v>455</v>
      </c>
      <c r="F190" s="126" t="s">
        <v>456</v>
      </c>
      <c r="G190" s="127" t="s">
        <v>128</v>
      </c>
      <c r="H190" s="128">
        <v>4</v>
      </c>
      <c r="I190" s="129"/>
      <c r="J190" s="130">
        <f t="shared" si="60"/>
        <v>0</v>
      </c>
      <c r="K190" s="126" t="s">
        <v>19</v>
      </c>
      <c r="L190" s="29"/>
      <c r="M190" s="131" t="s">
        <v>19</v>
      </c>
      <c r="N190" s="132" t="s">
        <v>45</v>
      </c>
      <c r="P190" s="133">
        <f t="shared" si="61"/>
        <v>0</v>
      </c>
      <c r="Q190" s="133">
        <v>0</v>
      </c>
      <c r="R190" s="133">
        <f t="shared" si="62"/>
        <v>0</v>
      </c>
      <c r="S190" s="133">
        <v>0</v>
      </c>
      <c r="T190" s="134">
        <f t="shared" si="63"/>
        <v>0</v>
      </c>
      <c r="AR190" s="135" t="s">
        <v>129</v>
      </c>
      <c r="AT190" s="135" t="s">
        <v>125</v>
      </c>
      <c r="AU190" s="135" t="s">
        <v>84</v>
      </c>
      <c r="AY190" s="14" t="s">
        <v>122</v>
      </c>
      <c r="BE190" s="136">
        <f t="shared" si="64"/>
        <v>0</v>
      </c>
      <c r="BF190" s="136">
        <f t="shared" si="65"/>
        <v>0</v>
      </c>
      <c r="BG190" s="136">
        <f t="shared" si="66"/>
        <v>0</v>
      </c>
      <c r="BH190" s="136">
        <f t="shared" si="67"/>
        <v>0</v>
      </c>
      <c r="BI190" s="136">
        <f t="shared" si="68"/>
        <v>0</v>
      </c>
      <c r="BJ190" s="14" t="s">
        <v>82</v>
      </c>
      <c r="BK190" s="136">
        <f t="shared" si="69"/>
        <v>0</v>
      </c>
      <c r="BL190" s="14" t="s">
        <v>129</v>
      </c>
      <c r="BM190" s="135" t="s">
        <v>457</v>
      </c>
    </row>
    <row r="191" spans="2:65" s="1" customFormat="1" ht="24.15" customHeight="1">
      <c r="B191" s="29"/>
      <c r="C191" s="124" t="s">
        <v>290</v>
      </c>
      <c r="D191" s="124" t="s">
        <v>125</v>
      </c>
      <c r="E191" s="125" t="s">
        <v>458</v>
      </c>
      <c r="F191" s="126" t="s">
        <v>459</v>
      </c>
      <c r="G191" s="127" t="s">
        <v>128</v>
      </c>
      <c r="H191" s="128">
        <v>4</v>
      </c>
      <c r="I191" s="129"/>
      <c r="J191" s="130">
        <f t="shared" si="60"/>
        <v>0</v>
      </c>
      <c r="K191" s="126" t="s">
        <v>19</v>
      </c>
      <c r="L191" s="29"/>
      <c r="M191" s="131" t="s">
        <v>19</v>
      </c>
      <c r="N191" s="132" t="s">
        <v>45</v>
      </c>
      <c r="P191" s="133">
        <f t="shared" si="61"/>
        <v>0</v>
      </c>
      <c r="Q191" s="133">
        <v>0</v>
      </c>
      <c r="R191" s="133">
        <f t="shared" si="62"/>
        <v>0</v>
      </c>
      <c r="S191" s="133">
        <v>0</v>
      </c>
      <c r="T191" s="134">
        <f t="shared" si="63"/>
        <v>0</v>
      </c>
      <c r="AR191" s="135" t="s">
        <v>129</v>
      </c>
      <c r="AT191" s="135" t="s">
        <v>125</v>
      </c>
      <c r="AU191" s="135" t="s">
        <v>84</v>
      </c>
      <c r="AY191" s="14" t="s">
        <v>122</v>
      </c>
      <c r="BE191" s="136">
        <f t="shared" si="64"/>
        <v>0</v>
      </c>
      <c r="BF191" s="136">
        <f t="shared" si="65"/>
        <v>0</v>
      </c>
      <c r="BG191" s="136">
        <f t="shared" si="66"/>
        <v>0</v>
      </c>
      <c r="BH191" s="136">
        <f t="shared" si="67"/>
        <v>0</v>
      </c>
      <c r="BI191" s="136">
        <f t="shared" si="68"/>
        <v>0</v>
      </c>
      <c r="BJ191" s="14" t="s">
        <v>82</v>
      </c>
      <c r="BK191" s="136">
        <f t="shared" si="69"/>
        <v>0</v>
      </c>
      <c r="BL191" s="14" t="s">
        <v>129</v>
      </c>
      <c r="BM191" s="135" t="s">
        <v>460</v>
      </c>
    </row>
    <row r="192" spans="2:65" s="1" customFormat="1" ht="24.15" customHeight="1">
      <c r="B192" s="29"/>
      <c r="C192" s="124" t="s">
        <v>461</v>
      </c>
      <c r="D192" s="124" t="s">
        <v>125</v>
      </c>
      <c r="E192" s="125" t="s">
        <v>462</v>
      </c>
      <c r="F192" s="126" t="s">
        <v>463</v>
      </c>
      <c r="G192" s="127" t="s">
        <v>128</v>
      </c>
      <c r="H192" s="128">
        <v>2</v>
      </c>
      <c r="I192" s="129"/>
      <c r="J192" s="130">
        <f t="shared" si="60"/>
        <v>0</v>
      </c>
      <c r="K192" s="126" t="s">
        <v>19</v>
      </c>
      <c r="L192" s="29"/>
      <c r="M192" s="131" t="s">
        <v>19</v>
      </c>
      <c r="N192" s="132" t="s">
        <v>45</v>
      </c>
      <c r="P192" s="133">
        <f t="shared" si="61"/>
        <v>0</v>
      </c>
      <c r="Q192" s="133">
        <v>0</v>
      </c>
      <c r="R192" s="133">
        <f t="shared" si="62"/>
        <v>0</v>
      </c>
      <c r="S192" s="133">
        <v>0</v>
      </c>
      <c r="T192" s="134">
        <f t="shared" si="63"/>
        <v>0</v>
      </c>
      <c r="AR192" s="135" t="s">
        <v>129</v>
      </c>
      <c r="AT192" s="135" t="s">
        <v>125</v>
      </c>
      <c r="AU192" s="135" t="s">
        <v>84</v>
      </c>
      <c r="AY192" s="14" t="s">
        <v>122</v>
      </c>
      <c r="BE192" s="136">
        <f t="shared" si="64"/>
        <v>0</v>
      </c>
      <c r="BF192" s="136">
        <f t="shared" si="65"/>
        <v>0</v>
      </c>
      <c r="BG192" s="136">
        <f t="shared" si="66"/>
        <v>0</v>
      </c>
      <c r="BH192" s="136">
        <f t="shared" si="67"/>
        <v>0</v>
      </c>
      <c r="BI192" s="136">
        <f t="shared" si="68"/>
        <v>0</v>
      </c>
      <c r="BJ192" s="14" t="s">
        <v>82</v>
      </c>
      <c r="BK192" s="136">
        <f t="shared" si="69"/>
        <v>0</v>
      </c>
      <c r="BL192" s="14" t="s">
        <v>129</v>
      </c>
      <c r="BM192" s="135" t="s">
        <v>464</v>
      </c>
    </row>
    <row r="193" spans="2:65" s="1" customFormat="1" ht="16.5" customHeight="1">
      <c r="B193" s="29"/>
      <c r="C193" s="124" t="s">
        <v>294</v>
      </c>
      <c r="D193" s="124" t="s">
        <v>125</v>
      </c>
      <c r="E193" s="125" t="s">
        <v>465</v>
      </c>
      <c r="F193" s="126" t="s">
        <v>466</v>
      </c>
      <c r="G193" s="127" t="s">
        <v>128</v>
      </c>
      <c r="H193" s="128">
        <v>1</v>
      </c>
      <c r="I193" s="129"/>
      <c r="J193" s="130">
        <f t="shared" si="60"/>
        <v>0</v>
      </c>
      <c r="K193" s="126" t="s">
        <v>19</v>
      </c>
      <c r="L193" s="29"/>
      <c r="M193" s="131" t="s">
        <v>19</v>
      </c>
      <c r="N193" s="132" t="s">
        <v>45</v>
      </c>
      <c r="P193" s="133">
        <f t="shared" si="61"/>
        <v>0</v>
      </c>
      <c r="Q193" s="133">
        <v>0</v>
      </c>
      <c r="R193" s="133">
        <f t="shared" si="62"/>
        <v>0</v>
      </c>
      <c r="S193" s="133">
        <v>0</v>
      </c>
      <c r="T193" s="134">
        <f t="shared" si="63"/>
        <v>0</v>
      </c>
      <c r="AR193" s="135" t="s">
        <v>129</v>
      </c>
      <c r="AT193" s="135" t="s">
        <v>125</v>
      </c>
      <c r="AU193" s="135" t="s">
        <v>84</v>
      </c>
      <c r="AY193" s="14" t="s">
        <v>122</v>
      </c>
      <c r="BE193" s="136">
        <f t="shared" si="64"/>
        <v>0</v>
      </c>
      <c r="BF193" s="136">
        <f t="shared" si="65"/>
        <v>0</v>
      </c>
      <c r="BG193" s="136">
        <f t="shared" si="66"/>
        <v>0</v>
      </c>
      <c r="BH193" s="136">
        <f t="shared" si="67"/>
        <v>0</v>
      </c>
      <c r="BI193" s="136">
        <f t="shared" si="68"/>
        <v>0</v>
      </c>
      <c r="BJ193" s="14" t="s">
        <v>82</v>
      </c>
      <c r="BK193" s="136">
        <f t="shared" si="69"/>
        <v>0</v>
      </c>
      <c r="BL193" s="14" t="s">
        <v>129</v>
      </c>
      <c r="BM193" s="135" t="s">
        <v>467</v>
      </c>
    </row>
    <row r="194" spans="2:65" s="1" customFormat="1" ht="16.5" customHeight="1">
      <c r="B194" s="29"/>
      <c r="C194" s="124" t="s">
        <v>468</v>
      </c>
      <c r="D194" s="124" t="s">
        <v>125</v>
      </c>
      <c r="E194" s="125" t="s">
        <v>469</v>
      </c>
      <c r="F194" s="126" t="s">
        <v>470</v>
      </c>
      <c r="G194" s="127" t="s">
        <v>128</v>
      </c>
      <c r="H194" s="128">
        <v>1</v>
      </c>
      <c r="I194" s="129"/>
      <c r="J194" s="130">
        <f t="shared" si="60"/>
        <v>0</v>
      </c>
      <c r="K194" s="126" t="s">
        <v>19</v>
      </c>
      <c r="L194" s="29"/>
      <c r="M194" s="131" t="s">
        <v>19</v>
      </c>
      <c r="N194" s="132" t="s">
        <v>45</v>
      </c>
      <c r="P194" s="133">
        <f t="shared" si="61"/>
        <v>0</v>
      </c>
      <c r="Q194" s="133">
        <v>0</v>
      </c>
      <c r="R194" s="133">
        <f t="shared" si="62"/>
        <v>0</v>
      </c>
      <c r="S194" s="133">
        <v>0</v>
      </c>
      <c r="T194" s="134">
        <f t="shared" si="63"/>
        <v>0</v>
      </c>
      <c r="AR194" s="135" t="s">
        <v>129</v>
      </c>
      <c r="AT194" s="135" t="s">
        <v>125</v>
      </c>
      <c r="AU194" s="135" t="s">
        <v>84</v>
      </c>
      <c r="AY194" s="14" t="s">
        <v>122</v>
      </c>
      <c r="BE194" s="136">
        <f t="shared" si="64"/>
        <v>0</v>
      </c>
      <c r="BF194" s="136">
        <f t="shared" si="65"/>
        <v>0</v>
      </c>
      <c r="BG194" s="136">
        <f t="shared" si="66"/>
        <v>0</v>
      </c>
      <c r="BH194" s="136">
        <f t="shared" si="67"/>
        <v>0</v>
      </c>
      <c r="BI194" s="136">
        <f t="shared" si="68"/>
        <v>0</v>
      </c>
      <c r="BJ194" s="14" t="s">
        <v>82</v>
      </c>
      <c r="BK194" s="136">
        <f t="shared" si="69"/>
        <v>0</v>
      </c>
      <c r="BL194" s="14" t="s">
        <v>129</v>
      </c>
      <c r="BM194" s="135" t="s">
        <v>471</v>
      </c>
    </row>
    <row r="195" spans="2:65" s="1" customFormat="1" ht="16.5" customHeight="1">
      <c r="B195" s="29"/>
      <c r="C195" s="124" t="s">
        <v>297</v>
      </c>
      <c r="D195" s="124" t="s">
        <v>125</v>
      </c>
      <c r="E195" s="125" t="s">
        <v>472</v>
      </c>
      <c r="F195" s="126" t="s">
        <v>473</v>
      </c>
      <c r="G195" s="127" t="s">
        <v>128</v>
      </c>
      <c r="H195" s="128">
        <v>10</v>
      </c>
      <c r="I195" s="129"/>
      <c r="J195" s="130">
        <f t="shared" si="60"/>
        <v>0</v>
      </c>
      <c r="K195" s="126" t="s">
        <v>19</v>
      </c>
      <c r="L195" s="29"/>
      <c r="M195" s="131" t="s">
        <v>19</v>
      </c>
      <c r="N195" s="132" t="s">
        <v>45</v>
      </c>
      <c r="P195" s="133">
        <f t="shared" si="61"/>
        <v>0</v>
      </c>
      <c r="Q195" s="133">
        <v>0</v>
      </c>
      <c r="R195" s="133">
        <f t="shared" si="62"/>
        <v>0</v>
      </c>
      <c r="S195" s="133">
        <v>0</v>
      </c>
      <c r="T195" s="134">
        <f t="shared" si="63"/>
        <v>0</v>
      </c>
      <c r="AR195" s="135" t="s">
        <v>129</v>
      </c>
      <c r="AT195" s="135" t="s">
        <v>125</v>
      </c>
      <c r="AU195" s="135" t="s">
        <v>84</v>
      </c>
      <c r="AY195" s="14" t="s">
        <v>122</v>
      </c>
      <c r="BE195" s="136">
        <f t="shared" si="64"/>
        <v>0</v>
      </c>
      <c r="BF195" s="136">
        <f t="shared" si="65"/>
        <v>0</v>
      </c>
      <c r="BG195" s="136">
        <f t="shared" si="66"/>
        <v>0</v>
      </c>
      <c r="BH195" s="136">
        <f t="shared" si="67"/>
        <v>0</v>
      </c>
      <c r="BI195" s="136">
        <f t="shared" si="68"/>
        <v>0</v>
      </c>
      <c r="BJ195" s="14" t="s">
        <v>82</v>
      </c>
      <c r="BK195" s="136">
        <f t="shared" si="69"/>
        <v>0</v>
      </c>
      <c r="BL195" s="14" t="s">
        <v>129</v>
      </c>
      <c r="BM195" s="135" t="s">
        <v>474</v>
      </c>
    </row>
    <row r="196" spans="2:65" s="1" customFormat="1" ht="16.5" customHeight="1">
      <c r="B196" s="29"/>
      <c r="C196" s="124" t="s">
        <v>475</v>
      </c>
      <c r="D196" s="124" t="s">
        <v>125</v>
      </c>
      <c r="E196" s="125" t="s">
        <v>476</v>
      </c>
      <c r="F196" s="126" t="s">
        <v>477</v>
      </c>
      <c r="G196" s="127" t="s">
        <v>128</v>
      </c>
      <c r="H196" s="128">
        <v>10</v>
      </c>
      <c r="I196" s="129"/>
      <c r="J196" s="130">
        <f t="shared" si="60"/>
        <v>0</v>
      </c>
      <c r="K196" s="126" t="s">
        <v>19</v>
      </c>
      <c r="L196" s="29"/>
      <c r="M196" s="131" t="s">
        <v>19</v>
      </c>
      <c r="N196" s="132" t="s">
        <v>45</v>
      </c>
      <c r="P196" s="133">
        <f t="shared" si="61"/>
        <v>0</v>
      </c>
      <c r="Q196" s="133">
        <v>0</v>
      </c>
      <c r="R196" s="133">
        <f t="shared" si="62"/>
        <v>0</v>
      </c>
      <c r="S196" s="133">
        <v>0</v>
      </c>
      <c r="T196" s="134">
        <f t="shared" si="63"/>
        <v>0</v>
      </c>
      <c r="AR196" s="135" t="s">
        <v>129</v>
      </c>
      <c r="AT196" s="135" t="s">
        <v>125</v>
      </c>
      <c r="AU196" s="135" t="s">
        <v>84</v>
      </c>
      <c r="AY196" s="14" t="s">
        <v>122</v>
      </c>
      <c r="BE196" s="136">
        <f t="shared" si="64"/>
        <v>0</v>
      </c>
      <c r="BF196" s="136">
        <f t="shared" si="65"/>
        <v>0</v>
      </c>
      <c r="BG196" s="136">
        <f t="shared" si="66"/>
        <v>0</v>
      </c>
      <c r="BH196" s="136">
        <f t="shared" si="67"/>
        <v>0</v>
      </c>
      <c r="BI196" s="136">
        <f t="shared" si="68"/>
        <v>0</v>
      </c>
      <c r="BJ196" s="14" t="s">
        <v>82</v>
      </c>
      <c r="BK196" s="136">
        <f t="shared" si="69"/>
        <v>0</v>
      </c>
      <c r="BL196" s="14" t="s">
        <v>129</v>
      </c>
      <c r="BM196" s="135" t="s">
        <v>478</v>
      </c>
    </row>
    <row r="197" spans="2:65" s="1" customFormat="1" ht="16.5" customHeight="1">
      <c r="B197" s="29"/>
      <c r="C197" s="124" t="s">
        <v>301</v>
      </c>
      <c r="D197" s="124" t="s">
        <v>125</v>
      </c>
      <c r="E197" s="125" t="s">
        <v>479</v>
      </c>
      <c r="F197" s="126" t="s">
        <v>480</v>
      </c>
      <c r="G197" s="127" t="s">
        <v>165</v>
      </c>
      <c r="H197" s="128">
        <v>100</v>
      </c>
      <c r="I197" s="129"/>
      <c r="J197" s="130">
        <f t="shared" si="60"/>
        <v>0</v>
      </c>
      <c r="K197" s="126" t="s">
        <v>19</v>
      </c>
      <c r="L197" s="29"/>
      <c r="M197" s="131" t="s">
        <v>19</v>
      </c>
      <c r="N197" s="132" t="s">
        <v>45</v>
      </c>
      <c r="P197" s="133">
        <f t="shared" si="61"/>
        <v>0</v>
      </c>
      <c r="Q197" s="133">
        <v>0</v>
      </c>
      <c r="R197" s="133">
        <f t="shared" si="62"/>
        <v>0</v>
      </c>
      <c r="S197" s="133">
        <v>0</v>
      </c>
      <c r="T197" s="134">
        <f t="shared" si="63"/>
        <v>0</v>
      </c>
      <c r="AR197" s="135" t="s">
        <v>129</v>
      </c>
      <c r="AT197" s="135" t="s">
        <v>125</v>
      </c>
      <c r="AU197" s="135" t="s">
        <v>84</v>
      </c>
      <c r="AY197" s="14" t="s">
        <v>122</v>
      </c>
      <c r="BE197" s="136">
        <f t="shared" si="64"/>
        <v>0</v>
      </c>
      <c r="BF197" s="136">
        <f t="shared" si="65"/>
        <v>0</v>
      </c>
      <c r="BG197" s="136">
        <f t="shared" si="66"/>
        <v>0</v>
      </c>
      <c r="BH197" s="136">
        <f t="shared" si="67"/>
        <v>0</v>
      </c>
      <c r="BI197" s="136">
        <f t="shared" si="68"/>
        <v>0</v>
      </c>
      <c r="BJ197" s="14" t="s">
        <v>82</v>
      </c>
      <c r="BK197" s="136">
        <f t="shared" si="69"/>
        <v>0</v>
      </c>
      <c r="BL197" s="14" t="s">
        <v>129</v>
      </c>
      <c r="BM197" s="135" t="s">
        <v>481</v>
      </c>
    </row>
    <row r="198" spans="2:65" s="1" customFormat="1" ht="16.5" customHeight="1">
      <c r="B198" s="29"/>
      <c r="C198" s="124" t="s">
        <v>482</v>
      </c>
      <c r="D198" s="124" t="s">
        <v>125</v>
      </c>
      <c r="E198" s="125" t="s">
        <v>483</v>
      </c>
      <c r="F198" s="126" t="s">
        <v>484</v>
      </c>
      <c r="G198" s="127" t="s">
        <v>128</v>
      </c>
      <c r="H198" s="128">
        <v>10</v>
      </c>
      <c r="I198" s="129"/>
      <c r="J198" s="130">
        <f t="shared" si="60"/>
        <v>0</v>
      </c>
      <c r="K198" s="126" t="s">
        <v>19</v>
      </c>
      <c r="L198" s="29"/>
      <c r="M198" s="131" t="s">
        <v>19</v>
      </c>
      <c r="N198" s="132" t="s">
        <v>45</v>
      </c>
      <c r="P198" s="133">
        <f t="shared" si="61"/>
        <v>0</v>
      </c>
      <c r="Q198" s="133">
        <v>0</v>
      </c>
      <c r="R198" s="133">
        <f t="shared" si="62"/>
        <v>0</v>
      </c>
      <c r="S198" s="133">
        <v>0</v>
      </c>
      <c r="T198" s="134">
        <f t="shared" si="63"/>
        <v>0</v>
      </c>
      <c r="AR198" s="135" t="s">
        <v>129</v>
      </c>
      <c r="AT198" s="135" t="s">
        <v>125</v>
      </c>
      <c r="AU198" s="135" t="s">
        <v>84</v>
      </c>
      <c r="AY198" s="14" t="s">
        <v>122</v>
      </c>
      <c r="BE198" s="136">
        <f t="shared" si="64"/>
        <v>0</v>
      </c>
      <c r="BF198" s="136">
        <f t="shared" si="65"/>
        <v>0</v>
      </c>
      <c r="BG198" s="136">
        <f t="shared" si="66"/>
        <v>0</v>
      </c>
      <c r="BH198" s="136">
        <f t="shared" si="67"/>
        <v>0</v>
      </c>
      <c r="BI198" s="136">
        <f t="shared" si="68"/>
        <v>0</v>
      </c>
      <c r="BJ198" s="14" t="s">
        <v>82</v>
      </c>
      <c r="BK198" s="136">
        <f t="shared" si="69"/>
        <v>0</v>
      </c>
      <c r="BL198" s="14" t="s">
        <v>129</v>
      </c>
      <c r="BM198" s="135" t="s">
        <v>485</v>
      </c>
    </row>
    <row r="199" spans="2:65" s="1" customFormat="1" ht="16.5" customHeight="1">
      <c r="B199" s="29"/>
      <c r="C199" s="124" t="s">
        <v>306</v>
      </c>
      <c r="D199" s="124" t="s">
        <v>125</v>
      </c>
      <c r="E199" s="125" t="s">
        <v>486</v>
      </c>
      <c r="F199" s="126" t="s">
        <v>487</v>
      </c>
      <c r="G199" s="127" t="s">
        <v>128</v>
      </c>
      <c r="H199" s="128">
        <v>10</v>
      </c>
      <c r="I199" s="129"/>
      <c r="J199" s="130">
        <f t="shared" si="60"/>
        <v>0</v>
      </c>
      <c r="K199" s="126" t="s">
        <v>19</v>
      </c>
      <c r="L199" s="29"/>
      <c r="M199" s="131" t="s">
        <v>19</v>
      </c>
      <c r="N199" s="132" t="s">
        <v>45</v>
      </c>
      <c r="P199" s="133">
        <f t="shared" si="61"/>
        <v>0</v>
      </c>
      <c r="Q199" s="133">
        <v>0</v>
      </c>
      <c r="R199" s="133">
        <f t="shared" si="62"/>
        <v>0</v>
      </c>
      <c r="S199" s="133">
        <v>0</v>
      </c>
      <c r="T199" s="134">
        <f t="shared" si="63"/>
        <v>0</v>
      </c>
      <c r="AR199" s="135" t="s">
        <v>129</v>
      </c>
      <c r="AT199" s="135" t="s">
        <v>125</v>
      </c>
      <c r="AU199" s="135" t="s">
        <v>84</v>
      </c>
      <c r="AY199" s="14" t="s">
        <v>122</v>
      </c>
      <c r="BE199" s="136">
        <f t="shared" si="64"/>
        <v>0</v>
      </c>
      <c r="BF199" s="136">
        <f t="shared" si="65"/>
        <v>0</v>
      </c>
      <c r="BG199" s="136">
        <f t="shared" si="66"/>
        <v>0</v>
      </c>
      <c r="BH199" s="136">
        <f t="shared" si="67"/>
        <v>0</v>
      </c>
      <c r="BI199" s="136">
        <f t="shared" si="68"/>
        <v>0</v>
      </c>
      <c r="BJ199" s="14" t="s">
        <v>82</v>
      </c>
      <c r="BK199" s="136">
        <f t="shared" si="69"/>
        <v>0</v>
      </c>
      <c r="BL199" s="14" t="s">
        <v>129</v>
      </c>
      <c r="BM199" s="135" t="s">
        <v>488</v>
      </c>
    </row>
    <row r="200" spans="2:65" s="1" customFormat="1" ht="16.5" customHeight="1">
      <c r="B200" s="29"/>
      <c r="C200" s="124" t="s">
        <v>489</v>
      </c>
      <c r="D200" s="124" t="s">
        <v>125</v>
      </c>
      <c r="E200" s="125" t="s">
        <v>490</v>
      </c>
      <c r="F200" s="126" t="s">
        <v>491</v>
      </c>
      <c r="G200" s="127" t="s">
        <v>128</v>
      </c>
      <c r="H200" s="128">
        <v>2</v>
      </c>
      <c r="I200" s="129"/>
      <c r="J200" s="130">
        <f t="shared" si="60"/>
        <v>0</v>
      </c>
      <c r="K200" s="126" t="s">
        <v>19</v>
      </c>
      <c r="L200" s="29"/>
      <c r="M200" s="131" t="s">
        <v>19</v>
      </c>
      <c r="N200" s="132" t="s">
        <v>45</v>
      </c>
      <c r="P200" s="133">
        <f t="shared" si="61"/>
        <v>0</v>
      </c>
      <c r="Q200" s="133">
        <v>0</v>
      </c>
      <c r="R200" s="133">
        <f t="shared" si="62"/>
        <v>0</v>
      </c>
      <c r="S200" s="133">
        <v>0</v>
      </c>
      <c r="T200" s="134">
        <f t="shared" si="63"/>
        <v>0</v>
      </c>
      <c r="AR200" s="135" t="s">
        <v>129</v>
      </c>
      <c r="AT200" s="135" t="s">
        <v>125</v>
      </c>
      <c r="AU200" s="135" t="s">
        <v>84</v>
      </c>
      <c r="AY200" s="14" t="s">
        <v>122</v>
      </c>
      <c r="BE200" s="136">
        <f t="shared" si="64"/>
        <v>0</v>
      </c>
      <c r="BF200" s="136">
        <f t="shared" si="65"/>
        <v>0</v>
      </c>
      <c r="BG200" s="136">
        <f t="shared" si="66"/>
        <v>0</v>
      </c>
      <c r="BH200" s="136">
        <f t="shared" si="67"/>
        <v>0</v>
      </c>
      <c r="BI200" s="136">
        <f t="shared" si="68"/>
        <v>0</v>
      </c>
      <c r="BJ200" s="14" t="s">
        <v>82</v>
      </c>
      <c r="BK200" s="136">
        <f t="shared" si="69"/>
        <v>0</v>
      </c>
      <c r="BL200" s="14" t="s">
        <v>129</v>
      </c>
      <c r="BM200" s="135" t="s">
        <v>492</v>
      </c>
    </row>
    <row r="201" spans="2:65" s="1" customFormat="1" ht="16.5" customHeight="1">
      <c r="B201" s="29"/>
      <c r="C201" s="124" t="s">
        <v>310</v>
      </c>
      <c r="D201" s="124" t="s">
        <v>125</v>
      </c>
      <c r="E201" s="125" t="s">
        <v>493</v>
      </c>
      <c r="F201" s="126" t="s">
        <v>494</v>
      </c>
      <c r="G201" s="127" t="s">
        <v>128</v>
      </c>
      <c r="H201" s="128">
        <v>4</v>
      </c>
      <c r="I201" s="129"/>
      <c r="J201" s="130">
        <f t="shared" si="60"/>
        <v>0</v>
      </c>
      <c r="K201" s="126" t="s">
        <v>19</v>
      </c>
      <c r="L201" s="29"/>
      <c r="M201" s="131" t="s">
        <v>19</v>
      </c>
      <c r="N201" s="132" t="s">
        <v>45</v>
      </c>
      <c r="P201" s="133">
        <f t="shared" si="61"/>
        <v>0</v>
      </c>
      <c r="Q201" s="133">
        <v>0</v>
      </c>
      <c r="R201" s="133">
        <f t="shared" si="62"/>
        <v>0</v>
      </c>
      <c r="S201" s="133">
        <v>0</v>
      </c>
      <c r="T201" s="134">
        <f t="shared" si="63"/>
        <v>0</v>
      </c>
      <c r="AR201" s="135" t="s">
        <v>129</v>
      </c>
      <c r="AT201" s="135" t="s">
        <v>125</v>
      </c>
      <c r="AU201" s="135" t="s">
        <v>84</v>
      </c>
      <c r="AY201" s="14" t="s">
        <v>122</v>
      </c>
      <c r="BE201" s="136">
        <f t="shared" si="64"/>
        <v>0</v>
      </c>
      <c r="BF201" s="136">
        <f t="shared" si="65"/>
        <v>0</v>
      </c>
      <c r="BG201" s="136">
        <f t="shared" si="66"/>
        <v>0</v>
      </c>
      <c r="BH201" s="136">
        <f t="shared" si="67"/>
        <v>0</v>
      </c>
      <c r="BI201" s="136">
        <f t="shared" si="68"/>
        <v>0</v>
      </c>
      <c r="BJ201" s="14" t="s">
        <v>82</v>
      </c>
      <c r="BK201" s="136">
        <f t="shared" si="69"/>
        <v>0</v>
      </c>
      <c r="BL201" s="14" t="s">
        <v>129</v>
      </c>
      <c r="BM201" s="135" t="s">
        <v>495</v>
      </c>
    </row>
    <row r="202" spans="2:65" s="1" customFormat="1" ht="16.5" customHeight="1">
      <c r="B202" s="29"/>
      <c r="C202" s="124" t="s">
        <v>496</v>
      </c>
      <c r="D202" s="124" t="s">
        <v>125</v>
      </c>
      <c r="E202" s="125" t="s">
        <v>497</v>
      </c>
      <c r="F202" s="126" t="s">
        <v>498</v>
      </c>
      <c r="G202" s="127" t="s">
        <v>128</v>
      </c>
      <c r="H202" s="128">
        <v>4</v>
      </c>
      <c r="I202" s="129"/>
      <c r="J202" s="130">
        <f t="shared" si="60"/>
        <v>0</v>
      </c>
      <c r="K202" s="126" t="s">
        <v>19</v>
      </c>
      <c r="L202" s="29"/>
      <c r="M202" s="131" t="s">
        <v>19</v>
      </c>
      <c r="N202" s="132" t="s">
        <v>45</v>
      </c>
      <c r="P202" s="133">
        <f t="shared" si="61"/>
        <v>0</v>
      </c>
      <c r="Q202" s="133">
        <v>0</v>
      </c>
      <c r="R202" s="133">
        <f t="shared" si="62"/>
        <v>0</v>
      </c>
      <c r="S202" s="133">
        <v>0</v>
      </c>
      <c r="T202" s="134">
        <f t="shared" si="63"/>
        <v>0</v>
      </c>
      <c r="AR202" s="135" t="s">
        <v>129</v>
      </c>
      <c r="AT202" s="135" t="s">
        <v>125</v>
      </c>
      <c r="AU202" s="135" t="s">
        <v>84</v>
      </c>
      <c r="AY202" s="14" t="s">
        <v>122</v>
      </c>
      <c r="BE202" s="136">
        <f t="shared" si="64"/>
        <v>0</v>
      </c>
      <c r="BF202" s="136">
        <f t="shared" si="65"/>
        <v>0</v>
      </c>
      <c r="BG202" s="136">
        <f t="shared" si="66"/>
        <v>0</v>
      </c>
      <c r="BH202" s="136">
        <f t="shared" si="67"/>
        <v>0</v>
      </c>
      <c r="BI202" s="136">
        <f t="shared" si="68"/>
        <v>0</v>
      </c>
      <c r="BJ202" s="14" t="s">
        <v>82</v>
      </c>
      <c r="BK202" s="136">
        <f t="shared" si="69"/>
        <v>0</v>
      </c>
      <c r="BL202" s="14" t="s">
        <v>129</v>
      </c>
      <c r="BM202" s="135" t="s">
        <v>499</v>
      </c>
    </row>
    <row r="203" spans="2:65" s="1" customFormat="1" ht="16.5" customHeight="1">
      <c r="B203" s="29"/>
      <c r="C203" s="124" t="s">
        <v>313</v>
      </c>
      <c r="D203" s="124" t="s">
        <v>125</v>
      </c>
      <c r="E203" s="125" t="s">
        <v>500</v>
      </c>
      <c r="F203" s="126" t="s">
        <v>501</v>
      </c>
      <c r="G203" s="127" t="s">
        <v>128</v>
      </c>
      <c r="H203" s="128">
        <v>1</v>
      </c>
      <c r="I203" s="129"/>
      <c r="J203" s="130">
        <f t="shared" si="60"/>
        <v>0</v>
      </c>
      <c r="K203" s="126" t="s">
        <v>19</v>
      </c>
      <c r="L203" s="29"/>
      <c r="M203" s="131" t="s">
        <v>19</v>
      </c>
      <c r="N203" s="132" t="s">
        <v>45</v>
      </c>
      <c r="P203" s="133">
        <f t="shared" si="61"/>
        <v>0</v>
      </c>
      <c r="Q203" s="133">
        <v>0</v>
      </c>
      <c r="R203" s="133">
        <f t="shared" si="62"/>
        <v>0</v>
      </c>
      <c r="S203" s="133">
        <v>0</v>
      </c>
      <c r="T203" s="134">
        <f t="shared" si="63"/>
        <v>0</v>
      </c>
      <c r="AR203" s="135" t="s">
        <v>129</v>
      </c>
      <c r="AT203" s="135" t="s">
        <v>125</v>
      </c>
      <c r="AU203" s="135" t="s">
        <v>84</v>
      </c>
      <c r="AY203" s="14" t="s">
        <v>122</v>
      </c>
      <c r="BE203" s="136">
        <f t="shared" si="64"/>
        <v>0</v>
      </c>
      <c r="BF203" s="136">
        <f t="shared" si="65"/>
        <v>0</v>
      </c>
      <c r="BG203" s="136">
        <f t="shared" si="66"/>
        <v>0</v>
      </c>
      <c r="BH203" s="136">
        <f t="shared" si="67"/>
        <v>0</v>
      </c>
      <c r="BI203" s="136">
        <f t="shared" si="68"/>
        <v>0</v>
      </c>
      <c r="BJ203" s="14" t="s">
        <v>82</v>
      </c>
      <c r="BK203" s="136">
        <f t="shared" si="69"/>
        <v>0</v>
      </c>
      <c r="BL203" s="14" t="s">
        <v>129</v>
      </c>
      <c r="BM203" s="135" t="s">
        <v>502</v>
      </c>
    </row>
    <row r="204" spans="2:65" s="1" customFormat="1" ht="16.5" customHeight="1">
      <c r="B204" s="29"/>
      <c r="C204" s="124" t="s">
        <v>503</v>
      </c>
      <c r="D204" s="124" t="s">
        <v>125</v>
      </c>
      <c r="E204" s="125" t="s">
        <v>504</v>
      </c>
      <c r="F204" s="126" t="s">
        <v>505</v>
      </c>
      <c r="G204" s="127" t="s">
        <v>177</v>
      </c>
      <c r="H204" s="128">
        <v>1</v>
      </c>
      <c r="I204" s="129"/>
      <c r="J204" s="130">
        <f t="shared" si="60"/>
        <v>0</v>
      </c>
      <c r="K204" s="126" t="s">
        <v>19</v>
      </c>
      <c r="L204" s="29"/>
      <c r="M204" s="131" t="s">
        <v>19</v>
      </c>
      <c r="N204" s="132" t="s">
        <v>45</v>
      </c>
      <c r="P204" s="133">
        <f t="shared" si="61"/>
        <v>0</v>
      </c>
      <c r="Q204" s="133">
        <v>0</v>
      </c>
      <c r="R204" s="133">
        <f t="shared" si="62"/>
        <v>0</v>
      </c>
      <c r="S204" s="133">
        <v>0</v>
      </c>
      <c r="T204" s="134">
        <f t="shared" si="63"/>
        <v>0</v>
      </c>
      <c r="AR204" s="135" t="s">
        <v>129</v>
      </c>
      <c r="AT204" s="135" t="s">
        <v>125</v>
      </c>
      <c r="AU204" s="135" t="s">
        <v>84</v>
      </c>
      <c r="AY204" s="14" t="s">
        <v>122</v>
      </c>
      <c r="BE204" s="136">
        <f t="shared" si="64"/>
        <v>0</v>
      </c>
      <c r="BF204" s="136">
        <f t="shared" si="65"/>
        <v>0</v>
      </c>
      <c r="BG204" s="136">
        <f t="shared" si="66"/>
        <v>0</v>
      </c>
      <c r="BH204" s="136">
        <f t="shared" si="67"/>
        <v>0</v>
      </c>
      <c r="BI204" s="136">
        <f t="shared" si="68"/>
        <v>0</v>
      </c>
      <c r="BJ204" s="14" t="s">
        <v>82</v>
      </c>
      <c r="BK204" s="136">
        <f t="shared" si="69"/>
        <v>0</v>
      </c>
      <c r="BL204" s="14" t="s">
        <v>129</v>
      </c>
      <c r="BM204" s="135" t="s">
        <v>506</v>
      </c>
    </row>
    <row r="205" spans="2:65" s="1" customFormat="1" ht="16.5" customHeight="1">
      <c r="B205" s="29"/>
      <c r="C205" s="124" t="s">
        <v>317</v>
      </c>
      <c r="D205" s="124" t="s">
        <v>125</v>
      </c>
      <c r="E205" s="125" t="s">
        <v>507</v>
      </c>
      <c r="F205" s="126" t="s">
        <v>508</v>
      </c>
      <c r="G205" s="127" t="s">
        <v>177</v>
      </c>
      <c r="H205" s="128">
        <v>1</v>
      </c>
      <c r="I205" s="129"/>
      <c r="J205" s="130">
        <f t="shared" si="60"/>
        <v>0</v>
      </c>
      <c r="K205" s="126" t="s">
        <v>19</v>
      </c>
      <c r="L205" s="29"/>
      <c r="M205" s="131" t="s">
        <v>19</v>
      </c>
      <c r="N205" s="132" t="s">
        <v>45</v>
      </c>
      <c r="P205" s="133">
        <f t="shared" si="61"/>
        <v>0</v>
      </c>
      <c r="Q205" s="133">
        <v>0</v>
      </c>
      <c r="R205" s="133">
        <f t="shared" si="62"/>
        <v>0</v>
      </c>
      <c r="S205" s="133">
        <v>0</v>
      </c>
      <c r="T205" s="134">
        <f t="shared" si="63"/>
        <v>0</v>
      </c>
      <c r="AR205" s="135" t="s">
        <v>129</v>
      </c>
      <c r="AT205" s="135" t="s">
        <v>125</v>
      </c>
      <c r="AU205" s="135" t="s">
        <v>84</v>
      </c>
      <c r="AY205" s="14" t="s">
        <v>122</v>
      </c>
      <c r="BE205" s="136">
        <f t="shared" si="64"/>
        <v>0</v>
      </c>
      <c r="BF205" s="136">
        <f t="shared" si="65"/>
        <v>0</v>
      </c>
      <c r="BG205" s="136">
        <f t="shared" si="66"/>
        <v>0</v>
      </c>
      <c r="BH205" s="136">
        <f t="shared" si="67"/>
        <v>0</v>
      </c>
      <c r="BI205" s="136">
        <f t="shared" si="68"/>
        <v>0</v>
      </c>
      <c r="BJ205" s="14" t="s">
        <v>82</v>
      </c>
      <c r="BK205" s="136">
        <f t="shared" si="69"/>
        <v>0</v>
      </c>
      <c r="BL205" s="14" t="s">
        <v>129</v>
      </c>
      <c r="BM205" s="135" t="s">
        <v>509</v>
      </c>
    </row>
    <row r="206" spans="2:65" s="1" customFormat="1" ht="16.5" customHeight="1">
      <c r="B206" s="29"/>
      <c r="C206" s="124" t="s">
        <v>510</v>
      </c>
      <c r="D206" s="124" t="s">
        <v>125</v>
      </c>
      <c r="E206" s="125" t="s">
        <v>511</v>
      </c>
      <c r="F206" s="126" t="s">
        <v>512</v>
      </c>
      <c r="G206" s="127" t="s">
        <v>128</v>
      </c>
      <c r="H206" s="128">
        <v>2</v>
      </c>
      <c r="I206" s="129"/>
      <c r="J206" s="130">
        <f t="shared" si="60"/>
        <v>0</v>
      </c>
      <c r="K206" s="126" t="s">
        <v>19</v>
      </c>
      <c r="L206" s="29"/>
      <c r="M206" s="131" t="s">
        <v>19</v>
      </c>
      <c r="N206" s="132" t="s">
        <v>45</v>
      </c>
      <c r="P206" s="133">
        <f t="shared" si="61"/>
        <v>0</v>
      </c>
      <c r="Q206" s="133">
        <v>0</v>
      </c>
      <c r="R206" s="133">
        <f t="shared" si="62"/>
        <v>0</v>
      </c>
      <c r="S206" s="133">
        <v>0</v>
      </c>
      <c r="T206" s="134">
        <f t="shared" si="63"/>
        <v>0</v>
      </c>
      <c r="AR206" s="135" t="s">
        <v>129</v>
      </c>
      <c r="AT206" s="135" t="s">
        <v>125</v>
      </c>
      <c r="AU206" s="135" t="s">
        <v>84</v>
      </c>
      <c r="AY206" s="14" t="s">
        <v>122</v>
      </c>
      <c r="BE206" s="136">
        <f t="shared" si="64"/>
        <v>0</v>
      </c>
      <c r="BF206" s="136">
        <f t="shared" si="65"/>
        <v>0</v>
      </c>
      <c r="BG206" s="136">
        <f t="shared" si="66"/>
        <v>0</v>
      </c>
      <c r="BH206" s="136">
        <f t="shared" si="67"/>
        <v>0</v>
      </c>
      <c r="BI206" s="136">
        <f t="shared" si="68"/>
        <v>0</v>
      </c>
      <c r="BJ206" s="14" t="s">
        <v>82</v>
      </c>
      <c r="BK206" s="136">
        <f t="shared" si="69"/>
        <v>0</v>
      </c>
      <c r="BL206" s="14" t="s">
        <v>129</v>
      </c>
      <c r="BM206" s="135" t="s">
        <v>513</v>
      </c>
    </row>
    <row r="207" spans="2:65" s="1" customFormat="1" ht="24.15" customHeight="1">
      <c r="B207" s="29"/>
      <c r="C207" s="124" t="s">
        <v>320</v>
      </c>
      <c r="D207" s="124" t="s">
        <v>125</v>
      </c>
      <c r="E207" s="125" t="s">
        <v>514</v>
      </c>
      <c r="F207" s="126" t="s">
        <v>515</v>
      </c>
      <c r="G207" s="127" t="s">
        <v>128</v>
      </c>
      <c r="H207" s="128">
        <v>2</v>
      </c>
      <c r="I207" s="129"/>
      <c r="J207" s="130">
        <f t="shared" si="60"/>
        <v>0</v>
      </c>
      <c r="K207" s="126" t="s">
        <v>19</v>
      </c>
      <c r="L207" s="29"/>
      <c r="M207" s="131" t="s">
        <v>19</v>
      </c>
      <c r="N207" s="132" t="s">
        <v>45</v>
      </c>
      <c r="P207" s="133">
        <f t="shared" si="61"/>
        <v>0</v>
      </c>
      <c r="Q207" s="133">
        <v>0</v>
      </c>
      <c r="R207" s="133">
        <f t="shared" si="62"/>
        <v>0</v>
      </c>
      <c r="S207" s="133">
        <v>0</v>
      </c>
      <c r="T207" s="134">
        <f t="shared" si="63"/>
        <v>0</v>
      </c>
      <c r="AR207" s="135" t="s">
        <v>129</v>
      </c>
      <c r="AT207" s="135" t="s">
        <v>125</v>
      </c>
      <c r="AU207" s="135" t="s">
        <v>84</v>
      </c>
      <c r="AY207" s="14" t="s">
        <v>122</v>
      </c>
      <c r="BE207" s="136">
        <f t="shared" si="64"/>
        <v>0</v>
      </c>
      <c r="BF207" s="136">
        <f t="shared" si="65"/>
        <v>0</v>
      </c>
      <c r="BG207" s="136">
        <f t="shared" si="66"/>
        <v>0</v>
      </c>
      <c r="BH207" s="136">
        <f t="shared" si="67"/>
        <v>0</v>
      </c>
      <c r="BI207" s="136">
        <f t="shared" si="68"/>
        <v>0</v>
      </c>
      <c r="BJ207" s="14" t="s">
        <v>82</v>
      </c>
      <c r="BK207" s="136">
        <f t="shared" si="69"/>
        <v>0</v>
      </c>
      <c r="BL207" s="14" t="s">
        <v>129</v>
      </c>
      <c r="BM207" s="135" t="s">
        <v>516</v>
      </c>
    </row>
    <row r="208" spans="2:65" s="1" customFormat="1" ht="24.15" customHeight="1">
      <c r="B208" s="29"/>
      <c r="C208" s="124" t="s">
        <v>517</v>
      </c>
      <c r="D208" s="124" t="s">
        <v>125</v>
      </c>
      <c r="E208" s="125" t="s">
        <v>518</v>
      </c>
      <c r="F208" s="126" t="s">
        <v>519</v>
      </c>
      <c r="G208" s="127" t="s">
        <v>128</v>
      </c>
      <c r="H208" s="128">
        <v>1</v>
      </c>
      <c r="I208" s="129"/>
      <c r="J208" s="130">
        <f t="shared" si="60"/>
        <v>0</v>
      </c>
      <c r="K208" s="126" t="s">
        <v>19</v>
      </c>
      <c r="L208" s="29"/>
      <c r="M208" s="131" t="s">
        <v>19</v>
      </c>
      <c r="N208" s="132" t="s">
        <v>45</v>
      </c>
      <c r="P208" s="133">
        <f t="shared" si="61"/>
        <v>0</v>
      </c>
      <c r="Q208" s="133">
        <v>0</v>
      </c>
      <c r="R208" s="133">
        <f t="shared" si="62"/>
        <v>0</v>
      </c>
      <c r="S208" s="133">
        <v>0</v>
      </c>
      <c r="T208" s="134">
        <f t="shared" si="63"/>
        <v>0</v>
      </c>
      <c r="AR208" s="135" t="s">
        <v>129</v>
      </c>
      <c r="AT208" s="135" t="s">
        <v>125</v>
      </c>
      <c r="AU208" s="135" t="s">
        <v>84</v>
      </c>
      <c r="AY208" s="14" t="s">
        <v>122</v>
      </c>
      <c r="BE208" s="136">
        <f t="shared" si="64"/>
        <v>0</v>
      </c>
      <c r="BF208" s="136">
        <f t="shared" si="65"/>
        <v>0</v>
      </c>
      <c r="BG208" s="136">
        <f t="shared" si="66"/>
        <v>0</v>
      </c>
      <c r="BH208" s="136">
        <f t="shared" si="67"/>
        <v>0</v>
      </c>
      <c r="BI208" s="136">
        <f t="shared" si="68"/>
        <v>0</v>
      </c>
      <c r="BJ208" s="14" t="s">
        <v>82</v>
      </c>
      <c r="BK208" s="136">
        <f t="shared" si="69"/>
        <v>0</v>
      </c>
      <c r="BL208" s="14" t="s">
        <v>129</v>
      </c>
      <c r="BM208" s="135" t="s">
        <v>520</v>
      </c>
    </row>
    <row r="209" spans="2:65" s="1" customFormat="1" ht="16.5" customHeight="1">
      <c r="B209" s="29"/>
      <c r="C209" s="124" t="s">
        <v>324</v>
      </c>
      <c r="D209" s="124" t="s">
        <v>125</v>
      </c>
      <c r="E209" s="125" t="s">
        <v>521</v>
      </c>
      <c r="F209" s="126" t="s">
        <v>522</v>
      </c>
      <c r="G209" s="127" t="s">
        <v>128</v>
      </c>
      <c r="H209" s="128">
        <v>1</v>
      </c>
      <c r="I209" s="129"/>
      <c r="J209" s="130">
        <f t="shared" si="60"/>
        <v>0</v>
      </c>
      <c r="K209" s="126" t="s">
        <v>19</v>
      </c>
      <c r="L209" s="29"/>
      <c r="M209" s="131" t="s">
        <v>19</v>
      </c>
      <c r="N209" s="132" t="s">
        <v>45</v>
      </c>
      <c r="P209" s="133">
        <f t="shared" si="61"/>
        <v>0</v>
      </c>
      <c r="Q209" s="133">
        <v>0</v>
      </c>
      <c r="R209" s="133">
        <f t="shared" si="62"/>
        <v>0</v>
      </c>
      <c r="S209" s="133">
        <v>0</v>
      </c>
      <c r="T209" s="134">
        <f t="shared" si="63"/>
        <v>0</v>
      </c>
      <c r="AR209" s="135" t="s">
        <v>129</v>
      </c>
      <c r="AT209" s="135" t="s">
        <v>125</v>
      </c>
      <c r="AU209" s="135" t="s">
        <v>84</v>
      </c>
      <c r="AY209" s="14" t="s">
        <v>122</v>
      </c>
      <c r="BE209" s="136">
        <f t="shared" si="64"/>
        <v>0</v>
      </c>
      <c r="BF209" s="136">
        <f t="shared" si="65"/>
        <v>0</v>
      </c>
      <c r="BG209" s="136">
        <f t="shared" si="66"/>
        <v>0</v>
      </c>
      <c r="BH209" s="136">
        <f t="shared" si="67"/>
        <v>0</v>
      </c>
      <c r="BI209" s="136">
        <f t="shared" si="68"/>
        <v>0</v>
      </c>
      <c r="BJ209" s="14" t="s">
        <v>82</v>
      </c>
      <c r="BK209" s="136">
        <f t="shared" si="69"/>
        <v>0</v>
      </c>
      <c r="BL209" s="14" t="s">
        <v>129</v>
      </c>
      <c r="BM209" s="135" t="s">
        <v>523</v>
      </c>
    </row>
    <row r="210" spans="2:65" s="1" customFormat="1" ht="16.5" customHeight="1">
      <c r="B210" s="29"/>
      <c r="C210" s="124" t="s">
        <v>524</v>
      </c>
      <c r="D210" s="124" t="s">
        <v>125</v>
      </c>
      <c r="E210" s="125" t="s">
        <v>525</v>
      </c>
      <c r="F210" s="126" t="s">
        <v>526</v>
      </c>
      <c r="G210" s="127" t="s">
        <v>128</v>
      </c>
      <c r="H210" s="128">
        <v>4</v>
      </c>
      <c r="I210" s="129"/>
      <c r="J210" s="130">
        <f t="shared" si="60"/>
        <v>0</v>
      </c>
      <c r="K210" s="126" t="s">
        <v>19</v>
      </c>
      <c r="L210" s="29"/>
      <c r="M210" s="131" t="s">
        <v>19</v>
      </c>
      <c r="N210" s="132" t="s">
        <v>45</v>
      </c>
      <c r="P210" s="133">
        <f t="shared" si="61"/>
        <v>0</v>
      </c>
      <c r="Q210" s="133">
        <v>0</v>
      </c>
      <c r="R210" s="133">
        <f t="shared" si="62"/>
        <v>0</v>
      </c>
      <c r="S210" s="133">
        <v>0</v>
      </c>
      <c r="T210" s="134">
        <f t="shared" si="63"/>
        <v>0</v>
      </c>
      <c r="AR210" s="135" t="s">
        <v>129</v>
      </c>
      <c r="AT210" s="135" t="s">
        <v>125</v>
      </c>
      <c r="AU210" s="135" t="s">
        <v>84</v>
      </c>
      <c r="AY210" s="14" t="s">
        <v>122</v>
      </c>
      <c r="BE210" s="136">
        <f t="shared" si="64"/>
        <v>0</v>
      </c>
      <c r="BF210" s="136">
        <f t="shared" si="65"/>
        <v>0</v>
      </c>
      <c r="BG210" s="136">
        <f t="shared" si="66"/>
        <v>0</v>
      </c>
      <c r="BH210" s="136">
        <f t="shared" si="67"/>
        <v>0</v>
      </c>
      <c r="BI210" s="136">
        <f t="shared" si="68"/>
        <v>0</v>
      </c>
      <c r="BJ210" s="14" t="s">
        <v>82</v>
      </c>
      <c r="BK210" s="136">
        <f t="shared" si="69"/>
        <v>0</v>
      </c>
      <c r="BL210" s="14" t="s">
        <v>129</v>
      </c>
      <c r="BM210" s="135" t="s">
        <v>527</v>
      </c>
    </row>
    <row r="211" spans="2:65" s="1" customFormat="1" ht="16.5" customHeight="1">
      <c r="B211" s="29"/>
      <c r="C211" s="124" t="s">
        <v>327</v>
      </c>
      <c r="D211" s="124" t="s">
        <v>125</v>
      </c>
      <c r="E211" s="125" t="s">
        <v>528</v>
      </c>
      <c r="F211" s="126" t="s">
        <v>382</v>
      </c>
      <c r="G211" s="127" t="s">
        <v>177</v>
      </c>
      <c r="H211" s="128">
        <v>1</v>
      </c>
      <c r="I211" s="129"/>
      <c r="J211" s="130">
        <f t="shared" si="60"/>
        <v>0</v>
      </c>
      <c r="K211" s="126" t="s">
        <v>19</v>
      </c>
      <c r="L211" s="29"/>
      <c r="M211" s="131" t="s">
        <v>19</v>
      </c>
      <c r="N211" s="132" t="s">
        <v>45</v>
      </c>
      <c r="P211" s="133">
        <f t="shared" si="61"/>
        <v>0</v>
      </c>
      <c r="Q211" s="133">
        <v>0</v>
      </c>
      <c r="R211" s="133">
        <f t="shared" si="62"/>
        <v>0</v>
      </c>
      <c r="S211" s="133">
        <v>0</v>
      </c>
      <c r="T211" s="134">
        <f t="shared" si="63"/>
        <v>0</v>
      </c>
      <c r="AR211" s="135" t="s">
        <v>129</v>
      </c>
      <c r="AT211" s="135" t="s">
        <v>125</v>
      </c>
      <c r="AU211" s="135" t="s">
        <v>84</v>
      </c>
      <c r="AY211" s="14" t="s">
        <v>122</v>
      </c>
      <c r="BE211" s="136">
        <f t="shared" si="64"/>
        <v>0</v>
      </c>
      <c r="BF211" s="136">
        <f t="shared" si="65"/>
        <v>0</v>
      </c>
      <c r="BG211" s="136">
        <f t="shared" si="66"/>
        <v>0</v>
      </c>
      <c r="BH211" s="136">
        <f t="shared" si="67"/>
        <v>0</v>
      </c>
      <c r="BI211" s="136">
        <f t="shared" si="68"/>
        <v>0</v>
      </c>
      <c r="BJ211" s="14" t="s">
        <v>82</v>
      </c>
      <c r="BK211" s="136">
        <f t="shared" si="69"/>
        <v>0</v>
      </c>
      <c r="BL211" s="14" t="s">
        <v>129</v>
      </c>
      <c r="BM211" s="135" t="s">
        <v>529</v>
      </c>
    </row>
    <row r="212" spans="2:65" s="11" customFormat="1" ht="22.8" customHeight="1">
      <c r="B212" s="112"/>
      <c r="D212" s="113" t="s">
        <v>73</v>
      </c>
      <c r="E212" s="122" t="s">
        <v>530</v>
      </c>
      <c r="F212" s="122" t="s">
        <v>531</v>
      </c>
      <c r="I212" s="115"/>
      <c r="J212" s="123">
        <f>BK212</f>
        <v>0</v>
      </c>
      <c r="L212" s="112"/>
      <c r="M212" s="117"/>
      <c r="P212" s="118">
        <f>SUM(P213:P219)</f>
        <v>0</v>
      </c>
      <c r="R212" s="118">
        <f>SUM(R213:R219)</f>
        <v>0</v>
      </c>
      <c r="T212" s="119">
        <f>SUM(T213:T219)</f>
        <v>0</v>
      </c>
      <c r="AR212" s="113" t="s">
        <v>82</v>
      </c>
      <c r="AT212" s="120" t="s">
        <v>73</v>
      </c>
      <c r="AU212" s="120" t="s">
        <v>82</v>
      </c>
      <c r="AY212" s="113" t="s">
        <v>122</v>
      </c>
      <c r="BK212" s="121">
        <f>SUM(BK213:BK219)</f>
        <v>0</v>
      </c>
    </row>
    <row r="213" spans="2:65" s="1" customFormat="1" ht="24.15" customHeight="1">
      <c r="B213" s="29"/>
      <c r="C213" s="124" t="s">
        <v>532</v>
      </c>
      <c r="D213" s="124" t="s">
        <v>125</v>
      </c>
      <c r="E213" s="125" t="s">
        <v>533</v>
      </c>
      <c r="F213" s="126" t="s">
        <v>534</v>
      </c>
      <c r="G213" s="127" t="s">
        <v>128</v>
      </c>
      <c r="H213" s="128">
        <v>3</v>
      </c>
      <c r="I213" s="129"/>
      <c r="J213" s="130">
        <f t="shared" ref="J213:J219" si="70">ROUND(I213*H213,2)</f>
        <v>0</v>
      </c>
      <c r="K213" s="126" t="s">
        <v>19</v>
      </c>
      <c r="L213" s="29"/>
      <c r="M213" s="131" t="s">
        <v>19</v>
      </c>
      <c r="N213" s="132" t="s">
        <v>45</v>
      </c>
      <c r="P213" s="133">
        <f t="shared" ref="P213:P219" si="71">O213*H213</f>
        <v>0</v>
      </c>
      <c r="Q213" s="133">
        <v>0</v>
      </c>
      <c r="R213" s="133">
        <f t="shared" ref="R213:R219" si="72">Q213*H213</f>
        <v>0</v>
      </c>
      <c r="S213" s="133">
        <v>0</v>
      </c>
      <c r="T213" s="134">
        <f t="shared" ref="T213:T219" si="73">S213*H213</f>
        <v>0</v>
      </c>
      <c r="AR213" s="135" t="s">
        <v>129</v>
      </c>
      <c r="AT213" s="135" t="s">
        <v>125</v>
      </c>
      <c r="AU213" s="135" t="s">
        <v>84</v>
      </c>
      <c r="AY213" s="14" t="s">
        <v>122</v>
      </c>
      <c r="BE213" s="136">
        <f t="shared" ref="BE213:BE219" si="74">IF(N213="základní",J213,0)</f>
        <v>0</v>
      </c>
      <c r="BF213" s="136">
        <f t="shared" ref="BF213:BF219" si="75">IF(N213="snížená",J213,0)</f>
        <v>0</v>
      </c>
      <c r="BG213" s="136">
        <f t="shared" ref="BG213:BG219" si="76">IF(N213="zákl. přenesená",J213,0)</f>
        <v>0</v>
      </c>
      <c r="BH213" s="136">
        <f t="shared" ref="BH213:BH219" si="77">IF(N213="sníž. přenesená",J213,0)</f>
        <v>0</v>
      </c>
      <c r="BI213" s="136">
        <f t="shared" ref="BI213:BI219" si="78">IF(N213="nulová",J213,0)</f>
        <v>0</v>
      </c>
      <c r="BJ213" s="14" t="s">
        <v>82</v>
      </c>
      <c r="BK213" s="136">
        <f t="shared" ref="BK213:BK219" si="79">ROUND(I213*H213,2)</f>
        <v>0</v>
      </c>
      <c r="BL213" s="14" t="s">
        <v>129</v>
      </c>
      <c r="BM213" s="135" t="s">
        <v>535</v>
      </c>
    </row>
    <row r="214" spans="2:65" s="1" customFormat="1" ht="16.5" customHeight="1">
      <c r="B214" s="29"/>
      <c r="C214" s="124" t="s">
        <v>331</v>
      </c>
      <c r="D214" s="124" t="s">
        <v>125</v>
      </c>
      <c r="E214" s="125" t="s">
        <v>536</v>
      </c>
      <c r="F214" s="126" t="s">
        <v>537</v>
      </c>
      <c r="G214" s="127" t="s">
        <v>128</v>
      </c>
      <c r="H214" s="128">
        <v>3</v>
      </c>
      <c r="I214" s="129"/>
      <c r="J214" s="130">
        <f t="shared" si="70"/>
        <v>0</v>
      </c>
      <c r="K214" s="126" t="s">
        <v>19</v>
      </c>
      <c r="L214" s="29"/>
      <c r="M214" s="131" t="s">
        <v>19</v>
      </c>
      <c r="N214" s="132" t="s">
        <v>45</v>
      </c>
      <c r="P214" s="133">
        <f t="shared" si="71"/>
        <v>0</v>
      </c>
      <c r="Q214" s="133">
        <v>0</v>
      </c>
      <c r="R214" s="133">
        <f t="shared" si="72"/>
        <v>0</v>
      </c>
      <c r="S214" s="133">
        <v>0</v>
      </c>
      <c r="T214" s="134">
        <f t="shared" si="73"/>
        <v>0</v>
      </c>
      <c r="AR214" s="135" t="s">
        <v>129</v>
      </c>
      <c r="AT214" s="135" t="s">
        <v>125</v>
      </c>
      <c r="AU214" s="135" t="s">
        <v>84</v>
      </c>
      <c r="AY214" s="14" t="s">
        <v>122</v>
      </c>
      <c r="BE214" s="136">
        <f t="shared" si="74"/>
        <v>0</v>
      </c>
      <c r="BF214" s="136">
        <f t="shared" si="75"/>
        <v>0</v>
      </c>
      <c r="BG214" s="136">
        <f t="shared" si="76"/>
        <v>0</v>
      </c>
      <c r="BH214" s="136">
        <f t="shared" si="77"/>
        <v>0</v>
      </c>
      <c r="BI214" s="136">
        <f t="shared" si="78"/>
        <v>0</v>
      </c>
      <c r="BJ214" s="14" t="s">
        <v>82</v>
      </c>
      <c r="BK214" s="136">
        <f t="shared" si="79"/>
        <v>0</v>
      </c>
      <c r="BL214" s="14" t="s">
        <v>129</v>
      </c>
      <c r="BM214" s="135" t="s">
        <v>538</v>
      </c>
    </row>
    <row r="215" spans="2:65" s="1" customFormat="1" ht="90" customHeight="1">
      <c r="B215" s="29"/>
      <c r="C215" s="124" t="s">
        <v>539</v>
      </c>
      <c r="D215" s="124" t="s">
        <v>125</v>
      </c>
      <c r="E215" s="125" t="s">
        <v>540</v>
      </c>
      <c r="F215" s="126" t="s">
        <v>541</v>
      </c>
      <c r="G215" s="127" t="s">
        <v>128</v>
      </c>
      <c r="H215" s="128">
        <v>3</v>
      </c>
      <c r="I215" s="129"/>
      <c r="J215" s="130">
        <f t="shared" si="70"/>
        <v>0</v>
      </c>
      <c r="K215" s="126" t="s">
        <v>19</v>
      </c>
      <c r="L215" s="29"/>
      <c r="M215" s="131" t="s">
        <v>19</v>
      </c>
      <c r="N215" s="132" t="s">
        <v>45</v>
      </c>
      <c r="P215" s="133">
        <f t="shared" si="71"/>
        <v>0</v>
      </c>
      <c r="Q215" s="133">
        <v>0</v>
      </c>
      <c r="R215" s="133">
        <f t="shared" si="72"/>
        <v>0</v>
      </c>
      <c r="S215" s="133">
        <v>0</v>
      </c>
      <c r="T215" s="134">
        <f t="shared" si="73"/>
        <v>0</v>
      </c>
      <c r="AR215" s="135" t="s">
        <v>129</v>
      </c>
      <c r="AT215" s="135" t="s">
        <v>125</v>
      </c>
      <c r="AU215" s="135" t="s">
        <v>84</v>
      </c>
      <c r="AY215" s="14" t="s">
        <v>122</v>
      </c>
      <c r="BE215" s="136">
        <f t="shared" si="74"/>
        <v>0</v>
      </c>
      <c r="BF215" s="136">
        <f t="shared" si="75"/>
        <v>0</v>
      </c>
      <c r="BG215" s="136">
        <f t="shared" si="76"/>
        <v>0</v>
      </c>
      <c r="BH215" s="136">
        <f t="shared" si="77"/>
        <v>0</v>
      </c>
      <c r="BI215" s="136">
        <f t="shared" si="78"/>
        <v>0</v>
      </c>
      <c r="BJ215" s="14" t="s">
        <v>82</v>
      </c>
      <c r="BK215" s="136">
        <f t="shared" si="79"/>
        <v>0</v>
      </c>
      <c r="BL215" s="14" t="s">
        <v>129</v>
      </c>
      <c r="BM215" s="135" t="s">
        <v>542</v>
      </c>
    </row>
    <row r="216" spans="2:65" s="1" customFormat="1" ht="24.15" customHeight="1">
      <c r="B216" s="29"/>
      <c r="C216" s="124" t="s">
        <v>334</v>
      </c>
      <c r="D216" s="124" t="s">
        <v>125</v>
      </c>
      <c r="E216" s="125" t="s">
        <v>543</v>
      </c>
      <c r="F216" s="126" t="s">
        <v>544</v>
      </c>
      <c r="G216" s="127" t="s">
        <v>177</v>
      </c>
      <c r="H216" s="128">
        <v>1</v>
      </c>
      <c r="I216" s="129"/>
      <c r="J216" s="130">
        <f t="shared" si="70"/>
        <v>0</v>
      </c>
      <c r="K216" s="126" t="s">
        <v>19</v>
      </c>
      <c r="L216" s="29"/>
      <c r="M216" s="131" t="s">
        <v>19</v>
      </c>
      <c r="N216" s="132" t="s">
        <v>45</v>
      </c>
      <c r="P216" s="133">
        <f t="shared" si="71"/>
        <v>0</v>
      </c>
      <c r="Q216" s="133">
        <v>0</v>
      </c>
      <c r="R216" s="133">
        <f t="shared" si="72"/>
        <v>0</v>
      </c>
      <c r="S216" s="133">
        <v>0</v>
      </c>
      <c r="T216" s="134">
        <f t="shared" si="73"/>
        <v>0</v>
      </c>
      <c r="AR216" s="135" t="s">
        <v>129</v>
      </c>
      <c r="AT216" s="135" t="s">
        <v>125</v>
      </c>
      <c r="AU216" s="135" t="s">
        <v>84</v>
      </c>
      <c r="AY216" s="14" t="s">
        <v>122</v>
      </c>
      <c r="BE216" s="136">
        <f t="shared" si="74"/>
        <v>0</v>
      </c>
      <c r="BF216" s="136">
        <f t="shared" si="75"/>
        <v>0</v>
      </c>
      <c r="BG216" s="136">
        <f t="shared" si="76"/>
        <v>0</v>
      </c>
      <c r="BH216" s="136">
        <f t="shared" si="77"/>
        <v>0</v>
      </c>
      <c r="BI216" s="136">
        <f t="shared" si="78"/>
        <v>0</v>
      </c>
      <c r="BJ216" s="14" t="s">
        <v>82</v>
      </c>
      <c r="BK216" s="136">
        <f t="shared" si="79"/>
        <v>0</v>
      </c>
      <c r="BL216" s="14" t="s">
        <v>129</v>
      </c>
      <c r="BM216" s="135" t="s">
        <v>545</v>
      </c>
    </row>
    <row r="217" spans="2:65" s="1" customFormat="1" ht="24.15" customHeight="1">
      <c r="B217" s="29"/>
      <c r="C217" s="124" t="s">
        <v>546</v>
      </c>
      <c r="D217" s="124" t="s">
        <v>125</v>
      </c>
      <c r="E217" s="125" t="s">
        <v>547</v>
      </c>
      <c r="F217" s="126" t="s">
        <v>548</v>
      </c>
      <c r="G217" s="127" t="s">
        <v>177</v>
      </c>
      <c r="H217" s="128">
        <v>1</v>
      </c>
      <c r="I217" s="129"/>
      <c r="J217" s="130">
        <f t="shared" si="70"/>
        <v>0</v>
      </c>
      <c r="K217" s="126" t="s">
        <v>19</v>
      </c>
      <c r="L217" s="29"/>
      <c r="M217" s="131" t="s">
        <v>19</v>
      </c>
      <c r="N217" s="132" t="s">
        <v>45</v>
      </c>
      <c r="P217" s="133">
        <f t="shared" si="71"/>
        <v>0</v>
      </c>
      <c r="Q217" s="133">
        <v>0</v>
      </c>
      <c r="R217" s="133">
        <f t="shared" si="72"/>
        <v>0</v>
      </c>
      <c r="S217" s="133">
        <v>0</v>
      </c>
      <c r="T217" s="134">
        <f t="shared" si="73"/>
        <v>0</v>
      </c>
      <c r="AR217" s="135" t="s">
        <v>129</v>
      </c>
      <c r="AT217" s="135" t="s">
        <v>125</v>
      </c>
      <c r="AU217" s="135" t="s">
        <v>84</v>
      </c>
      <c r="AY217" s="14" t="s">
        <v>122</v>
      </c>
      <c r="BE217" s="136">
        <f t="shared" si="74"/>
        <v>0</v>
      </c>
      <c r="BF217" s="136">
        <f t="shared" si="75"/>
        <v>0</v>
      </c>
      <c r="BG217" s="136">
        <f t="shared" si="76"/>
        <v>0</v>
      </c>
      <c r="BH217" s="136">
        <f t="shared" si="77"/>
        <v>0</v>
      </c>
      <c r="BI217" s="136">
        <f t="shared" si="78"/>
        <v>0</v>
      </c>
      <c r="BJ217" s="14" t="s">
        <v>82</v>
      </c>
      <c r="BK217" s="136">
        <f t="shared" si="79"/>
        <v>0</v>
      </c>
      <c r="BL217" s="14" t="s">
        <v>129</v>
      </c>
      <c r="BM217" s="135" t="s">
        <v>549</v>
      </c>
    </row>
    <row r="218" spans="2:65" s="1" customFormat="1" ht="16.5" customHeight="1">
      <c r="B218" s="29"/>
      <c r="C218" s="124" t="s">
        <v>338</v>
      </c>
      <c r="D218" s="124" t="s">
        <v>125</v>
      </c>
      <c r="E218" s="125" t="s">
        <v>550</v>
      </c>
      <c r="F218" s="126" t="s">
        <v>551</v>
      </c>
      <c r="G218" s="127" t="s">
        <v>177</v>
      </c>
      <c r="H218" s="128">
        <v>1</v>
      </c>
      <c r="I218" s="129"/>
      <c r="J218" s="130">
        <f t="shared" si="70"/>
        <v>0</v>
      </c>
      <c r="K218" s="126" t="s">
        <v>19</v>
      </c>
      <c r="L218" s="29"/>
      <c r="M218" s="131" t="s">
        <v>19</v>
      </c>
      <c r="N218" s="132" t="s">
        <v>45</v>
      </c>
      <c r="P218" s="133">
        <f t="shared" si="71"/>
        <v>0</v>
      </c>
      <c r="Q218" s="133">
        <v>0</v>
      </c>
      <c r="R218" s="133">
        <f t="shared" si="72"/>
        <v>0</v>
      </c>
      <c r="S218" s="133">
        <v>0</v>
      </c>
      <c r="T218" s="134">
        <f t="shared" si="73"/>
        <v>0</v>
      </c>
      <c r="AR218" s="135" t="s">
        <v>129</v>
      </c>
      <c r="AT218" s="135" t="s">
        <v>125</v>
      </c>
      <c r="AU218" s="135" t="s">
        <v>84</v>
      </c>
      <c r="AY218" s="14" t="s">
        <v>122</v>
      </c>
      <c r="BE218" s="136">
        <f t="shared" si="74"/>
        <v>0</v>
      </c>
      <c r="BF218" s="136">
        <f t="shared" si="75"/>
        <v>0</v>
      </c>
      <c r="BG218" s="136">
        <f t="shared" si="76"/>
        <v>0</v>
      </c>
      <c r="BH218" s="136">
        <f t="shared" si="77"/>
        <v>0</v>
      </c>
      <c r="BI218" s="136">
        <f t="shared" si="78"/>
        <v>0</v>
      </c>
      <c r="BJ218" s="14" t="s">
        <v>82</v>
      </c>
      <c r="BK218" s="136">
        <f t="shared" si="79"/>
        <v>0</v>
      </c>
      <c r="BL218" s="14" t="s">
        <v>129</v>
      </c>
      <c r="BM218" s="135" t="s">
        <v>552</v>
      </c>
    </row>
    <row r="219" spans="2:65" s="1" customFormat="1" ht="16.5" customHeight="1">
      <c r="B219" s="29"/>
      <c r="C219" s="124" t="s">
        <v>553</v>
      </c>
      <c r="D219" s="124" t="s">
        <v>125</v>
      </c>
      <c r="E219" s="125" t="s">
        <v>554</v>
      </c>
      <c r="F219" s="126" t="s">
        <v>382</v>
      </c>
      <c r="G219" s="127" t="s">
        <v>177</v>
      </c>
      <c r="H219" s="128">
        <v>1</v>
      </c>
      <c r="I219" s="129"/>
      <c r="J219" s="130">
        <f t="shared" si="70"/>
        <v>0</v>
      </c>
      <c r="K219" s="126" t="s">
        <v>19</v>
      </c>
      <c r="L219" s="29"/>
      <c r="M219" s="131" t="s">
        <v>19</v>
      </c>
      <c r="N219" s="132" t="s">
        <v>45</v>
      </c>
      <c r="P219" s="133">
        <f t="shared" si="71"/>
        <v>0</v>
      </c>
      <c r="Q219" s="133">
        <v>0</v>
      </c>
      <c r="R219" s="133">
        <f t="shared" si="72"/>
        <v>0</v>
      </c>
      <c r="S219" s="133">
        <v>0</v>
      </c>
      <c r="T219" s="134">
        <f t="shared" si="73"/>
        <v>0</v>
      </c>
      <c r="AR219" s="135" t="s">
        <v>129</v>
      </c>
      <c r="AT219" s="135" t="s">
        <v>125</v>
      </c>
      <c r="AU219" s="135" t="s">
        <v>84</v>
      </c>
      <c r="AY219" s="14" t="s">
        <v>122</v>
      </c>
      <c r="BE219" s="136">
        <f t="shared" si="74"/>
        <v>0</v>
      </c>
      <c r="BF219" s="136">
        <f t="shared" si="75"/>
        <v>0</v>
      </c>
      <c r="BG219" s="136">
        <f t="shared" si="76"/>
        <v>0</v>
      </c>
      <c r="BH219" s="136">
        <f t="shared" si="77"/>
        <v>0</v>
      </c>
      <c r="BI219" s="136">
        <f t="shared" si="78"/>
        <v>0</v>
      </c>
      <c r="BJ219" s="14" t="s">
        <v>82</v>
      </c>
      <c r="BK219" s="136">
        <f t="shared" si="79"/>
        <v>0</v>
      </c>
      <c r="BL219" s="14" t="s">
        <v>129</v>
      </c>
      <c r="BM219" s="135" t="s">
        <v>555</v>
      </c>
    </row>
    <row r="220" spans="2:65" s="11" customFormat="1" ht="22.8" customHeight="1">
      <c r="B220" s="112"/>
      <c r="D220" s="113" t="s">
        <v>73</v>
      </c>
      <c r="E220" s="122" t="s">
        <v>556</v>
      </c>
      <c r="F220" s="122" t="s">
        <v>557</v>
      </c>
      <c r="I220" s="115"/>
      <c r="J220" s="123">
        <f>BK220</f>
        <v>0</v>
      </c>
      <c r="L220" s="112"/>
      <c r="M220" s="117"/>
      <c r="P220" s="118">
        <f>SUM(P221:P233)</f>
        <v>0</v>
      </c>
      <c r="R220" s="118">
        <f>SUM(R221:R233)</f>
        <v>0</v>
      </c>
      <c r="T220" s="119">
        <f>SUM(T221:T233)</f>
        <v>0</v>
      </c>
      <c r="AR220" s="113" t="s">
        <v>82</v>
      </c>
      <c r="AT220" s="120" t="s">
        <v>73</v>
      </c>
      <c r="AU220" s="120" t="s">
        <v>82</v>
      </c>
      <c r="AY220" s="113" t="s">
        <v>122</v>
      </c>
      <c r="BK220" s="121">
        <f>SUM(BK221:BK233)</f>
        <v>0</v>
      </c>
    </row>
    <row r="221" spans="2:65" s="1" customFormat="1" ht="24.15" customHeight="1">
      <c r="B221" s="29"/>
      <c r="C221" s="124" t="s">
        <v>342</v>
      </c>
      <c r="D221" s="124" t="s">
        <v>125</v>
      </c>
      <c r="E221" s="125" t="s">
        <v>558</v>
      </c>
      <c r="F221" s="126" t="s">
        <v>559</v>
      </c>
      <c r="G221" s="127" t="s">
        <v>128</v>
      </c>
      <c r="H221" s="128">
        <v>1</v>
      </c>
      <c r="I221" s="129"/>
      <c r="J221" s="130">
        <f t="shared" ref="J221:J233" si="80">ROUND(I221*H221,2)</f>
        <v>0</v>
      </c>
      <c r="K221" s="126" t="s">
        <v>19</v>
      </c>
      <c r="L221" s="29"/>
      <c r="M221" s="131" t="s">
        <v>19</v>
      </c>
      <c r="N221" s="132" t="s">
        <v>45</v>
      </c>
      <c r="P221" s="133">
        <f t="shared" ref="P221:P233" si="81">O221*H221</f>
        <v>0</v>
      </c>
      <c r="Q221" s="133">
        <v>0</v>
      </c>
      <c r="R221" s="133">
        <f t="shared" ref="R221:R233" si="82">Q221*H221</f>
        <v>0</v>
      </c>
      <c r="S221" s="133">
        <v>0</v>
      </c>
      <c r="T221" s="134">
        <f t="shared" ref="T221:T233" si="83">S221*H221</f>
        <v>0</v>
      </c>
      <c r="AR221" s="135" t="s">
        <v>129</v>
      </c>
      <c r="AT221" s="135" t="s">
        <v>125</v>
      </c>
      <c r="AU221" s="135" t="s">
        <v>84</v>
      </c>
      <c r="AY221" s="14" t="s">
        <v>122</v>
      </c>
      <c r="BE221" s="136">
        <f t="shared" ref="BE221:BE233" si="84">IF(N221="základní",J221,0)</f>
        <v>0</v>
      </c>
      <c r="BF221" s="136">
        <f t="shared" ref="BF221:BF233" si="85">IF(N221="snížená",J221,0)</f>
        <v>0</v>
      </c>
      <c r="BG221" s="136">
        <f t="shared" ref="BG221:BG233" si="86">IF(N221="zákl. přenesená",J221,0)</f>
        <v>0</v>
      </c>
      <c r="BH221" s="136">
        <f t="shared" ref="BH221:BH233" si="87">IF(N221="sníž. přenesená",J221,0)</f>
        <v>0</v>
      </c>
      <c r="BI221" s="136">
        <f t="shared" ref="BI221:BI233" si="88">IF(N221="nulová",J221,0)</f>
        <v>0</v>
      </c>
      <c r="BJ221" s="14" t="s">
        <v>82</v>
      </c>
      <c r="BK221" s="136">
        <f t="shared" ref="BK221:BK233" si="89">ROUND(I221*H221,2)</f>
        <v>0</v>
      </c>
      <c r="BL221" s="14" t="s">
        <v>129</v>
      </c>
      <c r="BM221" s="135" t="s">
        <v>560</v>
      </c>
    </row>
    <row r="222" spans="2:65" s="1" customFormat="1" ht="16.5" customHeight="1">
      <c r="B222" s="29"/>
      <c r="C222" s="124" t="s">
        <v>561</v>
      </c>
      <c r="D222" s="124" t="s">
        <v>125</v>
      </c>
      <c r="E222" s="125" t="s">
        <v>562</v>
      </c>
      <c r="F222" s="126" t="s">
        <v>563</v>
      </c>
      <c r="G222" s="127" t="s">
        <v>128</v>
      </c>
      <c r="H222" s="128">
        <v>1</v>
      </c>
      <c r="I222" s="129"/>
      <c r="J222" s="130">
        <f t="shared" si="80"/>
        <v>0</v>
      </c>
      <c r="K222" s="126" t="s">
        <v>19</v>
      </c>
      <c r="L222" s="29"/>
      <c r="M222" s="131" t="s">
        <v>19</v>
      </c>
      <c r="N222" s="132" t="s">
        <v>45</v>
      </c>
      <c r="P222" s="133">
        <f t="shared" si="81"/>
        <v>0</v>
      </c>
      <c r="Q222" s="133">
        <v>0</v>
      </c>
      <c r="R222" s="133">
        <f t="shared" si="82"/>
        <v>0</v>
      </c>
      <c r="S222" s="133">
        <v>0</v>
      </c>
      <c r="T222" s="134">
        <f t="shared" si="83"/>
        <v>0</v>
      </c>
      <c r="AR222" s="135" t="s">
        <v>129</v>
      </c>
      <c r="AT222" s="135" t="s">
        <v>125</v>
      </c>
      <c r="AU222" s="135" t="s">
        <v>84</v>
      </c>
      <c r="AY222" s="14" t="s">
        <v>122</v>
      </c>
      <c r="BE222" s="136">
        <f t="shared" si="84"/>
        <v>0</v>
      </c>
      <c r="BF222" s="136">
        <f t="shared" si="85"/>
        <v>0</v>
      </c>
      <c r="BG222" s="136">
        <f t="shared" si="86"/>
        <v>0</v>
      </c>
      <c r="BH222" s="136">
        <f t="shared" si="87"/>
        <v>0</v>
      </c>
      <c r="BI222" s="136">
        <f t="shared" si="88"/>
        <v>0</v>
      </c>
      <c r="BJ222" s="14" t="s">
        <v>82</v>
      </c>
      <c r="BK222" s="136">
        <f t="shared" si="89"/>
        <v>0</v>
      </c>
      <c r="BL222" s="14" t="s">
        <v>129</v>
      </c>
      <c r="BM222" s="135" t="s">
        <v>564</v>
      </c>
    </row>
    <row r="223" spans="2:65" s="1" customFormat="1" ht="24.15" customHeight="1">
      <c r="B223" s="29"/>
      <c r="C223" s="124" t="s">
        <v>346</v>
      </c>
      <c r="D223" s="124" t="s">
        <v>125</v>
      </c>
      <c r="E223" s="125" t="s">
        <v>565</v>
      </c>
      <c r="F223" s="126" t="s">
        <v>566</v>
      </c>
      <c r="G223" s="127" t="s">
        <v>128</v>
      </c>
      <c r="H223" s="128">
        <v>1</v>
      </c>
      <c r="I223" s="129"/>
      <c r="J223" s="130">
        <f t="shared" si="80"/>
        <v>0</v>
      </c>
      <c r="K223" s="126" t="s">
        <v>19</v>
      </c>
      <c r="L223" s="29"/>
      <c r="M223" s="131" t="s">
        <v>19</v>
      </c>
      <c r="N223" s="132" t="s">
        <v>45</v>
      </c>
      <c r="P223" s="133">
        <f t="shared" si="81"/>
        <v>0</v>
      </c>
      <c r="Q223" s="133">
        <v>0</v>
      </c>
      <c r="R223" s="133">
        <f t="shared" si="82"/>
        <v>0</v>
      </c>
      <c r="S223" s="133">
        <v>0</v>
      </c>
      <c r="T223" s="134">
        <f t="shared" si="83"/>
        <v>0</v>
      </c>
      <c r="AR223" s="135" t="s">
        <v>129</v>
      </c>
      <c r="AT223" s="135" t="s">
        <v>125</v>
      </c>
      <c r="AU223" s="135" t="s">
        <v>84</v>
      </c>
      <c r="AY223" s="14" t="s">
        <v>122</v>
      </c>
      <c r="BE223" s="136">
        <f t="shared" si="84"/>
        <v>0</v>
      </c>
      <c r="BF223" s="136">
        <f t="shared" si="85"/>
        <v>0</v>
      </c>
      <c r="BG223" s="136">
        <f t="shared" si="86"/>
        <v>0</v>
      </c>
      <c r="BH223" s="136">
        <f t="shared" si="87"/>
        <v>0</v>
      </c>
      <c r="BI223" s="136">
        <f t="shared" si="88"/>
        <v>0</v>
      </c>
      <c r="BJ223" s="14" t="s">
        <v>82</v>
      </c>
      <c r="BK223" s="136">
        <f t="shared" si="89"/>
        <v>0</v>
      </c>
      <c r="BL223" s="14" t="s">
        <v>129</v>
      </c>
      <c r="BM223" s="135" t="s">
        <v>567</v>
      </c>
    </row>
    <row r="224" spans="2:65" s="1" customFormat="1" ht="24.15" customHeight="1">
      <c r="B224" s="29"/>
      <c r="C224" s="124" t="s">
        <v>568</v>
      </c>
      <c r="D224" s="124" t="s">
        <v>125</v>
      </c>
      <c r="E224" s="125" t="s">
        <v>569</v>
      </c>
      <c r="F224" s="126" t="s">
        <v>570</v>
      </c>
      <c r="G224" s="127" t="s">
        <v>128</v>
      </c>
      <c r="H224" s="128">
        <v>1</v>
      </c>
      <c r="I224" s="129"/>
      <c r="J224" s="130">
        <f t="shared" si="80"/>
        <v>0</v>
      </c>
      <c r="K224" s="126" t="s">
        <v>19</v>
      </c>
      <c r="L224" s="29"/>
      <c r="M224" s="131" t="s">
        <v>19</v>
      </c>
      <c r="N224" s="132" t="s">
        <v>45</v>
      </c>
      <c r="P224" s="133">
        <f t="shared" si="81"/>
        <v>0</v>
      </c>
      <c r="Q224" s="133">
        <v>0</v>
      </c>
      <c r="R224" s="133">
        <f t="shared" si="82"/>
        <v>0</v>
      </c>
      <c r="S224" s="133">
        <v>0</v>
      </c>
      <c r="T224" s="134">
        <f t="shared" si="83"/>
        <v>0</v>
      </c>
      <c r="AR224" s="135" t="s">
        <v>129</v>
      </c>
      <c r="AT224" s="135" t="s">
        <v>125</v>
      </c>
      <c r="AU224" s="135" t="s">
        <v>84</v>
      </c>
      <c r="AY224" s="14" t="s">
        <v>122</v>
      </c>
      <c r="BE224" s="136">
        <f t="shared" si="84"/>
        <v>0</v>
      </c>
      <c r="BF224" s="136">
        <f t="shared" si="85"/>
        <v>0</v>
      </c>
      <c r="BG224" s="136">
        <f t="shared" si="86"/>
        <v>0</v>
      </c>
      <c r="BH224" s="136">
        <f t="shared" si="87"/>
        <v>0</v>
      </c>
      <c r="BI224" s="136">
        <f t="shared" si="88"/>
        <v>0</v>
      </c>
      <c r="BJ224" s="14" t="s">
        <v>82</v>
      </c>
      <c r="BK224" s="136">
        <f t="shared" si="89"/>
        <v>0</v>
      </c>
      <c r="BL224" s="14" t="s">
        <v>129</v>
      </c>
      <c r="BM224" s="135" t="s">
        <v>571</v>
      </c>
    </row>
    <row r="225" spans="2:65" s="1" customFormat="1" ht="16.5" customHeight="1">
      <c r="B225" s="29"/>
      <c r="C225" s="124" t="s">
        <v>349</v>
      </c>
      <c r="D225" s="124" t="s">
        <v>125</v>
      </c>
      <c r="E225" s="125" t="s">
        <v>572</v>
      </c>
      <c r="F225" s="126" t="s">
        <v>573</v>
      </c>
      <c r="G225" s="127" t="s">
        <v>128</v>
      </c>
      <c r="H225" s="128">
        <v>1</v>
      </c>
      <c r="I225" s="129"/>
      <c r="J225" s="130">
        <f t="shared" si="80"/>
        <v>0</v>
      </c>
      <c r="K225" s="126" t="s">
        <v>19</v>
      </c>
      <c r="L225" s="29"/>
      <c r="M225" s="131" t="s">
        <v>19</v>
      </c>
      <c r="N225" s="132" t="s">
        <v>45</v>
      </c>
      <c r="P225" s="133">
        <f t="shared" si="81"/>
        <v>0</v>
      </c>
      <c r="Q225" s="133">
        <v>0</v>
      </c>
      <c r="R225" s="133">
        <f t="shared" si="82"/>
        <v>0</v>
      </c>
      <c r="S225" s="133">
        <v>0</v>
      </c>
      <c r="T225" s="134">
        <f t="shared" si="83"/>
        <v>0</v>
      </c>
      <c r="AR225" s="135" t="s">
        <v>129</v>
      </c>
      <c r="AT225" s="135" t="s">
        <v>125</v>
      </c>
      <c r="AU225" s="135" t="s">
        <v>84</v>
      </c>
      <c r="AY225" s="14" t="s">
        <v>122</v>
      </c>
      <c r="BE225" s="136">
        <f t="shared" si="84"/>
        <v>0</v>
      </c>
      <c r="BF225" s="136">
        <f t="shared" si="85"/>
        <v>0</v>
      </c>
      <c r="BG225" s="136">
        <f t="shared" si="86"/>
        <v>0</v>
      </c>
      <c r="BH225" s="136">
        <f t="shared" si="87"/>
        <v>0</v>
      </c>
      <c r="BI225" s="136">
        <f t="shared" si="88"/>
        <v>0</v>
      </c>
      <c r="BJ225" s="14" t="s">
        <v>82</v>
      </c>
      <c r="BK225" s="136">
        <f t="shared" si="89"/>
        <v>0</v>
      </c>
      <c r="BL225" s="14" t="s">
        <v>129</v>
      </c>
      <c r="BM225" s="135" t="s">
        <v>574</v>
      </c>
    </row>
    <row r="226" spans="2:65" s="1" customFormat="1" ht="16.5" customHeight="1">
      <c r="B226" s="29"/>
      <c r="C226" s="124" t="s">
        <v>575</v>
      </c>
      <c r="D226" s="124" t="s">
        <v>125</v>
      </c>
      <c r="E226" s="125" t="s">
        <v>576</v>
      </c>
      <c r="F226" s="126" t="s">
        <v>577</v>
      </c>
      <c r="G226" s="127" t="s">
        <v>128</v>
      </c>
      <c r="H226" s="128">
        <v>1</v>
      </c>
      <c r="I226" s="129"/>
      <c r="J226" s="130">
        <f t="shared" si="80"/>
        <v>0</v>
      </c>
      <c r="K226" s="126" t="s">
        <v>19</v>
      </c>
      <c r="L226" s="29"/>
      <c r="M226" s="131" t="s">
        <v>19</v>
      </c>
      <c r="N226" s="132" t="s">
        <v>45</v>
      </c>
      <c r="P226" s="133">
        <f t="shared" si="81"/>
        <v>0</v>
      </c>
      <c r="Q226" s="133">
        <v>0</v>
      </c>
      <c r="R226" s="133">
        <f t="shared" si="82"/>
        <v>0</v>
      </c>
      <c r="S226" s="133">
        <v>0</v>
      </c>
      <c r="T226" s="134">
        <f t="shared" si="83"/>
        <v>0</v>
      </c>
      <c r="AR226" s="135" t="s">
        <v>129</v>
      </c>
      <c r="AT226" s="135" t="s">
        <v>125</v>
      </c>
      <c r="AU226" s="135" t="s">
        <v>84</v>
      </c>
      <c r="AY226" s="14" t="s">
        <v>122</v>
      </c>
      <c r="BE226" s="136">
        <f t="shared" si="84"/>
        <v>0</v>
      </c>
      <c r="BF226" s="136">
        <f t="shared" si="85"/>
        <v>0</v>
      </c>
      <c r="BG226" s="136">
        <f t="shared" si="86"/>
        <v>0</v>
      </c>
      <c r="BH226" s="136">
        <f t="shared" si="87"/>
        <v>0</v>
      </c>
      <c r="BI226" s="136">
        <f t="shared" si="88"/>
        <v>0</v>
      </c>
      <c r="BJ226" s="14" t="s">
        <v>82</v>
      </c>
      <c r="BK226" s="136">
        <f t="shared" si="89"/>
        <v>0</v>
      </c>
      <c r="BL226" s="14" t="s">
        <v>129</v>
      </c>
      <c r="BM226" s="135" t="s">
        <v>578</v>
      </c>
    </row>
    <row r="227" spans="2:65" s="1" customFormat="1" ht="66.75" customHeight="1">
      <c r="B227" s="29"/>
      <c r="C227" s="124" t="s">
        <v>353</v>
      </c>
      <c r="D227" s="124" t="s">
        <v>125</v>
      </c>
      <c r="E227" s="125" t="s">
        <v>579</v>
      </c>
      <c r="F227" s="126" t="s">
        <v>580</v>
      </c>
      <c r="G227" s="127" t="s">
        <v>128</v>
      </c>
      <c r="H227" s="128">
        <v>1</v>
      </c>
      <c r="I227" s="129"/>
      <c r="J227" s="130">
        <f t="shared" si="80"/>
        <v>0</v>
      </c>
      <c r="K227" s="126" t="s">
        <v>19</v>
      </c>
      <c r="L227" s="29"/>
      <c r="M227" s="131" t="s">
        <v>19</v>
      </c>
      <c r="N227" s="132" t="s">
        <v>45</v>
      </c>
      <c r="P227" s="133">
        <f t="shared" si="81"/>
        <v>0</v>
      </c>
      <c r="Q227" s="133">
        <v>0</v>
      </c>
      <c r="R227" s="133">
        <f t="shared" si="82"/>
        <v>0</v>
      </c>
      <c r="S227" s="133">
        <v>0</v>
      </c>
      <c r="T227" s="134">
        <f t="shared" si="83"/>
        <v>0</v>
      </c>
      <c r="AR227" s="135" t="s">
        <v>129</v>
      </c>
      <c r="AT227" s="135" t="s">
        <v>125</v>
      </c>
      <c r="AU227" s="135" t="s">
        <v>84</v>
      </c>
      <c r="AY227" s="14" t="s">
        <v>122</v>
      </c>
      <c r="BE227" s="136">
        <f t="shared" si="84"/>
        <v>0</v>
      </c>
      <c r="BF227" s="136">
        <f t="shared" si="85"/>
        <v>0</v>
      </c>
      <c r="BG227" s="136">
        <f t="shared" si="86"/>
        <v>0</v>
      </c>
      <c r="BH227" s="136">
        <f t="shared" si="87"/>
        <v>0</v>
      </c>
      <c r="BI227" s="136">
        <f t="shared" si="88"/>
        <v>0</v>
      </c>
      <c r="BJ227" s="14" t="s">
        <v>82</v>
      </c>
      <c r="BK227" s="136">
        <f t="shared" si="89"/>
        <v>0</v>
      </c>
      <c r="BL227" s="14" t="s">
        <v>129</v>
      </c>
      <c r="BM227" s="135" t="s">
        <v>581</v>
      </c>
    </row>
    <row r="228" spans="2:65" s="1" customFormat="1" ht="21.75" customHeight="1">
      <c r="B228" s="29"/>
      <c r="C228" s="124" t="s">
        <v>582</v>
      </c>
      <c r="D228" s="124" t="s">
        <v>125</v>
      </c>
      <c r="E228" s="125" t="s">
        <v>583</v>
      </c>
      <c r="F228" s="126" t="s">
        <v>584</v>
      </c>
      <c r="G228" s="127" t="s">
        <v>128</v>
      </c>
      <c r="H228" s="128">
        <v>2</v>
      </c>
      <c r="I228" s="129"/>
      <c r="J228" s="130">
        <f t="shared" si="80"/>
        <v>0</v>
      </c>
      <c r="K228" s="126" t="s">
        <v>19</v>
      </c>
      <c r="L228" s="29"/>
      <c r="M228" s="131" t="s">
        <v>19</v>
      </c>
      <c r="N228" s="132" t="s">
        <v>45</v>
      </c>
      <c r="P228" s="133">
        <f t="shared" si="81"/>
        <v>0</v>
      </c>
      <c r="Q228" s="133">
        <v>0</v>
      </c>
      <c r="R228" s="133">
        <f t="shared" si="82"/>
        <v>0</v>
      </c>
      <c r="S228" s="133">
        <v>0</v>
      </c>
      <c r="T228" s="134">
        <f t="shared" si="83"/>
        <v>0</v>
      </c>
      <c r="AR228" s="135" t="s">
        <v>129</v>
      </c>
      <c r="AT228" s="135" t="s">
        <v>125</v>
      </c>
      <c r="AU228" s="135" t="s">
        <v>84</v>
      </c>
      <c r="AY228" s="14" t="s">
        <v>122</v>
      </c>
      <c r="BE228" s="136">
        <f t="shared" si="84"/>
        <v>0</v>
      </c>
      <c r="BF228" s="136">
        <f t="shared" si="85"/>
        <v>0</v>
      </c>
      <c r="BG228" s="136">
        <f t="shared" si="86"/>
        <v>0</v>
      </c>
      <c r="BH228" s="136">
        <f t="shared" si="87"/>
        <v>0</v>
      </c>
      <c r="BI228" s="136">
        <f t="shared" si="88"/>
        <v>0</v>
      </c>
      <c r="BJ228" s="14" t="s">
        <v>82</v>
      </c>
      <c r="BK228" s="136">
        <f t="shared" si="89"/>
        <v>0</v>
      </c>
      <c r="BL228" s="14" t="s">
        <v>129</v>
      </c>
      <c r="BM228" s="135" t="s">
        <v>585</v>
      </c>
    </row>
    <row r="229" spans="2:65" s="1" customFormat="1" ht="16.5" customHeight="1">
      <c r="B229" s="29"/>
      <c r="C229" s="124" t="s">
        <v>356</v>
      </c>
      <c r="D229" s="124" t="s">
        <v>125</v>
      </c>
      <c r="E229" s="125" t="s">
        <v>586</v>
      </c>
      <c r="F229" s="126" t="s">
        <v>408</v>
      </c>
      <c r="G229" s="127" t="s">
        <v>128</v>
      </c>
      <c r="H229" s="128">
        <v>1</v>
      </c>
      <c r="I229" s="129"/>
      <c r="J229" s="130">
        <f t="shared" si="80"/>
        <v>0</v>
      </c>
      <c r="K229" s="126" t="s">
        <v>19</v>
      </c>
      <c r="L229" s="29"/>
      <c r="M229" s="131" t="s">
        <v>19</v>
      </c>
      <c r="N229" s="132" t="s">
        <v>45</v>
      </c>
      <c r="P229" s="133">
        <f t="shared" si="81"/>
        <v>0</v>
      </c>
      <c r="Q229" s="133">
        <v>0</v>
      </c>
      <c r="R229" s="133">
        <f t="shared" si="82"/>
        <v>0</v>
      </c>
      <c r="S229" s="133">
        <v>0</v>
      </c>
      <c r="T229" s="134">
        <f t="shared" si="83"/>
        <v>0</v>
      </c>
      <c r="AR229" s="135" t="s">
        <v>129</v>
      </c>
      <c r="AT229" s="135" t="s">
        <v>125</v>
      </c>
      <c r="AU229" s="135" t="s">
        <v>84</v>
      </c>
      <c r="AY229" s="14" t="s">
        <v>122</v>
      </c>
      <c r="BE229" s="136">
        <f t="shared" si="84"/>
        <v>0</v>
      </c>
      <c r="BF229" s="136">
        <f t="shared" si="85"/>
        <v>0</v>
      </c>
      <c r="BG229" s="136">
        <f t="shared" si="86"/>
        <v>0</v>
      </c>
      <c r="BH229" s="136">
        <f t="shared" si="87"/>
        <v>0</v>
      </c>
      <c r="BI229" s="136">
        <f t="shared" si="88"/>
        <v>0</v>
      </c>
      <c r="BJ229" s="14" t="s">
        <v>82</v>
      </c>
      <c r="BK229" s="136">
        <f t="shared" si="89"/>
        <v>0</v>
      </c>
      <c r="BL229" s="14" t="s">
        <v>129</v>
      </c>
      <c r="BM229" s="135" t="s">
        <v>587</v>
      </c>
    </row>
    <row r="230" spans="2:65" s="1" customFormat="1" ht="21.75" customHeight="1">
      <c r="B230" s="29"/>
      <c r="C230" s="124" t="s">
        <v>588</v>
      </c>
      <c r="D230" s="124" t="s">
        <v>125</v>
      </c>
      <c r="E230" s="125" t="s">
        <v>589</v>
      </c>
      <c r="F230" s="126" t="s">
        <v>590</v>
      </c>
      <c r="G230" s="127" t="s">
        <v>128</v>
      </c>
      <c r="H230" s="128">
        <v>1</v>
      </c>
      <c r="I230" s="129"/>
      <c r="J230" s="130">
        <f t="shared" si="80"/>
        <v>0</v>
      </c>
      <c r="K230" s="126" t="s">
        <v>19</v>
      </c>
      <c r="L230" s="29"/>
      <c r="M230" s="131" t="s">
        <v>19</v>
      </c>
      <c r="N230" s="132" t="s">
        <v>45</v>
      </c>
      <c r="P230" s="133">
        <f t="shared" si="81"/>
        <v>0</v>
      </c>
      <c r="Q230" s="133">
        <v>0</v>
      </c>
      <c r="R230" s="133">
        <f t="shared" si="82"/>
        <v>0</v>
      </c>
      <c r="S230" s="133">
        <v>0</v>
      </c>
      <c r="T230" s="134">
        <f t="shared" si="83"/>
        <v>0</v>
      </c>
      <c r="AR230" s="135" t="s">
        <v>129</v>
      </c>
      <c r="AT230" s="135" t="s">
        <v>125</v>
      </c>
      <c r="AU230" s="135" t="s">
        <v>84</v>
      </c>
      <c r="AY230" s="14" t="s">
        <v>122</v>
      </c>
      <c r="BE230" s="136">
        <f t="shared" si="84"/>
        <v>0</v>
      </c>
      <c r="BF230" s="136">
        <f t="shared" si="85"/>
        <v>0</v>
      </c>
      <c r="BG230" s="136">
        <f t="shared" si="86"/>
        <v>0</v>
      </c>
      <c r="BH230" s="136">
        <f t="shared" si="87"/>
        <v>0</v>
      </c>
      <c r="BI230" s="136">
        <f t="shared" si="88"/>
        <v>0</v>
      </c>
      <c r="BJ230" s="14" t="s">
        <v>82</v>
      </c>
      <c r="BK230" s="136">
        <f t="shared" si="89"/>
        <v>0</v>
      </c>
      <c r="BL230" s="14" t="s">
        <v>129</v>
      </c>
      <c r="BM230" s="135" t="s">
        <v>591</v>
      </c>
    </row>
    <row r="231" spans="2:65" s="1" customFormat="1" ht="24.15" customHeight="1">
      <c r="B231" s="29"/>
      <c r="C231" s="124" t="s">
        <v>362</v>
      </c>
      <c r="D231" s="124" t="s">
        <v>125</v>
      </c>
      <c r="E231" s="125" t="s">
        <v>592</v>
      </c>
      <c r="F231" s="126" t="s">
        <v>593</v>
      </c>
      <c r="G231" s="127" t="s">
        <v>128</v>
      </c>
      <c r="H231" s="128">
        <v>1</v>
      </c>
      <c r="I231" s="129"/>
      <c r="J231" s="130">
        <f t="shared" si="80"/>
        <v>0</v>
      </c>
      <c r="K231" s="126" t="s">
        <v>19</v>
      </c>
      <c r="L231" s="29"/>
      <c r="M231" s="131" t="s">
        <v>19</v>
      </c>
      <c r="N231" s="132" t="s">
        <v>45</v>
      </c>
      <c r="P231" s="133">
        <f t="shared" si="81"/>
        <v>0</v>
      </c>
      <c r="Q231" s="133">
        <v>0</v>
      </c>
      <c r="R231" s="133">
        <f t="shared" si="82"/>
        <v>0</v>
      </c>
      <c r="S231" s="133">
        <v>0</v>
      </c>
      <c r="T231" s="134">
        <f t="shared" si="83"/>
        <v>0</v>
      </c>
      <c r="AR231" s="135" t="s">
        <v>129</v>
      </c>
      <c r="AT231" s="135" t="s">
        <v>125</v>
      </c>
      <c r="AU231" s="135" t="s">
        <v>84</v>
      </c>
      <c r="AY231" s="14" t="s">
        <v>122</v>
      </c>
      <c r="BE231" s="136">
        <f t="shared" si="84"/>
        <v>0</v>
      </c>
      <c r="BF231" s="136">
        <f t="shared" si="85"/>
        <v>0</v>
      </c>
      <c r="BG231" s="136">
        <f t="shared" si="86"/>
        <v>0</v>
      </c>
      <c r="BH231" s="136">
        <f t="shared" si="87"/>
        <v>0</v>
      </c>
      <c r="BI231" s="136">
        <f t="shared" si="88"/>
        <v>0</v>
      </c>
      <c r="BJ231" s="14" t="s">
        <v>82</v>
      </c>
      <c r="BK231" s="136">
        <f t="shared" si="89"/>
        <v>0</v>
      </c>
      <c r="BL231" s="14" t="s">
        <v>129</v>
      </c>
      <c r="BM231" s="135" t="s">
        <v>594</v>
      </c>
    </row>
    <row r="232" spans="2:65" s="1" customFormat="1" ht="24.15" customHeight="1">
      <c r="B232" s="29"/>
      <c r="C232" s="124" t="s">
        <v>595</v>
      </c>
      <c r="D232" s="124" t="s">
        <v>125</v>
      </c>
      <c r="E232" s="125" t="s">
        <v>596</v>
      </c>
      <c r="F232" s="126" t="s">
        <v>597</v>
      </c>
      <c r="G232" s="127" t="s">
        <v>177</v>
      </c>
      <c r="H232" s="128">
        <v>1</v>
      </c>
      <c r="I232" s="129"/>
      <c r="J232" s="130">
        <f t="shared" si="80"/>
        <v>0</v>
      </c>
      <c r="K232" s="126" t="s">
        <v>19</v>
      </c>
      <c r="L232" s="29"/>
      <c r="M232" s="131" t="s">
        <v>19</v>
      </c>
      <c r="N232" s="132" t="s">
        <v>45</v>
      </c>
      <c r="P232" s="133">
        <f t="shared" si="81"/>
        <v>0</v>
      </c>
      <c r="Q232" s="133">
        <v>0</v>
      </c>
      <c r="R232" s="133">
        <f t="shared" si="82"/>
        <v>0</v>
      </c>
      <c r="S232" s="133">
        <v>0</v>
      </c>
      <c r="T232" s="134">
        <f t="shared" si="83"/>
        <v>0</v>
      </c>
      <c r="AR232" s="135" t="s">
        <v>129</v>
      </c>
      <c r="AT232" s="135" t="s">
        <v>125</v>
      </c>
      <c r="AU232" s="135" t="s">
        <v>84</v>
      </c>
      <c r="AY232" s="14" t="s">
        <v>122</v>
      </c>
      <c r="BE232" s="136">
        <f t="shared" si="84"/>
        <v>0</v>
      </c>
      <c r="BF232" s="136">
        <f t="shared" si="85"/>
        <v>0</v>
      </c>
      <c r="BG232" s="136">
        <f t="shared" si="86"/>
        <v>0</v>
      </c>
      <c r="BH232" s="136">
        <f t="shared" si="87"/>
        <v>0</v>
      </c>
      <c r="BI232" s="136">
        <f t="shared" si="88"/>
        <v>0</v>
      </c>
      <c r="BJ232" s="14" t="s">
        <v>82</v>
      </c>
      <c r="BK232" s="136">
        <f t="shared" si="89"/>
        <v>0</v>
      </c>
      <c r="BL232" s="14" t="s">
        <v>129</v>
      </c>
      <c r="BM232" s="135" t="s">
        <v>598</v>
      </c>
    </row>
    <row r="233" spans="2:65" s="1" customFormat="1" ht="24.15" customHeight="1">
      <c r="B233" s="29"/>
      <c r="C233" s="124" t="s">
        <v>365</v>
      </c>
      <c r="D233" s="124" t="s">
        <v>125</v>
      </c>
      <c r="E233" s="125" t="s">
        <v>599</v>
      </c>
      <c r="F233" s="126" t="s">
        <v>600</v>
      </c>
      <c r="G233" s="127" t="s">
        <v>177</v>
      </c>
      <c r="H233" s="128">
        <v>1</v>
      </c>
      <c r="I233" s="129"/>
      <c r="J233" s="130">
        <f t="shared" si="80"/>
        <v>0</v>
      </c>
      <c r="K233" s="126" t="s">
        <v>19</v>
      </c>
      <c r="L233" s="29"/>
      <c r="M233" s="131" t="s">
        <v>19</v>
      </c>
      <c r="N233" s="132" t="s">
        <v>45</v>
      </c>
      <c r="P233" s="133">
        <f t="shared" si="81"/>
        <v>0</v>
      </c>
      <c r="Q233" s="133">
        <v>0</v>
      </c>
      <c r="R233" s="133">
        <f t="shared" si="82"/>
        <v>0</v>
      </c>
      <c r="S233" s="133">
        <v>0</v>
      </c>
      <c r="T233" s="134">
        <f t="shared" si="83"/>
        <v>0</v>
      </c>
      <c r="AR233" s="135" t="s">
        <v>129</v>
      </c>
      <c r="AT233" s="135" t="s">
        <v>125</v>
      </c>
      <c r="AU233" s="135" t="s">
        <v>84</v>
      </c>
      <c r="AY233" s="14" t="s">
        <v>122</v>
      </c>
      <c r="BE233" s="136">
        <f t="shared" si="84"/>
        <v>0</v>
      </c>
      <c r="BF233" s="136">
        <f t="shared" si="85"/>
        <v>0</v>
      </c>
      <c r="BG233" s="136">
        <f t="shared" si="86"/>
        <v>0</v>
      </c>
      <c r="BH233" s="136">
        <f t="shared" si="87"/>
        <v>0</v>
      </c>
      <c r="BI233" s="136">
        <f t="shared" si="88"/>
        <v>0</v>
      </c>
      <c r="BJ233" s="14" t="s">
        <v>82</v>
      </c>
      <c r="BK233" s="136">
        <f t="shared" si="89"/>
        <v>0</v>
      </c>
      <c r="BL233" s="14" t="s">
        <v>129</v>
      </c>
      <c r="BM233" s="135" t="s">
        <v>601</v>
      </c>
    </row>
    <row r="234" spans="2:65" s="11" customFormat="1" ht="22.8" customHeight="1">
      <c r="B234" s="112"/>
      <c r="D234" s="113" t="s">
        <v>73</v>
      </c>
      <c r="E234" s="122" t="s">
        <v>602</v>
      </c>
      <c r="F234" s="122" t="s">
        <v>603</v>
      </c>
      <c r="I234" s="115"/>
      <c r="J234" s="123">
        <f>BK234</f>
        <v>0</v>
      </c>
      <c r="L234" s="112"/>
      <c r="M234" s="117"/>
      <c r="P234" s="118">
        <f>SUM(P235:P240)</f>
        <v>0</v>
      </c>
      <c r="R234" s="118">
        <f>SUM(R235:R240)</f>
        <v>0</v>
      </c>
      <c r="T234" s="119">
        <f>SUM(T235:T240)</f>
        <v>0</v>
      </c>
      <c r="AR234" s="113" t="s">
        <v>82</v>
      </c>
      <c r="AT234" s="120" t="s">
        <v>73</v>
      </c>
      <c r="AU234" s="120" t="s">
        <v>82</v>
      </c>
      <c r="AY234" s="113" t="s">
        <v>122</v>
      </c>
      <c r="BK234" s="121">
        <f>SUM(BK235:BK240)</f>
        <v>0</v>
      </c>
    </row>
    <row r="235" spans="2:65" s="1" customFormat="1" ht="55.5" customHeight="1">
      <c r="B235" s="29"/>
      <c r="C235" s="124" t="s">
        <v>604</v>
      </c>
      <c r="D235" s="124" t="s">
        <v>125</v>
      </c>
      <c r="E235" s="125" t="s">
        <v>605</v>
      </c>
      <c r="F235" s="126" t="s">
        <v>606</v>
      </c>
      <c r="G235" s="127" t="s">
        <v>128</v>
      </c>
      <c r="H235" s="128">
        <v>2</v>
      </c>
      <c r="I235" s="129"/>
      <c r="J235" s="130">
        <f t="shared" ref="J235:J240" si="90">ROUND(I235*H235,2)</f>
        <v>0</v>
      </c>
      <c r="K235" s="126" t="s">
        <v>19</v>
      </c>
      <c r="L235" s="29"/>
      <c r="M235" s="131" t="s">
        <v>19</v>
      </c>
      <c r="N235" s="132" t="s">
        <v>45</v>
      </c>
      <c r="P235" s="133">
        <f t="shared" ref="P235:P240" si="91">O235*H235</f>
        <v>0</v>
      </c>
      <c r="Q235" s="133">
        <v>0</v>
      </c>
      <c r="R235" s="133">
        <f t="shared" ref="R235:R240" si="92">Q235*H235</f>
        <v>0</v>
      </c>
      <c r="S235" s="133">
        <v>0</v>
      </c>
      <c r="T235" s="134">
        <f t="shared" ref="T235:T240" si="93">S235*H235</f>
        <v>0</v>
      </c>
      <c r="AR235" s="135" t="s">
        <v>129</v>
      </c>
      <c r="AT235" s="135" t="s">
        <v>125</v>
      </c>
      <c r="AU235" s="135" t="s">
        <v>84</v>
      </c>
      <c r="AY235" s="14" t="s">
        <v>122</v>
      </c>
      <c r="BE235" s="136">
        <f t="shared" ref="BE235:BE240" si="94">IF(N235="základní",J235,0)</f>
        <v>0</v>
      </c>
      <c r="BF235" s="136">
        <f t="shared" ref="BF235:BF240" si="95">IF(N235="snížená",J235,0)</f>
        <v>0</v>
      </c>
      <c r="BG235" s="136">
        <f t="shared" ref="BG235:BG240" si="96">IF(N235="zákl. přenesená",J235,0)</f>
        <v>0</v>
      </c>
      <c r="BH235" s="136">
        <f t="shared" ref="BH235:BH240" si="97">IF(N235="sníž. přenesená",J235,0)</f>
        <v>0</v>
      </c>
      <c r="BI235" s="136">
        <f t="shared" ref="BI235:BI240" si="98">IF(N235="nulová",J235,0)</f>
        <v>0</v>
      </c>
      <c r="BJ235" s="14" t="s">
        <v>82</v>
      </c>
      <c r="BK235" s="136">
        <f t="shared" ref="BK235:BK240" si="99">ROUND(I235*H235,2)</f>
        <v>0</v>
      </c>
      <c r="BL235" s="14" t="s">
        <v>129</v>
      </c>
      <c r="BM235" s="135" t="s">
        <v>607</v>
      </c>
    </row>
    <row r="236" spans="2:65" s="1" customFormat="1" ht="37.799999999999997" customHeight="1">
      <c r="B236" s="29"/>
      <c r="C236" s="124" t="s">
        <v>369</v>
      </c>
      <c r="D236" s="124" t="s">
        <v>125</v>
      </c>
      <c r="E236" s="125" t="s">
        <v>608</v>
      </c>
      <c r="F236" s="126" t="s">
        <v>609</v>
      </c>
      <c r="G236" s="127" t="s">
        <v>128</v>
      </c>
      <c r="H236" s="128">
        <v>2</v>
      </c>
      <c r="I236" s="129"/>
      <c r="J236" s="130">
        <f t="shared" si="90"/>
        <v>0</v>
      </c>
      <c r="K236" s="126" t="s">
        <v>19</v>
      </c>
      <c r="L236" s="29"/>
      <c r="M236" s="131" t="s">
        <v>19</v>
      </c>
      <c r="N236" s="132" t="s">
        <v>45</v>
      </c>
      <c r="P236" s="133">
        <f t="shared" si="91"/>
        <v>0</v>
      </c>
      <c r="Q236" s="133">
        <v>0</v>
      </c>
      <c r="R236" s="133">
        <f t="shared" si="92"/>
        <v>0</v>
      </c>
      <c r="S236" s="133">
        <v>0</v>
      </c>
      <c r="T236" s="134">
        <f t="shared" si="93"/>
        <v>0</v>
      </c>
      <c r="AR236" s="135" t="s">
        <v>129</v>
      </c>
      <c r="AT236" s="135" t="s">
        <v>125</v>
      </c>
      <c r="AU236" s="135" t="s">
        <v>84</v>
      </c>
      <c r="AY236" s="14" t="s">
        <v>122</v>
      </c>
      <c r="BE236" s="136">
        <f t="shared" si="94"/>
        <v>0</v>
      </c>
      <c r="BF236" s="136">
        <f t="shared" si="95"/>
        <v>0</v>
      </c>
      <c r="BG236" s="136">
        <f t="shared" si="96"/>
        <v>0</v>
      </c>
      <c r="BH236" s="136">
        <f t="shared" si="97"/>
        <v>0</v>
      </c>
      <c r="BI236" s="136">
        <f t="shared" si="98"/>
        <v>0</v>
      </c>
      <c r="BJ236" s="14" t="s">
        <v>82</v>
      </c>
      <c r="BK236" s="136">
        <f t="shared" si="99"/>
        <v>0</v>
      </c>
      <c r="BL236" s="14" t="s">
        <v>129</v>
      </c>
      <c r="BM236" s="135" t="s">
        <v>610</v>
      </c>
    </row>
    <row r="237" spans="2:65" s="1" customFormat="1" ht="37.799999999999997" customHeight="1">
      <c r="B237" s="29"/>
      <c r="C237" s="124" t="s">
        <v>611</v>
      </c>
      <c r="D237" s="124" t="s">
        <v>125</v>
      </c>
      <c r="E237" s="125" t="s">
        <v>612</v>
      </c>
      <c r="F237" s="126" t="s">
        <v>613</v>
      </c>
      <c r="G237" s="127" t="s">
        <v>128</v>
      </c>
      <c r="H237" s="128">
        <v>2</v>
      </c>
      <c r="I237" s="129"/>
      <c r="J237" s="130">
        <f t="shared" si="90"/>
        <v>0</v>
      </c>
      <c r="K237" s="126" t="s">
        <v>19</v>
      </c>
      <c r="L237" s="29"/>
      <c r="M237" s="131" t="s">
        <v>19</v>
      </c>
      <c r="N237" s="132" t="s">
        <v>45</v>
      </c>
      <c r="P237" s="133">
        <f t="shared" si="91"/>
        <v>0</v>
      </c>
      <c r="Q237" s="133">
        <v>0</v>
      </c>
      <c r="R237" s="133">
        <f t="shared" si="92"/>
        <v>0</v>
      </c>
      <c r="S237" s="133">
        <v>0</v>
      </c>
      <c r="T237" s="134">
        <f t="shared" si="93"/>
        <v>0</v>
      </c>
      <c r="AR237" s="135" t="s">
        <v>129</v>
      </c>
      <c r="AT237" s="135" t="s">
        <v>125</v>
      </c>
      <c r="AU237" s="135" t="s">
        <v>84</v>
      </c>
      <c r="AY237" s="14" t="s">
        <v>122</v>
      </c>
      <c r="BE237" s="136">
        <f t="shared" si="94"/>
        <v>0</v>
      </c>
      <c r="BF237" s="136">
        <f t="shared" si="95"/>
        <v>0</v>
      </c>
      <c r="BG237" s="136">
        <f t="shared" si="96"/>
        <v>0</v>
      </c>
      <c r="BH237" s="136">
        <f t="shared" si="97"/>
        <v>0</v>
      </c>
      <c r="BI237" s="136">
        <f t="shared" si="98"/>
        <v>0</v>
      </c>
      <c r="BJ237" s="14" t="s">
        <v>82</v>
      </c>
      <c r="BK237" s="136">
        <f t="shared" si="99"/>
        <v>0</v>
      </c>
      <c r="BL237" s="14" t="s">
        <v>129</v>
      </c>
      <c r="BM237" s="135" t="s">
        <v>614</v>
      </c>
    </row>
    <row r="238" spans="2:65" s="1" customFormat="1" ht="37.799999999999997" customHeight="1">
      <c r="B238" s="29"/>
      <c r="C238" s="124" t="s">
        <v>372</v>
      </c>
      <c r="D238" s="124" t="s">
        <v>125</v>
      </c>
      <c r="E238" s="125" t="s">
        <v>615</v>
      </c>
      <c r="F238" s="126" t="s">
        <v>616</v>
      </c>
      <c r="G238" s="127" t="s">
        <v>128</v>
      </c>
      <c r="H238" s="128">
        <v>1</v>
      </c>
      <c r="I238" s="129"/>
      <c r="J238" s="130">
        <f t="shared" si="90"/>
        <v>0</v>
      </c>
      <c r="K238" s="126" t="s">
        <v>19</v>
      </c>
      <c r="L238" s="29"/>
      <c r="M238" s="131" t="s">
        <v>19</v>
      </c>
      <c r="N238" s="132" t="s">
        <v>45</v>
      </c>
      <c r="P238" s="133">
        <f t="shared" si="91"/>
        <v>0</v>
      </c>
      <c r="Q238" s="133">
        <v>0</v>
      </c>
      <c r="R238" s="133">
        <f t="shared" si="92"/>
        <v>0</v>
      </c>
      <c r="S238" s="133">
        <v>0</v>
      </c>
      <c r="T238" s="134">
        <f t="shared" si="93"/>
        <v>0</v>
      </c>
      <c r="AR238" s="135" t="s">
        <v>129</v>
      </c>
      <c r="AT238" s="135" t="s">
        <v>125</v>
      </c>
      <c r="AU238" s="135" t="s">
        <v>84</v>
      </c>
      <c r="AY238" s="14" t="s">
        <v>122</v>
      </c>
      <c r="BE238" s="136">
        <f t="shared" si="94"/>
        <v>0</v>
      </c>
      <c r="BF238" s="136">
        <f t="shared" si="95"/>
        <v>0</v>
      </c>
      <c r="BG238" s="136">
        <f t="shared" si="96"/>
        <v>0</v>
      </c>
      <c r="BH238" s="136">
        <f t="shared" si="97"/>
        <v>0</v>
      </c>
      <c r="BI238" s="136">
        <f t="shared" si="98"/>
        <v>0</v>
      </c>
      <c r="BJ238" s="14" t="s">
        <v>82</v>
      </c>
      <c r="BK238" s="136">
        <f t="shared" si="99"/>
        <v>0</v>
      </c>
      <c r="BL238" s="14" t="s">
        <v>129</v>
      </c>
      <c r="BM238" s="135" t="s">
        <v>617</v>
      </c>
    </row>
    <row r="239" spans="2:65" s="1" customFormat="1" ht="16.5" customHeight="1">
      <c r="B239" s="29"/>
      <c r="C239" s="124" t="s">
        <v>618</v>
      </c>
      <c r="D239" s="124" t="s">
        <v>125</v>
      </c>
      <c r="E239" s="125" t="s">
        <v>619</v>
      </c>
      <c r="F239" s="126" t="s">
        <v>620</v>
      </c>
      <c r="G239" s="127" t="s">
        <v>177</v>
      </c>
      <c r="H239" s="128">
        <v>1</v>
      </c>
      <c r="I239" s="129"/>
      <c r="J239" s="130">
        <f t="shared" si="90"/>
        <v>0</v>
      </c>
      <c r="K239" s="126" t="s">
        <v>19</v>
      </c>
      <c r="L239" s="29"/>
      <c r="M239" s="131" t="s">
        <v>19</v>
      </c>
      <c r="N239" s="132" t="s">
        <v>45</v>
      </c>
      <c r="P239" s="133">
        <f t="shared" si="91"/>
        <v>0</v>
      </c>
      <c r="Q239" s="133">
        <v>0</v>
      </c>
      <c r="R239" s="133">
        <f t="shared" si="92"/>
        <v>0</v>
      </c>
      <c r="S239" s="133">
        <v>0</v>
      </c>
      <c r="T239" s="134">
        <f t="shared" si="93"/>
        <v>0</v>
      </c>
      <c r="AR239" s="135" t="s">
        <v>129</v>
      </c>
      <c r="AT239" s="135" t="s">
        <v>125</v>
      </c>
      <c r="AU239" s="135" t="s">
        <v>84</v>
      </c>
      <c r="AY239" s="14" t="s">
        <v>122</v>
      </c>
      <c r="BE239" s="136">
        <f t="shared" si="94"/>
        <v>0</v>
      </c>
      <c r="BF239" s="136">
        <f t="shared" si="95"/>
        <v>0</v>
      </c>
      <c r="BG239" s="136">
        <f t="shared" si="96"/>
        <v>0</v>
      </c>
      <c r="BH239" s="136">
        <f t="shared" si="97"/>
        <v>0</v>
      </c>
      <c r="BI239" s="136">
        <f t="shared" si="98"/>
        <v>0</v>
      </c>
      <c r="BJ239" s="14" t="s">
        <v>82</v>
      </c>
      <c r="BK239" s="136">
        <f t="shared" si="99"/>
        <v>0</v>
      </c>
      <c r="BL239" s="14" t="s">
        <v>129</v>
      </c>
      <c r="BM239" s="135" t="s">
        <v>621</v>
      </c>
    </row>
    <row r="240" spans="2:65" s="1" customFormat="1" ht="16.5" customHeight="1">
      <c r="B240" s="29"/>
      <c r="C240" s="124" t="s">
        <v>376</v>
      </c>
      <c r="D240" s="124" t="s">
        <v>125</v>
      </c>
      <c r="E240" s="125" t="s">
        <v>622</v>
      </c>
      <c r="F240" s="126" t="s">
        <v>623</v>
      </c>
      <c r="G240" s="127" t="s">
        <v>177</v>
      </c>
      <c r="H240" s="128">
        <v>1</v>
      </c>
      <c r="I240" s="129"/>
      <c r="J240" s="130">
        <f t="shared" si="90"/>
        <v>0</v>
      </c>
      <c r="K240" s="126" t="s">
        <v>19</v>
      </c>
      <c r="L240" s="29"/>
      <c r="M240" s="131" t="s">
        <v>19</v>
      </c>
      <c r="N240" s="132" t="s">
        <v>45</v>
      </c>
      <c r="P240" s="133">
        <f t="shared" si="91"/>
        <v>0</v>
      </c>
      <c r="Q240" s="133">
        <v>0</v>
      </c>
      <c r="R240" s="133">
        <f t="shared" si="92"/>
        <v>0</v>
      </c>
      <c r="S240" s="133">
        <v>0</v>
      </c>
      <c r="T240" s="134">
        <f t="shared" si="93"/>
        <v>0</v>
      </c>
      <c r="AR240" s="135" t="s">
        <v>129</v>
      </c>
      <c r="AT240" s="135" t="s">
        <v>125</v>
      </c>
      <c r="AU240" s="135" t="s">
        <v>84</v>
      </c>
      <c r="AY240" s="14" t="s">
        <v>122</v>
      </c>
      <c r="BE240" s="136">
        <f t="shared" si="94"/>
        <v>0</v>
      </c>
      <c r="BF240" s="136">
        <f t="shared" si="95"/>
        <v>0</v>
      </c>
      <c r="BG240" s="136">
        <f t="shared" si="96"/>
        <v>0</v>
      </c>
      <c r="BH240" s="136">
        <f t="shared" si="97"/>
        <v>0</v>
      </c>
      <c r="BI240" s="136">
        <f t="shared" si="98"/>
        <v>0</v>
      </c>
      <c r="BJ240" s="14" t="s">
        <v>82</v>
      </c>
      <c r="BK240" s="136">
        <f t="shared" si="99"/>
        <v>0</v>
      </c>
      <c r="BL240" s="14" t="s">
        <v>129</v>
      </c>
      <c r="BM240" s="135" t="s">
        <v>624</v>
      </c>
    </row>
    <row r="241" spans="2:65" s="11" customFormat="1" ht="22.8" customHeight="1">
      <c r="B241" s="112"/>
      <c r="D241" s="113" t="s">
        <v>73</v>
      </c>
      <c r="E241" s="122" t="s">
        <v>625</v>
      </c>
      <c r="F241" s="122" t="s">
        <v>626</v>
      </c>
      <c r="I241" s="115"/>
      <c r="J241" s="123">
        <f>BK241</f>
        <v>0</v>
      </c>
      <c r="L241" s="112"/>
      <c r="M241" s="117"/>
      <c r="P241" s="118">
        <f>P242</f>
        <v>0</v>
      </c>
      <c r="R241" s="118">
        <f>R242</f>
        <v>0</v>
      </c>
      <c r="T241" s="119">
        <f>T242</f>
        <v>0</v>
      </c>
      <c r="AR241" s="113" t="s">
        <v>82</v>
      </c>
      <c r="AT241" s="120" t="s">
        <v>73</v>
      </c>
      <c r="AU241" s="120" t="s">
        <v>82</v>
      </c>
      <c r="AY241" s="113" t="s">
        <v>122</v>
      </c>
      <c r="BK241" s="121">
        <f>BK242</f>
        <v>0</v>
      </c>
    </row>
    <row r="242" spans="2:65" s="1" customFormat="1" ht="16.5" customHeight="1">
      <c r="B242" s="29"/>
      <c r="C242" s="124" t="s">
        <v>627</v>
      </c>
      <c r="D242" s="124" t="s">
        <v>125</v>
      </c>
      <c r="E242" s="125" t="s">
        <v>628</v>
      </c>
      <c r="F242" s="126" t="s">
        <v>629</v>
      </c>
      <c r="G242" s="127" t="s">
        <v>630</v>
      </c>
      <c r="H242" s="128">
        <v>200</v>
      </c>
      <c r="I242" s="129"/>
      <c r="J242" s="130">
        <f>ROUND(I242*H242,2)</f>
        <v>0</v>
      </c>
      <c r="K242" s="126" t="s">
        <v>19</v>
      </c>
      <c r="L242" s="29"/>
      <c r="M242" s="137" t="s">
        <v>19</v>
      </c>
      <c r="N242" s="138" t="s">
        <v>45</v>
      </c>
      <c r="O242" s="139"/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35" t="s">
        <v>129</v>
      </c>
      <c r="AT242" s="135" t="s">
        <v>125</v>
      </c>
      <c r="AU242" s="135" t="s">
        <v>84</v>
      </c>
      <c r="AY242" s="14" t="s">
        <v>122</v>
      </c>
      <c r="BE242" s="136">
        <f>IF(N242="základní",J242,0)</f>
        <v>0</v>
      </c>
      <c r="BF242" s="136">
        <f>IF(N242="snížená",J242,0)</f>
        <v>0</v>
      </c>
      <c r="BG242" s="136">
        <f>IF(N242="zákl. přenesená",J242,0)</f>
        <v>0</v>
      </c>
      <c r="BH242" s="136">
        <f>IF(N242="sníž. přenesená",J242,0)</f>
        <v>0</v>
      </c>
      <c r="BI242" s="136">
        <f>IF(N242="nulová",J242,0)</f>
        <v>0</v>
      </c>
      <c r="BJ242" s="14" t="s">
        <v>82</v>
      </c>
      <c r="BK242" s="136">
        <f>ROUND(I242*H242,2)</f>
        <v>0</v>
      </c>
      <c r="BL242" s="14" t="s">
        <v>129</v>
      </c>
      <c r="BM242" s="135" t="s">
        <v>631</v>
      </c>
    </row>
    <row r="243" spans="2:65" s="1" customFormat="1" ht="6.9" customHeight="1">
      <c r="B243" s="38"/>
      <c r="C243" s="39"/>
      <c r="D243" s="39"/>
      <c r="E243" s="39"/>
      <c r="F243" s="39"/>
      <c r="G243" s="39"/>
      <c r="H243" s="39"/>
      <c r="I243" s="39"/>
      <c r="J243" s="39"/>
      <c r="K243" s="39"/>
      <c r="L243" s="29"/>
    </row>
  </sheetData>
  <sheetProtection algorithmName="SHA-512" hashValue="O2OOHTOfHBCneDNBZQCn+o5Pk/h4XeO/0Ni/PUTuYXETZUSprplHvgnTj/FJBdf6VlEpPLBS0T0KG+0GL81+zA==" saltValue="Ls36gTIC491S7jZAPk3tHSJSSX8S65d+nrKNBmEjua71ztUbHZK8ye1cK4NamC5JkEWj0C/nbibp8jf+FFXD2w==" spinCount="100000" sheet="1" objects="1" scenarios="1" formatColumns="0" formatRows="0" autoFilter="0"/>
  <autoFilter ref="C90:K242" xr:uid="{00000000-0009-0000-0000-000001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87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87</v>
      </c>
    </row>
    <row r="3" spans="2:46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2:46" ht="24.9" customHeight="1">
      <c r="B4" s="17"/>
      <c r="D4" s="18" t="s">
        <v>88</v>
      </c>
      <c r="L4" s="17"/>
      <c r="M4" s="82" t="s">
        <v>10</v>
      </c>
      <c r="AT4" s="14" t="s">
        <v>4</v>
      </c>
    </row>
    <row r="5" spans="2:46" ht="6.9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68" t="str">
        <f>'Rekapitulace stavby'!K6</f>
        <v>AV TECHNOLOGIE (AKCE STAVEBNÍ ÚPRAVY KINO VARŠAVA - ITI)</v>
      </c>
      <c r="F7" s="269"/>
      <c r="G7" s="269"/>
      <c r="H7" s="269"/>
      <c r="L7" s="17"/>
    </row>
    <row r="8" spans="2:46" s="1" customFormat="1" ht="12" customHeight="1">
      <c r="B8" s="29"/>
      <c r="D8" s="24" t="s">
        <v>89</v>
      </c>
      <c r="L8" s="29"/>
    </row>
    <row r="9" spans="2:46" s="1" customFormat="1" ht="16.5" customHeight="1">
      <c r="B9" s="29"/>
      <c r="E9" s="250" t="s">
        <v>632</v>
      </c>
      <c r="F9" s="270"/>
      <c r="G9" s="270"/>
      <c r="H9" s="270"/>
      <c r="L9" s="29"/>
    </row>
    <row r="10" spans="2:46" s="1" customFormat="1" ht="10.199999999999999">
      <c r="B10" s="29"/>
      <c r="L10" s="29"/>
    </row>
    <row r="11" spans="2:46" s="1" customFormat="1" ht="12" customHeight="1">
      <c r="B11" s="29"/>
      <c r="D11" s="24" t="s">
        <v>18</v>
      </c>
      <c r="F11" s="22" t="s">
        <v>19</v>
      </c>
      <c r="I11" s="24" t="s">
        <v>20</v>
      </c>
      <c r="J11" s="22" t="s">
        <v>19</v>
      </c>
      <c r="L11" s="29"/>
    </row>
    <row r="12" spans="2:46" s="1" customFormat="1" ht="12" customHeight="1">
      <c r="B12" s="29"/>
      <c r="D12" s="24" t="s">
        <v>21</v>
      </c>
      <c r="F12" s="22" t="s">
        <v>22</v>
      </c>
      <c r="I12" s="24" t="s">
        <v>23</v>
      </c>
      <c r="J12" s="46" t="str">
        <f>'Rekapitulace stavby'!AN8</f>
        <v>13. 2. 2024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4" t="s">
        <v>25</v>
      </c>
      <c r="I14" s="24" t="s">
        <v>26</v>
      </c>
      <c r="J14" s="22" t="str">
        <f>IF('Rekapitulace stavby'!AN10="","",'Rekapitulace stavby'!AN10)</f>
        <v>00262978</v>
      </c>
      <c r="L14" s="29"/>
    </row>
    <row r="15" spans="2:46" s="1" customFormat="1" ht="18" customHeight="1">
      <c r="B15" s="29"/>
      <c r="E15" s="22" t="str">
        <f>IF('Rekapitulace stavby'!E11="","",'Rekapitulace stavby'!E11)</f>
        <v>Statutární město Liberec</v>
      </c>
      <c r="I15" s="24" t="s">
        <v>29</v>
      </c>
      <c r="J15" s="22" t="str">
        <f>IF('Rekapitulace stavby'!AN11="","",'Rekapitulace stavby'!AN11)</f>
        <v>CZ00262978</v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4" t="s">
        <v>31</v>
      </c>
      <c r="I17" s="24" t="s">
        <v>26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71" t="str">
        <f>'Rekapitulace stavby'!E14</f>
        <v>Vyplň údaj</v>
      </c>
      <c r="F18" s="234"/>
      <c r="G18" s="234"/>
      <c r="H18" s="234"/>
      <c r="I18" s="24" t="s">
        <v>29</v>
      </c>
      <c r="J18" s="25" t="str">
        <f>'Rekapitulace stavby'!AN14</f>
        <v>Vyplň údaj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4" t="s">
        <v>33</v>
      </c>
      <c r="I20" s="24" t="s">
        <v>26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>Atelier Železná</v>
      </c>
      <c r="I21" s="24" t="s">
        <v>29</v>
      </c>
      <c r="J21" s="22" t="str">
        <f>IF('Rekapitulace stavby'!AN17="","",'Rekapitulace stavby'!AN17)</f>
        <v/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4" t="s">
        <v>36</v>
      </c>
      <c r="I23" s="24" t="s">
        <v>26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29</v>
      </c>
      <c r="J24" s="22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3"/>
      <c r="E27" s="239" t="s">
        <v>19</v>
      </c>
      <c r="F27" s="239"/>
      <c r="G27" s="239"/>
      <c r="H27" s="239"/>
      <c r="L27" s="83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4" t="s">
        <v>40</v>
      </c>
      <c r="J30" s="60">
        <f>ROUND(J80,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42</v>
      </c>
      <c r="I32" s="32" t="s">
        <v>41</v>
      </c>
      <c r="J32" s="32" t="s">
        <v>43</v>
      </c>
      <c r="L32" s="29"/>
    </row>
    <row r="33" spans="2:12" s="1" customFormat="1" ht="14.4" customHeight="1">
      <c r="B33" s="29"/>
      <c r="D33" s="49" t="s">
        <v>44</v>
      </c>
      <c r="E33" s="24" t="s">
        <v>45</v>
      </c>
      <c r="F33" s="85">
        <f>ROUND((SUM(BE80:BE86)),  2)</f>
        <v>0</v>
      </c>
      <c r="I33" s="86">
        <v>0.21</v>
      </c>
      <c r="J33" s="85">
        <f>ROUND(((SUM(BE80:BE86))*I33),  2)</f>
        <v>0</v>
      </c>
      <c r="L33" s="29"/>
    </row>
    <row r="34" spans="2:12" s="1" customFormat="1" ht="14.4" customHeight="1">
      <c r="B34" s="29"/>
      <c r="E34" s="24" t="s">
        <v>46</v>
      </c>
      <c r="F34" s="85">
        <f>ROUND((SUM(BF80:BF86)),  2)</f>
        <v>0</v>
      </c>
      <c r="I34" s="86">
        <v>0.12</v>
      </c>
      <c r="J34" s="85">
        <f>ROUND(((SUM(BF80:BF86))*I34),  2)</f>
        <v>0</v>
      </c>
      <c r="L34" s="29"/>
    </row>
    <row r="35" spans="2:12" s="1" customFormat="1" ht="14.4" hidden="1" customHeight="1">
      <c r="B35" s="29"/>
      <c r="E35" s="24" t="s">
        <v>47</v>
      </c>
      <c r="F35" s="85">
        <f>ROUND((SUM(BG80:BG86)),  2)</f>
        <v>0</v>
      </c>
      <c r="I35" s="86">
        <v>0.21</v>
      </c>
      <c r="J35" s="85">
        <f>0</f>
        <v>0</v>
      </c>
      <c r="L35" s="29"/>
    </row>
    <row r="36" spans="2:12" s="1" customFormat="1" ht="14.4" hidden="1" customHeight="1">
      <c r="B36" s="29"/>
      <c r="E36" s="24" t="s">
        <v>48</v>
      </c>
      <c r="F36" s="85">
        <f>ROUND((SUM(BH80:BH86)),  2)</f>
        <v>0</v>
      </c>
      <c r="I36" s="86">
        <v>0.12</v>
      </c>
      <c r="J36" s="85">
        <f>0</f>
        <v>0</v>
      </c>
      <c r="L36" s="29"/>
    </row>
    <row r="37" spans="2:12" s="1" customFormat="1" ht="14.4" hidden="1" customHeight="1">
      <c r="B37" s="29"/>
      <c r="E37" s="24" t="s">
        <v>49</v>
      </c>
      <c r="F37" s="85">
        <f>ROUND((SUM(BI80:BI86)),  2)</f>
        <v>0</v>
      </c>
      <c r="I37" s="86">
        <v>0</v>
      </c>
      <c r="J37" s="85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87"/>
      <c r="D39" s="88" t="s">
        <v>50</v>
      </c>
      <c r="E39" s="51"/>
      <c r="F39" s="51"/>
      <c r="G39" s="89" t="s">
        <v>51</v>
      </c>
      <c r="H39" s="90" t="s">
        <v>52</v>
      </c>
      <c r="I39" s="51"/>
      <c r="J39" s="91">
        <f>SUM(J30:J37)</f>
        <v>0</v>
      </c>
      <c r="K39" s="92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18" t="s">
        <v>92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4" t="s">
        <v>16</v>
      </c>
      <c r="L47" s="29"/>
    </row>
    <row r="48" spans="2:12" s="1" customFormat="1" ht="16.5" customHeight="1">
      <c r="B48" s="29"/>
      <c r="E48" s="268" t="str">
        <f>E7</f>
        <v>AV TECHNOLOGIE (AKCE STAVEBNÍ ÚPRAVY KINO VARŠAVA - ITI)</v>
      </c>
      <c r="F48" s="269"/>
      <c r="G48" s="269"/>
      <c r="H48" s="269"/>
      <c r="L48" s="29"/>
    </row>
    <row r="49" spans="2:47" s="1" customFormat="1" ht="12" customHeight="1">
      <c r="B49" s="29"/>
      <c r="C49" s="24" t="s">
        <v>89</v>
      </c>
      <c r="L49" s="29"/>
    </row>
    <row r="50" spans="2:47" s="1" customFormat="1" ht="16.5" customHeight="1">
      <c r="B50" s="29"/>
      <c r="E50" s="250" t="str">
        <f>E9</f>
        <v>VRN - Vedlejší rozpočtové náklady AV technologie</v>
      </c>
      <c r="F50" s="270"/>
      <c r="G50" s="270"/>
      <c r="H50" s="270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4" t="s">
        <v>21</v>
      </c>
      <c r="F52" s="22" t="str">
        <f>F12</f>
        <v>Liberec</v>
      </c>
      <c r="I52" s="24" t="s">
        <v>23</v>
      </c>
      <c r="J52" s="46" t="str">
        <f>IF(J12="","",J12)</f>
        <v>13. 2. 2024</v>
      </c>
      <c r="L52" s="29"/>
    </row>
    <row r="53" spans="2:47" s="1" customFormat="1" ht="6.9" customHeight="1">
      <c r="B53" s="29"/>
      <c r="L53" s="29"/>
    </row>
    <row r="54" spans="2:47" s="1" customFormat="1" ht="15.15" customHeight="1">
      <c r="B54" s="29"/>
      <c r="C54" s="24" t="s">
        <v>25</v>
      </c>
      <c r="F54" s="22" t="str">
        <f>E15</f>
        <v>Statutární město Liberec</v>
      </c>
      <c r="I54" s="24" t="s">
        <v>33</v>
      </c>
      <c r="J54" s="27" t="str">
        <f>E21</f>
        <v>Atelier Železná</v>
      </c>
      <c r="L54" s="29"/>
    </row>
    <row r="55" spans="2:47" s="1" customFormat="1" ht="15.15" customHeight="1">
      <c r="B55" s="29"/>
      <c r="C55" s="24" t="s">
        <v>31</v>
      </c>
      <c r="F55" s="22" t="str">
        <f>IF(E18="","",E18)</f>
        <v>Vyplň údaj</v>
      </c>
      <c r="I55" s="24" t="s">
        <v>36</v>
      </c>
      <c r="J55" s="27" t="str">
        <f>E24</f>
        <v xml:space="preserve"> 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3" t="s">
        <v>93</v>
      </c>
      <c r="D57" s="87"/>
      <c r="E57" s="87"/>
      <c r="F57" s="87"/>
      <c r="G57" s="87"/>
      <c r="H57" s="87"/>
      <c r="I57" s="87"/>
      <c r="J57" s="94" t="s">
        <v>94</v>
      </c>
      <c r="K57" s="87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5" t="s">
        <v>72</v>
      </c>
      <c r="J59" s="60">
        <f>J80</f>
        <v>0</v>
      </c>
      <c r="L59" s="29"/>
      <c r="AU59" s="14" t="s">
        <v>95</v>
      </c>
    </row>
    <row r="60" spans="2:47" s="8" customFormat="1" ht="24.9" customHeight="1">
      <c r="B60" s="96"/>
      <c r="D60" s="97" t="s">
        <v>633</v>
      </c>
      <c r="E60" s="98"/>
      <c r="F60" s="98"/>
      <c r="G60" s="98"/>
      <c r="H60" s="98"/>
      <c r="I60" s="98"/>
      <c r="J60" s="99">
        <f>J81</f>
        <v>0</v>
      </c>
      <c r="L60" s="96"/>
    </row>
    <row r="61" spans="2:47" s="1" customFormat="1" ht="21.75" customHeight="1">
      <c r="B61" s="29"/>
      <c r="L61" s="29"/>
    </row>
    <row r="62" spans="2:47" s="1" customFormat="1" ht="6.9" customHeight="1"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29"/>
    </row>
    <row r="66" spans="2:63" s="1" customFormat="1" ht="6.9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29"/>
    </row>
    <row r="67" spans="2:63" s="1" customFormat="1" ht="24.9" customHeight="1">
      <c r="B67" s="29"/>
      <c r="C67" s="18" t="s">
        <v>108</v>
      </c>
      <c r="L67" s="29"/>
    </row>
    <row r="68" spans="2:63" s="1" customFormat="1" ht="6.9" customHeight="1">
      <c r="B68" s="29"/>
      <c r="L68" s="29"/>
    </row>
    <row r="69" spans="2:63" s="1" customFormat="1" ht="12" customHeight="1">
      <c r="B69" s="29"/>
      <c r="C69" s="24" t="s">
        <v>16</v>
      </c>
      <c r="L69" s="29"/>
    </row>
    <row r="70" spans="2:63" s="1" customFormat="1" ht="16.5" customHeight="1">
      <c r="B70" s="29"/>
      <c r="E70" s="268" t="str">
        <f>E7</f>
        <v>AV TECHNOLOGIE (AKCE STAVEBNÍ ÚPRAVY KINO VARŠAVA - ITI)</v>
      </c>
      <c r="F70" s="269"/>
      <c r="G70" s="269"/>
      <c r="H70" s="269"/>
      <c r="L70" s="29"/>
    </row>
    <row r="71" spans="2:63" s="1" customFormat="1" ht="12" customHeight="1">
      <c r="B71" s="29"/>
      <c r="C71" s="24" t="s">
        <v>89</v>
      </c>
      <c r="L71" s="29"/>
    </row>
    <row r="72" spans="2:63" s="1" customFormat="1" ht="16.5" customHeight="1">
      <c r="B72" s="29"/>
      <c r="E72" s="250" t="str">
        <f>E9</f>
        <v>VRN - Vedlejší rozpočtové náklady AV technologie</v>
      </c>
      <c r="F72" s="270"/>
      <c r="G72" s="270"/>
      <c r="H72" s="270"/>
      <c r="L72" s="29"/>
    </row>
    <row r="73" spans="2:63" s="1" customFormat="1" ht="6.9" customHeight="1">
      <c r="B73" s="29"/>
      <c r="L73" s="29"/>
    </row>
    <row r="74" spans="2:63" s="1" customFormat="1" ht="12" customHeight="1">
      <c r="B74" s="29"/>
      <c r="C74" s="24" t="s">
        <v>21</v>
      </c>
      <c r="F74" s="22" t="str">
        <f>F12</f>
        <v>Liberec</v>
      </c>
      <c r="I74" s="24" t="s">
        <v>23</v>
      </c>
      <c r="J74" s="46" t="str">
        <f>IF(J12="","",J12)</f>
        <v>13. 2. 2024</v>
      </c>
      <c r="L74" s="29"/>
    </row>
    <row r="75" spans="2:63" s="1" customFormat="1" ht="6.9" customHeight="1">
      <c r="B75" s="29"/>
      <c r="L75" s="29"/>
    </row>
    <row r="76" spans="2:63" s="1" customFormat="1" ht="15.15" customHeight="1">
      <c r="B76" s="29"/>
      <c r="C76" s="24" t="s">
        <v>25</v>
      </c>
      <c r="F76" s="22" t="str">
        <f>E15</f>
        <v>Statutární město Liberec</v>
      </c>
      <c r="I76" s="24" t="s">
        <v>33</v>
      </c>
      <c r="J76" s="27" t="str">
        <f>E21</f>
        <v>Atelier Železná</v>
      </c>
      <c r="L76" s="29"/>
    </row>
    <row r="77" spans="2:63" s="1" customFormat="1" ht="15.15" customHeight="1">
      <c r="B77" s="29"/>
      <c r="C77" s="24" t="s">
        <v>31</v>
      </c>
      <c r="F77" s="22" t="str">
        <f>IF(E18="","",E18)</f>
        <v>Vyplň údaj</v>
      </c>
      <c r="I77" s="24" t="s">
        <v>36</v>
      </c>
      <c r="J77" s="27" t="str">
        <f>E24</f>
        <v xml:space="preserve"> </v>
      </c>
      <c r="L77" s="29"/>
    </row>
    <row r="78" spans="2:63" s="1" customFormat="1" ht="10.35" customHeight="1">
      <c r="B78" s="29"/>
      <c r="L78" s="29"/>
    </row>
    <row r="79" spans="2:63" s="10" customFormat="1" ht="29.25" customHeight="1">
      <c r="B79" s="104"/>
      <c r="C79" s="105" t="s">
        <v>109</v>
      </c>
      <c r="D79" s="106" t="s">
        <v>59</v>
      </c>
      <c r="E79" s="106" t="s">
        <v>55</v>
      </c>
      <c r="F79" s="106" t="s">
        <v>56</v>
      </c>
      <c r="G79" s="106" t="s">
        <v>110</v>
      </c>
      <c r="H79" s="106" t="s">
        <v>111</v>
      </c>
      <c r="I79" s="106" t="s">
        <v>112</v>
      </c>
      <c r="J79" s="106" t="s">
        <v>94</v>
      </c>
      <c r="K79" s="107" t="s">
        <v>113</v>
      </c>
      <c r="L79" s="104"/>
      <c r="M79" s="53" t="s">
        <v>19</v>
      </c>
      <c r="N79" s="54" t="s">
        <v>44</v>
      </c>
      <c r="O79" s="54" t="s">
        <v>114</v>
      </c>
      <c r="P79" s="54" t="s">
        <v>115</v>
      </c>
      <c r="Q79" s="54" t="s">
        <v>116</v>
      </c>
      <c r="R79" s="54" t="s">
        <v>117</v>
      </c>
      <c r="S79" s="54" t="s">
        <v>118</v>
      </c>
      <c r="T79" s="55" t="s">
        <v>119</v>
      </c>
    </row>
    <row r="80" spans="2:63" s="1" customFormat="1" ht="22.8" customHeight="1">
      <c r="B80" s="29"/>
      <c r="C80" s="58" t="s">
        <v>120</v>
      </c>
      <c r="J80" s="108">
        <f>BK80</f>
        <v>0</v>
      </c>
      <c r="L80" s="29"/>
      <c r="M80" s="56"/>
      <c r="N80" s="47"/>
      <c r="O80" s="47"/>
      <c r="P80" s="109">
        <f>P81</f>
        <v>0</v>
      </c>
      <c r="Q80" s="47"/>
      <c r="R80" s="109">
        <f>R81</f>
        <v>0</v>
      </c>
      <c r="S80" s="47"/>
      <c r="T80" s="110">
        <f>T81</f>
        <v>0</v>
      </c>
      <c r="AT80" s="14" t="s">
        <v>73</v>
      </c>
      <c r="AU80" s="14" t="s">
        <v>95</v>
      </c>
      <c r="BK80" s="111">
        <f>BK81</f>
        <v>0</v>
      </c>
    </row>
    <row r="81" spans="2:65" s="11" customFormat="1" ht="25.95" customHeight="1">
      <c r="B81" s="112"/>
      <c r="D81" s="113" t="s">
        <v>73</v>
      </c>
      <c r="E81" s="114" t="s">
        <v>85</v>
      </c>
      <c r="F81" s="114" t="s">
        <v>634</v>
      </c>
      <c r="I81" s="115"/>
      <c r="J81" s="116">
        <f>BK81</f>
        <v>0</v>
      </c>
      <c r="L81" s="112"/>
      <c r="M81" s="117"/>
      <c r="P81" s="118">
        <f>SUM(P82:P86)</f>
        <v>0</v>
      </c>
      <c r="R81" s="118">
        <f>SUM(R82:R86)</f>
        <v>0</v>
      </c>
      <c r="T81" s="119">
        <f>SUM(T82:T86)</f>
        <v>0</v>
      </c>
      <c r="AR81" s="113" t="s">
        <v>139</v>
      </c>
      <c r="AT81" s="120" t="s">
        <v>73</v>
      </c>
      <c r="AU81" s="120" t="s">
        <v>74</v>
      </c>
      <c r="AY81" s="113" t="s">
        <v>122</v>
      </c>
      <c r="BK81" s="121">
        <f>SUM(BK82:BK86)</f>
        <v>0</v>
      </c>
    </row>
    <row r="82" spans="2:65" s="1" customFormat="1" ht="24.15" customHeight="1">
      <c r="B82" s="29"/>
      <c r="C82" s="124" t="s">
        <v>82</v>
      </c>
      <c r="D82" s="124" t="s">
        <v>125</v>
      </c>
      <c r="E82" s="125" t="s">
        <v>635</v>
      </c>
      <c r="F82" s="126" t="s">
        <v>636</v>
      </c>
      <c r="G82" s="127" t="s">
        <v>637</v>
      </c>
      <c r="H82" s="128">
        <v>1</v>
      </c>
      <c r="I82" s="129"/>
      <c r="J82" s="130">
        <f>ROUND(I82*H82,2)</f>
        <v>0</v>
      </c>
      <c r="K82" s="126" t="s">
        <v>19</v>
      </c>
      <c r="L82" s="29"/>
      <c r="M82" s="131" t="s">
        <v>19</v>
      </c>
      <c r="N82" s="132" t="s">
        <v>45</v>
      </c>
      <c r="P82" s="133">
        <f>O82*H82</f>
        <v>0</v>
      </c>
      <c r="Q82" s="133">
        <v>0</v>
      </c>
      <c r="R82" s="133">
        <f>Q82*H82</f>
        <v>0</v>
      </c>
      <c r="S82" s="133">
        <v>0</v>
      </c>
      <c r="T82" s="134">
        <f>S82*H82</f>
        <v>0</v>
      </c>
      <c r="AR82" s="135" t="s">
        <v>129</v>
      </c>
      <c r="AT82" s="135" t="s">
        <v>125</v>
      </c>
      <c r="AU82" s="135" t="s">
        <v>82</v>
      </c>
      <c r="AY82" s="14" t="s">
        <v>122</v>
      </c>
      <c r="BE82" s="136">
        <f>IF(N82="základní",J82,0)</f>
        <v>0</v>
      </c>
      <c r="BF82" s="136">
        <f>IF(N82="snížená",J82,0)</f>
        <v>0</v>
      </c>
      <c r="BG82" s="136">
        <f>IF(N82="zákl. přenesená",J82,0)</f>
        <v>0</v>
      </c>
      <c r="BH82" s="136">
        <f>IF(N82="sníž. přenesená",J82,0)</f>
        <v>0</v>
      </c>
      <c r="BI82" s="136">
        <f>IF(N82="nulová",J82,0)</f>
        <v>0</v>
      </c>
      <c r="BJ82" s="14" t="s">
        <v>82</v>
      </c>
      <c r="BK82" s="136">
        <f>ROUND(I82*H82,2)</f>
        <v>0</v>
      </c>
      <c r="BL82" s="14" t="s">
        <v>129</v>
      </c>
      <c r="BM82" s="135" t="s">
        <v>638</v>
      </c>
    </row>
    <row r="83" spans="2:65" s="1" customFormat="1" ht="16.5" customHeight="1">
      <c r="B83" s="29"/>
      <c r="C83" s="124" t="s">
        <v>84</v>
      </c>
      <c r="D83" s="124" t="s">
        <v>125</v>
      </c>
      <c r="E83" s="125" t="s">
        <v>639</v>
      </c>
      <c r="F83" s="126" t="s">
        <v>640</v>
      </c>
      <c r="G83" s="127" t="s">
        <v>637</v>
      </c>
      <c r="H83" s="128">
        <v>1</v>
      </c>
      <c r="I83" s="129"/>
      <c r="J83" s="130">
        <f>ROUND(I83*H83,2)</f>
        <v>0</v>
      </c>
      <c r="K83" s="126" t="s">
        <v>19</v>
      </c>
      <c r="L83" s="29"/>
      <c r="M83" s="131" t="s">
        <v>19</v>
      </c>
      <c r="N83" s="132" t="s">
        <v>45</v>
      </c>
      <c r="P83" s="133">
        <f>O83*H83</f>
        <v>0</v>
      </c>
      <c r="Q83" s="133">
        <v>0</v>
      </c>
      <c r="R83" s="133">
        <f>Q83*H83</f>
        <v>0</v>
      </c>
      <c r="S83" s="133">
        <v>0</v>
      </c>
      <c r="T83" s="134">
        <f>S83*H83</f>
        <v>0</v>
      </c>
      <c r="AR83" s="135" t="s">
        <v>129</v>
      </c>
      <c r="AT83" s="135" t="s">
        <v>125</v>
      </c>
      <c r="AU83" s="135" t="s">
        <v>82</v>
      </c>
      <c r="AY83" s="14" t="s">
        <v>122</v>
      </c>
      <c r="BE83" s="136">
        <f>IF(N83="základní",J83,0)</f>
        <v>0</v>
      </c>
      <c r="BF83" s="136">
        <f>IF(N83="snížená",J83,0)</f>
        <v>0</v>
      </c>
      <c r="BG83" s="136">
        <f>IF(N83="zákl. přenesená",J83,0)</f>
        <v>0</v>
      </c>
      <c r="BH83" s="136">
        <f>IF(N83="sníž. přenesená",J83,0)</f>
        <v>0</v>
      </c>
      <c r="BI83" s="136">
        <f>IF(N83="nulová",J83,0)</f>
        <v>0</v>
      </c>
      <c r="BJ83" s="14" t="s">
        <v>82</v>
      </c>
      <c r="BK83" s="136">
        <f>ROUND(I83*H83,2)</f>
        <v>0</v>
      </c>
      <c r="BL83" s="14" t="s">
        <v>129</v>
      </c>
      <c r="BM83" s="135" t="s">
        <v>641</v>
      </c>
    </row>
    <row r="84" spans="2:65" s="1" customFormat="1" ht="16.5" customHeight="1">
      <c r="B84" s="29"/>
      <c r="C84" s="124" t="s">
        <v>132</v>
      </c>
      <c r="D84" s="124" t="s">
        <v>125</v>
      </c>
      <c r="E84" s="125" t="s">
        <v>642</v>
      </c>
      <c r="F84" s="126" t="s">
        <v>643</v>
      </c>
      <c r="G84" s="127" t="s">
        <v>637</v>
      </c>
      <c r="H84" s="128">
        <v>1</v>
      </c>
      <c r="I84" s="129"/>
      <c r="J84" s="130">
        <f>ROUND(I84*H84,2)</f>
        <v>0</v>
      </c>
      <c r="K84" s="126" t="s">
        <v>19</v>
      </c>
      <c r="L84" s="29"/>
      <c r="M84" s="131" t="s">
        <v>19</v>
      </c>
      <c r="N84" s="132" t="s">
        <v>45</v>
      </c>
      <c r="P84" s="133">
        <f>O84*H84</f>
        <v>0</v>
      </c>
      <c r="Q84" s="133">
        <v>0</v>
      </c>
      <c r="R84" s="133">
        <f>Q84*H84</f>
        <v>0</v>
      </c>
      <c r="S84" s="133">
        <v>0</v>
      </c>
      <c r="T84" s="134">
        <f>S84*H84</f>
        <v>0</v>
      </c>
      <c r="AR84" s="135" t="s">
        <v>644</v>
      </c>
      <c r="AT84" s="135" t="s">
        <v>125</v>
      </c>
      <c r="AU84" s="135" t="s">
        <v>82</v>
      </c>
      <c r="AY84" s="14" t="s">
        <v>122</v>
      </c>
      <c r="BE84" s="136">
        <f>IF(N84="základní",J84,0)</f>
        <v>0</v>
      </c>
      <c r="BF84" s="136">
        <f>IF(N84="snížená",J84,0)</f>
        <v>0</v>
      </c>
      <c r="BG84" s="136">
        <f>IF(N84="zákl. přenesená",J84,0)</f>
        <v>0</v>
      </c>
      <c r="BH84" s="136">
        <f>IF(N84="sníž. přenesená",J84,0)</f>
        <v>0</v>
      </c>
      <c r="BI84" s="136">
        <f>IF(N84="nulová",J84,0)</f>
        <v>0</v>
      </c>
      <c r="BJ84" s="14" t="s">
        <v>82</v>
      </c>
      <c r="BK84" s="136">
        <f>ROUND(I84*H84,2)</f>
        <v>0</v>
      </c>
      <c r="BL84" s="14" t="s">
        <v>644</v>
      </c>
      <c r="BM84" s="135" t="s">
        <v>645</v>
      </c>
    </row>
    <row r="85" spans="2:65" s="1" customFormat="1" ht="19.2">
      <c r="B85" s="29"/>
      <c r="D85" s="142" t="s">
        <v>646</v>
      </c>
      <c r="F85" s="143" t="s">
        <v>647</v>
      </c>
      <c r="I85" s="144"/>
      <c r="L85" s="29"/>
      <c r="M85" s="145"/>
      <c r="T85" s="50"/>
      <c r="AT85" s="14" t="s">
        <v>646</v>
      </c>
      <c r="AU85" s="14" t="s">
        <v>82</v>
      </c>
    </row>
    <row r="86" spans="2:65" s="1" customFormat="1" ht="16.5" customHeight="1">
      <c r="B86" s="29"/>
      <c r="C86" s="124" t="s">
        <v>129</v>
      </c>
      <c r="D86" s="124" t="s">
        <v>125</v>
      </c>
      <c r="E86" s="125" t="s">
        <v>648</v>
      </c>
      <c r="F86" s="126" t="s">
        <v>649</v>
      </c>
      <c r="G86" s="127" t="s">
        <v>637</v>
      </c>
      <c r="H86" s="128">
        <v>1</v>
      </c>
      <c r="I86" s="129"/>
      <c r="J86" s="130">
        <f>ROUND(I86*H86,2)</f>
        <v>0</v>
      </c>
      <c r="K86" s="126" t="s">
        <v>19</v>
      </c>
      <c r="L86" s="29"/>
      <c r="M86" s="137" t="s">
        <v>19</v>
      </c>
      <c r="N86" s="138" t="s">
        <v>45</v>
      </c>
      <c r="O86" s="139"/>
      <c r="P86" s="140">
        <f>O86*H86</f>
        <v>0</v>
      </c>
      <c r="Q86" s="140">
        <v>0</v>
      </c>
      <c r="R86" s="140">
        <f>Q86*H86</f>
        <v>0</v>
      </c>
      <c r="S86" s="140">
        <v>0</v>
      </c>
      <c r="T86" s="141">
        <f>S86*H86</f>
        <v>0</v>
      </c>
      <c r="AR86" s="135" t="s">
        <v>644</v>
      </c>
      <c r="AT86" s="135" t="s">
        <v>125</v>
      </c>
      <c r="AU86" s="135" t="s">
        <v>82</v>
      </c>
      <c r="AY86" s="14" t="s">
        <v>122</v>
      </c>
      <c r="BE86" s="136">
        <f>IF(N86="základní",J86,0)</f>
        <v>0</v>
      </c>
      <c r="BF86" s="136">
        <f>IF(N86="snížená",J86,0)</f>
        <v>0</v>
      </c>
      <c r="BG86" s="136">
        <f>IF(N86="zákl. přenesená",J86,0)</f>
        <v>0</v>
      </c>
      <c r="BH86" s="136">
        <f>IF(N86="sníž. přenesená",J86,0)</f>
        <v>0</v>
      </c>
      <c r="BI86" s="136">
        <f>IF(N86="nulová",J86,0)</f>
        <v>0</v>
      </c>
      <c r="BJ86" s="14" t="s">
        <v>82</v>
      </c>
      <c r="BK86" s="136">
        <f>ROUND(I86*H86,2)</f>
        <v>0</v>
      </c>
      <c r="BL86" s="14" t="s">
        <v>644</v>
      </c>
      <c r="BM86" s="135" t="s">
        <v>650</v>
      </c>
    </row>
    <row r="87" spans="2:65" s="1" customFormat="1" ht="6.9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29"/>
    </row>
  </sheetData>
  <sheetProtection algorithmName="SHA-512" hashValue="dvyAaAzLjkx7hu8/mo2HrhhC1Hc/PFbiopSKQFUzKAz1oCaYc43sBgfevgC2H+tf0mpa/60aJcKPPoutpm8pog==" saltValue="/54Mz6SE38kdLhjvIZjTI5oEDj1xn5XHMjoNSlZIQ4tvDtesjuzWzEZjgNw+UF6XZjnnIulAb6nTpmHuedls6g==" spinCount="100000" sheet="1" objects="1" scenarios="1" formatColumns="0" formatRows="0" autoFilter="0"/>
  <autoFilter ref="C79:K86" xr:uid="{00000000-0009-0000-0000-000002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4.4"/>
  <cols>
    <col min="1" max="1" width="8.28515625" style="146" customWidth="1"/>
    <col min="2" max="2" width="1.7109375" style="146" customWidth="1"/>
    <col min="3" max="4" width="5" style="146" customWidth="1"/>
    <col min="5" max="5" width="11.7109375" style="146" customWidth="1"/>
    <col min="6" max="6" width="9.140625" style="146" customWidth="1"/>
    <col min="7" max="7" width="5" style="146" customWidth="1"/>
    <col min="8" max="8" width="77.85546875" style="146" customWidth="1"/>
    <col min="9" max="10" width="20" style="146" customWidth="1"/>
    <col min="11" max="11" width="1.7109375" style="146" customWidth="1"/>
  </cols>
  <sheetData>
    <row r="1" spans="2:11" customFormat="1" ht="37.5" customHeight="1"/>
    <row r="2" spans="2:11" customFormat="1" ht="7.5" customHeight="1">
      <c r="B2" s="147"/>
      <c r="C2" s="148"/>
      <c r="D2" s="148"/>
      <c r="E2" s="148"/>
      <c r="F2" s="148"/>
      <c r="G2" s="148"/>
      <c r="H2" s="148"/>
      <c r="I2" s="148"/>
      <c r="J2" s="148"/>
      <c r="K2" s="149"/>
    </row>
    <row r="3" spans="2:11" s="12" customFormat="1" ht="45" customHeight="1">
      <c r="B3" s="150"/>
      <c r="C3" s="274" t="s">
        <v>651</v>
      </c>
      <c r="D3" s="274"/>
      <c r="E3" s="274"/>
      <c r="F3" s="274"/>
      <c r="G3" s="274"/>
      <c r="H3" s="274"/>
      <c r="I3" s="274"/>
      <c r="J3" s="274"/>
      <c r="K3" s="151"/>
    </row>
    <row r="4" spans="2:11" customFormat="1" ht="25.5" customHeight="1">
      <c r="B4" s="152"/>
      <c r="C4" s="273" t="s">
        <v>652</v>
      </c>
      <c r="D4" s="273"/>
      <c r="E4" s="273"/>
      <c r="F4" s="273"/>
      <c r="G4" s="273"/>
      <c r="H4" s="273"/>
      <c r="I4" s="273"/>
      <c r="J4" s="273"/>
      <c r="K4" s="153"/>
    </row>
    <row r="5" spans="2:11" customFormat="1" ht="5.25" customHeight="1">
      <c r="B5" s="152"/>
      <c r="C5" s="154"/>
      <c r="D5" s="154"/>
      <c r="E5" s="154"/>
      <c r="F5" s="154"/>
      <c r="G5" s="154"/>
      <c r="H5" s="154"/>
      <c r="I5" s="154"/>
      <c r="J5" s="154"/>
      <c r="K5" s="153"/>
    </row>
    <row r="6" spans="2:11" customFormat="1" ht="15" customHeight="1">
      <c r="B6" s="152"/>
      <c r="C6" s="272" t="s">
        <v>653</v>
      </c>
      <c r="D6" s="272"/>
      <c r="E6" s="272"/>
      <c r="F6" s="272"/>
      <c r="G6" s="272"/>
      <c r="H6" s="272"/>
      <c r="I6" s="272"/>
      <c r="J6" s="272"/>
      <c r="K6" s="153"/>
    </row>
    <row r="7" spans="2:11" customFormat="1" ht="15" customHeight="1">
      <c r="B7" s="156"/>
      <c r="C7" s="272" t="s">
        <v>654</v>
      </c>
      <c r="D7" s="272"/>
      <c r="E7" s="272"/>
      <c r="F7" s="272"/>
      <c r="G7" s="272"/>
      <c r="H7" s="272"/>
      <c r="I7" s="272"/>
      <c r="J7" s="272"/>
      <c r="K7" s="153"/>
    </row>
    <row r="8" spans="2:11" customFormat="1" ht="12.75" customHeight="1">
      <c r="B8" s="156"/>
      <c r="C8" s="155"/>
      <c r="D8" s="155"/>
      <c r="E8" s="155"/>
      <c r="F8" s="155"/>
      <c r="G8" s="155"/>
      <c r="H8" s="155"/>
      <c r="I8" s="155"/>
      <c r="J8" s="155"/>
      <c r="K8" s="153"/>
    </row>
    <row r="9" spans="2:11" customFormat="1" ht="15" customHeight="1">
      <c r="B9" s="156"/>
      <c r="C9" s="272" t="s">
        <v>655</v>
      </c>
      <c r="D9" s="272"/>
      <c r="E9" s="272"/>
      <c r="F9" s="272"/>
      <c r="G9" s="272"/>
      <c r="H9" s="272"/>
      <c r="I9" s="272"/>
      <c r="J9" s="272"/>
      <c r="K9" s="153"/>
    </row>
    <row r="10" spans="2:11" customFormat="1" ht="15" customHeight="1">
      <c r="B10" s="156"/>
      <c r="C10" s="155"/>
      <c r="D10" s="272" t="s">
        <v>656</v>
      </c>
      <c r="E10" s="272"/>
      <c r="F10" s="272"/>
      <c r="G10" s="272"/>
      <c r="H10" s="272"/>
      <c r="I10" s="272"/>
      <c r="J10" s="272"/>
      <c r="K10" s="153"/>
    </row>
    <row r="11" spans="2:11" customFormat="1" ht="15" customHeight="1">
      <c r="B11" s="156"/>
      <c r="C11" s="157"/>
      <c r="D11" s="272" t="s">
        <v>657</v>
      </c>
      <c r="E11" s="272"/>
      <c r="F11" s="272"/>
      <c r="G11" s="272"/>
      <c r="H11" s="272"/>
      <c r="I11" s="272"/>
      <c r="J11" s="272"/>
      <c r="K11" s="153"/>
    </row>
    <row r="12" spans="2:11" customFormat="1" ht="15" customHeight="1">
      <c r="B12" s="156"/>
      <c r="C12" s="157"/>
      <c r="D12" s="155"/>
      <c r="E12" s="155"/>
      <c r="F12" s="155"/>
      <c r="G12" s="155"/>
      <c r="H12" s="155"/>
      <c r="I12" s="155"/>
      <c r="J12" s="155"/>
      <c r="K12" s="153"/>
    </row>
    <row r="13" spans="2:11" customFormat="1" ht="15" customHeight="1">
      <c r="B13" s="156"/>
      <c r="C13" s="157"/>
      <c r="D13" s="158" t="s">
        <v>658</v>
      </c>
      <c r="E13" s="155"/>
      <c r="F13" s="155"/>
      <c r="G13" s="155"/>
      <c r="H13" s="155"/>
      <c r="I13" s="155"/>
      <c r="J13" s="155"/>
      <c r="K13" s="153"/>
    </row>
    <row r="14" spans="2:11" customFormat="1" ht="12.75" customHeight="1">
      <c r="B14" s="156"/>
      <c r="C14" s="157"/>
      <c r="D14" s="157"/>
      <c r="E14" s="157"/>
      <c r="F14" s="157"/>
      <c r="G14" s="157"/>
      <c r="H14" s="157"/>
      <c r="I14" s="157"/>
      <c r="J14" s="157"/>
      <c r="K14" s="153"/>
    </row>
    <row r="15" spans="2:11" customFormat="1" ht="15" customHeight="1">
      <c r="B15" s="156"/>
      <c r="C15" s="157"/>
      <c r="D15" s="272" t="s">
        <v>659</v>
      </c>
      <c r="E15" s="272"/>
      <c r="F15" s="272"/>
      <c r="G15" s="272"/>
      <c r="H15" s="272"/>
      <c r="I15" s="272"/>
      <c r="J15" s="272"/>
      <c r="K15" s="153"/>
    </row>
    <row r="16" spans="2:11" customFormat="1" ht="15" customHeight="1">
      <c r="B16" s="156"/>
      <c r="C16" s="157"/>
      <c r="D16" s="272" t="s">
        <v>660</v>
      </c>
      <c r="E16" s="272"/>
      <c r="F16" s="272"/>
      <c r="G16" s="272"/>
      <c r="H16" s="272"/>
      <c r="I16" s="272"/>
      <c r="J16" s="272"/>
      <c r="K16" s="153"/>
    </row>
    <row r="17" spans="2:11" customFormat="1" ht="15" customHeight="1">
      <c r="B17" s="156"/>
      <c r="C17" s="157"/>
      <c r="D17" s="272" t="s">
        <v>661</v>
      </c>
      <c r="E17" s="272"/>
      <c r="F17" s="272"/>
      <c r="G17" s="272"/>
      <c r="H17" s="272"/>
      <c r="I17" s="272"/>
      <c r="J17" s="272"/>
      <c r="K17" s="153"/>
    </row>
    <row r="18" spans="2:11" customFormat="1" ht="15" customHeight="1">
      <c r="B18" s="156"/>
      <c r="C18" s="157"/>
      <c r="D18" s="157"/>
      <c r="E18" s="159" t="s">
        <v>81</v>
      </c>
      <c r="F18" s="272" t="s">
        <v>662</v>
      </c>
      <c r="G18" s="272"/>
      <c r="H18" s="272"/>
      <c r="I18" s="272"/>
      <c r="J18" s="272"/>
      <c r="K18" s="153"/>
    </row>
    <row r="19" spans="2:11" customFormat="1" ht="15" customHeight="1">
      <c r="B19" s="156"/>
      <c r="C19" s="157"/>
      <c r="D19" s="157"/>
      <c r="E19" s="159" t="s">
        <v>663</v>
      </c>
      <c r="F19" s="272" t="s">
        <v>664</v>
      </c>
      <c r="G19" s="272"/>
      <c r="H19" s="272"/>
      <c r="I19" s="272"/>
      <c r="J19" s="272"/>
      <c r="K19" s="153"/>
    </row>
    <row r="20" spans="2:11" customFormat="1" ht="15" customHeight="1">
      <c r="B20" s="156"/>
      <c r="C20" s="157"/>
      <c r="D20" s="157"/>
      <c r="E20" s="159" t="s">
        <v>665</v>
      </c>
      <c r="F20" s="272" t="s">
        <v>666</v>
      </c>
      <c r="G20" s="272"/>
      <c r="H20" s="272"/>
      <c r="I20" s="272"/>
      <c r="J20" s="272"/>
      <c r="K20" s="153"/>
    </row>
    <row r="21" spans="2:11" customFormat="1" ht="15" customHeight="1">
      <c r="B21" s="156"/>
      <c r="C21" s="157"/>
      <c r="D21" s="157"/>
      <c r="E21" s="159" t="s">
        <v>667</v>
      </c>
      <c r="F21" s="272" t="s">
        <v>668</v>
      </c>
      <c r="G21" s="272"/>
      <c r="H21" s="272"/>
      <c r="I21" s="272"/>
      <c r="J21" s="272"/>
      <c r="K21" s="153"/>
    </row>
    <row r="22" spans="2:11" customFormat="1" ht="15" customHeight="1">
      <c r="B22" s="156"/>
      <c r="C22" s="157"/>
      <c r="D22" s="157"/>
      <c r="E22" s="159" t="s">
        <v>669</v>
      </c>
      <c r="F22" s="272" t="s">
        <v>670</v>
      </c>
      <c r="G22" s="272"/>
      <c r="H22" s="272"/>
      <c r="I22" s="272"/>
      <c r="J22" s="272"/>
      <c r="K22" s="153"/>
    </row>
    <row r="23" spans="2:11" customFormat="1" ht="15" customHeight="1">
      <c r="B23" s="156"/>
      <c r="C23" s="157"/>
      <c r="D23" s="157"/>
      <c r="E23" s="159" t="s">
        <v>671</v>
      </c>
      <c r="F23" s="272" t="s">
        <v>672</v>
      </c>
      <c r="G23" s="272"/>
      <c r="H23" s="272"/>
      <c r="I23" s="272"/>
      <c r="J23" s="272"/>
      <c r="K23" s="153"/>
    </row>
    <row r="24" spans="2:11" customFormat="1" ht="12.75" customHeight="1">
      <c r="B24" s="156"/>
      <c r="C24" s="157"/>
      <c r="D24" s="157"/>
      <c r="E24" s="157"/>
      <c r="F24" s="157"/>
      <c r="G24" s="157"/>
      <c r="H24" s="157"/>
      <c r="I24" s="157"/>
      <c r="J24" s="157"/>
      <c r="K24" s="153"/>
    </row>
    <row r="25" spans="2:11" customFormat="1" ht="15" customHeight="1">
      <c r="B25" s="156"/>
      <c r="C25" s="272" t="s">
        <v>673</v>
      </c>
      <c r="D25" s="272"/>
      <c r="E25" s="272"/>
      <c r="F25" s="272"/>
      <c r="G25" s="272"/>
      <c r="H25" s="272"/>
      <c r="I25" s="272"/>
      <c r="J25" s="272"/>
      <c r="K25" s="153"/>
    </row>
    <row r="26" spans="2:11" customFormat="1" ht="15" customHeight="1">
      <c r="B26" s="156"/>
      <c r="C26" s="272" t="s">
        <v>674</v>
      </c>
      <c r="D26" s="272"/>
      <c r="E26" s="272"/>
      <c r="F26" s="272"/>
      <c r="G26" s="272"/>
      <c r="H26" s="272"/>
      <c r="I26" s="272"/>
      <c r="J26" s="272"/>
      <c r="K26" s="153"/>
    </row>
    <row r="27" spans="2:11" customFormat="1" ht="15" customHeight="1">
      <c r="B27" s="156"/>
      <c r="C27" s="155"/>
      <c r="D27" s="272" t="s">
        <v>675</v>
      </c>
      <c r="E27" s="272"/>
      <c r="F27" s="272"/>
      <c r="G27" s="272"/>
      <c r="H27" s="272"/>
      <c r="I27" s="272"/>
      <c r="J27" s="272"/>
      <c r="K27" s="153"/>
    </row>
    <row r="28" spans="2:11" customFormat="1" ht="15" customHeight="1">
      <c r="B28" s="156"/>
      <c r="C28" s="157"/>
      <c r="D28" s="272" t="s">
        <v>676</v>
      </c>
      <c r="E28" s="272"/>
      <c r="F28" s="272"/>
      <c r="G28" s="272"/>
      <c r="H28" s="272"/>
      <c r="I28" s="272"/>
      <c r="J28" s="272"/>
      <c r="K28" s="153"/>
    </row>
    <row r="29" spans="2:11" customFormat="1" ht="12.75" customHeight="1">
      <c r="B29" s="156"/>
      <c r="C29" s="157"/>
      <c r="D29" s="157"/>
      <c r="E29" s="157"/>
      <c r="F29" s="157"/>
      <c r="G29" s="157"/>
      <c r="H29" s="157"/>
      <c r="I29" s="157"/>
      <c r="J29" s="157"/>
      <c r="K29" s="153"/>
    </row>
    <row r="30" spans="2:11" customFormat="1" ht="15" customHeight="1">
      <c r="B30" s="156"/>
      <c r="C30" s="157"/>
      <c r="D30" s="272" t="s">
        <v>677</v>
      </c>
      <c r="E30" s="272"/>
      <c r="F30" s="272"/>
      <c r="G30" s="272"/>
      <c r="H30" s="272"/>
      <c r="I30" s="272"/>
      <c r="J30" s="272"/>
      <c r="K30" s="153"/>
    </row>
    <row r="31" spans="2:11" customFormat="1" ht="15" customHeight="1">
      <c r="B31" s="156"/>
      <c r="C31" s="157"/>
      <c r="D31" s="272" t="s">
        <v>678</v>
      </c>
      <c r="E31" s="272"/>
      <c r="F31" s="272"/>
      <c r="G31" s="272"/>
      <c r="H31" s="272"/>
      <c r="I31" s="272"/>
      <c r="J31" s="272"/>
      <c r="K31" s="153"/>
    </row>
    <row r="32" spans="2:11" customFormat="1" ht="12.75" customHeight="1">
      <c r="B32" s="156"/>
      <c r="C32" s="157"/>
      <c r="D32" s="157"/>
      <c r="E32" s="157"/>
      <c r="F32" s="157"/>
      <c r="G32" s="157"/>
      <c r="H32" s="157"/>
      <c r="I32" s="157"/>
      <c r="J32" s="157"/>
      <c r="K32" s="153"/>
    </row>
    <row r="33" spans="2:11" customFormat="1" ht="15" customHeight="1">
      <c r="B33" s="156"/>
      <c r="C33" s="157"/>
      <c r="D33" s="272" t="s">
        <v>679</v>
      </c>
      <c r="E33" s="272"/>
      <c r="F33" s="272"/>
      <c r="G33" s="272"/>
      <c r="H33" s="272"/>
      <c r="I33" s="272"/>
      <c r="J33" s="272"/>
      <c r="K33" s="153"/>
    </row>
    <row r="34" spans="2:11" customFormat="1" ht="15" customHeight="1">
      <c r="B34" s="156"/>
      <c r="C34" s="157"/>
      <c r="D34" s="272" t="s">
        <v>680</v>
      </c>
      <c r="E34" s="272"/>
      <c r="F34" s="272"/>
      <c r="G34" s="272"/>
      <c r="H34" s="272"/>
      <c r="I34" s="272"/>
      <c r="J34" s="272"/>
      <c r="K34" s="153"/>
    </row>
    <row r="35" spans="2:11" customFormat="1" ht="15" customHeight="1">
      <c r="B35" s="156"/>
      <c r="C35" s="157"/>
      <c r="D35" s="272" t="s">
        <v>681</v>
      </c>
      <c r="E35" s="272"/>
      <c r="F35" s="272"/>
      <c r="G35" s="272"/>
      <c r="H35" s="272"/>
      <c r="I35" s="272"/>
      <c r="J35" s="272"/>
      <c r="K35" s="153"/>
    </row>
    <row r="36" spans="2:11" customFormat="1" ht="15" customHeight="1">
      <c r="B36" s="156"/>
      <c r="C36" s="157"/>
      <c r="D36" s="155"/>
      <c r="E36" s="158" t="s">
        <v>109</v>
      </c>
      <c r="F36" s="155"/>
      <c r="G36" s="272" t="s">
        <v>682</v>
      </c>
      <c r="H36" s="272"/>
      <c r="I36" s="272"/>
      <c r="J36" s="272"/>
      <c r="K36" s="153"/>
    </row>
    <row r="37" spans="2:11" customFormat="1" ht="30.75" customHeight="1">
      <c r="B37" s="156"/>
      <c r="C37" s="157"/>
      <c r="D37" s="155"/>
      <c r="E37" s="158" t="s">
        <v>683</v>
      </c>
      <c r="F37" s="155"/>
      <c r="G37" s="272" t="s">
        <v>684</v>
      </c>
      <c r="H37" s="272"/>
      <c r="I37" s="272"/>
      <c r="J37" s="272"/>
      <c r="K37" s="153"/>
    </row>
    <row r="38" spans="2:11" customFormat="1" ht="15" customHeight="1">
      <c r="B38" s="156"/>
      <c r="C38" s="157"/>
      <c r="D38" s="155"/>
      <c r="E38" s="158" t="s">
        <v>55</v>
      </c>
      <c r="F38" s="155"/>
      <c r="G38" s="272" t="s">
        <v>685</v>
      </c>
      <c r="H38" s="272"/>
      <c r="I38" s="272"/>
      <c r="J38" s="272"/>
      <c r="K38" s="153"/>
    </row>
    <row r="39" spans="2:11" customFormat="1" ht="15" customHeight="1">
      <c r="B39" s="156"/>
      <c r="C39" s="157"/>
      <c r="D39" s="155"/>
      <c r="E39" s="158" t="s">
        <v>56</v>
      </c>
      <c r="F39" s="155"/>
      <c r="G39" s="272" t="s">
        <v>686</v>
      </c>
      <c r="H39" s="272"/>
      <c r="I39" s="272"/>
      <c r="J39" s="272"/>
      <c r="K39" s="153"/>
    </row>
    <row r="40" spans="2:11" customFormat="1" ht="15" customHeight="1">
      <c r="B40" s="156"/>
      <c r="C40" s="157"/>
      <c r="D40" s="155"/>
      <c r="E40" s="158" t="s">
        <v>110</v>
      </c>
      <c r="F40" s="155"/>
      <c r="G40" s="272" t="s">
        <v>687</v>
      </c>
      <c r="H40" s="272"/>
      <c r="I40" s="272"/>
      <c r="J40" s="272"/>
      <c r="K40" s="153"/>
    </row>
    <row r="41" spans="2:11" customFormat="1" ht="15" customHeight="1">
      <c r="B41" s="156"/>
      <c r="C41" s="157"/>
      <c r="D41" s="155"/>
      <c r="E41" s="158" t="s">
        <v>111</v>
      </c>
      <c r="F41" s="155"/>
      <c r="G41" s="272" t="s">
        <v>688</v>
      </c>
      <c r="H41" s="272"/>
      <c r="I41" s="272"/>
      <c r="J41" s="272"/>
      <c r="K41" s="153"/>
    </row>
    <row r="42" spans="2:11" customFormat="1" ht="15" customHeight="1">
      <c r="B42" s="156"/>
      <c r="C42" s="157"/>
      <c r="D42" s="155"/>
      <c r="E42" s="158" t="s">
        <v>689</v>
      </c>
      <c r="F42" s="155"/>
      <c r="G42" s="272" t="s">
        <v>690</v>
      </c>
      <c r="H42" s="272"/>
      <c r="I42" s="272"/>
      <c r="J42" s="272"/>
      <c r="K42" s="153"/>
    </row>
    <row r="43" spans="2:11" customFormat="1" ht="15" customHeight="1">
      <c r="B43" s="156"/>
      <c r="C43" s="157"/>
      <c r="D43" s="155"/>
      <c r="E43" s="158"/>
      <c r="F43" s="155"/>
      <c r="G43" s="272" t="s">
        <v>691</v>
      </c>
      <c r="H43" s="272"/>
      <c r="I43" s="272"/>
      <c r="J43" s="272"/>
      <c r="K43" s="153"/>
    </row>
    <row r="44" spans="2:11" customFormat="1" ht="15" customHeight="1">
      <c r="B44" s="156"/>
      <c r="C44" s="157"/>
      <c r="D44" s="155"/>
      <c r="E44" s="158" t="s">
        <v>692</v>
      </c>
      <c r="F44" s="155"/>
      <c r="G44" s="272" t="s">
        <v>693</v>
      </c>
      <c r="H44" s="272"/>
      <c r="I44" s="272"/>
      <c r="J44" s="272"/>
      <c r="K44" s="153"/>
    </row>
    <row r="45" spans="2:11" customFormat="1" ht="15" customHeight="1">
      <c r="B45" s="156"/>
      <c r="C45" s="157"/>
      <c r="D45" s="155"/>
      <c r="E45" s="158" t="s">
        <v>113</v>
      </c>
      <c r="F45" s="155"/>
      <c r="G45" s="272" t="s">
        <v>694</v>
      </c>
      <c r="H45" s="272"/>
      <c r="I45" s="272"/>
      <c r="J45" s="272"/>
      <c r="K45" s="153"/>
    </row>
    <row r="46" spans="2:11" customFormat="1" ht="12.75" customHeight="1">
      <c r="B46" s="156"/>
      <c r="C46" s="157"/>
      <c r="D46" s="155"/>
      <c r="E46" s="155"/>
      <c r="F46" s="155"/>
      <c r="G46" s="155"/>
      <c r="H46" s="155"/>
      <c r="I46" s="155"/>
      <c r="J46" s="155"/>
      <c r="K46" s="153"/>
    </row>
    <row r="47" spans="2:11" customFormat="1" ht="15" customHeight="1">
      <c r="B47" s="156"/>
      <c r="C47" s="157"/>
      <c r="D47" s="272" t="s">
        <v>695</v>
      </c>
      <c r="E47" s="272"/>
      <c r="F47" s="272"/>
      <c r="G47" s="272"/>
      <c r="H47" s="272"/>
      <c r="I47" s="272"/>
      <c r="J47" s="272"/>
      <c r="K47" s="153"/>
    </row>
    <row r="48" spans="2:11" customFormat="1" ht="15" customHeight="1">
      <c r="B48" s="156"/>
      <c r="C48" s="157"/>
      <c r="D48" s="157"/>
      <c r="E48" s="272" t="s">
        <v>696</v>
      </c>
      <c r="F48" s="272"/>
      <c r="G48" s="272"/>
      <c r="H48" s="272"/>
      <c r="I48" s="272"/>
      <c r="J48" s="272"/>
      <c r="K48" s="153"/>
    </row>
    <row r="49" spans="2:11" customFormat="1" ht="15" customHeight="1">
      <c r="B49" s="156"/>
      <c r="C49" s="157"/>
      <c r="D49" s="157"/>
      <c r="E49" s="272" t="s">
        <v>697</v>
      </c>
      <c r="F49" s="272"/>
      <c r="G49" s="272"/>
      <c r="H49" s="272"/>
      <c r="I49" s="272"/>
      <c r="J49" s="272"/>
      <c r="K49" s="153"/>
    </row>
    <row r="50" spans="2:11" customFormat="1" ht="15" customHeight="1">
      <c r="B50" s="156"/>
      <c r="C50" s="157"/>
      <c r="D50" s="157"/>
      <c r="E50" s="272" t="s">
        <v>698</v>
      </c>
      <c r="F50" s="272"/>
      <c r="G50" s="272"/>
      <c r="H50" s="272"/>
      <c r="I50" s="272"/>
      <c r="J50" s="272"/>
      <c r="K50" s="153"/>
    </row>
    <row r="51" spans="2:11" customFormat="1" ht="15" customHeight="1">
      <c r="B51" s="156"/>
      <c r="C51" s="157"/>
      <c r="D51" s="272" t="s">
        <v>699</v>
      </c>
      <c r="E51" s="272"/>
      <c r="F51" s="272"/>
      <c r="G51" s="272"/>
      <c r="H51" s="272"/>
      <c r="I51" s="272"/>
      <c r="J51" s="272"/>
      <c r="K51" s="153"/>
    </row>
    <row r="52" spans="2:11" customFormat="1" ht="25.5" customHeight="1">
      <c r="B52" s="152"/>
      <c r="C52" s="273" t="s">
        <v>700</v>
      </c>
      <c r="D52" s="273"/>
      <c r="E52" s="273"/>
      <c r="F52" s="273"/>
      <c r="G52" s="273"/>
      <c r="H52" s="273"/>
      <c r="I52" s="273"/>
      <c r="J52" s="273"/>
      <c r="K52" s="153"/>
    </row>
    <row r="53" spans="2:11" customFormat="1" ht="5.25" customHeight="1">
      <c r="B53" s="152"/>
      <c r="C53" s="154"/>
      <c r="D53" s="154"/>
      <c r="E53" s="154"/>
      <c r="F53" s="154"/>
      <c r="G53" s="154"/>
      <c r="H53" s="154"/>
      <c r="I53" s="154"/>
      <c r="J53" s="154"/>
      <c r="K53" s="153"/>
    </row>
    <row r="54" spans="2:11" customFormat="1" ht="15" customHeight="1">
      <c r="B54" s="152"/>
      <c r="C54" s="272" t="s">
        <v>701</v>
      </c>
      <c r="D54" s="272"/>
      <c r="E54" s="272"/>
      <c r="F54" s="272"/>
      <c r="G54" s="272"/>
      <c r="H54" s="272"/>
      <c r="I54" s="272"/>
      <c r="J54" s="272"/>
      <c r="K54" s="153"/>
    </row>
    <row r="55" spans="2:11" customFormat="1" ht="15" customHeight="1">
      <c r="B55" s="152"/>
      <c r="C55" s="272" t="s">
        <v>702</v>
      </c>
      <c r="D55" s="272"/>
      <c r="E55" s="272"/>
      <c r="F55" s="272"/>
      <c r="G55" s="272"/>
      <c r="H55" s="272"/>
      <c r="I55" s="272"/>
      <c r="J55" s="272"/>
      <c r="K55" s="153"/>
    </row>
    <row r="56" spans="2:11" customFormat="1" ht="12.75" customHeight="1">
      <c r="B56" s="152"/>
      <c r="C56" s="155"/>
      <c r="D56" s="155"/>
      <c r="E56" s="155"/>
      <c r="F56" s="155"/>
      <c r="G56" s="155"/>
      <c r="H56" s="155"/>
      <c r="I56" s="155"/>
      <c r="J56" s="155"/>
      <c r="K56" s="153"/>
    </row>
    <row r="57" spans="2:11" customFormat="1" ht="15" customHeight="1">
      <c r="B57" s="152"/>
      <c r="C57" s="272" t="s">
        <v>703</v>
      </c>
      <c r="D57" s="272"/>
      <c r="E57" s="272"/>
      <c r="F57" s="272"/>
      <c r="G57" s="272"/>
      <c r="H57" s="272"/>
      <c r="I57" s="272"/>
      <c r="J57" s="272"/>
      <c r="K57" s="153"/>
    </row>
    <row r="58" spans="2:11" customFormat="1" ht="15" customHeight="1">
      <c r="B58" s="152"/>
      <c r="C58" s="157"/>
      <c r="D58" s="272" t="s">
        <v>704</v>
      </c>
      <c r="E58" s="272"/>
      <c r="F58" s="272"/>
      <c r="G58" s="272"/>
      <c r="H58" s="272"/>
      <c r="I58" s="272"/>
      <c r="J58" s="272"/>
      <c r="K58" s="153"/>
    </row>
    <row r="59" spans="2:11" customFormat="1" ht="15" customHeight="1">
      <c r="B59" s="152"/>
      <c r="C59" s="157"/>
      <c r="D59" s="272" t="s">
        <v>705</v>
      </c>
      <c r="E59" s="272"/>
      <c r="F59" s="272"/>
      <c r="G59" s="272"/>
      <c r="H59" s="272"/>
      <c r="I59" s="272"/>
      <c r="J59" s="272"/>
      <c r="K59" s="153"/>
    </row>
    <row r="60" spans="2:11" customFormat="1" ht="15" customHeight="1">
      <c r="B60" s="152"/>
      <c r="C60" s="157"/>
      <c r="D60" s="272" t="s">
        <v>706</v>
      </c>
      <c r="E60" s="272"/>
      <c r="F60" s="272"/>
      <c r="G60" s="272"/>
      <c r="H60" s="272"/>
      <c r="I60" s="272"/>
      <c r="J60" s="272"/>
      <c r="K60" s="153"/>
    </row>
    <row r="61" spans="2:11" customFormat="1" ht="15" customHeight="1">
      <c r="B61" s="152"/>
      <c r="C61" s="157"/>
      <c r="D61" s="272" t="s">
        <v>707</v>
      </c>
      <c r="E61" s="272"/>
      <c r="F61" s="272"/>
      <c r="G61" s="272"/>
      <c r="H61" s="272"/>
      <c r="I61" s="272"/>
      <c r="J61" s="272"/>
      <c r="K61" s="153"/>
    </row>
    <row r="62" spans="2:11" customFormat="1" ht="15" customHeight="1">
      <c r="B62" s="152"/>
      <c r="C62" s="157"/>
      <c r="D62" s="275" t="s">
        <v>708</v>
      </c>
      <c r="E62" s="275"/>
      <c r="F62" s="275"/>
      <c r="G62" s="275"/>
      <c r="H62" s="275"/>
      <c r="I62" s="275"/>
      <c r="J62" s="275"/>
      <c r="K62" s="153"/>
    </row>
    <row r="63" spans="2:11" customFormat="1" ht="15" customHeight="1">
      <c r="B63" s="152"/>
      <c r="C63" s="157"/>
      <c r="D63" s="272" t="s">
        <v>709</v>
      </c>
      <c r="E63" s="272"/>
      <c r="F63" s="272"/>
      <c r="G63" s="272"/>
      <c r="H63" s="272"/>
      <c r="I63" s="272"/>
      <c r="J63" s="272"/>
      <c r="K63" s="153"/>
    </row>
    <row r="64" spans="2:11" customFormat="1" ht="12.75" customHeight="1">
      <c r="B64" s="152"/>
      <c r="C64" s="157"/>
      <c r="D64" s="157"/>
      <c r="E64" s="160"/>
      <c r="F64" s="157"/>
      <c r="G64" s="157"/>
      <c r="H64" s="157"/>
      <c r="I64" s="157"/>
      <c r="J64" s="157"/>
      <c r="K64" s="153"/>
    </row>
    <row r="65" spans="2:11" customFormat="1" ht="15" customHeight="1">
      <c r="B65" s="152"/>
      <c r="C65" s="157"/>
      <c r="D65" s="272" t="s">
        <v>710</v>
      </c>
      <c r="E65" s="272"/>
      <c r="F65" s="272"/>
      <c r="G65" s="272"/>
      <c r="H65" s="272"/>
      <c r="I65" s="272"/>
      <c r="J65" s="272"/>
      <c r="K65" s="153"/>
    </row>
    <row r="66" spans="2:11" customFormat="1" ht="15" customHeight="1">
      <c r="B66" s="152"/>
      <c r="C66" s="157"/>
      <c r="D66" s="275" t="s">
        <v>711</v>
      </c>
      <c r="E66" s="275"/>
      <c r="F66" s="275"/>
      <c r="G66" s="275"/>
      <c r="H66" s="275"/>
      <c r="I66" s="275"/>
      <c r="J66" s="275"/>
      <c r="K66" s="153"/>
    </row>
    <row r="67" spans="2:11" customFormat="1" ht="15" customHeight="1">
      <c r="B67" s="152"/>
      <c r="C67" s="157"/>
      <c r="D67" s="272" t="s">
        <v>712</v>
      </c>
      <c r="E67" s="272"/>
      <c r="F67" s="272"/>
      <c r="G67" s="272"/>
      <c r="H67" s="272"/>
      <c r="I67" s="272"/>
      <c r="J67" s="272"/>
      <c r="K67" s="153"/>
    </row>
    <row r="68" spans="2:11" customFormat="1" ht="15" customHeight="1">
      <c r="B68" s="152"/>
      <c r="C68" s="157"/>
      <c r="D68" s="272" t="s">
        <v>713</v>
      </c>
      <c r="E68" s="272"/>
      <c r="F68" s="272"/>
      <c r="G68" s="272"/>
      <c r="H68" s="272"/>
      <c r="I68" s="272"/>
      <c r="J68" s="272"/>
      <c r="K68" s="153"/>
    </row>
    <row r="69" spans="2:11" customFormat="1" ht="15" customHeight="1">
      <c r="B69" s="152"/>
      <c r="C69" s="157"/>
      <c r="D69" s="272" t="s">
        <v>714</v>
      </c>
      <c r="E69" s="272"/>
      <c r="F69" s="272"/>
      <c r="G69" s="272"/>
      <c r="H69" s="272"/>
      <c r="I69" s="272"/>
      <c r="J69" s="272"/>
      <c r="K69" s="153"/>
    </row>
    <row r="70" spans="2:11" customFormat="1" ht="15" customHeight="1">
      <c r="B70" s="152"/>
      <c r="C70" s="157"/>
      <c r="D70" s="272" t="s">
        <v>715</v>
      </c>
      <c r="E70" s="272"/>
      <c r="F70" s="272"/>
      <c r="G70" s="272"/>
      <c r="H70" s="272"/>
      <c r="I70" s="272"/>
      <c r="J70" s="272"/>
      <c r="K70" s="153"/>
    </row>
    <row r="71" spans="2:11" customFormat="1" ht="12.75" customHeight="1">
      <c r="B71" s="161"/>
      <c r="C71" s="162"/>
      <c r="D71" s="162"/>
      <c r="E71" s="162"/>
      <c r="F71" s="162"/>
      <c r="G71" s="162"/>
      <c r="H71" s="162"/>
      <c r="I71" s="162"/>
      <c r="J71" s="162"/>
      <c r="K71" s="163"/>
    </row>
    <row r="72" spans="2:11" customFormat="1" ht="18.75" customHeight="1">
      <c r="B72" s="164"/>
      <c r="C72" s="164"/>
      <c r="D72" s="164"/>
      <c r="E72" s="164"/>
      <c r="F72" s="164"/>
      <c r="G72" s="164"/>
      <c r="H72" s="164"/>
      <c r="I72" s="164"/>
      <c r="J72" s="164"/>
      <c r="K72" s="165"/>
    </row>
    <row r="73" spans="2:11" customFormat="1" ht="18.75" customHeight="1">
      <c r="B73" s="165"/>
      <c r="C73" s="165"/>
      <c r="D73" s="165"/>
      <c r="E73" s="165"/>
      <c r="F73" s="165"/>
      <c r="G73" s="165"/>
      <c r="H73" s="165"/>
      <c r="I73" s="165"/>
      <c r="J73" s="165"/>
      <c r="K73" s="165"/>
    </row>
    <row r="74" spans="2:11" customFormat="1" ht="7.5" customHeight="1">
      <c r="B74" s="166"/>
      <c r="C74" s="167"/>
      <c r="D74" s="167"/>
      <c r="E74" s="167"/>
      <c r="F74" s="167"/>
      <c r="G74" s="167"/>
      <c r="H74" s="167"/>
      <c r="I74" s="167"/>
      <c r="J74" s="167"/>
      <c r="K74" s="168"/>
    </row>
    <row r="75" spans="2:11" customFormat="1" ht="45" customHeight="1">
      <c r="B75" s="169"/>
      <c r="C75" s="276" t="s">
        <v>716</v>
      </c>
      <c r="D75" s="276"/>
      <c r="E75" s="276"/>
      <c r="F75" s="276"/>
      <c r="G75" s="276"/>
      <c r="H75" s="276"/>
      <c r="I75" s="276"/>
      <c r="J75" s="276"/>
      <c r="K75" s="170"/>
    </row>
    <row r="76" spans="2:11" customFormat="1" ht="17.25" customHeight="1">
      <c r="B76" s="169"/>
      <c r="C76" s="171" t="s">
        <v>717</v>
      </c>
      <c r="D76" s="171"/>
      <c r="E76" s="171"/>
      <c r="F76" s="171" t="s">
        <v>718</v>
      </c>
      <c r="G76" s="172"/>
      <c r="H76" s="171" t="s">
        <v>56</v>
      </c>
      <c r="I76" s="171" t="s">
        <v>59</v>
      </c>
      <c r="J76" s="171" t="s">
        <v>719</v>
      </c>
      <c r="K76" s="170"/>
    </row>
    <row r="77" spans="2:11" customFormat="1" ht="17.25" customHeight="1">
      <c r="B77" s="169"/>
      <c r="C77" s="173" t="s">
        <v>720</v>
      </c>
      <c r="D77" s="173"/>
      <c r="E77" s="173"/>
      <c r="F77" s="174" t="s">
        <v>721</v>
      </c>
      <c r="G77" s="175"/>
      <c r="H77" s="173"/>
      <c r="I77" s="173"/>
      <c r="J77" s="173" t="s">
        <v>722</v>
      </c>
      <c r="K77" s="170"/>
    </row>
    <row r="78" spans="2:11" customFormat="1" ht="5.25" customHeight="1">
      <c r="B78" s="169"/>
      <c r="C78" s="176"/>
      <c r="D78" s="176"/>
      <c r="E78" s="176"/>
      <c r="F78" s="176"/>
      <c r="G78" s="177"/>
      <c r="H78" s="176"/>
      <c r="I78" s="176"/>
      <c r="J78" s="176"/>
      <c r="K78" s="170"/>
    </row>
    <row r="79" spans="2:11" customFormat="1" ht="15" customHeight="1">
      <c r="B79" s="169"/>
      <c r="C79" s="158" t="s">
        <v>55</v>
      </c>
      <c r="D79" s="178"/>
      <c r="E79" s="178"/>
      <c r="F79" s="179" t="s">
        <v>723</v>
      </c>
      <c r="G79" s="180"/>
      <c r="H79" s="158" t="s">
        <v>724</v>
      </c>
      <c r="I79" s="158" t="s">
        <v>725</v>
      </c>
      <c r="J79" s="158">
        <v>20</v>
      </c>
      <c r="K79" s="170"/>
    </row>
    <row r="80" spans="2:11" customFormat="1" ht="15" customHeight="1">
      <c r="B80" s="169"/>
      <c r="C80" s="158" t="s">
        <v>726</v>
      </c>
      <c r="D80" s="158"/>
      <c r="E80" s="158"/>
      <c r="F80" s="179" t="s">
        <v>723</v>
      </c>
      <c r="G80" s="180"/>
      <c r="H80" s="158" t="s">
        <v>727</v>
      </c>
      <c r="I80" s="158" t="s">
        <v>725</v>
      </c>
      <c r="J80" s="158">
        <v>120</v>
      </c>
      <c r="K80" s="170"/>
    </row>
    <row r="81" spans="2:11" customFormat="1" ht="15" customHeight="1">
      <c r="B81" s="181"/>
      <c r="C81" s="158" t="s">
        <v>728</v>
      </c>
      <c r="D81" s="158"/>
      <c r="E81" s="158"/>
      <c r="F81" s="179" t="s">
        <v>729</v>
      </c>
      <c r="G81" s="180"/>
      <c r="H81" s="158" t="s">
        <v>730</v>
      </c>
      <c r="I81" s="158" t="s">
        <v>725</v>
      </c>
      <c r="J81" s="158">
        <v>50</v>
      </c>
      <c r="K81" s="170"/>
    </row>
    <row r="82" spans="2:11" customFormat="1" ht="15" customHeight="1">
      <c r="B82" s="181"/>
      <c r="C82" s="158" t="s">
        <v>731</v>
      </c>
      <c r="D82" s="158"/>
      <c r="E82" s="158"/>
      <c r="F82" s="179" t="s">
        <v>723</v>
      </c>
      <c r="G82" s="180"/>
      <c r="H82" s="158" t="s">
        <v>732</v>
      </c>
      <c r="I82" s="158" t="s">
        <v>733</v>
      </c>
      <c r="J82" s="158"/>
      <c r="K82" s="170"/>
    </row>
    <row r="83" spans="2:11" customFormat="1" ht="15" customHeight="1">
      <c r="B83" s="181"/>
      <c r="C83" s="158" t="s">
        <v>734</v>
      </c>
      <c r="D83" s="158"/>
      <c r="E83" s="158"/>
      <c r="F83" s="179" t="s">
        <v>729</v>
      </c>
      <c r="G83" s="158"/>
      <c r="H83" s="158" t="s">
        <v>735</v>
      </c>
      <c r="I83" s="158" t="s">
        <v>725</v>
      </c>
      <c r="J83" s="158">
        <v>15</v>
      </c>
      <c r="K83" s="170"/>
    </row>
    <row r="84" spans="2:11" customFormat="1" ht="15" customHeight="1">
      <c r="B84" s="181"/>
      <c r="C84" s="158" t="s">
        <v>736</v>
      </c>
      <c r="D84" s="158"/>
      <c r="E84" s="158"/>
      <c r="F84" s="179" t="s">
        <v>729</v>
      </c>
      <c r="G84" s="158"/>
      <c r="H84" s="158" t="s">
        <v>737</v>
      </c>
      <c r="I84" s="158" t="s">
        <v>725</v>
      </c>
      <c r="J84" s="158">
        <v>15</v>
      </c>
      <c r="K84" s="170"/>
    </row>
    <row r="85" spans="2:11" customFormat="1" ht="15" customHeight="1">
      <c r="B85" s="181"/>
      <c r="C85" s="158" t="s">
        <v>738</v>
      </c>
      <c r="D85" s="158"/>
      <c r="E85" s="158"/>
      <c r="F85" s="179" t="s">
        <v>729</v>
      </c>
      <c r="G85" s="158"/>
      <c r="H85" s="158" t="s">
        <v>739</v>
      </c>
      <c r="I85" s="158" t="s">
        <v>725</v>
      </c>
      <c r="J85" s="158">
        <v>20</v>
      </c>
      <c r="K85" s="170"/>
    </row>
    <row r="86" spans="2:11" customFormat="1" ht="15" customHeight="1">
      <c r="B86" s="181"/>
      <c r="C86" s="158" t="s">
        <v>740</v>
      </c>
      <c r="D86" s="158"/>
      <c r="E86" s="158"/>
      <c r="F86" s="179" t="s">
        <v>729</v>
      </c>
      <c r="G86" s="158"/>
      <c r="H86" s="158" t="s">
        <v>741</v>
      </c>
      <c r="I86" s="158" t="s">
        <v>725</v>
      </c>
      <c r="J86" s="158">
        <v>20</v>
      </c>
      <c r="K86" s="170"/>
    </row>
    <row r="87" spans="2:11" customFormat="1" ht="15" customHeight="1">
      <c r="B87" s="181"/>
      <c r="C87" s="158" t="s">
        <v>742</v>
      </c>
      <c r="D87" s="158"/>
      <c r="E87" s="158"/>
      <c r="F87" s="179" t="s">
        <v>729</v>
      </c>
      <c r="G87" s="180"/>
      <c r="H87" s="158" t="s">
        <v>743</v>
      </c>
      <c r="I87" s="158" t="s">
        <v>725</v>
      </c>
      <c r="J87" s="158">
        <v>50</v>
      </c>
      <c r="K87" s="170"/>
    </row>
    <row r="88" spans="2:11" customFormat="1" ht="15" customHeight="1">
      <c r="B88" s="181"/>
      <c r="C88" s="158" t="s">
        <v>744</v>
      </c>
      <c r="D88" s="158"/>
      <c r="E88" s="158"/>
      <c r="F88" s="179" t="s">
        <v>729</v>
      </c>
      <c r="G88" s="180"/>
      <c r="H88" s="158" t="s">
        <v>745</v>
      </c>
      <c r="I88" s="158" t="s">
        <v>725</v>
      </c>
      <c r="J88" s="158">
        <v>20</v>
      </c>
      <c r="K88" s="170"/>
    </row>
    <row r="89" spans="2:11" customFormat="1" ht="15" customHeight="1">
      <c r="B89" s="181"/>
      <c r="C89" s="158" t="s">
        <v>746</v>
      </c>
      <c r="D89" s="158"/>
      <c r="E89" s="158"/>
      <c r="F89" s="179" t="s">
        <v>729</v>
      </c>
      <c r="G89" s="180"/>
      <c r="H89" s="158" t="s">
        <v>747</v>
      </c>
      <c r="I89" s="158" t="s">
        <v>725</v>
      </c>
      <c r="J89" s="158">
        <v>20</v>
      </c>
      <c r="K89" s="170"/>
    </row>
    <row r="90" spans="2:11" customFormat="1" ht="15" customHeight="1">
      <c r="B90" s="181"/>
      <c r="C90" s="158" t="s">
        <v>748</v>
      </c>
      <c r="D90" s="158"/>
      <c r="E90" s="158"/>
      <c r="F90" s="179" t="s">
        <v>729</v>
      </c>
      <c r="G90" s="180"/>
      <c r="H90" s="158" t="s">
        <v>749</v>
      </c>
      <c r="I90" s="158" t="s">
        <v>725</v>
      </c>
      <c r="J90" s="158">
        <v>50</v>
      </c>
      <c r="K90" s="170"/>
    </row>
    <row r="91" spans="2:11" customFormat="1" ht="15" customHeight="1">
      <c r="B91" s="181"/>
      <c r="C91" s="158" t="s">
        <v>750</v>
      </c>
      <c r="D91" s="158"/>
      <c r="E91" s="158"/>
      <c r="F91" s="179" t="s">
        <v>729</v>
      </c>
      <c r="G91" s="180"/>
      <c r="H91" s="158" t="s">
        <v>750</v>
      </c>
      <c r="I91" s="158" t="s">
        <v>725</v>
      </c>
      <c r="J91" s="158">
        <v>50</v>
      </c>
      <c r="K91" s="170"/>
    </row>
    <row r="92" spans="2:11" customFormat="1" ht="15" customHeight="1">
      <c r="B92" s="181"/>
      <c r="C92" s="158" t="s">
        <v>751</v>
      </c>
      <c r="D92" s="158"/>
      <c r="E92" s="158"/>
      <c r="F92" s="179" t="s">
        <v>729</v>
      </c>
      <c r="G92" s="180"/>
      <c r="H92" s="158" t="s">
        <v>752</v>
      </c>
      <c r="I92" s="158" t="s">
        <v>725</v>
      </c>
      <c r="J92" s="158">
        <v>255</v>
      </c>
      <c r="K92" s="170"/>
    </row>
    <row r="93" spans="2:11" customFormat="1" ht="15" customHeight="1">
      <c r="B93" s="181"/>
      <c r="C93" s="158" t="s">
        <v>753</v>
      </c>
      <c r="D93" s="158"/>
      <c r="E93" s="158"/>
      <c r="F93" s="179" t="s">
        <v>723</v>
      </c>
      <c r="G93" s="180"/>
      <c r="H93" s="158" t="s">
        <v>754</v>
      </c>
      <c r="I93" s="158" t="s">
        <v>755</v>
      </c>
      <c r="J93" s="158"/>
      <c r="K93" s="170"/>
    </row>
    <row r="94" spans="2:11" customFormat="1" ht="15" customHeight="1">
      <c r="B94" s="181"/>
      <c r="C94" s="158" t="s">
        <v>756</v>
      </c>
      <c r="D94" s="158"/>
      <c r="E94" s="158"/>
      <c r="F94" s="179" t="s">
        <v>723</v>
      </c>
      <c r="G94" s="180"/>
      <c r="H94" s="158" t="s">
        <v>757</v>
      </c>
      <c r="I94" s="158" t="s">
        <v>758</v>
      </c>
      <c r="J94" s="158"/>
      <c r="K94" s="170"/>
    </row>
    <row r="95" spans="2:11" customFormat="1" ht="15" customHeight="1">
      <c r="B95" s="181"/>
      <c r="C95" s="158" t="s">
        <v>759</v>
      </c>
      <c r="D95" s="158"/>
      <c r="E95" s="158"/>
      <c r="F95" s="179" t="s">
        <v>723</v>
      </c>
      <c r="G95" s="180"/>
      <c r="H95" s="158" t="s">
        <v>759</v>
      </c>
      <c r="I95" s="158" t="s">
        <v>758</v>
      </c>
      <c r="J95" s="158"/>
      <c r="K95" s="170"/>
    </row>
    <row r="96" spans="2:11" customFormat="1" ht="15" customHeight="1">
      <c r="B96" s="181"/>
      <c r="C96" s="158" t="s">
        <v>40</v>
      </c>
      <c r="D96" s="158"/>
      <c r="E96" s="158"/>
      <c r="F96" s="179" t="s">
        <v>723</v>
      </c>
      <c r="G96" s="180"/>
      <c r="H96" s="158" t="s">
        <v>760</v>
      </c>
      <c r="I96" s="158" t="s">
        <v>758</v>
      </c>
      <c r="J96" s="158"/>
      <c r="K96" s="170"/>
    </row>
    <row r="97" spans="2:11" customFormat="1" ht="15" customHeight="1">
      <c r="B97" s="181"/>
      <c r="C97" s="158" t="s">
        <v>50</v>
      </c>
      <c r="D97" s="158"/>
      <c r="E97" s="158"/>
      <c r="F97" s="179" t="s">
        <v>723</v>
      </c>
      <c r="G97" s="180"/>
      <c r="H97" s="158" t="s">
        <v>761</v>
      </c>
      <c r="I97" s="158" t="s">
        <v>758</v>
      </c>
      <c r="J97" s="158"/>
      <c r="K97" s="170"/>
    </row>
    <row r="98" spans="2:11" customFormat="1" ht="15" customHeight="1">
      <c r="B98" s="182"/>
      <c r="C98" s="183"/>
      <c r="D98" s="183"/>
      <c r="E98" s="183"/>
      <c r="F98" s="183"/>
      <c r="G98" s="183"/>
      <c r="H98" s="183"/>
      <c r="I98" s="183"/>
      <c r="J98" s="183"/>
      <c r="K98" s="184"/>
    </row>
    <row r="99" spans="2:11" customFormat="1" ht="18.75" customHeight="1">
      <c r="B99" s="185"/>
      <c r="C99" s="186"/>
      <c r="D99" s="186"/>
      <c r="E99" s="186"/>
      <c r="F99" s="186"/>
      <c r="G99" s="186"/>
      <c r="H99" s="186"/>
      <c r="I99" s="186"/>
      <c r="J99" s="186"/>
      <c r="K99" s="185"/>
    </row>
    <row r="100" spans="2:11" customFormat="1" ht="18.75" customHeight="1"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</row>
    <row r="101" spans="2:11" customFormat="1" ht="7.5" customHeight="1">
      <c r="B101" s="166"/>
      <c r="C101" s="167"/>
      <c r="D101" s="167"/>
      <c r="E101" s="167"/>
      <c r="F101" s="167"/>
      <c r="G101" s="167"/>
      <c r="H101" s="167"/>
      <c r="I101" s="167"/>
      <c r="J101" s="167"/>
      <c r="K101" s="168"/>
    </row>
    <row r="102" spans="2:11" customFormat="1" ht="45" customHeight="1">
      <c r="B102" s="169"/>
      <c r="C102" s="276" t="s">
        <v>762</v>
      </c>
      <c r="D102" s="276"/>
      <c r="E102" s="276"/>
      <c r="F102" s="276"/>
      <c r="G102" s="276"/>
      <c r="H102" s="276"/>
      <c r="I102" s="276"/>
      <c r="J102" s="276"/>
      <c r="K102" s="170"/>
    </row>
    <row r="103" spans="2:11" customFormat="1" ht="17.25" customHeight="1">
      <c r="B103" s="169"/>
      <c r="C103" s="171" t="s">
        <v>717</v>
      </c>
      <c r="D103" s="171"/>
      <c r="E103" s="171"/>
      <c r="F103" s="171" t="s">
        <v>718</v>
      </c>
      <c r="G103" s="172"/>
      <c r="H103" s="171" t="s">
        <v>56</v>
      </c>
      <c r="I103" s="171" t="s">
        <v>59</v>
      </c>
      <c r="J103" s="171" t="s">
        <v>719</v>
      </c>
      <c r="K103" s="170"/>
    </row>
    <row r="104" spans="2:11" customFormat="1" ht="17.25" customHeight="1">
      <c r="B104" s="169"/>
      <c r="C104" s="173" t="s">
        <v>720</v>
      </c>
      <c r="D104" s="173"/>
      <c r="E104" s="173"/>
      <c r="F104" s="174" t="s">
        <v>721</v>
      </c>
      <c r="G104" s="175"/>
      <c r="H104" s="173"/>
      <c r="I104" s="173"/>
      <c r="J104" s="173" t="s">
        <v>722</v>
      </c>
      <c r="K104" s="170"/>
    </row>
    <row r="105" spans="2:11" customFormat="1" ht="5.25" customHeight="1">
      <c r="B105" s="169"/>
      <c r="C105" s="171"/>
      <c r="D105" s="171"/>
      <c r="E105" s="171"/>
      <c r="F105" s="171"/>
      <c r="G105" s="187"/>
      <c r="H105" s="171"/>
      <c r="I105" s="171"/>
      <c r="J105" s="171"/>
      <c r="K105" s="170"/>
    </row>
    <row r="106" spans="2:11" customFormat="1" ht="15" customHeight="1">
      <c r="B106" s="169"/>
      <c r="C106" s="158" t="s">
        <v>55</v>
      </c>
      <c r="D106" s="178"/>
      <c r="E106" s="178"/>
      <c r="F106" s="179" t="s">
        <v>723</v>
      </c>
      <c r="G106" s="158"/>
      <c r="H106" s="158" t="s">
        <v>763</v>
      </c>
      <c r="I106" s="158" t="s">
        <v>725</v>
      </c>
      <c r="J106" s="158">
        <v>20</v>
      </c>
      <c r="K106" s="170"/>
    </row>
    <row r="107" spans="2:11" customFormat="1" ht="15" customHeight="1">
      <c r="B107" s="169"/>
      <c r="C107" s="158" t="s">
        <v>726</v>
      </c>
      <c r="D107" s="158"/>
      <c r="E107" s="158"/>
      <c r="F107" s="179" t="s">
        <v>723</v>
      </c>
      <c r="G107" s="158"/>
      <c r="H107" s="158" t="s">
        <v>763</v>
      </c>
      <c r="I107" s="158" t="s">
        <v>725</v>
      </c>
      <c r="J107" s="158">
        <v>120</v>
      </c>
      <c r="K107" s="170"/>
    </row>
    <row r="108" spans="2:11" customFormat="1" ht="15" customHeight="1">
      <c r="B108" s="181"/>
      <c r="C108" s="158" t="s">
        <v>728</v>
      </c>
      <c r="D108" s="158"/>
      <c r="E108" s="158"/>
      <c r="F108" s="179" t="s">
        <v>729</v>
      </c>
      <c r="G108" s="158"/>
      <c r="H108" s="158" t="s">
        <v>763</v>
      </c>
      <c r="I108" s="158" t="s">
        <v>725</v>
      </c>
      <c r="J108" s="158">
        <v>50</v>
      </c>
      <c r="K108" s="170"/>
    </row>
    <row r="109" spans="2:11" customFormat="1" ht="15" customHeight="1">
      <c r="B109" s="181"/>
      <c r="C109" s="158" t="s">
        <v>731</v>
      </c>
      <c r="D109" s="158"/>
      <c r="E109" s="158"/>
      <c r="F109" s="179" t="s">
        <v>723</v>
      </c>
      <c r="G109" s="158"/>
      <c r="H109" s="158" t="s">
        <v>763</v>
      </c>
      <c r="I109" s="158" t="s">
        <v>733</v>
      </c>
      <c r="J109" s="158"/>
      <c r="K109" s="170"/>
    </row>
    <row r="110" spans="2:11" customFormat="1" ht="15" customHeight="1">
      <c r="B110" s="181"/>
      <c r="C110" s="158" t="s">
        <v>742</v>
      </c>
      <c r="D110" s="158"/>
      <c r="E110" s="158"/>
      <c r="F110" s="179" t="s">
        <v>729</v>
      </c>
      <c r="G110" s="158"/>
      <c r="H110" s="158" t="s">
        <v>763</v>
      </c>
      <c r="I110" s="158" t="s">
        <v>725</v>
      </c>
      <c r="J110" s="158">
        <v>50</v>
      </c>
      <c r="K110" s="170"/>
    </row>
    <row r="111" spans="2:11" customFormat="1" ht="15" customHeight="1">
      <c r="B111" s="181"/>
      <c r="C111" s="158" t="s">
        <v>750</v>
      </c>
      <c r="D111" s="158"/>
      <c r="E111" s="158"/>
      <c r="F111" s="179" t="s">
        <v>729</v>
      </c>
      <c r="G111" s="158"/>
      <c r="H111" s="158" t="s">
        <v>763</v>
      </c>
      <c r="I111" s="158" t="s">
        <v>725</v>
      </c>
      <c r="J111" s="158">
        <v>50</v>
      </c>
      <c r="K111" s="170"/>
    </row>
    <row r="112" spans="2:11" customFormat="1" ht="15" customHeight="1">
      <c r="B112" s="181"/>
      <c r="C112" s="158" t="s">
        <v>748</v>
      </c>
      <c r="D112" s="158"/>
      <c r="E112" s="158"/>
      <c r="F112" s="179" t="s">
        <v>729</v>
      </c>
      <c r="G112" s="158"/>
      <c r="H112" s="158" t="s">
        <v>763</v>
      </c>
      <c r="I112" s="158" t="s">
        <v>725</v>
      </c>
      <c r="J112" s="158">
        <v>50</v>
      </c>
      <c r="K112" s="170"/>
    </row>
    <row r="113" spans="2:11" customFormat="1" ht="15" customHeight="1">
      <c r="B113" s="181"/>
      <c r="C113" s="158" t="s">
        <v>55</v>
      </c>
      <c r="D113" s="158"/>
      <c r="E113" s="158"/>
      <c r="F113" s="179" t="s">
        <v>723</v>
      </c>
      <c r="G113" s="158"/>
      <c r="H113" s="158" t="s">
        <v>764</v>
      </c>
      <c r="I113" s="158" t="s">
        <v>725</v>
      </c>
      <c r="J113" s="158">
        <v>20</v>
      </c>
      <c r="K113" s="170"/>
    </row>
    <row r="114" spans="2:11" customFormat="1" ht="15" customHeight="1">
      <c r="B114" s="181"/>
      <c r="C114" s="158" t="s">
        <v>765</v>
      </c>
      <c r="D114" s="158"/>
      <c r="E114" s="158"/>
      <c r="F114" s="179" t="s">
        <v>723</v>
      </c>
      <c r="G114" s="158"/>
      <c r="H114" s="158" t="s">
        <v>766</v>
      </c>
      <c r="I114" s="158" t="s">
        <v>725</v>
      </c>
      <c r="J114" s="158">
        <v>120</v>
      </c>
      <c r="K114" s="170"/>
    </row>
    <row r="115" spans="2:11" customFormat="1" ht="15" customHeight="1">
      <c r="B115" s="181"/>
      <c r="C115" s="158" t="s">
        <v>40</v>
      </c>
      <c r="D115" s="158"/>
      <c r="E115" s="158"/>
      <c r="F115" s="179" t="s">
        <v>723</v>
      </c>
      <c r="G115" s="158"/>
      <c r="H115" s="158" t="s">
        <v>767</v>
      </c>
      <c r="I115" s="158" t="s">
        <v>758</v>
      </c>
      <c r="J115" s="158"/>
      <c r="K115" s="170"/>
    </row>
    <row r="116" spans="2:11" customFormat="1" ht="15" customHeight="1">
      <c r="B116" s="181"/>
      <c r="C116" s="158" t="s">
        <v>50</v>
      </c>
      <c r="D116" s="158"/>
      <c r="E116" s="158"/>
      <c r="F116" s="179" t="s">
        <v>723</v>
      </c>
      <c r="G116" s="158"/>
      <c r="H116" s="158" t="s">
        <v>768</v>
      </c>
      <c r="I116" s="158" t="s">
        <v>758</v>
      </c>
      <c r="J116" s="158"/>
      <c r="K116" s="170"/>
    </row>
    <row r="117" spans="2:11" customFormat="1" ht="15" customHeight="1">
      <c r="B117" s="181"/>
      <c r="C117" s="158" t="s">
        <v>59</v>
      </c>
      <c r="D117" s="158"/>
      <c r="E117" s="158"/>
      <c r="F117" s="179" t="s">
        <v>723</v>
      </c>
      <c r="G117" s="158"/>
      <c r="H117" s="158" t="s">
        <v>769</v>
      </c>
      <c r="I117" s="158" t="s">
        <v>770</v>
      </c>
      <c r="J117" s="158"/>
      <c r="K117" s="170"/>
    </row>
    <row r="118" spans="2:11" customFormat="1" ht="15" customHeight="1">
      <c r="B118" s="182"/>
      <c r="C118" s="188"/>
      <c r="D118" s="188"/>
      <c r="E118" s="188"/>
      <c r="F118" s="188"/>
      <c r="G118" s="188"/>
      <c r="H118" s="188"/>
      <c r="I118" s="188"/>
      <c r="J118" s="188"/>
      <c r="K118" s="184"/>
    </row>
    <row r="119" spans="2:11" customFormat="1" ht="18.75" customHeight="1">
      <c r="B119" s="189"/>
      <c r="C119" s="190"/>
      <c r="D119" s="190"/>
      <c r="E119" s="190"/>
      <c r="F119" s="191"/>
      <c r="G119" s="190"/>
      <c r="H119" s="190"/>
      <c r="I119" s="190"/>
      <c r="J119" s="190"/>
      <c r="K119" s="189"/>
    </row>
    <row r="120" spans="2:11" customFormat="1" ht="18.75" customHeight="1"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</row>
    <row r="121" spans="2:11" customFormat="1" ht="7.5" customHeight="1">
      <c r="B121" s="192"/>
      <c r="C121" s="193"/>
      <c r="D121" s="193"/>
      <c r="E121" s="193"/>
      <c r="F121" s="193"/>
      <c r="G121" s="193"/>
      <c r="H121" s="193"/>
      <c r="I121" s="193"/>
      <c r="J121" s="193"/>
      <c r="K121" s="194"/>
    </row>
    <row r="122" spans="2:11" customFormat="1" ht="45" customHeight="1">
      <c r="B122" s="195"/>
      <c r="C122" s="274" t="s">
        <v>771</v>
      </c>
      <c r="D122" s="274"/>
      <c r="E122" s="274"/>
      <c r="F122" s="274"/>
      <c r="G122" s="274"/>
      <c r="H122" s="274"/>
      <c r="I122" s="274"/>
      <c r="J122" s="274"/>
      <c r="K122" s="196"/>
    </row>
    <row r="123" spans="2:11" customFormat="1" ht="17.25" customHeight="1">
      <c r="B123" s="197"/>
      <c r="C123" s="171" t="s">
        <v>717</v>
      </c>
      <c r="D123" s="171"/>
      <c r="E123" s="171"/>
      <c r="F123" s="171" t="s">
        <v>718</v>
      </c>
      <c r="G123" s="172"/>
      <c r="H123" s="171" t="s">
        <v>56</v>
      </c>
      <c r="I123" s="171" t="s">
        <v>59</v>
      </c>
      <c r="J123" s="171" t="s">
        <v>719</v>
      </c>
      <c r="K123" s="198"/>
    </row>
    <row r="124" spans="2:11" customFormat="1" ht="17.25" customHeight="1">
      <c r="B124" s="197"/>
      <c r="C124" s="173" t="s">
        <v>720</v>
      </c>
      <c r="D124" s="173"/>
      <c r="E124" s="173"/>
      <c r="F124" s="174" t="s">
        <v>721</v>
      </c>
      <c r="G124" s="175"/>
      <c r="H124" s="173"/>
      <c r="I124" s="173"/>
      <c r="J124" s="173" t="s">
        <v>722</v>
      </c>
      <c r="K124" s="198"/>
    </row>
    <row r="125" spans="2:11" customFormat="1" ht="5.25" customHeight="1">
      <c r="B125" s="199"/>
      <c r="C125" s="176"/>
      <c r="D125" s="176"/>
      <c r="E125" s="176"/>
      <c r="F125" s="176"/>
      <c r="G125" s="200"/>
      <c r="H125" s="176"/>
      <c r="I125" s="176"/>
      <c r="J125" s="176"/>
      <c r="K125" s="201"/>
    </row>
    <row r="126" spans="2:11" customFormat="1" ht="15" customHeight="1">
      <c r="B126" s="199"/>
      <c r="C126" s="158" t="s">
        <v>726</v>
      </c>
      <c r="D126" s="178"/>
      <c r="E126" s="178"/>
      <c r="F126" s="179" t="s">
        <v>723</v>
      </c>
      <c r="G126" s="158"/>
      <c r="H126" s="158" t="s">
        <v>763</v>
      </c>
      <c r="I126" s="158" t="s">
        <v>725</v>
      </c>
      <c r="J126" s="158">
        <v>120</v>
      </c>
      <c r="K126" s="202"/>
    </row>
    <row r="127" spans="2:11" customFormat="1" ht="15" customHeight="1">
      <c r="B127" s="199"/>
      <c r="C127" s="158" t="s">
        <v>772</v>
      </c>
      <c r="D127" s="158"/>
      <c r="E127" s="158"/>
      <c r="F127" s="179" t="s">
        <v>723</v>
      </c>
      <c r="G127" s="158"/>
      <c r="H127" s="158" t="s">
        <v>773</v>
      </c>
      <c r="I127" s="158" t="s">
        <v>725</v>
      </c>
      <c r="J127" s="158" t="s">
        <v>774</v>
      </c>
      <c r="K127" s="202"/>
    </row>
    <row r="128" spans="2:11" customFormat="1" ht="15" customHeight="1">
      <c r="B128" s="199"/>
      <c r="C128" s="158" t="s">
        <v>671</v>
      </c>
      <c r="D128" s="158"/>
      <c r="E128" s="158"/>
      <c r="F128" s="179" t="s">
        <v>723</v>
      </c>
      <c r="G128" s="158"/>
      <c r="H128" s="158" t="s">
        <v>775</v>
      </c>
      <c r="I128" s="158" t="s">
        <v>725</v>
      </c>
      <c r="J128" s="158" t="s">
        <v>774</v>
      </c>
      <c r="K128" s="202"/>
    </row>
    <row r="129" spans="2:11" customFormat="1" ht="15" customHeight="1">
      <c r="B129" s="199"/>
      <c r="C129" s="158" t="s">
        <v>734</v>
      </c>
      <c r="D129" s="158"/>
      <c r="E129" s="158"/>
      <c r="F129" s="179" t="s">
        <v>729</v>
      </c>
      <c r="G129" s="158"/>
      <c r="H129" s="158" t="s">
        <v>735</v>
      </c>
      <c r="I129" s="158" t="s">
        <v>725</v>
      </c>
      <c r="J129" s="158">
        <v>15</v>
      </c>
      <c r="K129" s="202"/>
    </row>
    <row r="130" spans="2:11" customFormat="1" ht="15" customHeight="1">
      <c r="B130" s="199"/>
      <c r="C130" s="158" t="s">
        <v>736</v>
      </c>
      <c r="D130" s="158"/>
      <c r="E130" s="158"/>
      <c r="F130" s="179" t="s">
        <v>729</v>
      </c>
      <c r="G130" s="158"/>
      <c r="H130" s="158" t="s">
        <v>737</v>
      </c>
      <c r="I130" s="158" t="s">
        <v>725</v>
      </c>
      <c r="J130" s="158">
        <v>15</v>
      </c>
      <c r="K130" s="202"/>
    </row>
    <row r="131" spans="2:11" customFormat="1" ht="15" customHeight="1">
      <c r="B131" s="199"/>
      <c r="C131" s="158" t="s">
        <v>738</v>
      </c>
      <c r="D131" s="158"/>
      <c r="E131" s="158"/>
      <c r="F131" s="179" t="s">
        <v>729</v>
      </c>
      <c r="G131" s="158"/>
      <c r="H131" s="158" t="s">
        <v>739</v>
      </c>
      <c r="I131" s="158" t="s">
        <v>725</v>
      </c>
      <c r="J131" s="158">
        <v>20</v>
      </c>
      <c r="K131" s="202"/>
    </row>
    <row r="132" spans="2:11" customFormat="1" ht="15" customHeight="1">
      <c r="B132" s="199"/>
      <c r="C132" s="158" t="s">
        <v>740</v>
      </c>
      <c r="D132" s="158"/>
      <c r="E132" s="158"/>
      <c r="F132" s="179" t="s">
        <v>729</v>
      </c>
      <c r="G132" s="158"/>
      <c r="H132" s="158" t="s">
        <v>741</v>
      </c>
      <c r="I132" s="158" t="s">
        <v>725</v>
      </c>
      <c r="J132" s="158">
        <v>20</v>
      </c>
      <c r="K132" s="202"/>
    </row>
    <row r="133" spans="2:11" customFormat="1" ht="15" customHeight="1">
      <c r="B133" s="199"/>
      <c r="C133" s="158" t="s">
        <v>728</v>
      </c>
      <c r="D133" s="158"/>
      <c r="E133" s="158"/>
      <c r="F133" s="179" t="s">
        <v>729</v>
      </c>
      <c r="G133" s="158"/>
      <c r="H133" s="158" t="s">
        <v>763</v>
      </c>
      <c r="I133" s="158" t="s">
        <v>725</v>
      </c>
      <c r="J133" s="158">
        <v>50</v>
      </c>
      <c r="K133" s="202"/>
    </row>
    <row r="134" spans="2:11" customFormat="1" ht="15" customHeight="1">
      <c r="B134" s="199"/>
      <c r="C134" s="158" t="s">
        <v>742</v>
      </c>
      <c r="D134" s="158"/>
      <c r="E134" s="158"/>
      <c r="F134" s="179" t="s">
        <v>729</v>
      </c>
      <c r="G134" s="158"/>
      <c r="H134" s="158" t="s">
        <v>763</v>
      </c>
      <c r="I134" s="158" t="s">
        <v>725</v>
      </c>
      <c r="J134" s="158">
        <v>50</v>
      </c>
      <c r="K134" s="202"/>
    </row>
    <row r="135" spans="2:11" customFormat="1" ht="15" customHeight="1">
      <c r="B135" s="199"/>
      <c r="C135" s="158" t="s">
        <v>748</v>
      </c>
      <c r="D135" s="158"/>
      <c r="E135" s="158"/>
      <c r="F135" s="179" t="s">
        <v>729</v>
      </c>
      <c r="G135" s="158"/>
      <c r="H135" s="158" t="s">
        <v>763</v>
      </c>
      <c r="I135" s="158" t="s">
        <v>725</v>
      </c>
      <c r="J135" s="158">
        <v>50</v>
      </c>
      <c r="K135" s="202"/>
    </row>
    <row r="136" spans="2:11" customFormat="1" ht="15" customHeight="1">
      <c r="B136" s="199"/>
      <c r="C136" s="158" t="s">
        <v>750</v>
      </c>
      <c r="D136" s="158"/>
      <c r="E136" s="158"/>
      <c r="F136" s="179" t="s">
        <v>729</v>
      </c>
      <c r="G136" s="158"/>
      <c r="H136" s="158" t="s">
        <v>763</v>
      </c>
      <c r="I136" s="158" t="s">
        <v>725</v>
      </c>
      <c r="J136" s="158">
        <v>50</v>
      </c>
      <c r="K136" s="202"/>
    </row>
    <row r="137" spans="2:11" customFormat="1" ht="15" customHeight="1">
      <c r="B137" s="199"/>
      <c r="C137" s="158" t="s">
        <v>751</v>
      </c>
      <c r="D137" s="158"/>
      <c r="E137" s="158"/>
      <c r="F137" s="179" t="s">
        <v>729</v>
      </c>
      <c r="G137" s="158"/>
      <c r="H137" s="158" t="s">
        <v>776</v>
      </c>
      <c r="I137" s="158" t="s">
        <v>725</v>
      </c>
      <c r="J137" s="158">
        <v>255</v>
      </c>
      <c r="K137" s="202"/>
    </row>
    <row r="138" spans="2:11" customFormat="1" ht="15" customHeight="1">
      <c r="B138" s="199"/>
      <c r="C138" s="158" t="s">
        <v>753</v>
      </c>
      <c r="D138" s="158"/>
      <c r="E138" s="158"/>
      <c r="F138" s="179" t="s">
        <v>723</v>
      </c>
      <c r="G138" s="158"/>
      <c r="H138" s="158" t="s">
        <v>777</v>
      </c>
      <c r="I138" s="158" t="s">
        <v>755</v>
      </c>
      <c r="J138" s="158"/>
      <c r="K138" s="202"/>
    </row>
    <row r="139" spans="2:11" customFormat="1" ht="15" customHeight="1">
      <c r="B139" s="199"/>
      <c r="C139" s="158" t="s">
        <v>756</v>
      </c>
      <c r="D139" s="158"/>
      <c r="E139" s="158"/>
      <c r="F139" s="179" t="s">
        <v>723</v>
      </c>
      <c r="G139" s="158"/>
      <c r="H139" s="158" t="s">
        <v>778</v>
      </c>
      <c r="I139" s="158" t="s">
        <v>758</v>
      </c>
      <c r="J139" s="158"/>
      <c r="K139" s="202"/>
    </row>
    <row r="140" spans="2:11" customFormat="1" ht="15" customHeight="1">
      <c r="B140" s="199"/>
      <c r="C140" s="158" t="s">
        <v>759</v>
      </c>
      <c r="D140" s="158"/>
      <c r="E140" s="158"/>
      <c r="F140" s="179" t="s">
        <v>723</v>
      </c>
      <c r="G140" s="158"/>
      <c r="H140" s="158" t="s">
        <v>759</v>
      </c>
      <c r="I140" s="158" t="s">
        <v>758</v>
      </c>
      <c r="J140" s="158"/>
      <c r="K140" s="202"/>
    </row>
    <row r="141" spans="2:11" customFormat="1" ht="15" customHeight="1">
      <c r="B141" s="199"/>
      <c r="C141" s="158" t="s">
        <v>40</v>
      </c>
      <c r="D141" s="158"/>
      <c r="E141" s="158"/>
      <c r="F141" s="179" t="s">
        <v>723</v>
      </c>
      <c r="G141" s="158"/>
      <c r="H141" s="158" t="s">
        <v>779</v>
      </c>
      <c r="I141" s="158" t="s">
        <v>758</v>
      </c>
      <c r="J141" s="158"/>
      <c r="K141" s="202"/>
    </row>
    <row r="142" spans="2:11" customFormat="1" ht="15" customHeight="1">
      <c r="B142" s="199"/>
      <c r="C142" s="158" t="s">
        <v>780</v>
      </c>
      <c r="D142" s="158"/>
      <c r="E142" s="158"/>
      <c r="F142" s="179" t="s">
        <v>723</v>
      </c>
      <c r="G142" s="158"/>
      <c r="H142" s="158" t="s">
        <v>781</v>
      </c>
      <c r="I142" s="158" t="s">
        <v>758</v>
      </c>
      <c r="J142" s="158"/>
      <c r="K142" s="202"/>
    </row>
    <row r="143" spans="2:11" customFormat="1" ht="15" customHeight="1">
      <c r="B143" s="203"/>
      <c r="C143" s="204"/>
      <c r="D143" s="204"/>
      <c r="E143" s="204"/>
      <c r="F143" s="204"/>
      <c r="G143" s="204"/>
      <c r="H143" s="204"/>
      <c r="I143" s="204"/>
      <c r="J143" s="204"/>
      <c r="K143" s="205"/>
    </row>
    <row r="144" spans="2:11" customFormat="1" ht="18.75" customHeight="1">
      <c r="B144" s="190"/>
      <c r="C144" s="190"/>
      <c r="D144" s="190"/>
      <c r="E144" s="190"/>
      <c r="F144" s="191"/>
      <c r="G144" s="190"/>
      <c r="H144" s="190"/>
      <c r="I144" s="190"/>
      <c r="J144" s="190"/>
      <c r="K144" s="190"/>
    </row>
    <row r="145" spans="2:11" customFormat="1" ht="18.75" customHeight="1"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</row>
    <row r="146" spans="2:11" customFormat="1" ht="7.5" customHeight="1">
      <c r="B146" s="166"/>
      <c r="C146" s="167"/>
      <c r="D146" s="167"/>
      <c r="E146" s="167"/>
      <c r="F146" s="167"/>
      <c r="G146" s="167"/>
      <c r="H146" s="167"/>
      <c r="I146" s="167"/>
      <c r="J146" s="167"/>
      <c r="K146" s="168"/>
    </row>
    <row r="147" spans="2:11" customFormat="1" ht="45" customHeight="1">
      <c r="B147" s="169"/>
      <c r="C147" s="276" t="s">
        <v>782</v>
      </c>
      <c r="D147" s="276"/>
      <c r="E147" s="276"/>
      <c r="F147" s="276"/>
      <c r="G147" s="276"/>
      <c r="H147" s="276"/>
      <c r="I147" s="276"/>
      <c r="J147" s="276"/>
      <c r="K147" s="170"/>
    </row>
    <row r="148" spans="2:11" customFormat="1" ht="17.25" customHeight="1">
      <c r="B148" s="169"/>
      <c r="C148" s="171" t="s">
        <v>717</v>
      </c>
      <c r="D148" s="171"/>
      <c r="E148" s="171"/>
      <c r="F148" s="171" t="s">
        <v>718</v>
      </c>
      <c r="G148" s="172"/>
      <c r="H148" s="171" t="s">
        <v>56</v>
      </c>
      <c r="I148" s="171" t="s">
        <v>59</v>
      </c>
      <c r="J148" s="171" t="s">
        <v>719</v>
      </c>
      <c r="K148" s="170"/>
    </row>
    <row r="149" spans="2:11" customFormat="1" ht="17.25" customHeight="1">
      <c r="B149" s="169"/>
      <c r="C149" s="173" t="s">
        <v>720</v>
      </c>
      <c r="D149" s="173"/>
      <c r="E149" s="173"/>
      <c r="F149" s="174" t="s">
        <v>721</v>
      </c>
      <c r="G149" s="175"/>
      <c r="H149" s="173"/>
      <c r="I149" s="173"/>
      <c r="J149" s="173" t="s">
        <v>722</v>
      </c>
      <c r="K149" s="170"/>
    </row>
    <row r="150" spans="2:11" customFormat="1" ht="5.25" customHeight="1">
      <c r="B150" s="181"/>
      <c r="C150" s="176"/>
      <c r="D150" s="176"/>
      <c r="E150" s="176"/>
      <c r="F150" s="176"/>
      <c r="G150" s="177"/>
      <c r="H150" s="176"/>
      <c r="I150" s="176"/>
      <c r="J150" s="176"/>
      <c r="K150" s="202"/>
    </row>
    <row r="151" spans="2:11" customFormat="1" ht="15" customHeight="1">
      <c r="B151" s="181"/>
      <c r="C151" s="206" t="s">
        <v>726</v>
      </c>
      <c r="D151" s="158"/>
      <c r="E151" s="158"/>
      <c r="F151" s="207" t="s">
        <v>723</v>
      </c>
      <c r="G151" s="158"/>
      <c r="H151" s="206" t="s">
        <v>763</v>
      </c>
      <c r="I151" s="206" t="s">
        <v>725</v>
      </c>
      <c r="J151" s="206">
        <v>120</v>
      </c>
      <c r="K151" s="202"/>
    </row>
    <row r="152" spans="2:11" customFormat="1" ht="15" customHeight="1">
      <c r="B152" s="181"/>
      <c r="C152" s="206" t="s">
        <v>772</v>
      </c>
      <c r="D152" s="158"/>
      <c r="E152" s="158"/>
      <c r="F152" s="207" t="s">
        <v>723</v>
      </c>
      <c r="G152" s="158"/>
      <c r="H152" s="206" t="s">
        <v>783</v>
      </c>
      <c r="I152" s="206" t="s">
        <v>725</v>
      </c>
      <c r="J152" s="206" t="s">
        <v>774</v>
      </c>
      <c r="K152" s="202"/>
    </row>
    <row r="153" spans="2:11" customFormat="1" ht="15" customHeight="1">
      <c r="B153" s="181"/>
      <c r="C153" s="206" t="s">
        <v>671</v>
      </c>
      <c r="D153" s="158"/>
      <c r="E153" s="158"/>
      <c r="F153" s="207" t="s">
        <v>723</v>
      </c>
      <c r="G153" s="158"/>
      <c r="H153" s="206" t="s">
        <v>784</v>
      </c>
      <c r="I153" s="206" t="s">
        <v>725</v>
      </c>
      <c r="J153" s="206" t="s">
        <v>774</v>
      </c>
      <c r="K153" s="202"/>
    </row>
    <row r="154" spans="2:11" customFormat="1" ht="15" customHeight="1">
      <c r="B154" s="181"/>
      <c r="C154" s="206" t="s">
        <v>728</v>
      </c>
      <c r="D154" s="158"/>
      <c r="E154" s="158"/>
      <c r="F154" s="207" t="s">
        <v>729</v>
      </c>
      <c r="G154" s="158"/>
      <c r="H154" s="206" t="s">
        <v>763</v>
      </c>
      <c r="I154" s="206" t="s">
        <v>725</v>
      </c>
      <c r="J154" s="206">
        <v>50</v>
      </c>
      <c r="K154" s="202"/>
    </row>
    <row r="155" spans="2:11" customFormat="1" ht="15" customHeight="1">
      <c r="B155" s="181"/>
      <c r="C155" s="206" t="s">
        <v>731</v>
      </c>
      <c r="D155" s="158"/>
      <c r="E155" s="158"/>
      <c r="F155" s="207" t="s">
        <v>723</v>
      </c>
      <c r="G155" s="158"/>
      <c r="H155" s="206" t="s">
        <v>763</v>
      </c>
      <c r="I155" s="206" t="s">
        <v>733</v>
      </c>
      <c r="J155" s="206"/>
      <c r="K155" s="202"/>
    </row>
    <row r="156" spans="2:11" customFormat="1" ht="15" customHeight="1">
      <c r="B156" s="181"/>
      <c r="C156" s="206" t="s">
        <v>742</v>
      </c>
      <c r="D156" s="158"/>
      <c r="E156" s="158"/>
      <c r="F156" s="207" t="s">
        <v>729</v>
      </c>
      <c r="G156" s="158"/>
      <c r="H156" s="206" t="s">
        <v>763</v>
      </c>
      <c r="I156" s="206" t="s">
        <v>725</v>
      </c>
      <c r="J156" s="206">
        <v>50</v>
      </c>
      <c r="K156" s="202"/>
    </row>
    <row r="157" spans="2:11" customFormat="1" ht="15" customHeight="1">
      <c r="B157" s="181"/>
      <c r="C157" s="206" t="s">
        <v>750</v>
      </c>
      <c r="D157" s="158"/>
      <c r="E157" s="158"/>
      <c r="F157" s="207" t="s">
        <v>729</v>
      </c>
      <c r="G157" s="158"/>
      <c r="H157" s="206" t="s">
        <v>763</v>
      </c>
      <c r="I157" s="206" t="s">
        <v>725</v>
      </c>
      <c r="J157" s="206">
        <v>50</v>
      </c>
      <c r="K157" s="202"/>
    </row>
    <row r="158" spans="2:11" customFormat="1" ht="15" customHeight="1">
      <c r="B158" s="181"/>
      <c r="C158" s="206" t="s">
        <v>748</v>
      </c>
      <c r="D158" s="158"/>
      <c r="E158" s="158"/>
      <c r="F158" s="207" t="s">
        <v>729</v>
      </c>
      <c r="G158" s="158"/>
      <c r="H158" s="206" t="s">
        <v>763</v>
      </c>
      <c r="I158" s="206" t="s">
        <v>725</v>
      </c>
      <c r="J158" s="206">
        <v>50</v>
      </c>
      <c r="K158" s="202"/>
    </row>
    <row r="159" spans="2:11" customFormat="1" ht="15" customHeight="1">
      <c r="B159" s="181"/>
      <c r="C159" s="206" t="s">
        <v>93</v>
      </c>
      <c r="D159" s="158"/>
      <c r="E159" s="158"/>
      <c r="F159" s="207" t="s">
        <v>723</v>
      </c>
      <c r="G159" s="158"/>
      <c r="H159" s="206" t="s">
        <v>785</v>
      </c>
      <c r="I159" s="206" t="s">
        <v>725</v>
      </c>
      <c r="J159" s="206" t="s">
        <v>786</v>
      </c>
      <c r="K159" s="202"/>
    </row>
    <row r="160" spans="2:11" customFormat="1" ht="15" customHeight="1">
      <c r="B160" s="181"/>
      <c r="C160" s="206" t="s">
        <v>787</v>
      </c>
      <c r="D160" s="158"/>
      <c r="E160" s="158"/>
      <c r="F160" s="207" t="s">
        <v>723</v>
      </c>
      <c r="G160" s="158"/>
      <c r="H160" s="206" t="s">
        <v>788</v>
      </c>
      <c r="I160" s="206" t="s">
        <v>758</v>
      </c>
      <c r="J160" s="206"/>
      <c r="K160" s="202"/>
    </row>
    <row r="161" spans="2:11" customFormat="1" ht="15" customHeight="1">
      <c r="B161" s="208"/>
      <c r="C161" s="188"/>
      <c r="D161" s="188"/>
      <c r="E161" s="188"/>
      <c r="F161" s="188"/>
      <c r="G161" s="188"/>
      <c r="H161" s="188"/>
      <c r="I161" s="188"/>
      <c r="J161" s="188"/>
      <c r="K161" s="209"/>
    </row>
    <row r="162" spans="2:11" customFormat="1" ht="18.75" customHeight="1">
      <c r="B162" s="190"/>
      <c r="C162" s="200"/>
      <c r="D162" s="200"/>
      <c r="E162" s="200"/>
      <c r="F162" s="210"/>
      <c r="G162" s="200"/>
      <c r="H162" s="200"/>
      <c r="I162" s="200"/>
      <c r="J162" s="200"/>
      <c r="K162" s="190"/>
    </row>
    <row r="163" spans="2:11" customFormat="1" ht="18.75" customHeight="1"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</row>
    <row r="164" spans="2:11" customFormat="1" ht="7.5" customHeight="1">
      <c r="B164" s="147"/>
      <c r="C164" s="148"/>
      <c r="D164" s="148"/>
      <c r="E164" s="148"/>
      <c r="F164" s="148"/>
      <c r="G164" s="148"/>
      <c r="H164" s="148"/>
      <c r="I164" s="148"/>
      <c r="J164" s="148"/>
      <c r="K164" s="149"/>
    </row>
    <row r="165" spans="2:11" customFormat="1" ht="45" customHeight="1">
      <c r="B165" s="150"/>
      <c r="C165" s="274" t="s">
        <v>789</v>
      </c>
      <c r="D165" s="274"/>
      <c r="E165" s="274"/>
      <c r="F165" s="274"/>
      <c r="G165" s="274"/>
      <c r="H165" s="274"/>
      <c r="I165" s="274"/>
      <c r="J165" s="274"/>
      <c r="K165" s="151"/>
    </row>
    <row r="166" spans="2:11" customFormat="1" ht="17.25" customHeight="1">
      <c r="B166" s="150"/>
      <c r="C166" s="171" t="s">
        <v>717</v>
      </c>
      <c r="D166" s="171"/>
      <c r="E166" s="171"/>
      <c r="F166" s="171" t="s">
        <v>718</v>
      </c>
      <c r="G166" s="211"/>
      <c r="H166" s="212" t="s">
        <v>56</v>
      </c>
      <c r="I166" s="212" t="s">
        <v>59</v>
      </c>
      <c r="J166" s="171" t="s">
        <v>719</v>
      </c>
      <c r="K166" s="151"/>
    </row>
    <row r="167" spans="2:11" customFormat="1" ht="17.25" customHeight="1">
      <c r="B167" s="152"/>
      <c r="C167" s="173" t="s">
        <v>720</v>
      </c>
      <c r="D167" s="173"/>
      <c r="E167" s="173"/>
      <c r="F167" s="174" t="s">
        <v>721</v>
      </c>
      <c r="G167" s="213"/>
      <c r="H167" s="214"/>
      <c r="I167" s="214"/>
      <c r="J167" s="173" t="s">
        <v>722</v>
      </c>
      <c r="K167" s="153"/>
    </row>
    <row r="168" spans="2:11" customFormat="1" ht="5.25" customHeight="1">
      <c r="B168" s="181"/>
      <c r="C168" s="176"/>
      <c r="D168" s="176"/>
      <c r="E168" s="176"/>
      <c r="F168" s="176"/>
      <c r="G168" s="177"/>
      <c r="H168" s="176"/>
      <c r="I168" s="176"/>
      <c r="J168" s="176"/>
      <c r="K168" s="202"/>
    </row>
    <row r="169" spans="2:11" customFormat="1" ht="15" customHeight="1">
      <c r="B169" s="181"/>
      <c r="C169" s="158" t="s">
        <v>726</v>
      </c>
      <c r="D169" s="158"/>
      <c r="E169" s="158"/>
      <c r="F169" s="179" t="s">
        <v>723</v>
      </c>
      <c r="G169" s="158"/>
      <c r="H169" s="158" t="s">
        <v>763</v>
      </c>
      <c r="I169" s="158" t="s">
        <v>725</v>
      </c>
      <c r="J169" s="158">
        <v>120</v>
      </c>
      <c r="K169" s="202"/>
    </row>
    <row r="170" spans="2:11" customFormat="1" ht="15" customHeight="1">
      <c r="B170" s="181"/>
      <c r="C170" s="158" t="s">
        <v>772</v>
      </c>
      <c r="D170" s="158"/>
      <c r="E170" s="158"/>
      <c r="F170" s="179" t="s">
        <v>723</v>
      </c>
      <c r="G170" s="158"/>
      <c r="H170" s="158" t="s">
        <v>773</v>
      </c>
      <c r="I170" s="158" t="s">
        <v>725</v>
      </c>
      <c r="J170" s="158" t="s">
        <v>774</v>
      </c>
      <c r="K170" s="202"/>
    </row>
    <row r="171" spans="2:11" customFormat="1" ht="15" customHeight="1">
      <c r="B171" s="181"/>
      <c r="C171" s="158" t="s">
        <v>671</v>
      </c>
      <c r="D171" s="158"/>
      <c r="E171" s="158"/>
      <c r="F171" s="179" t="s">
        <v>723</v>
      </c>
      <c r="G171" s="158"/>
      <c r="H171" s="158" t="s">
        <v>790</v>
      </c>
      <c r="I171" s="158" t="s">
        <v>725</v>
      </c>
      <c r="J171" s="158" t="s">
        <v>774</v>
      </c>
      <c r="K171" s="202"/>
    </row>
    <row r="172" spans="2:11" customFormat="1" ht="15" customHeight="1">
      <c r="B172" s="181"/>
      <c r="C172" s="158" t="s">
        <v>728</v>
      </c>
      <c r="D172" s="158"/>
      <c r="E172" s="158"/>
      <c r="F172" s="179" t="s">
        <v>729</v>
      </c>
      <c r="G172" s="158"/>
      <c r="H172" s="158" t="s">
        <v>790</v>
      </c>
      <c r="I172" s="158" t="s">
        <v>725</v>
      </c>
      <c r="J172" s="158">
        <v>50</v>
      </c>
      <c r="K172" s="202"/>
    </row>
    <row r="173" spans="2:11" customFormat="1" ht="15" customHeight="1">
      <c r="B173" s="181"/>
      <c r="C173" s="158" t="s">
        <v>731</v>
      </c>
      <c r="D173" s="158"/>
      <c r="E173" s="158"/>
      <c r="F173" s="179" t="s">
        <v>723</v>
      </c>
      <c r="G173" s="158"/>
      <c r="H173" s="158" t="s">
        <v>790</v>
      </c>
      <c r="I173" s="158" t="s">
        <v>733</v>
      </c>
      <c r="J173" s="158"/>
      <c r="K173" s="202"/>
    </row>
    <row r="174" spans="2:11" customFormat="1" ht="15" customHeight="1">
      <c r="B174" s="181"/>
      <c r="C174" s="158" t="s">
        <v>742</v>
      </c>
      <c r="D174" s="158"/>
      <c r="E174" s="158"/>
      <c r="F174" s="179" t="s">
        <v>729</v>
      </c>
      <c r="G174" s="158"/>
      <c r="H174" s="158" t="s">
        <v>790</v>
      </c>
      <c r="I174" s="158" t="s">
        <v>725</v>
      </c>
      <c r="J174" s="158">
        <v>50</v>
      </c>
      <c r="K174" s="202"/>
    </row>
    <row r="175" spans="2:11" customFormat="1" ht="15" customHeight="1">
      <c r="B175" s="181"/>
      <c r="C175" s="158" t="s">
        <v>750</v>
      </c>
      <c r="D175" s="158"/>
      <c r="E175" s="158"/>
      <c r="F175" s="179" t="s">
        <v>729</v>
      </c>
      <c r="G175" s="158"/>
      <c r="H175" s="158" t="s">
        <v>790</v>
      </c>
      <c r="I175" s="158" t="s">
        <v>725</v>
      </c>
      <c r="J175" s="158">
        <v>50</v>
      </c>
      <c r="K175" s="202"/>
    </row>
    <row r="176" spans="2:11" customFormat="1" ht="15" customHeight="1">
      <c r="B176" s="181"/>
      <c r="C176" s="158" t="s">
        <v>748</v>
      </c>
      <c r="D176" s="158"/>
      <c r="E176" s="158"/>
      <c r="F176" s="179" t="s">
        <v>729</v>
      </c>
      <c r="G176" s="158"/>
      <c r="H176" s="158" t="s">
        <v>790</v>
      </c>
      <c r="I176" s="158" t="s">
        <v>725</v>
      </c>
      <c r="J176" s="158">
        <v>50</v>
      </c>
      <c r="K176" s="202"/>
    </row>
    <row r="177" spans="2:11" customFormat="1" ht="15" customHeight="1">
      <c r="B177" s="181"/>
      <c r="C177" s="158" t="s">
        <v>109</v>
      </c>
      <c r="D177" s="158"/>
      <c r="E177" s="158"/>
      <c r="F177" s="179" t="s">
        <v>723</v>
      </c>
      <c r="G177" s="158"/>
      <c r="H177" s="158" t="s">
        <v>791</v>
      </c>
      <c r="I177" s="158" t="s">
        <v>792</v>
      </c>
      <c r="J177" s="158"/>
      <c r="K177" s="202"/>
    </row>
    <row r="178" spans="2:11" customFormat="1" ht="15" customHeight="1">
      <c r="B178" s="181"/>
      <c r="C178" s="158" t="s">
        <v>59</v>
      </c>
      <c r="D178" s="158"/>
      <c r="E178" s="158"/>
      <c r="F178" s="179" t="s">
        <v>723</v>
      </c>
      <c r="G178" s="158"/>
      <c r="H178" s="158" t="s">
        <v>793</v>
      </c>
      <c r="I178" s="158" t="s">
        <v>794</v>
      </c>
      <c r="J178" s="158">
        <v>1</v>
      </c>
      <c r="K178" s="202"/>
    </row>
    <row r="179" spans="2:11" customFormat="1" ht="15" customHeight="1">
      <c r="B179" s="181"/>
      <c r="C179" s="158" t="s">
        <v>55</v>
      </c>
      <c r="D179" s="158"/>
      <c r="E179" s="158"/>
      <c r="F179" s="179" t="s">
        <v>723</v>
      </c>
      <c r="G179" s="158"/>
      <c r="H179" s="158" t="s">
        <v>795</v>
      </c>
      <c r="I179" s="158" t="s">
        <v>725</v>
      </c>
      <c r="J179" s="158">
        <v>20</v>
      </c>
      <c r="K179" s="202"/>
    </row>
    <row r="180" spans="2:11" customFormat="1" ht="15" customHeight="1">
      <c r="B180" s="181"/>
      <c r="C180" s="158" t="s">
        <v>56</v>
      </c>
      <c r="D180" s="158"/>
      <c r="E180" s="158"/>
      <c r="F180" s="179" t="s">
        <v>723</v>
      </c>
      <c r="G180" s="158"/>
      <c r="H180" s="158" t="s">
        <v>796</v>
      </c>
      <c r="I180" s="158" t="s">
        <v>725</v>
      </c>
      <c r="J180" s="158">
        <v>255</v>
      </c>
      <c r="K180" s="202"/>
    </row>
    <row r="181" spans="2:11" customFormat="1" ht="15" customHeight="1">
      <c r="B181" s="181"/>
      <c r="C181" s="158" t="s">
        <v>110</v>
      </c>
      <c r="D181" s="158"/>
      <c r="E181" s="158"/>
      <c r="F181" s="179" t="s">
        <v>723</v>
      </c>
      <c r="G181" s="158"/>
      <c r="H181" s="158" t="s">
        <v>687</v>
      </c>
      <c r="I181" s="158" t="s">
        <v>725</v>
      </c>
      <c r="J181" s="158">
        <v>10</v>
      </c>
      <c r="K181" s="202"/>
    </row>
    <row r="182" spans="2:11" customFormat="1" ht="15" customHeight="1">
      <c r="B182" s="181"/>
      <c r="C182" s="158" t="s">
        <v>111</v>
      </c>
      <c r="D182" s="158"/>
      <c r="E182" s="158"/>
      <c r="F182" s="179" t="s">
        <v>723</v>
      </c>
      <c r="G182" s="158"/>
      <c r="H182" s="158" t="s">
        <v>797</v>
      </c>
      <c r="I182" s="158" t="s">
        <v>758</v>
      </c>
      <c r="J182" s="158"/>
      <c r="K182" s="202"/>
    </row>
    <row r="183" spans="2:11" customFormat="1" ht="15" customHeight="1">
      <c r="B183" s="181"/>
      <c r="C183" s="158" t="s">
        <v>798</v>
      </c>
      <c r="D183" s="158"/>
      <c r="E183" s="158"/>
      <c r="F183" s="179" t="s">
        <v>723</v>
      </c>
      <c r="G183" s="158"/>
      <c r="H183" s="158" t="s">
        <v>799</v>
      </c>
      <c r="I183" s="158" t="s">
        <v>758</v>
      </c>
      <c r="J183" s="158"/>
      <c r="K183" s="202"/>
    </row>
    <row r="184" spans="2:11" customFormat="1" ht="15" customHeight="1">
      <c r="B184" s="181"/>
      <c r="C184" s="158" t="s">
        <v>787</v>
      </c>
      <c r="D184" s="158"/>
      <c r="E184" s="158"/>
      <c r="F184" s="179" t="s">
        <v>723</v>
      </c>
      <c r="G184" s="158"/>
      <c r="H184" s="158" t="s">
        <v>800</v>
      </c>
      <c r="I184" s="158" t="s">
        <v>758</v>
      </c>
      <c r="J184" s="158"/>
      <c r="K184" s="202"/>
    </row>
    <row r="185" spans="2:11" customFormat="1" ht="15" customHeight="1">
      <c r="B185" s="181"/>
      <c r="C185" s="158" t="s">
        <v>113</v>
      </c>
      <c r="D185" s="158"/>
      <c r="E185" s="158"/>
      <c r="F185" s="179" t="s">
        <v>729</v>
      </c>
      <c r="G185" s="158"/>
      <c r="H185" s="158" t="s">
        <v>801</v>
      </c>
      <c r="I185" s="158" t="s">
        <v>725</v>
      </c>
      <c r="J185" s="158">
        <v>50</v>
      </c>
      <c r="K185" s="202"/>
    </row>
    <row r="186" spans="2:11" customFormat="1" ht="15" customHeight="1">
      <c r="B186" s="181"/>
      <c r="C186" s="158" t="s">
        <v>802</v>
      </c>
      <c r="D186" s="158"/>
      <c r="E186" s="158"/>
      <c r="F186" s="179" t="s">
        <v>729</v>
      </c>
      <c r="G186" s="158"/>
      <c r="H186" s="158" t="s">
        <v>803</v>
      </c>
      <c r="I186" s="158" t="s">
        <v>804</v>
      </c>
      <c r="J186" s="158"/>
      <c r="K186" s="202"/>
    </row>
    <row r="187" spans="2:11" customFormat="1" ht="15" customHeight="1">
      <c r="B187" s="181"/>
      <c r="C187" s="158" t="s">
        <v>805</v>
      </c>
      <c r="D187" s="158"/>
      <c r="E187" s="158"/>
      <c r="F187" s="179" t="s">
        <v>729</v>
      </c>
      <c r="G187" s="158"/>
      <c r="H187" s="158" t="s">
        <v>806</v>
      </c>
      <c r="I187" s="158" t="s">
        <v>804</v>
      </c>
      <c r="J187" s="158"/>
      <c r="K187" s="202"/>
    </row>
    <row r="188" spans="2:11" customFormat="1" ht="15" customHeight="1">
      <c r="B188" s="181"/>
      <c r="C188" s="158" t="s">
        <v>807</v>
      </c>
      <c r="D188" s="158"/>
      <c r="E188" s="158"/>
      <c r="F188" s="179" t="s">
        <v>729</v>
      </c>
      <c r="G188" s="158"/>
      <c r="H188" s="158" t="s">
        <v>808</v>
      </c>
      <c r="I188" s="158" t="s">
        <v>804</v>
      </c>
      <c r="J188" s="158"/>
      <c r="K188" s="202"/>
    </row>
    <row r="189" spans="2:11" customFormat="1" ht="15" customHeight="1">
      <c r="B189" s="181"/>
      <c r="C189" s="215" t="s">
        <v>809</v>
      </c>
      <c r="D189" s="158"/>
      <c r="E189" s="158"/>
      <c r="F189" s="179" t="s">
        <v>729</v>
      </c>
      <c r="G189" s="158"/>
      <c r="H189" s="158" t="s">
        <v>810</v>
      </c>
      <c r="I189" s="158" t="s">
        <v>811</v>
      </c>
      <c r="J189" s="216" t="s">
        <v>812</v>
      </c>
      <c r="K189" s="202"/>
    </row>
    <row r="190" spans="2:11" customFormat="1" ht="15" customHeight="1">
      <c r="B190" s="217"/>
      <c r="C190" s="218" t="s">
        <v>813</v>
      </c>
      <c r="D190" s="219"/>
      <c r="E190" s="219"/>
      <c r="F190" s="220" t="s">
        <v>729</v>
      </c>
      <c r="G190" s="219"/>
      <c r="H190" s="219" t="s">
        <v>814</v>
      </c>
      <c r="I190" s="219" t="s">
        <v>811</v>
      </c>
      <c r="J190" s="221" t="s">
        <v>812</v>
      </c>
      <c r="K190" s="222"/>
    </row>
    <row r="191" spans="2:11" customFormat="1" ht="15" customHeight="1">
      <c r="B191" s="181"/>
      <c r="C191" s="215" t="s">
        <v>44</v>
      </c>
      <c r="D191" s="158"/>
      <c r="E191" s="158"/>
      <c r="F191" s="179" t="s">
        <v>723</v>
      </c>
      <c r="G191" s="158"/>
      <c r="H191" s="155" t="s">
        <v>815</v>
      </c>
      <c r="I191" s="158" t="s">
        <v>816</v>
      </c>
      <c r="J191" s="158"/>
      <c r="K191" s="202"/>
    </row>
    <row r="192" spans="2:11" customFormat="1" ht="15" customHeight="1">
      <c r="B192" s="181"/>
      <c r="C192" s="215" t="s">
        <v>817</v>
      </c>
      <c r="D192" s="158"/>
      <c r="E192" s="158"/>
      <c r="F192" s="179" t="s">
        <v>723</v>
      </c>
      <c r="G192" s="158"/>
      <c r="H192" s="158" t="s">
        <v>818</v>
      </c>
      <c r="I192" s="158" t="s">
        <v>758</v>
      </c>
      <c r="J192" s="158"/>
      <c r="K192" s="202"/>
    </row>
    <row r="193" spans="2:11" customFormat="1" ht="15" customHeight="1">
      <c r="B193" s="181"/>
      <c r="C193" s="215" t="s">
        <v>819</v>
      </c>
      <c r="D193" s="158"/>
      <c r="E193" s="158"/>
      <c r="F193" s="179" t="s">
        <v>723</v>
      </c>
      <c r="G193" s="158"/>
      <c r="H193" s="158" t="s">
        <v>820</v>
      </c>
      <c r="I193" s="158" t="s">
        <v>758</v>
      </c>
      <c r="J193" s="158"/>
      <c r="K193" s="202"/>
    </row>
    <row r="194" spans="2:11" customFormat="1" ht="15" customHeight="1">
      <c r="B194" s="181"/>
      <c r="C194" s="215" t="s">
        <v>821</v>
      </c>
      <c r="D194" s="158"/>
      <c r="E194" s="158"/>
      <c r="F194" s="179" t="s">
        <v>729</v>
      </c>
      <c r="G194" s="158"/>
      <c r="H194" s="158" t="s">
        <v>822</v>
      </c>
      <c r="I194" s="158" t="s">
        <v>758</v>
      </c>
      <c r="J194" s="158"/>
      <c r="K194" s="202"/>
    </row>
    <row r="195" spans="2:11" customFormat="1" ht="15" customHeight="1">
      <c r="B195" s="208"/>
      <c r="C195" s="223"/>
      <c r="D195" s="188"/>
      <c r="E195" s="188"/>
      <c r="F195" s="188"/>
      <c r="G195" s="188"/>
      <c r="H195" s="188"/>
      <c r="I195" s="188"/>
      <c r="J195" s="188"/>
      <c r="K195" s="209"/>
    </row>
    <row r="196" spans="2:11" customFormat="1" ht="18.75" customHeight="1">
      <c r="B196" s="190"/>
      <c r="C196" s="200"/>
      <c r="D196" s="200"/>
      <c r="E196" s="200"/>
      <c r="F196" s="210"/>
      <c r="G196" s="200"/>
      <c r="H196" s="200"/>
      <c r="I196" s="200"/>
      <c r="J196" s="200"/>
      <c r="K196" s="190"/>
    </row>
    <row r="197" spans="2:11" customFormat="1" ht="18.75" customHeight="1">
      <c r="B197" s="190"/>
      <c r="C197" s="200"/>
      <c r="D197" s="200"/>
      <c r="E197" s="200"/>
      <c r="F197" s="210"/>
      <c r="G197" s="200"/>
      <c r="H197" s="200"/>
      <c r="I197" s="200"/>
      <c r="J197" s="200"/>
      <c r="K197" s="190"/>
    </row>
    <row r="198" spans="2:11" customFormat="1" ht="18.75" customHeight="1">
      <c r="B198" s="165"/>
      <c r="C198" s="165"/>
      <c r="D198" s="165"/>
      <c r="E198" s="165"/>
      <c r="F198" s="165"/>
      <c r="G198" s="165"/>
      <c r="H198" s="165"/>
      <c r="I198" s="165"/>
      <c r="J198" s="165"/>
      <c r="K198" s="165"/>
    </row>
    <row r="199" spans="2:11" customFormat="1" ht="12">
      <c r="B199" s="147"/>
      <c r="C199" s="148"/>
      <c r="D199" s="148"/>
      <c r="E199" s="148"/>
      <c r="F199" s="148"/>
      <c r="G199" s="148"/>
      <c r="H199" s="148"/>
      <c r="I199" s="148"/>
      <c r="J199" s="148"/>
      <c r="K199" s="149"/>
    </row>
    <row r="200" spans="2:11" customFormat="1" ht="22.2">
      <c r="B200" s="150"/>
      <c r="C200" s="274" t="s">
        <v>823</v>
      </c>
      <c r="D200" s="274"/>
      <c r="E200" s="274"/>
      <c r="F200" s="274"/>
      <c r="G200" s="274"/>
      <c r="H200" s="274"/>
      <c r="I200" s="274"/>
      <c r="J200" s="274"/>
      <c r="K200" s="151"/>
    </row>
    <row r="201" spans="2:11" customFormat="1" ht="25.5" customHeight="1">
      <c r="B201" s="150"/>
      <c r="C201" s="224" t="s">
        <v>824</v>
      </c>
      <c r="D201" s="224"/>
      <c r="E201" s="224"/>
      <c r="F201" s="224" t="s">
        <v>825</v>
      </c>
      <c r="G201" s="225"/>
      <c r="H201" s="277" t="s">
        <v>826</v>
      </c>
      <c r="I201" s="277"/>
      <c r="J201" s="277"/>
      <c r="K201" s="151"/>
    </row>
    <row r="202" spans="2:11" customFormat="1" ht="5.25" customHeight="1">
      <c r="B202" s="181"/>
      <c r="C202" s="176"/>
      <c r="D202" s="176"/>
      <c r="E202" s="176"/>
      <c r="F202" s="176"/>
      <c r="G202" s="200"/>
      <c r="H202" s="176"/>
      <c r="I202" s="176"/>
      <c r="J202" s="176"/>
      <c r="K202" s="202"/>
    </row>
    <row r="203" spans="2:11" customFormat="1" ht="15" customHeight="1">
      <c r="B203" s="181"/>
      <c r="C203" s="158" t="s">
        <v>816</v>
      </c>
      <c r="D203" s="158"/>
      <c r="E203" s="158"/>
      <c r="F203" s="179" t="s">
        <v>45</v>
      </c>
      <c r="G203" s="158"/>
      <c r="H203" s="278" t="s">
        <v>827</v>
      </c>
      <c r="I203" s="278"/>
      <c r="J203" s="278"/>
      <c r="K203" s="202"/>
    </row>
    <row r="204" spans="2:11" customFormat="1" ht="15" customHeight="1">
      <c r="B204" s="181"/>
      <c r="C204" s="158"/>
      <c r="D204" s="158"/>
      <c r="E204" s="158"/>
      <c r="F204" s="179" t="s">
        <v>46</v>
      </c>
      <c r="G204" s="158"/>
      <c r="H204" s="278" t="s">
        <v>828</v>
      </c>
      <c r="I204" s="278"/>
      <c r="J204" s="278"/>
      <c r="K204" s="202"/>
    </row>
    <row r="205" spans="2:11" customFormat="1" ht="15" customHeight="1">
      <c r="B205" s="181"/>
      <c r="C205" s="158"/>
      <c r="D205" s="158"/>
      <c r="E205" s="158"/>
      <c r="F205" s="179" t="s">
        <v>49</v>
      </c>
      <c r="G205" s="158"/>
      <c r="H205" s="278" t="s">
        <v>829</v>
      </c>
      <c r="I205" s="278"/>
      <c r="J205" s="278"/>
      <c r="K205" s="202"/>
    </row>
    <row r="206" spans="2:11" customFormat="1" ht="15" customHeight="1">
      <c r="B206" s="181"/>
      <c r="C206" s="158"/>
      <c r="D206" s="158"/>
      <c r="E206" s="158"/>
      <c r="F206" s="179" t="s">
        <v>47</v>
      </c>
      <c r="G206" s="158"/>
      <c r="H206" s="278" t="s">
        <v>830</v>
      </c>
      <c r="I206" s="278"/>
      <c r="J206" s="278"/>
      <c r="K206" s="202"/>
    </row>
    <row r="207" spans="2:11" customFormat="1" ht="15" customHeight="1">
      <c r="B207" s="181"/>
      <c r="C207" s="158"/>
      <c r="D207" s="158"/>
      <c r="E207" s="158"/>
      <c r="F207" s="179" t="s">
        <v>48</v>
      </c>
      <c r="G207" s="158"/>
      <c r="H207" s="278" t="s">
        <v>831</v>
      </c>
      <c r="I207" s="278"/>
      <c r="J207" s="278"/>
      <c r="K207" s="202"/>
    </row>
    <row r="208" spans="2:11" customFormat="1" ht="15" customHeight="1">
      <c r="B208" s="181"/>
      <c r="C208" s="158"/>
      <c r="D208" s="158"/>
      <c r="E208" s="158"/>
      <c r="F208" s="179"/>
      <c r="G208" s="158"/>
      <c r="H208" s="158"/>
      <c r="I208" s="158"/>
      <c r="J208" s="158"/>
      <c r="K208" s="202"/>
    </row>
    <row r="209" spans="2:11" customFormat="1" ht="15" customHeight="1">
      <c r="B209" s="181"/>
      <c r="C209" s="158" t="s">
        <v>770</v>
      </c>
      <c r="D209" s="158"/>
      <c r="E209" s="158"/>
      <c r="F209" s="179" t="s">
        <v>81</v>
      </c>
      <c r="G209" s="158"/>
      <c r="H209" s="278" t="s">
        <v>832</v>
      </c>
      <c r="I209" s="278"/>
      <c r="J209" s="278"/>
      <c r="K209" s="202"/>
    </row>
    <row r="210" spans="2:11" customFormat="1" ht="15" customHeight="1">
      <c r="B210" s="181"/>
      <c r="C210" s="158"/>
      <c r="D210" s="158"/>
      <c r="E210" s="158"/>
      <c r="F210" s="179" t="s">
        <v>665</v>
      </c>
      <c r="G210" s="158"/>
      <c r="H210" s="278" t="s">
        <v>666</v>
      </c>
      <c r="I210" s="278"/>
      <c r="J210" s="278"/>
      <c r="K210" s="202"/>
    </row>
    <row r="211" spans="2:11" customFormat="1" ht="15" customHeight="1">
      <c r="B211" s="181"/>
      <c r="C211" s="158"/>
      <c r="D211" s="158"/>
      <c r="E211" s="158"/>
      <c r="F211" s="179" t="s">
        <v>663</v>
      </c>
      <c r="G211" s="158"/>
      <c r="H211" s="278" t="s">
        <v>833</v>
      </c>
      <c r="I211" s="278"/>
      <c r="J211" s="278"/>
      <c r="K211" s="202"/>
    </row>
    <row r="212" spans="2:11" customFormat="1" ht="15" customHeight="1">
      <c r="B212" s="226"/>
      <c r="C212" s="158"/>
      <c r="D212" s="158"/>
      <c r="E212" s="158"/>
      <c r="F212" s="179" t="s">
        <v>667</v>
      </c>
      <c r="G212" s="215"/>
      <c r="H212" s="279" t="s">
        <v>668</v>
      </c>
      <c r="I212" s="279"/>
      <c r="J212" s="279"/>
      <c r="K212" s="227"/>
    </row>
    <row r="213" spans="2:11" customFormat="1" ht="15" customHeight="1">
      <c r="B213" s="226"/>
      <c r="C213" s="158"/>
      <c r="D213" s="158"/>
      <c r="E213" s="158"/>
      <c r="F213" s="179" t="s">
        <v>669</v>
      </c>
      <c r="G213" s="215"/>
      <c r="H213" s="279" t="s">
        <v>834</v>
      </c>
      <c r="I213" s="279"/>
      <c r="J213" s="279"/>
      <c r="K213" s="227"/>
    </row>
    <row r="214" spans="2:11" customFormat="1" ht="15" customHeight="1">
      <c r="B214" s="226"/>
      <c r="C214" s="158"/>
      <c r="D214" s="158"/>
      <c r="E214" s="158"/>
      <c r="F214" s="179"/>
      <c r="G214" s="215"/>
      <c r="H214" s="206"/>
      <c r="I214" s="206"/>
      <c r="J214" s="206"/>
      <c r="K214" s="227"/>
    </row>
    <row r="215" spans="2:11" customFormat="1" ht="15" customHeight="1">
      <c r="B215" s="226"/>
      <c r="C215" s="158" t="s">
        <v>794</v>
      </c>
      <c r="D215" s="158"/>
      <c r="E215" s="158"/>
      <c r="F215" s="179">
        <v>1</v>
      </c>
      <c r="G215" s="215"/>
      <c r="H215" s="279" t="s">
        <v>835</v>
      </c>
      <c r="I215" s="279"/>
      <c r="J215" s="279"/>
      <c r="K215" s="227"/>
    </row>
    <row r="216" spans="2:11" customFormat="1" ht="15" customHeight="1">
      <c r="B216" s="226"/>
      <c r="C216" s="158"/>
      <c r="D216" s="158"/>
      <c r="E216" s="158"/>
      <c r="F216" s="179">
        <v>2</v>
      </c>
      <c r="G216" s="215"/>
      <c r="H216" s="279" t="s">
        <v>836</v>
      </c>
      <c r="I216" s="279"/>
      <c r="J216" s="279"/>
      <c r="K216" s="227"/>
    </row>
    <row r="217" spans="2:11" customFormat="1" ht="15" customHeight="1">
      <c r="B217" s="226"/>
      <c r="C217" s="158"/>
      <c r="D217" s="158"/>
      <c r="E217" s="158"/>
      <c r="F217" s="179">
        <v>3</v>
      </c>
      <c r="G217" s="215"/>
      <c r="H217" s="279" t="s">
        <v>837</v>
      </c>
      <c r="I217" s="279"/>
      <c r="J217" s="279"/>
      <c r="K217" s="227"/>
    </row>
    <row r="218" spans="2:11" customFormat="1" ht="15" customHeight="1">
      <c r="B218" s="226"/>
      <c r="C218" s="158"/>
      <c r="D218" s="158"/>
      <c r="E218" s="158"/>
      <c r="F218" s="179">
        <v>4</v>
      </c>
      <c r="G218" s="215"/>
      <c r="H218" s="279" t="s">
        <v>838</v>
      </c>
      <c r="I218" s="279"/>
      <c r="J218" s="279"/>
      <c r="K218" s="227"/>
    </row>
    <row r="219" spans="2:11" customFormat="1" ht="12.75" customHeight="1">
      <c r="B219" s="228"/>
      <c r="C219" s="229"/>
      <c r="D219" s="229"/>
      <c r="E219" s="229"/>
      <c r="F219" s="229"/>
      <c r="G219" s="229"/>
      <c r="H219" s="229"/>
      <c r="I219" s="229"/>
      <c r="J219" s="229"/>
      <c r="K219" s="23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AV technologie</vt:lpstr>
      <vt:lpstr>VRN - Vedlejší rozpočtové...</vt:lpstr>
      <vt:lpstr>Pokyny pro vyplnění</vt:lpstr>
      <vt:lpstr>'01 - AV technologie'!Názvy_tisku</vt:lpstr>
      <vt:lpstr>'Rekapitulace stavby'!Názvy_tisku</vt:lpstr>
      <vt:lpstr>'VRN - Vedlejší rozpočtové...'!Názvy_tisku</vt:lpstr>
      <vt:lpstr>'01 - AV technologie'!Oblast_tisku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DESKTOP-CHHLHNC\Jirka</dc:creator>
  <cp:lastModifiedBy>Jiří Lebeda</cp:lastModifiedBy>
  <cp:lastPrinted>2024-03-15T09:28:13Z</cp:lastPrinted>
  <dcterms:created xsi:type="dcterms:W3CDTF">2024-03-15T09:16:01Z</dcterms:created>
  <dcterms:modified xsi:type="dcterms:W3CDTF">2024-03-15T09:28:29Z</dcterms:modified>
</cp:coreProperties>
</file>