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701_01 - Stavební část" sheetId="2" r:id="rId2"/>
    <sheet name="SO 701_02 - Chlazení" sheetId="3" r:id="rId3"/>
    <sheet name="SO 701_03 - Rozvody ZTI" sheetId="4" r:id="rId4"/>
    <sheet name="SO 701_04 - Elektroinstalace" sheetId="5" r:id="rId5"/>
    <sheet name="SO 999 - VRN" sheetId="6" r:id="rId6"/>
    <sheet name="SO 701_05 - Výměna vstupn..." sheetId="7" r:id="rId7"/>
  </sheets>
  <definedNames>
    <definedName name="_xlnm.Print_Area" localSheetId="0">'Rekapitulace stavby'!$D$4:$AO$76,'Rekapitulace stavby'!$C$82:$AQ$101</definedName>
    <definedName name="_xlnm._FilterDatabase" localSheetId="1" hidden="1">'SO 701_01 - Stavební část'!$C$135:$K$479</definedName>
    <definedName name="_xlnm.Print_Area" localSheetId="1">'SO 701_01 - Stavební část'!$C$123:$J$479</definedName>
    <definedName name="_xlnm._FilterDatabase" localSheetId="2" hidden="1">'SO 701_02 - Chlazení'!$C$117:$K$184</definedName>
    <definedName name="_xlnm.Print_Area" localSheetId="2">'SO 701_02 - Chlazení'!$C$105:$J$184</definedName>
    <definedName name="_xlnm._FilterDatabase" localSheetId="3" hidden="1">'SO 701_03 - Rozvody ZTI'!$C$120:$K$162</definedName>
    <definedName name="_xlnm.Print_Area" localSheetId="3">'SO 701_03 - Rozvody ZTI'!$C$108:$J$162</definedName>
    <definedName name="_xlnm._FilterDatabase" localSheetId="4" hidden="1">'SO 701_04 - Elektroinstalace'!$C$121:$K$273</definedName>
    <definedName name="_xlnm.Print_Area" localSheetId="4">'SO 701_04 - Elektroinstalace'!$C$109:$J$273</definedName>
    <definedName name="_xlnm._FilterDatabase" localSheetId="5" hidden="1">'SO 999 - VRN'!$C$123:$K$156</definedName>
    <definedName name="_xlnm.Print_Area" localSheetId="5">'SO 999 - VRN'!$C$111:$J$156</definedName>
    <definedName name="_xlnm._FilterDatabase" localSheetId="6" hidden="1">'SO 701_05 - Výměna vstupn...'!$C$129:$K$262</definedName>
    <definedName name="_xlnm.Print_Area" localSheetId="6">'SO 701_05 - Výměna vstupn...'!$C$117:$J$262</definedName>
    <definedName name="_xlnm.Print_Titles" localSheetId="0">'Rekapitulace stavby'!$92:$92</definedName>
    <definedName name="_xlnm.Print_Titles" localSheetId="1">'SO 701_01 - Stavební část'!$135:$135</definedName>
    <definedName name="_xlnm.Print_Titles" localSheetId="2">'SO 701_02 - Chlazení'!$117:$117</definedName>
    <definedName name="_xlnm.Print_Titles" localSheetId="3">'SO 701_03 - Rozvody ZTI'!$120:$120</definedName>
    <definedName name="_xlnm.Print_Titles" localSheetId="4">'SO 701_04 - Elektroinstalace'!$121:$121</definedName>
    <definedName name="_xlnm.Print_Titles" localSheetId="5">'SO 999 - VRN'!$123:$123</definedName>
    <definedName name="_xlnm.Print_Titles" localSheetId="6">'SO 701_05 - Výměna vstupn...'!$129:$129</definedName>
  </definedNames>
  <calcPr fullCalcOnLoad="1"/>
</workbook>
</file>

<file path=xl/sharedStrings.xml><?xml version="1.0" encoding="utf-8"?>
<sst xmlns="http://schemas.openxmlformats.org/spreadsheetml/2006/main" count="7031" uniqueCount="1366">
  <si>
    <t>Export Komplet</t>
  </si>
  <si>
    <t/>
  </si>
  <si>
    <t>2.0</t>
  </si>
  <si>
    <t>ZAMOK</t>
  </si>
  <si>
    <t>False</t>
  </si>
  <si>
    <t>{b4e12d68-986f-4a00-8f0d-17b9821ef498}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</si>
  <si>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</si>
  <si>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</si>
  <si>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</si>
  <si>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</si>
  <si>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</si>
  <si>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</si>
  <si>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</si>
  <si>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</si>
  <si>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ZN2023_028(1)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</si>
  <si>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</si>
  <si>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</si>
  <si>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Nový magistrát - modernizace systému chlazení a souvisejících profesí</t>
  </si>
  <si>
    <t>KSO:</t>
  </si>
  <si>
    <t>CC-CZ:</t>
  </si>
  <si>
    <t>Místo:</t>
  </si>
  <si>
    <t>Liberec</t>
  </si>
  <si>
    <t>Datum:</t>
  </si>
  <si>
    <t>18. 5. 2024</t>
  </si>
  <si>
    <t>Zadavatel:</t>
  </si>
  <si>
    <t>IČ:</t>
  </si>
  <si>
    <t>Statutární město Liberec</t>
  </si>
  <si>
    <t>DIČ:</t>
  </si>
  <si>
    <t>Uchazeč:</t>
  </si>
  <si>
    <t>Vyplň údaj</t>
  </si>
  <si>
    <t>Projektant:</t>
  </si>
  <si>
    <t>Projektový atelier DAVID</t>
  </si>
  <si>
    <t>True</t>
  </si>
  <si>
    <t>Zpracovatel:</t>
  </si>
  <si>
    <t>Projektový atelier DAVID - Bc. Kosáková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</si>
  <si>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</si>
  <si>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</si>
  <si>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</si>
  <si>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</si>
  <si>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</si>
  <si>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</si>
  <si>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</si>
  <si>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</si>
  <si>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</si>
  <si>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</si>
  <si>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</si>
  <si>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</si>
  <si>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</si>
  <si>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</si>
  <si>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</si>
  <si>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</si>
  <si>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</si>
  <si>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</si>
  <si>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</si>
  <si>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</si>
  <si>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</si>
  <si>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</si>
  <si>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</si>
  <si>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</si>
  <si>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</si>
  <si>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</si>
  <si>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</si>
  <si>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</si>
  <si>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</si>
  <si>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</si>
  <si>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</si>
  <si>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</si>
  <si>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</si>
  <si>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</si>
  <si>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</si>
  <si>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</si>
  <si>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</si>
  <si>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</si>
  <si>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</si>
  <si>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</si>
  <si>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</si>
  <si>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</si>
  <si>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</si>
  <si>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</si>
  <si>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</si>
  <si>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</si>
  <si>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701_01</t>
  </si>
  <si>
    <t>Stavební část</t>
  </si>
  <si>
    <t>STA</t>
  </si>
  <si>
    <t>1</t>
  </si>
  <si>
    <t>{9e3c4ed8-6c13-4071-b20b-da5d0a43e425}</t>
  </si>
  <si>
    <t>2</t>
  </si>
  <si>
    <t>SO 701_02</t>
  </si>
  <si>
    <t>Chlazení</t>
  </si>
  <si>
    <t>{4dcce38f-9152-4cb1-9fbf-c9fe15ca9d6e}</t>
  </si>
  <si>
    <t>SO 701_03</t>
  </si>
  <si>
    <t>Rozvody ZTI</t>
  </si>
  <si>
    <t>{adc9829b-7918-4f2c-95d8-db76b076c193}</t>
  </si>
  <si>
    <t>SO 701_04</t>
  </si>
  <si>
    <t>Elektroinstalace</t>
  </si>
  <si>
    <t>{843fadb4-2e03-47a9-bc05-41db37af1c66}</t>
  </si>
  <si>
    <t>SO 999</t>
  </si>
  <si>
    <t>VRN</t>
  </si>
  <si>
    <t>{8c8bca19-c115-4db0-858f-08866e528c4d}</t>
  </si>
  <si>
    <t>SO 701_05</t>
  </si>
  <si>
    <t>Výměna vstupních dveří - rozšíření</t>
  </si>
  <si>
    <t>{9d92d590-ddd8-4ad4-9826-802a783a86b4}</t>
  </si>
  <si>
    <t>KRYCÍ LIST SOUPISU PRACÍ</t>
  </si>
  <si>
    <t>Objekt:</t>
  </si>
  <si>
    <t>SO 701_01 - Stavební část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</si>
  <si>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</si>
  <si>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</si>
  <si>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</si>
  <si>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</si>
  <si>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</si>
  <si>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</si>
  <si>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2 - Zakládání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</si>
  <si>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</si>
  <si>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</si>
  <si>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</si>
  <si>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</si>
  <si>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</si>
  <si>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</si>
  <si>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712 - Povlakové krytiny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</si>
  <si>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</si>
  <si>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</si>
  <si>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</si>
  <si>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</si>
  <si>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</si>
  <si>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776 - Podlahy povlakové</t>
  </si>
  <si>
    <t xml:space="preserve">    783 - Dokončovací práce - nátěry</t>
  </si>
  <si>
    <t xml:space="preserve">    784 - Dokončovací práce - malby a tapety</t>
  </si>
  <si>
    <t>M - Práce a dodávky M</t>
  </si>
  <si>
    <t xml:space="preserve">    21-M - Elektromontáže</t>
  </si>
  <si>
    <t xml:space="preserve">    22-M - Montáže technologických zařízení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</si>
  <si>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</si>
  <si>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</si>
  <si>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</si>
  <si>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</si>
  <si>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</si>
  <si>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</si>
  <si>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</si>
  <si>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</si>
  <si>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</si>
  <si>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</si>
  <si>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</si>
  <si>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</si>
  <si>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</si>
  <si>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</si>
  <si>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</si>
  <si>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</si>
  <si>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Zakládání</t>
  </si>
  <si>
    <t>K</t>
  </si>
  <si>
    <t>273322611</t>
  </si>
  <si>
    <t>Základové desky ze ŽB se zvýšenými nároky na prostředí tř. C 30/37</t>
  </si>
  <si>
    <t>m3</t>
  </si>
  <si>
    <t>4</t>
  </si>
  <si>
    <t>-2130093703</t>
  </si>
  <si>
    <t>PP</t>
  </si>
  <si>
    <t>Online PSC</t>
  </si>
  <si>
    <t>https://podminky.urs.cz/item/CS_URS_2023_01/273322611</t>
  </si>
  <si>
    <t>273351121</t>
  </si>
  <si>
    <t>Zřízení bednění základových desek</t>
  </si>
  <si>
    <t>m2</t>
  </si>
  <si>
    <t>-2005789798</t>
  </si>
  <si>
    <t>https://podminky.urs.cz/item/CS_URS_2023_01/273351121</t>
  </si>
  <si>
    <t>3</t>
  </si>
  <si>
    <t>273351122</t>
  </si>
  <si>
    <t>Odstranění bednění základových desek</t>
  </si>
  <si>
    <t>401846962</t>
  </si>
  <si>
    <t>https://podminky.urs.cz/item/CS_URS_2023_01/273351122</t>
  </si>
  <si>
    <t>273362021</t>
  </si>
  <si>
    <t>Výztuž základových desek svařovanými sítěmi Kari</t>
  </si>
  <si>
    <t>t</t>
  </si>
  <si>
    <t>1380182312</t>
  </si>
  <si>
    <t>https://podminky.urs.cz/item/CS_URS_2023_01/273362021</t>
  </si>
  <si>
    <t>Svislé a kompletní konstrukce</t>
  </si>
  <si>
    <t>5</t>
  </si>
  <si>
    <t>340235212</t>
  </si>
  <si>
    <t>Zazdívka otvorů v příčkách nebo stěnách pl do 0,0225 m2 cihlami plnými tl přes 100 mm</t>
  </si>
  <si>
    <t>kus</t>
  </si>
  <si>
    <t>-1084756726</t>
  </si>
  <si>
    <t>https://podminky.urs.cz/item/CS_URS_2023_01/340235212</t>
  </si>
  <si>
    <t>6</t>
  </si>
  <si>
    <t>340236212</t>
  </si>
  <si>
    <t>Zazdívka otvorů v příčkách nebo stěnách pl přes 0,0225 do 0,09 m2 cihlami plnými tl přes 100 mm</t>
  </si>
  <si>
    <t>-1947978016</t>
  </si>
  <si>
    <t>https://podminky.urs.cz/item/CS_URS_2023_01/340236212</t>
  </si>
  <si>
    <t>7</t>
  </si>
  <si>
    <t>3462343.R1</t>
  </si>
  <si>
    <t>Úprava stávajících prostupů pro nové rozvody TZB 300x150 mm - vč. začištění po provedení rozvodů TZB</t>
  </si>
  <si>
    <t>soub.</t>
  </si>
  <si>
    <t>-315304375</t>
  </si>
  <si>
    <t>Úpravy povrchů, podlahy a osazování výplní</t>
  </si>
  <si>
    <t>8</t>
  </si>
  <si>
    <t>611325421</t>
  </si>
  <si>
    <t>Oprava vnitřní vápenocementové štukové omítky stropů v rozsahu plochy do 10 %</t>
  </si>
  <si>
    <t>418573417</t>
  </si>
  <si>
    <t>https://podminky.urs.cz/item/CS_URS_2023_01/611325421</t>
  </si>
  <si>
    <t>9</t>
  </si>
  <si>
    <t>612325221</t>
  </si>
  <si>
    <t>Vápenocementová štuková omítka malých ploch do 0,09 m2 na stěnách</t>
  </si>
  <si>
    <t>-1843011716</t>
  </si>
  <si>
    <t>https://podminky.urs.cz/item/CS_URS_2023_01/612325221</t>
  </si>
  <si>
    <t>10</t>
  </si>
  <si>
    <t>612325222</t>
  </si>
  <si>
    <t>Vápenocementová štuková omítka malých ploch přes 0,09 do 0,25 m2 na stěnách</t>
  </si>
  <si>
    <t>-1922776198</t>
  </si>
  <si>
    <t>https://podminky.urs.cz/item/CS_URS_2023_01/612325222</t>
  </si>
  <si>
    <t>11</t>
  </si>
  <si>
    <t>6123254.R1</t>
  </si>
  <si>
    <t>Oprava vnitřní vápenocementové hladké omítky stěn s celoplošným přeštukováním</t>
  </si>
  <si>
    <t>-365378957</t>
  </si>
  <si>
    <t>612325421</t>
  </si>
  <si>
    <t>Oprava vnitřní vápenocementové štukové omítky stěn v rozsahu plochy do 10 %</t>
  </si>
  <si>
    <t>2147425015</t>
  </si>
  <si>
    <t>https://podminky.urs.cz/item/CS_URS_2023_01/612325421</t>
  </si>
  <si>
    <t>13</t>
  </si>
  <si>
    <t>622525102</t>
  </si>
  <si>
    <t>Tenkovrstvá omítka malých ploch přes 0,1 do 0,25 m2 na stěnách</t>
  </si>
  <si>
    <t>1738307653</t>
  </si>
  <si>
    <t>https://podminky.urs.cz/item/CS_URS_2023_01/622525102</t>
  </si>
  <si>
    <t>Ostatní konstrukce a práce, bourání</t>
  </si>
  <si>
    <t>14</t>
  </si>
  <si>
    <t>949101111</t>
  </si>
  <si>
    <t>Lešení pomocné pro objekty pozemních staveb s lešeňovou podlahou v do 1,9 m zatížení do 150 kg/m2</t>
  </si>
  <si>
    <t>406140274</t>
  </si>
  <si>
    <t>https://podminky.urs.cz/item/CS_URS_2023_01/949101111</t>
  </si>
  <si>
    <t>15</t>
  </si>
  <si>
    <t>952901111</t>
  </si>
  <si>
    <t>Vyčištění budov bytové a občanské výstavby při výšce podlaží do 4 m</t>
  </si>
  <si>
    <t>-1441040278</t>
  </si>
  <si>
    <t>https://podminky.urs.cz/item/CS_URS_2023_01/952901111</t>
  </si>
  <si>
    <t>16</t>
  </si>
  <si>
    <t>9539417.R1</t>
  </si>
  <si>
    <t>Dmtž závěsů pro radiátory</t>
  </si>
  <si>
    <t>1704308181</t>
  </si>
  <si>
    <t>17</t>
  </si>
  <si>
    <t>9539611.R1</t>
  </si>
  <si>
    <t>Kotvy chemickým tmelem M 6 hl 80 mm do betonu, ŽB nebo kamene s vyvrtáním otvoru</t>
  </si>
  <si>
    <t>1122672880</t>
  </si>
  <si>
    <t>18</t>
  </si>
  <si>
    <t>953961111</t>
  </si>
  <si>
    <t>Kotvy chemickým tmelem M 8 hl 80 mm do betonu, ŽB nebo kamene s vyvrtáním otvoru</t>
  </si>
  <si>
    <t>1762246712</t>
  </si>
  <si>
    <t>https://podminky.urs.cz/item/CS_URS_2023_01/953961111</t>
  </si>
  <si>
    <t>19</t>
  </si>
  <si>
    <t>9539651.R1</t>
  </si>
  <si>
    <t>Kotevní šroub pro chemické kotvy M 6 dl 110 mm</t>
  </si>
  <si>
    <t>-1341367163</t>
  </si>
  <si>
    <t>20</t>
  </si>
  <si>
    <t>953965112</t>
  </si>
  <si>
    <t>Kotevní šroub pro chemické kotvy M 8 dl 150 mm</t>
  </si>
  <si>
    <t>-475328417</t>
  </si>
  <si>
    <t>https://podminky.urs.cz/item/CS_URS_2023_01/953965112</t>
  </si>
  <si>
    <t>971033331</t>
  </si>
  <si>
    <t>Vybourání otvorů ve zdivu cihelném pl do 0,09 m2 na MVC nebo MV tl do 150 mm</t>
  </si>
  <si>
    <t>1457079405</t>
  </si>
  <si>
    <t>https://podminky.urs.cz/item/CS_URS_2023_01/971033331</t>
  </si>
  <si>
    <t>22</t>
  </si>
  <si>
    <t>971033441</t>
  </si>
  <si>
    <t>Vybourání otvorů ve zdivu cihelném pl do 0,25 m2 na MVC nebo MV tl do 300 mm</t>
  </si>
  <si>
    <t>-1309686375</t>
  </si>
  <si>
    <t>https://podminky.urs.cz/item/CS_URS_2023_01/971033441</t>
  </si>
  <si>
    <t>23</t>
  </si>
  <si>
    <t>977151111</t>
  </si>
  <si>
    <t>Jádrové vrty diamantovými korunkami do stavebních materiálů D do 35 mm</t>
  </si>
  <si>
    <t>m</t>
  </si>
  <si>
    <t>1455159703</t>
  </si>
  <si>
    <t>https://podminky.urs.cz/item/CS_URS_2023_01/977151111</t>
  </si>
  <si>
    <t>24</t>
  </si>
  <si>
    <t>977151123</t>
  </si>
  <si>
    <t>Jádrové vrty diamantovými korunkami do stavebních materiálů D přes 130 do 150 mm</t>
  </si>
  <si>
    <t>-10913939</t>
  </si>
  <si>
    <t>https://podminky.urs.cz/item/CS_URS_2023_01/977151123</t>
  </si>
  <si>
    <t>25</t>
  </si>
  <si>
    <t>978011111</t>
  </si>
  <si>
    <t>Otlučení (osekání) vnitřní vápenné nebo vápenocementové omítky stropů v rozsahu do 5 %</t>
  </si>
  <si>
    <t>-604832889</t>
  </si>
  <si>
    <t>https://podminky.urs.cz/item/CS_URS_2023_01/978011111</t>
  </si>
  <si>
    <t>26</t>
  </si>
  <si>
    <t>978013111</t>
  </si>
  <si>
    <t>Otlučení (osekání) vnitřní vápenné nebo vápenocementové omítky stěn v rozsahu do 5 %</t>
  </si>
  <si>
    <t>-831370279</t>
  </si>
  <si>
    <t>https://podminky.urs.cz/item/CS_URS_2023_01/978013111</t>
  </si>
  <si>
    <t>27</t>
  </si>
  <si>
    <t>978035127</t>
  </si>
  <si>
    <t>Odstranění tenkovrstvé omítky tl přes 2 mm odsekáním v rozsahu přes 50 do 100 %</t>
  </si>
  <si>
    <t>-1141557409</t>
  </si>
  <si>
    <t>https://podminky.urs.cz/item/CS_URS_2023_01/978035127</t>
  </si>
  <si>
    <t>997</t>
  </si>
  <si>
    <t>Přesun sutě</t>
  </si>
  <si>
    <t>28</t>
  </si>
  <si>
    <t>997013217</t>
  </si>
  <si>
    <t>Vnitrostaveništní doprava suti a vybouraných hmot pro budovy v přes 21 do 24 m ručně</t>
  </si>
  <si>
    <t>223679003</t>
  </si>
  <si>
    <t>https://podminky.urs.cz/item/CS_URS_2023_01/997013217</t>
  </si>
  <si>
    <t>29</t>
  </si>
  <si>
    <t>997013219</t>
  </si>
  <si>
    <t>Příplatek k vnitrostaveništní dopravě suti a vybouraných hmot za zvětšenou dopravu suti ZKD 10 m</t>
  </si>
  <si>
    <t>280672549</t>
  </si>
  <si>
    <t>https://podminky.urs.cz/item/CS_URS_2023_01/997013219</t>
  </si>
  <si>
    <t>30</t>
  </si>
  <si>
    <t>997013501</t>
  </si>
  <si>
    <t>Odvoz suti a vybouraných hmot na skládku nebo meziskládku do 1 km se složením</t>
  </si>
  <si>
    <t>-1471298084</t>
  </si>
  <si>
    <t>https://podminky.urs.cz/item/CS_URS_2023_01/997013501</t>
  </si>
  <si>
    <t>31</t>
  </si>
  <si>
    <t>997013509</t>
  </si>
  <si>
    <t>Příplatek k odvozu suti a vybouraných hmot na skládku ZKD 1 km přes 1 km</t>
  </si>
  <si>
    <t>-1308055673</t>
  </si>
  <si>
    <t>https://podminky.urs.cz/item/CS_URS_2023_01/997013509</t>
  </si>
  <si>
    <t>32</t>
  </si>
  <si>
    <t>997013871</t>
  </si>
  <si>
    <t>Poplatek za uložení stavebního odpadu na recyklační skládce (skládkovné) směsného stavebního a demoličního kód odpadu 17 09 04</t>
  </si>
  <si>
    <t>136229173</t>
  </si>
  <si>
    <t>https://podminky.urs.cz/item/CS_URS_2023_01/997013871</t>
  </si>
  <si>
    <t>998</t>
  </si>
  <si>
    <t>Přesun hmot</t>
  </si>
  <si>
    <t>33</t>
  </si>
  <si>
    <t>998018003</t>
  </si>
  <si>
    <t>Přesun hmot ruční pro budovy v přes 12 do 24 m</t>
  </si>
  <si>
    <t>2083332479</t>
  </si>
  <si>
    <t>https://podminky.urs.cz/item/CS_URS_2023_01/998018003</t>
  </si>
  <si>
    <t>34</t>
  </si>
  <si>
    <t>998018011</t>
  </si>
  <si>
    <t>Příplatek k ručnímu přesunu hmot pro budovy za zvětšený přesun ZKD 100 m</t>
  </si>
  <si>
    <t>1747305904</t>
  </si>
  <si>
    <t>https://podminky.urs.cz/item/CS_URS_2023_01/998018011</t>
  </si>
  <si>
    <t>PSV</t>
  </si>
  <si>
    <t>Práce a dodávky PSV</t>
  </si>
  <si>
    <t>712</t>
  </si>
  <si>
    <t>Povlakové krytiny</t>
  </si>
  <si>
    <t>35</t>
  </si>
  <si>
    <t>712990812</t>
  </si>
  <si>
    <t>Odstranění povlakové krytiny střech do 10° násypu nebo nánosu tl do 50 mm</t>
  </si>
  <si>
    <t>-1000089775</t>
  </si>
  <si>
    <t>https://podminky.urs.cz/item/CS_URS_2023_01/712990812</t>
  </si>
  <si>
    <t>36</t>
  </si>
  <si>
    <t>7127759.R1</t>
  </si>
  <si>
    <t>Odstranění ochrana ploch geotextilií odkrytí vegetační střechy sklon do 5°</t>
  </si>
  <si>
    <t>-494438098</t>
  </si>
  <si>
    <t>37</t>
  </si>
  <si>
    <t>712361801</t>
  </si>
  <si>
    <t>Odstranění povlakové krytiny střech do 10° z fólií položených volně</t>
  </si>
  <si>
    <t>42626125</t>
  </si>
  <si>
    <t>https://podminky.urs.cz/item/CS_URS_2023_01/712361801</t>
  </si>
  <si>
    <t>38</t>
  </si>
  <si>
    <t>712392171</t>
  </si>
  <si>
    <t>Povlakové krytiny střech plochých do 10° podkladní textilní vrstvy</t>
  </si>
  <si>
    <t>1962003901</t>
  </si>
  <si>
    <t>https://podminky.urs.cz/item/CS_URS_2023_01/712392171</t>
  </si>
  <si>
    <t>39</t>
  </si>
  <si>
    <t>712363001</t>
  </si>
  <si>
    <t>Provedení povlakové krytiny střech do 10° termoplastickou fólií PVC rozvinutím a natažením v ploše</t>
  </si>
  <si>
    <t>2133679074</t>
  </si>
  <si>
    <t>https://podminky.urs.cz/item/CS_URS_2023_01/712363001</t>
  </si>
  <si>
    <t>40</t>
  </si>
  <si>
    <t>M</t>
  </si>
  <si>
    <t>28342411</t>
  </si>
  <si>
    <t>fólie hydroizolační střešní mPVC s nakašírovaným PES rounem určená k lepení tl 1,5mm (účinná tloušťka)</t>
  </si>
  <si>
    <t>2076976931</t>
  </si>
  <si>
    <t>41</t>
  </si>
  <si>
    <t>712300931</t>
  </si>
  <si>
    <t>Příplatek k opravě povlakové krytiny do 10° za správkový kus fóliemi</t>
  </si>
  <si>
    <t>902856359</t>
  </si>
  <si>
    <t>https://podminky.urs.cz/item/CS_URS_2023_01/712300931</t>
  </si>
  <si>
    <t>42</t>
  </si>
  <si>
    <t>712399097</t>
  </si>
  <si>
    <t>Příplatek k povlakové krytině střech do 10° za plochu do 10 m2 NAIP, folie nebo termoplasty</t>
  </si>
  <si>
    <t>547983089</t>
  </si>
  <si>
    <t>https://podminky.urs.cz/item/CS_URS_2023_01/712399097</t>
  </si>
  <si>
    <t>43</t>
  </si>
  <si>
    <t>712392172</t>
  </si>
  <si>
    <t>Povlakové krytiny střech plochých do 10° ochranné textilní vrstvy</t>
  </si>
  <si>
    <t>1895996109</t>
  </si>
  <si>
    <t>https://podminky.urs.cz/item/CS_URS_2023_01/712392172</t>
  </si>
  <si>
    <t>44</t>
  </si>
  <si>
    <t>712771201</t>
  </si>
  <si>
    <t>Provedení drenážní vrstvy vegetační střechy z kameniva tl do 100 mm sklon do 5°</t>
  </si>
  <si>
    <t>756737719</t>
  </si>
  <si>
    <t>https://podminky.urs.cz/item/CS_URS_2023_01/712771201</t>
  </si>
  <si>
    <t>45</t>
  </si>
  <si>
    <t>998712104</t>
  </si>
  <si>
    <t>Přesun hmot tonážní tonážní pro krytiny povlakové v objektech v přes 24 do 36 m</t>
  </si>
  <si>
    <t>260245159</t>
  </si>
  <si>
    <t>https://podminky.urs.cz/item/CS_URS_2023_01/998712104</t>
  </si>
  <si>
    <t>46</t>
  </si>
  <si>
    <t>998712181</t>
  </si>
  <si>
    <t>Příplatek k přesunu hmot tonážní 712 prováděný bez použití mechanizace</t>
  </si>
  <si>
    <t>561920051</t>
  </si>
  <si>
    <t>https://podminky.urs.cz/item/CS_URS_2023_01/998712181</t>
  </si>
  <si>
    <t>762</t>
  </si>
  <si>
    <t>Konstrukce tesařské</t>
  </si>
  <si>
    <t>47</t>
  </si>
  <si>
    <t>762081410</t>
  </si>
  <si>
    <t>Vícestranné hoblování hraněného zabudovaného do konstrukce</t>
  </si>
  <si>
    <t>1201066342</t>
  </si>
  <si>
    <t>https://podminky.urs.cz/item/CS_URS_2023_01/762081410</t>
  </si>
  <si>
    <t>48</t>
  </si>
  <si>
    <t>7623419.R1</t>
  </si>
  <si>
    <t>Vyřezání části bednění střech jednotlivě do 1 m2</t>
  </si>
  <si>
    <t>ks</t>
  </si>
  <si>
    <t>208919926</t>
  </si>
  <si>
    <t>49</t>
  </si>
  <si>
    <t>762412501</t>
  </si>
  <si>
    <t>Montáž olištování spár stěn hoblovanými lištami</t>
  </si>
  <si>
    <t>-1398579525</t>
  </si>
  <si>
    <t>https://podminky.urs.cz/item/CS_URS_2023_01/762412501</t>
  </si>
  <si>
    <t>50</t>
  </si>
  <si>
    <t>605141.R1</t>
  </si>
  <si>
    <t>řezivo jehličnaté lať pevnostní třída S10-13 průřez 80x80mm</t>
  </si>
  <si>
    <t>-420702438</t>
  </si>
  <si>
    <t>51</t>
  </si>
  <si>
    <t>762431230</t>
  </si>
  <si>
    <t>Montáž obložení stěn deskami cementotřískovými na sraz</t>
  </si>
  <si>
    <t>686576717</t>
  </si>
  <si>
    <t>https://podminky.urs.cz/item/CS_URS_2023_01/762431230</t>
  </si>
  <si>
    <t>52</t>
  </si>
  <si>
    <t>59590798</t>
  </si>
  <si>
    <t>deska cementotřísková se základním nátěrem tl 16mm</t>
  </si>
  <si>
    <t>-1311052025</t>
  </si>
  <si>
    <t>53</t>
  </si>
  <si>
    <t>7664961.R1</t>
  </si>
  <si>
    <t xml:space="preserve">Příplatek za formátování a dodatečný nátěr hran u jednotlivých desek - dle specifikace v PD </t>
  </si>
  <si>
    <t>337462945</t>
  </si>
  <si>
    <t>54</t>
  </si>
  <si>
    <t>762439001</t>
  </si>
  <si>
    <t>Montáž obložení stěn podkladový rošt</t>
  </si>
  <si>
    <t>134223176</t>
  </si>
  <si>
    <t>https://podminky.urs.cz/item/CS_URS_2023_01/762439001</t>
  </si>
  <si>
    <t>55</t>
  </si>
  <si>
    <t>13011052</t>
  </si>
  <si>
    <t>úhelník ocelový nerovnostranný jakost S235JR (11 375) 50x30x5mm</t>
  </si>
  <si>
    <t>1803515346</t>
  </si>
  <si>
    <t>56</t>
  </si>
  <si>
    <t>762495000</t>
  </si>
  <si>
    <t>Spojovací prostředky pro montáž olištování, obložení stropů, střešních podhledů a stěn</t>
  </si>
  <si>
    <t>1797859110</t>
  </si>
  <si>
    <t>https://podminky.urs.cz/item/CS_URS_2023_01/762495000</t>
  </si>
  <si>
    <t>57</t>
  </si>
  <si>
    <t>998762104</t>
  </si>
  <si>
    <t>Přesun hmot tonážní pro kce tesařské v objektech v přes 24 do 36 m</t>
  </si>
  <si>
    <t>-1724790910</t>
  </si>
  <si>
    <t>https://podminky.urs.cz/item/CS_URS_2023_01/998762104</t>
  </si>
  <si>
    <t>58</t>
  </si>
  <si>
    <t>998762181</t>
  </si>
  <si>
    <t>Příplatek k přesunu hmot tonážní 762 prováděný bez použití mechanizace</t>
  </si>
  <si>
    <t>916748699</t>
  </si>
  <si>
    <t>https://podminky.urs.cz/item/CS_URS_2023_01/998762181</t>
  </si>
  <si>
    <t>763</t>
  </si>
  <si>
    <t>Konstrukce suché výstavby</t>
  </si>
  <si>
    <t>59</t>
  </si>
  <si>
    <t>763112971</t>
  </si>
  <si>
    <t>Vyspravení SDK příčky, předsazené stěny deska 1xA 12,5</t>
  </si>
  <si>
    <t>2127406735</t>
  </si>
  <si>
    <t>https://podminky.urs.cz/item/CS_URS_2023_01/763112971</t>
  </si>
  <si>
    <t>60</t>
  </si>
  <si>
    <t>763121.R1</t>
  </si>
  <si>
    <t>SDK stěna provizorní pro zamezení prašnosti - dle specifikace v PD vč. MW a geotextilie - Mtž a zpětná dmtž vč. likvidace</t>
  </si>
  <si>
    <t>4289798</t>
  </si>
  <si>
    <t>61</t>
  </si>
  <si>
    <t>7631218.R1</t>
  </si>
  <si>
    <t>Demontáž SDK předsazené, šachtové stěny s nosnou kcí opláštění jednoduché</t>
  </si>
  <si>
    <t>1860081227</t>
  </si>
  <si>
    <t>62</t>
  </si>
  <si>
    <t>763131751</t>
  </si>
  <si>
    <t>Montáž parotěsné zábrany do SDK podhledu</t>
  </si>
  <si>
    <t>-1781630834</t>
  </si>
  <si>
    <t>https://podminky.urs.cz/item/CS_URS_2023_01/763131751</t>
  </si>
  <si>
    <t>63</t>
  </si>
  <si>
    <t>28329028</t>
  </si>
  <si>
    <t>fólie PE vyztužená Al vrstvou pro parotěsnou vrstvu 150g/m2 s integrovanou lepící páskou</t>
  </si>
  <si>
    <t>-1361902648</t>
  </si>
  <si>
    <t>64</t>
  </si>
  <si>
    <t>763131761</t>
  </si>
  <si>
    <t>Příplatek k SDK podhledu za plochu do 3 m2 jednotlivě</t>
  </si>
  <si>
    <t>-1719340295</t>
  </si>
  <si>
    <t>https://podminky.urs.cz/item/CS_URS_2023_01/763131761</t>
  </si>
  <si>
    <t>65</t>
  </si>
  <si>
    <t>763131821</t>
  </si>
  <si>
    <t>Demontáž SDK podhledu s dvouvrstvou nosnou kcí z ocelových profilů opláštění jednoduché</t>
  </si>
  <si>
    <t>412858632</t>
  </si>
  <si>
    <t>https://podminky.urs.cz/item/CS_URS_2023_01/763131821</t>
  </si>
  <si>
    <t>66</t>
  </si>
  <si>
    <t>763132971</t>
  </si>
  <si>
    <t>Vyspravení SDK podhledu, podkroví pl přes 0,5 do 1 m2 deska 1xA 12,5</t>
  </si>
  <si>
    <t>-1148682216</t>
  </si>
  <si>
    <t>https://podminky.urs.cz/item/CS_URS_2023_01/763132971</t>
  </si>
  <si>
    <t>67</t>
  </si>
  <si>
    <t>763181311</t>
  </si>
  <si>
    <t>Montáž jednokřídlové kovové zárubně SDK příčka</t>
  </si>
  <si>
    <t>-217341425</t>
  </si>
  <si>
    <t>https://podminky.urs.cz/item/CS_URS_2023_01/763181311</t>
  </si>
  <si>
    <t>68</t>
  </si>
  <si>
    <t>55331589</t>
  </si>
  <si>
    <t>zárubeň jednokřídlá ocelová pro sádrokartonové příčky tl stěny 75-100mm rozměru 700/1970, 2100mm</t>
  </si>
  <si>
    <t>-1207701628</t>
  </si>
  <si>
    <t>69</t>
  </si>
  <si>
    <t>763181811</t>
  </si>
  <si>
    <t>Demontáž jednokřídlové kovové zárubně v do 2,75 m SDK příčka</t>
  </si>
  <si>
    <t>1222866397</t>
  </si>
  <si>
    <t>https://podminky.urs.cz/item/CS_URS_2023_01/763181811</t>
  </si>
  <si>
    <t>70</t>
  </si>
  <si>
    <t>998763303</t>
  </si>
  <si>
    <t>Přesun hmot tonážní pro sádrokartonové konstrukce v objektech v přes 12 do 24 m</t>
  </si>
  <si>
    <t>-258771282</t>
  </si>
  <si>
    <t>https://podminky.urs.cz/item/CS_URS_2023_01/998763303</t>
  </si>
  <si>
    <t>71</t>
  </si>
  <si>
    <t>998763381</t>
  </si>
  <si>
    <t>Příplatek k přesunu hmot tonážní 763 SDK prováděný bez použití mechanizace</t>
  </si>
  <si>
    <t>548949858</t>
  </si>
  <si>
    <t>https://podminky.urs.cz/item/CS_URS_2023_01/998763381</t>
  </si>
  <si>
    <t>764</t>
  </si>
  <si>
    <t>Konstrukce klempířské</t>
  </si>
  <si>
    <t>72</t>
  </si>
  <si>
    <t>764000901</t>
  </si>
  <si>
    <t>Zhotovení otvoru v plechové krytině plochy do 0,02 m2</t>
  </si>
  <si>
    <t>-1767831298</t>
  </si>
  <si>
    <t>https://podminky.urs.cz/item/CS_URS_2023_01/764000901</t>
  </si>
  <si>
    <t>73</t>
  </si>
  <si>
    <t>7643244.R1</t>
  </si>
  <si>
    <t>Lemování prostupů střech s krytinou falcovanou vč. utěsnění</t>
  </si>
  <si>
    <t>2030203228</t>
  </si>
  <si>
    <t>74</t>
  </si>
  <si>
    <t>998764104</t>
  </si>
  <si>
    <t>Přesun hmot tonážní pro konstrukce klempířské v objektech v přes 24 do 36 m</t>
  </si>
  <si>
    <t>-1813205763</t>
  </si>
  <si>
    <t>https://podminky.urs.cz/item/CS_URS_2023_01/998764104</t>
  </si>
  <si>
    <t>75</t>
  </si>
  <si>
    <t>998764181</t>
  </si>
  <si>
    <t>Příplatek k přesunu hmot tonážní 764 prováděný bez použití mechanizace</t>
  </si>
  <si>
    <t>-899264195</t>
  </si>
  <si>
    <t>https://podminky.urs.cz/item/CS_URS_2023_01/998764181</t>
  </si>
  <si>
    <t>766</t>
  </si>
  <si>
    <t>Konstrukce truhlářské</t>
  </si>
  <si>
    <t>76</t>
  </si>
  <si>
    <t>766660001</t>
  </si>
  <si>
    <t>Montáž dveřních křídel otvíravých jednokřídlových š do 0,8 m do ocelové zárubně</t>
  </si>
  <si>
    <t>1959709698</t>
  </si>
  <si>
    <t>https://podminky.urs.cz/item/CS_URS_2023_01/766660001</t>
  </si>
  <si>
    <t>77</t>
  </si>
  <si>
    <t>61160051</t>
  </si>
  <si>
    <t>dveře jednokřídlé dřevěné bez povrchové úpravy plné 700x1970mm</t>
  </si>
  <si>
    <t>1002270426</t>
  </si>
  <si>
    <t>78</t>
  </si>
  <si>
    <t>998766103</t>
  </si>
  <si>
    <t>Přesun hmot tonážní pro kce truhlářské v objektech v přes 12 do 24 m</t>
  </si>
  <si>
    <t>1115948138</t>
  </si>
  <si>
    <t>https://podminky.urs.cz/item/CS_URS_2023_01/998766103</t>
  </si>
  <si>
    <t>79</t>
  </si>
  <si>
    <t>998766181</t>
  </si>
  <si>
    <t>Příplatek k přesunu hmot tonážní 766 prováděný bez použití mechanizace</t>
  </si>
  <si>
    <t>-1067260319</t>
  </si>
  <si>
    <t>https://podminky.urs.cz/item/CS_URS_2023_01/998766181</t>
  </si>
  <si>
    <t>767</t>
  </si>
  <si>
    <t>Konstrukce zámečnické</t>
  </si>
  <si>
    <t>80</t>
  </si>
  <si>
    <t>767541113</t>
  </si>
  <si>
    <t>Nosná konstrukce pro zdvojené podlahy s lehkým provozem modulu 600x600 mm z kovových rektifikačních stojek výšky přes 100 do 150 mm</t>
  </si>
  <si>
    <t>1950064838</t>
  </si>
  <si>
    <t>https://podminky.urs.cz/item/CS_URS_2023_01/767541113</t>
  </si>
  <si>
    <t>81</t>
  </si>
  <si>
    <t>767541116</t>
  </si>
  <si>
    <t>Nosná konstrukce pro zdvojené podlahy s lehkým provozem modulu 600x600 mm z kovových rektifikačních stojek výšky přes 250 do 300 mm</t>
  </si>
  <si>
    <t>-256378986</t>
  </si>
  <si>
    <t>https://podminky.urs.cz/item/CS_URS_2023_01/767541116</t>
  </si>
  <si>
    <t>82</t>
  </si>
  <si>
    <t>767541181</t>
  </si>
  <si>
    <t>Demontáž nosné konstrukce zdvojených podlah s lehkým provozem modulu 600x600 mm z kovových rektifikačních stojek v do 500 mm</t>
  </si>
  <si>
    <t>-1225277894</t>
  </si>
  <si>
    <t>https://podminky.urs.cz/item/CS_URS_2023_01/767541181</t>
  </si>
  <si>
    <t>83</t>
  </si>
  <si>
    <t>767541411</t>
  </si>
  <si>
    <t>Montáž desek zdvojených podlah rozměru 600 x 600 mm</t>
  </si>
  <si>
    <t>-810652235</t>
  </si>
  <si>
    <t>https://podminky.urs.cz/item/CS_URS_2023_01/767541411</t>
  </si>
  <si>
    <t>84</t>
  </si>
  <si>
    <t>607210.R1</t>
  </si>
  <si>
    <t xml:space="preserve">deska kovová perforovaná pro zdvojené podlahy horní vrstva z PVC nebo lakovaná tl. 50mm 600x600mm - perforace 32% </t>
  </si>
  <si>
    <t>-1145061674</t>
  </si>
  <si>
    <t>85</t>
  </si>
  <si>
    <t>137011526</t>
  </si>
  <si>
    <t>86</t>
  </si>
  <si>
    <t>607952.R1</t>
  </si>
  <si>
    <t>deska kovová plná pro zdvojené podlahy horní vrstva z PVC tl 50mm 600x600mm - provedení shodné s původní podlahou</t>
  </si>
  <si>
    <t>-713140644</t>
  </si>
  <si>
    <t>87</t>
  </si>
  <si>
    <t>7675417.R1</t>
  </si>
  <si>
    <t>Příplatek za formátování (úprav rozměrů) desek zdvojených podlah</t>
  </si>
  <si>
    <t>-1845152428</t>
  </si>
  <si>
    <t>88</t>
  </si>
  <si>
    <t>767541782</t>
  </si>
  <si>
    <t>Demontáž desek zdvojených podlah rozměru do 600x600 mm ke zpětnému použití</t>
  </si>
  <si>
    <t>-1665424366</t>
  </si>
  <si>
    <t>https://podminky.urs.cz/item/CS_URS_2023_01/767541782</t>
  </si>
  <si>
    <t>89</t>
  </si>
  <si>
    <t>767896110</t>
  </si>
  <si>
    <t>Montáž kovových lišt šroubováním</t>
  </si>
  <si>
    <t>376231610</t>
  </si>
  <si>
    <t>https://podminky.urs.cz/item/CS_URS_2023_01/767896110</t>
  </si>
  <si>
    <t>90</t>
  </si>
  <si>
    <t>13010512.R1</t>
  </si>
  <si>
    <t>úhelník ocelový nerovnostranný jakost S235JR (11 375) 70x50x6mm</t>
  </si>
  <si>
    <t>-1565636490</t>
  </si>
  <si>
    <t>91</t>
  </si>
  <si>
    <t>767996801</t>
  </si>
  <si>
    <t>Demontáž atypických zámečnických konstrukcí rozebráním hm jednotlivých dílů do 50 kg</t>
  </si>
  <si>
    <t>kg</t>
  </si>
  <si>
    <t>-95752244</t>
  </si>
  <si>
    <t>https://podminky.urs.cz/item/CS_URS_2023_01/767996801</t>
  </si>
  <si>
    <t>92</t>
  </si>
  <si>
    <t>998767204</t>
  </si>
  <si>
    <t>Přesun hmot procentní pro zámečnické konstrukce v objektech v přes 24 do 36 m</t>
  </si>
  <si>
    <t>%</t>
  </si>
  <si>
    <t>-1304501390</t>
  </si>
  <si>
    <t>https://podminky.urs.cz/item/CS_URS_2023_01/998767204</t>
  </si>
  <si>
    <t>776</t>
  </si>
  <si>
    <t>Podlahy povlakové</t>
  </si>
  <si>
    <t>93</t>
  </si>
  <si>
    <t>776410811</t>
  </si>
  <si>
    <t>Odstranění soklíků a lišt pryžových nebo plastových</t>
  </si>
  <si>
    <t>-1127623632</t>
  </si>
  <si>
    <t>https://podminky.urs.cz/item/CS_URS_2023_01/776410811</t>
  </si>
  <si>
    <t>94</t>
  </si>
  <si>
    <t>776411111</t>
  </si>
  <si>
    <t>Montáž obvodových soklíků výšky do 80 mm</t>
  </si>
  <si>
    <t>-981089342</t>
  </si>
  <si>
    <t>https://podminky.urs.cz/item/CS_URS_2023_01/776411111</t>
  </si>
  <si>
    <t>95</t>
  </si>
  <si>
    <t>28411003</t>
  </si>
  <si>
    <t>lišta soklová PVC 30x30mm</t>
  </si>
  <si>
    <t>-1670740129</t>
  </si>
  <si>
    <t>96</t>
  </si>
  <si>
    <t>776431111</t>
  </si>
  <si>
    <t>Montáž schodišťových hran lepených</t>
  </si>
  <si>
    <t>-996667508</t>
  </si>
  <si>
    <t>https://podminky.urs.cz/item/CS_URS_2023_01/776431111</t>
  </si>
  <si>
    <t>97</t>
  </si>
  <si>
    <t>28342168</t>
  </si>
  <si>
    <t>hrana schodová z PVC 45x42x3mm</t>
  </si>
  <si>
    <t>1945178336</t>
  </si>
  <si>
    <t>98</t>
  </si>
  <si>
    <t>776991141</t>
  </si>
  <si>
    <t>Pastování a leštění podlahovin ručně</t>
  </si>
  <si>
    <t>-1613792947</t>
  </si>
  <si>
    <t>https://podminky.urs.cz/item/CS_URS_2023_01/776991141</t>
  </si>
  <si>
    <t>99</t>
  </si>
  <si>
    <t>998776101</t>
  </si>
  <si>
    <t>Přesun hmot tonážní pro podlahy povlakové v objektech v do 6 m</t>
  </si>
  <si>
    <t>-2129777648</t>
  </si>
  <si>
    <t>https://podminky.urs.cz/item/CS_URS_2023_01/998776101</t>
  </si>
  <si>
    <t>100</t>
  </si>
  <si>
    <t>998776181</t>
  </si>
  <si>
    <t>Příplatek k přesunu hmot tonážní 776 prováděný bez použití mechanizace</t>
  </si>
  <si>
    <t>-2074409657</t>
  </si>
  <si>
    <t>https://podminky.urs.cz/item/CS_URS_2023_01/998776181</t>
  </si>
  <si>
    <t>783</t>
  </si>
  <si>
    <t>Dokončovací práce - nátěry</t>
  </si>
  <si>
    <t>101</t>
  </si>
  <si>
    <t>78300.R1</t>
  </si>
  <si>
    <t>Ochrana konstrukcí nebo prvků při provádění stavebních prací - zamezení prašnosti - dle specifikace v PD</t>
  </si>
  <si>
    <t>661014365</t>
  </si>
  <si>
    <t>102</t>
  </si>
  <si>
    <t>58124844</t>
  </si>
  <si>
    <t>fólie pro malířské potřeby zakrývací tl 25µ 4x5m</t>
  </si>
  <si>
    <t>1431874023</t>
  </si>
  <si>
    <t>103</t>
  </si>
  <si>
    <t>69311081</t>
  </si>
  <si>
    <t>geotextilie netkaná separační, ochranná, filtrační, drenážní PES 300g/m2</t>
  </si>
  <si>
    <t>-110605043</t>
  </si>
  <si>
    <t>104</t>
  </si>
  <si>
    <t>78300.R2</t>
  </si>
  <si>
    <t>Ochrana stávajícího vedení a rozvodů pod zdvojenou podlahou - dle specifikace v PD</t>
  </si>
  <si>
    <t>1752156056</t>
  </si>
  <si>
    <t>105</t>
  </si>
  <si>
    <t>783214101</t>
  </si>
  <si>
    <t>Základní jednonásobný syntetický nátěr tesařských konstrukcí</t>
  </si>
  <si>
    <t>-1095639328</t>
  </si>
  <si>
    <t>https://podminky.urs.cz/item/CS_URS_2023_01/783214101</t>
  </si>
  <si>
    <t>106</t>
  </si>
  <si>
    <t>783217101</t>
  </si>
  <si>
    <t>Krycí jednonásobný syntetický nátěr tesařských konstrukcí</t>
  </si>
  <si>
    <t>-823416151</t>
  </si>
  <si>
    <t>https://podminky.urs.cz/item/CS_URS_2023_01/783217101</t>
  </si>
  <si>
    <t>107</t>
  </si>
  <si>
    <t>783314203</t>
  </si>
  <si>
    <t>Základní antikorozní jednonásobný syntetický samozákladující nátěr zámečnických konstrukcí</t>
  </si>
  <si>
    <t>-1564877312</t>
  </si>
  <si>
    <t>https://podminky.urs.cz/item/CS_URS_2023_01/783314203</t>
  </si>
  <si>
    <t>108</t>
  </si>
  <si>
    <t>783317101</t>
  </si>
  <si>
    <t>Krycí jednonásobný syntetický standardní nátěr zámečnických konstrukcí</t>
  </si>
  <si>
    <t>159379264</t>
  </si>
  <si>
    <t>https://podminky.urs.cz/item/CS_URS_2023_01/783317101</t>
  </si>
  <si>
    <t>784</t>
  </si>
  <si>
    <t>Dokončovací práce - malby a tapety</t>
  </si>
  <si>
    <t>109</t>
  </si>
  <si>
    <t>784111001</t>
  </si>
  <si>
    <t>Oprášení (ometení ) podkladu v místnostech v do 3,80 m</t>
  </si>
  <si>
    <t>508483517</t>
  </si>
  <si>
    <t>https://podminky.urs.cz/item/CS_URS_2023_01/784111001</t>
  </si>
  <si>
    <t>110</t>
  </si>
  <si>
    <t>784111011</t>
  </si>
  <si>
    <t>Obroušení podkladu omítnutého v místnostech v do 3,80 m</t>
  </si>
  <si>
    <t>-1595191580</t>
  </si>
  <si>
    <t>https://podminky.urs.cz/item/CS_URS_2023_01/784111011</t>
  </si>
  <si>
    <t>111</t>
  </si>
  <si>
    <t>784181101</t>
  </si>
  <si>
    <t>Základní akrylátová jednonásobná bezbarvá penetrace podkladu v místnostech v do 3,80 m</t>
  </si>
  <si>
    <t>392544964</t>
  </si>
  <si>
    <t>https://podminky.urs.cz/item/CS_URS_2023_01/784181101</t>
  </si>
  <si>
    <t>112</t>
  </si>
  <si>
    <t>784211101</t>
  </si>
  <si>
    <t>Dvojnásobné bílé malby ze směsí za mokra výborně oděruvzdorných v místnostech v do 3,80 m</t>
  </si>
  <si>
    <t>507128315</t>
  </si>
  <si>
    <t>https://podminky.urs.cz/item/CS_URS_2023_01/784211101</t>
  </si>
  <si>
    <t>113</t>
  </si>
  <si>
    <t>784661601</t>
  </si>
  <si>
    <t>Dekorační technika imitace betonu v místnostech v do 3,80 m</t>
  </si>
  <si>
    <t>-2003662733</t>
  </si>
  <si>
    <t>https://podminky.urs.cz/item/CS_URS_2023_01/784661601</t>
  </si>
  <si>
    <t>Práce a dodávky M</t>
  </si>
  <si>
    <t>21-M</t>
  </si>
  <si>
    <t>Elektromontáže</t>
  </si>
  <si>
    <t>114</t>
  </si>
  <si>
    <t>2102200.R1</t>
  </si>
  <si>
    <t>Demontáž a zpětná odborná montáž uzemnění pro zdvojené podlahy</t>
  </si>
  <si>
    <t>-1559150288</t>
  </si>
  <si>
    <t>22-M</t>
  </si>
  <si>
    <t>Montáže technologických zařízení</t>
  </si>
  <si>
    <t>115</t>
  </si>
  <si>
    <t>7271110.R1</t>
  </si>
  <si>
    <t>Požární ucpávka DN 32 stěnou - PO dle specifikace v PD</t>
  </si>
  <si>
    <t>-2074882758</t>
  </si>
  <si>
    <t>116</t>
  </si>
  <si>
    <t>7271110.R2</t>
  </si>
  <si>
    <t>Požární ucpávka 250/250 stěnou - PO dle specifikace v PD</t>
  </si>
  <si>
    <t>1510112994</t>
  </si>
  <si>
    <t>117</t>
  </si>
  <si>
    <t>7271120.R1</t>
  </si>
  <si>
    <t>Požární opláštění s ucpávkami potrubí stávajícího i nového 310/590/350 - PO dle specifikace v PD</t>
  </si>
  <si>
    <t>1378388370</t>
  </si>
  <si>
    <t>118</t>
  </si>
  <si>
    <t>2203220.R1</t>
  </si>
  <si>
    <t xml:space="preserve">Demontáž a zpětná odborná montáž požárního čidla pod zdvojenou podlahou </t>
  </si>
  <si>
    <t>231928658</t>
  </si>
  <si>
    <t>119</t>
  </si>
  <si>
    <t>2203320.R1</t>
  </si>
  <si>
    <t>Odborná dmtž a zpětná mtž samohasícího zařízení (vč. příslušné revize)</t>
  </si>
  <si>
    <t>-362160300</t>
  </si>
  <si>
    <t>SO 701_02 - Chlazení</t>
  </si>
  <si>
    <t>zař.č.1  -serverovna - zař.č.1  -serverovna</t>
  </si>
  <si>
    <t>zař.č.2 - Ostatní - zař.č.2 - Ostatní</t>
  </si>
  <si>
    <t>zař.č.1  -serverovna</t>
  </si>
  <si>
    <t>1-1A</t>
  </si>
  <si>
    <t>Chladící jednotka přesné klimatizace – v provedení dle podrobného popisu v TZ – část Výkaz</t>
  </si>
  <si>
    <t>-1556967751</t>
  </si>
  <si>
    <t>Pol1_1-1A</t>
  </si>
  <si>
    <t>Doplňující popis a příslušenství pro chl. jedn. – v provedení dle podrobného popisu v TZ – část Výkaz</t>
  </si>
  <si>
    <t>961993426</t>
  </si>
  <si>
    <t>1-2A</t>
  </si>
  <si>
    <t>Jednookruhový kondenzátor – v provedení dle podrobného popisu v TZ – část Výkaz</t>
  </si>
  <si>
    <t>2080819253</t>
  </si>
  <si>
    <t>1-1B</t>
  </si>
  <si>
    <t>333346716</t>
  </si>
  <si>
    <t>Pol1_1-1B</t>
  </si>
  <si>
    <t>-1292448758</t>
  </si>
  <si>
    <t>1-2B</t>
  </si>
  <si>
    <t>-361371982</t>
  </si>
  <si>
    <t>Pol2</t>
  </si>
  <si>
    <t>zprovoznění jednotky servisním technikem výrobce</t>
  </si>
  <si>
    <t>-1683653783</t>
  </si>
  <si>
    <t>Pol3</t>
  </si>
  <si>
    <t>nastěhování jednotky  z venkovního prostředí do prostoru serverovny ( rozměry cca 850x900x2000mm, hmotnost cca 360kg, dveře stávající šíře 900mm)</t>
  </si>
  <si>
    <t>1490333304</t>
  </si>
  <si>
    <t>Pol4</t>
  </si>
  <si>
    <t>Cu potrubí chladiva 2x22x1,5mm se chladírenskou tepelnou izolací tl.13mm a s UV ochranou, komunikační (modbus) kabel</t>
  </si>
  <si>
    <t>bm</t>
  </si>
  <si>
    <t>-17348833</t>
  </si>
  <si>
    <t>Pol5</t>
  </si>
  <si>
    <t>pojistný ventil DN15 + servisní ventilek</t>
  </si>
  <si>
    <t>kpl</t>
  </si>
  <si>
    <t>1060041942</t>
  </si>
  <si>
    <t>Pol6</t>
  </si>
  <si>
    <t>zkoušky, tlakování</t>
  </si>
  <si>
    <t>-1537557139</t>
  </si>
  <si>
    <t>Pol7</t>
  </si>
  <si>
    <t>náplň chladiva R410a</t>
  </si>
  <si>
    <t>-42992901</t>
  </si>
  <si>
    <t>Pol8</t>
  </si>
  <si>
    <t>doplnění oleje do systému</t>
  </si>
  <si>
    <t>l</t>
  </si>
  <si>
    <t>1003731968</t>
  </si>
  <si>
    <t>Pol9</t>
  </si>
  <si>
    <t>oplechování Cu potrubí ve venkovním prostředí Al plechem tl.0,6mm</t>
  </si>
  <si>
    <t>667330692</t>
  </si>
  <si>
    <t>Pol10</t>
  </si>
  <si>
    <t>požární ucpávky</t>
  </si>
  <si>
    <t>-832181058</t>
  </si>
  <si>
    <t>zař.č.2 - Ostatní</t>
  </si>
  <si>
    <t>Pol11</t>
  </si>
  <si>
    <t>Doprava zařízení</t>
  </si>
  <si>
    <t>570236670</t>
  </si>
  <si>
    <t>Pol12</t>
  </si>
  <si>
    <t>Přesuny do výšek, jeřáb</t>
  </si>
  <si>
    <t>2046916529</t>
  </si>
  <si>
    <t>Pol13</t>
  </si>
  <si>
    <t>Přesuny</t>
  </si>
  <si>
    <t>-851214180</t>
  </si>
  <si>
    <t>Pol14</t>
  </si>
  <si>
    <t>Příprava ke komplexnímu vyzkoušení, oživení a vyregulování zařízení</t>
  </si>
  <si>
    <t>hod</t>
  </si>
  <si>
    <t>1417204608</t>
  </si>
  <si>
    <t>Pol15</t>
  </si>
  <si>
    <t>Vypracování protokolu o proměření a vyregulování</t>
  </si>
  <si>
    <t>-1314712082</t>
  </si>
  <si>
    <t>Pol16</t>
  </si>
  <si>
    <t>Komplexní vyzkoušení zařízení</t>
  </si>
  <si>
    <t>-1348420421</t>
  </si>
  <si>
    <t>Pol17</t>
  </si>
  <si>
    <t>Zaškolení obsluhy</t>
  </si>
  <si>
    <t>370839525</t>
  </si>
  <si>
    <t>Pol18</t>
  </si>
  <si>
    <t>Vypracování provozních předpisů</t>
  </si>
  <si>
    <t>-1661084796</t>
  </si>
  <si>
    <t>Pol19</t>
  </si>
  <si>
    <t>Podpůrný střešní systém pod tepelně izolované Cu potrubí na střeše z UV odolného vulkanizovaného kaučuku a modulárních žárově pozinkovaných konstrukcí</t>
  </si>
  <si>
    <t>-1054113364</t>
  </si>
  <si>
    <t>Pol20</t>
  </si>
  <si>
    <t>Demontáž a ekologická likvidace stávající chladící jednotky serveru</t>
  </si>
  <si>
    <t>-230329310</t>
  </si>
  <si>
    <t>Pol21</t>
  </si>
  <si>
    <t>Demontáž a ekologická likvidace stávajícího suchého chladiče</t>
  </si>
  <si>
    <t>-2121915179</t>
  </si>
  <si>
    <t>Pol22</t>
  </si>
  <si>
    <t>Demontáž a uložení stávající kompletní jednotky split do skladu z prostoru serveru</t>
  </si>
  <si>
    <t>-1216473764</t>
  </si>
  <si>
    <t>Pol23</t>
  </si>
  <si>
    <t>Demontáž a ekologická likvidace stávajícího potrubí chladiva splitové jednotky serveru</t>
  </si>
  <si>
    <t>1132000728</t>
  </si>
  <si>
    <t>Pol24</t>
  </si>
  <si>
    <t>Demontáž a ekologická likvidace stávajícího ocelového potrubí DN50 s izolací a s příslušenstvím-viz. výkres 103</t>
  </si>
  <si>
    <t>-2020905515</t>
  </si>
  <si>
    <t>Pol25</t>
  </si>
  <si>
    <t>Vypustění systému chladící vody s nemrznoucí směsí, ekologická likvidace</t>
  </si>
  <si>
    <t>-751825283</t>
  </si>
  <si>
    <t>Pol26</t>
  </si>
  <si>
    <t>vypustění systému s R410a</t>
  </si>
  <si>
    <t>-392821482</t>
  </si>
  <si>
    <t>Pol27</t>
  </si>
  <si>
    <t>Související dodávky a práce nezahrnuté v ostatních položkách</t>
  </si>
  <si>
    <t>-34422627</t>
  </si>
  <si>
    <t>SO 701_03 - Rozvody ZTI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</si>
  <si>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</si>
  <si>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</si>
  <si>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</si>
  <si>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727 - Zdravotechnika - požární ochrana</t>
  </si>
  <si>
    <t>721</t>
  </si>
  <si>
    <t>Zdravotechnika - vnitřní kanalizace</t>
  </si>
  <si>
    <t>721171905</t>
  </si>
  <si>
    <t>Potrubí z PP vsazení odbočky do hrdla DN 110</t>
  </si>
  <si>
    <t>-493186768</t>
  </si>
  <si>
    <t>721171913</t>
  </si>
  <si>
    <t>Potrubí z PP propojení potrubí DN 50</t>
  </si>
  <si>
    <t>1575457786</t>
  </si>
  <si>
    <t>721174042</t>
  </si>
  <si>
    <t>Potrubí kanalizační z PP připojovací DN 40</t>
  </si>
  <si>
    <t>-1730754946</t>
  </si>
  <si>
    <t>721174043</t>
  </si>
  <si>
    <t>Potrubí kanalizační z PP připojovací DN 50</t>
  </si>
  <si>
    <t>-759846032</t>
  </si>
  <si>
    <t>721194104</t>
  </si>
  <si>
    <t>Vyvedení a upevnění odpadních výpustek DN 40</t>
  </si>
  <si>
    <t>2024342784</t>
  </si>
  <si>
    <t>998721101</t>
  </si>
  <si>
    <t>Přesun hmot tonážní pro vnitřní kanalizace v objektech v do 6 m</t>
  </si>
  <si>
    <t>-1738520905</t>
  </si>
  <si>
    <t>722</t>
  </si>
  <si>
    <t>Zdravotechnika - vnitřní vodovod</t>
  </si>
  <si>
    <t>722140199</t>
  </si>
  <si>
    <t>Tlaková flexibilní hadice Nerez 100 cm 3/4"x3/4</t>
  </si>
  <si>
    <t>339131745</t>
  </si>
  <si>
    <t>722171999</t>
  </si>
  <si>
    <t>Potrubí plastové PPR vsazení odbočky D přes 25 do 32 mm</t>
  </si>
  <si>
    <t>1213157130</t>
  </si>
  <si>
    <t>722174003</t>
  </si>
  <si>
    <t>Potrubí vodovodní plastové PPR svar polyfúze PN 16 D 25x3,5 mm</t>
  </si>
  <si>
    <t>-1700526497</t>
  </si>
  <si>
    <t>722181222</t>
  </si>
  <si>
    <t>Ochrana vodovodního potrubí přilepenými termoizolačními trubicemi z PE tl přes 6 do 9 mm DN přes 22 do 45 mm</t>
  </si>
  <si>
    <t>-1171187950</t>
  </si>
  <si>
    <t>722190401</t>
  </si>
  <si>
    <t>Vyvedení a upevnění výpustku DN do 25</t>
  </si>
  <si>
    <t>-1096402899</t>
  </si>
  <si>
    <t>722190901</t>
  </si>
  <si>
    <t>Uzavření nebo otevření vodovodního potrubí při opravách</t>
  </si>
  <si>
    <t>-1048995193</t>
  </si>
  <si>
    <t>722232044</t>
  </si>
  <si>
    <t>Kohout kulový přímý G 3/4" PN 42 do 185°C vnitřní závit</t>
  </si>
  <si>
    <t>250306206</t>
  </si>
  <si>
    <t>722239102</t>
  </si>
  <si>
    <t>Montáž armatur vodovodních se dvěma závity G 3/4"</t>
  </si>
  <si>
    <t>893882814</t>
  </si>
  <si>
    <t>722290226</t>
  </si>
  <si>
    <t>Zkouška těsnosti vodovodního potrubí závitového DN do 50</t>
  </si>
  <si>
    <t>-389724036</t>
  </si>
  <si>
    <t>998722101</t>
  </si>
  <si>
    <t>Přesun hmot tonážní pro vnitřní vodovod v objektech v do 6 m</t>
  </si>
  <si>
    <t>464170891</t>
  </si>
  <si>
    <t>725</t>
  </si>
  <si>
    <t>Zdravotechnika - zařizovací předměty</t>
  </si>
  <si>
    <t>725865599</t>
  </si>
  <si>
    <t>zápachová uzávěrka kondenzační DN40</t>
  </si>
  <si>
    <t>-631056848</t>
  </si>
  <si>
    <t>727</t>
  </si>
  <si>
    <t>Zdravotechnika - požární ochrana</t>
  </si>
  <si>
    <t>727212202</t>
  </si>
  <si>
    <t>Trubní ucpávka plastového potrubí bez izolace D 25 mm stěnou tl 150 mm požární odolnost EI 60</t>
  </si>
  <si>
    <t>263977302</t>
  </si>
  <si>
    <t>SO 701_04 - Elektroinstalace</t>
  </si>
  <si>
    <t xml:space="preserve">    741 - Elektroinstalace - silnoproud</t>
  </si>
  <si>
    <t xml:space="preserve">    742 - Elektroinstalace - slaboproud</t>
  </si>
  <si>
    <t xml:space="preserve">    46-M - Zemní práce při extr.mont.pracích</t>
  </si>
  <si>
    <t>741</t>
  </si>
  <si>
    <t>Elektroinstalace - silnoproud</t>
  </si>
  <si>
    <t>741110042</t>
  </si>
  <si>
    <t>Montáž trubka plastová ohebná D přes 23 do 35 mm uložená pevně</t>
  </si>
  <si>
    <t>1520506041</t>
  </si>
  <si>
    <t>https://podminky.urs.cz/item/CS_URS_2023_01/741110042</t>
  </si>
  <si>
    <t>34571156</t>
  </si>
  <si>
    <t>trubka elektroinstalační ohebná z PH, D 28,4/34,5mm</t>
  </si>
  <si>
    <t>-571484541</t>
  </si>
  <si>
    <t>741110062</t>
  </si>
  <si>
    <t>Montáž trubka plastová ohebná D přes 23 do 35 mm uložená pod omítku</t>
  </si>
  <si>
    <t>860647997</t>
  </si>
  <si>
    <t>https://podminky.urs.cz/item/CS_URS_2023_01/741110062</t>
  </si>
  <si>
    <t>34571073</t>
  </si>
  <si>
    <t>trubka elektroinstalační ohebná z PVC (EN) 2325</t>
  </si>
  <si>
    <t>1078655824</t>
  </si>
  <si>
    <t>741112061</t>
  </si>
  <si>
    <t>Montáž krabice přístrojová zapuštěná plastová kruhová</t>
  </si>
  <si>
    <t>-3397247</t>
  </si>
  <si>
    <t>https://podminky.urs.cz/item/CS_URS_2023_01/741112061</t>
  </si>
  <si>
    <t>34571451</t>
  </si>
  <si>
    <t>krabice pod omítku PVC přístrojová kruhová D 70mm hluboká</t>
  </si>
  <si>
    <t>-1666499672</t>
  </si>
  <si>
    <t>741120001</t>
  </si>
  <si>
    <t>Montáž vodič Cu izolovaný plný a laněný žíla 0,35-6 mm2 pod omítku (např. CY)</t>
  </si>
  <si>
    <t>-407890006</t>
  </si>
  <si>
    <t>https://podminky.urs.cz/item/CS_URS_2023_01/741120001</t>
  </si>
  <si>
    <t>34141027</t>
  </si>
  <si>
    <t>vodič propojovací flexibilní jádro Cu lanované izolace PVC 450/750V (H07V-K) 1x6mm2</t>
  </si>
  <si>
    <t>-1948114772</t>
  </si>
  <si>
    <t>741120101</t>
  </si>
  <si>
    <t>Montáž vodič Cu izolovaný plný a laněný s PVC pláštěm žíla 0,15-16 mm2 zatažený (např. CY, CHAH-V)</t>
  </si>
  <si>
    <t>287628794</t>
  </si>
  <si>
    <t>https://podminky.urs.cz/item/CS_URS_2023_01/741120101</t>
  </si>
  <si>
    <t>34141029</t>
  </si>
  <si>
    <t>vodič propojovací flexibilní jádro Cu lanované izolace PVC 450/750V (H07V-K) 1x16mm2</t>
  </si>
  <si>
    <t>2074854915</t>
  </si>
  <si>
    <t>741122122</t>
  </si>
  <si>
    <t>Montáž kabel Cu plný kulatý žíla 3x1,5 až 6 mm2 zatažený v trubkách (např. CYKY)</t>
  </si>
  <si>
    <t>694383432</t>
  </si>
  <si>
    <t>https://podminky.urs.cz/item/CS_URS_2023_01/741122122</t>
  </si>
  <si>
    <t>34111036</t>
  </si>
  <si>
    <t>kabel instalační jádro Cu plné izolace PVC plášť PVC 450/750V (CYKY) 3x2,5mm2</t>
  </si>
  <si>
    <t>1139929117</t>
  </si>
  <si>
    <t>741122233</t>
  </si>
  <si>
    <t>Montáž kabel Cu plný kulatý žíla 5x10 mm2 uložený volně (např. CYKY)</t>
  </si>
  <si>
    <t>-1075667980</t>
  </si>
  <si>
    <t>https://podminky.urs.cz/item/CS_URS_2023_01/741122233</t>
  </si>
  <si>
    <t>34113034</t>
  </si>
  <si>
    <t>kabel instalační jádro Cu plné izolace PVC plášť PVC 450/750V (CYKY) 5x10mm2</t>
  </si>
  <si>
    <t>1178412513</t>
  </si>
  <si>
    <t>741128003</t>
  </si>
  <si>
    <t>Ostatní práce při montáži vodičů a kabelů - svazkování žil</t>
  </si>
  <si>
    <t>1228148769</t>
  </si>
  <si>
    <t>https://podminky.urs.cz/item/CS_URS_2023_01/741128003</t>
  </si>
  <si>
    <t>741130001</t>
  </si>
  <si>
    <t>Ukončení vodič izolovaný do 2,5 mm2 v rozváděči nebo na přístroji</t>
  </si>
  <si>
    <t>1383206647</t>
  </si>
  <si>
    <t>https://podminky.urs.cz/item/CS_URS_2023_01/741130001</t>
  </si>
  <si>
    <t>741130003</t>
  </si>
  <si>
    <t>Ukončení vodič izolovaný do 4 mm2 v rozváděči nebo na přístroji</t>
  </si>
  <si>
    <t>-918323661</t>
  </si>
  <si>
    <t>https://podminky.urs.cz/item/CS_URS_2023_01/741130003</t>
  </si>
  <si>
    <t>741130004</t>
  </si>
  <si>
    <t>Ukončení vodič izolovaný do 6 mm2 v rozváděči nebo na přístroji</t>
  </si>
  <si>
    <t>-1583619595</t>
  </si>
  <si>
    <t>https://podminky.urs.cz/item/CS_URS_2023_01/741130004</t>
  </si>
  <si>
    <t>741130005</t>
  </si>
  <si>
    <t>Ukončení vodič izolovaný do 10 mm2 v rozváděči nebo na přístroji</t>
  </si>
  <si>
    <t>843005968</t>
  </si>
  <si>
    <t>https://podminky.urs.cz/item/CS_URS_2023_01/741130005</t>
  </si>
  <si>
    <t>741130021</t>
  </si>
  <si>
    <t>Ukončení vodič izolovaný do 2,5 mm2 na svorkovnici</t>
  </si>
  <si>
    <t>-927126789</t>
  </si>
  <si>
    <t>https://podminky.urs.cz/item/CS_URS_2023_01/741130021</t>
  </si>
  <si>
    <t>741210001</t>
  </si>
  <si>
    <t>Montáž rozvodnice oceloplechová nebo plastová běžná do 20 kg</t>
  </si>
  <si>
    <t>-249000670</t>
  </si>
  <si>
    <t>https://podminky.urs.cz/item/CS_URS_2023_01/741210001</t>
  </si>
  <si>
    <t>R11021</t>
  </si>
  <si>
    <t>rozvodnice nástěnná, plné dveře, IP65, 3 modul jed., vč. N/pE</t>
  </si>
  <si>
    <t>1675898700</t>
  </si>
  <si>
    <t>35889522</t>
  </si>
  <si>
    <t>svodič přepětí - výměnný modul, 400V, varistor</t>
  </si>
  <si>
    <t>1798407425</t>
  </si>
  <si>
    <t>741320101</t>
  </si>
  <si>
    <t>Montáž jističů jednopólových nn do 25 A bez krytu se zapojením vodičů</t>
  </si>
  <si>
    <t>-104446226</t>
  </si>
  <si>
    <t>https://podminky.urs.cz/item/CS_URS_2023_01/741320101</t>
  </si>
  <si>
    <t>35822114</t>
  </si>
  <si>
    <t>jistič 1-pólový 6 A vypínací charakteristika C vypínací schopnost 10 kA</t>
  </si>
  <si>
    <t>-1156443377</t>
  </si>
  <si>
    <t>741410063</t>
  </si>
  <si>
    <t>Montáž pospojování ochranné plášť kabelu s konstrukcí</t>
  </si>
  <si>
    <t>-215885650</t>
  </si>
  <si>
    <t>https://podminky.urs.cz/item/CS_URS_2023_01/741410063</t>
  </si>
  <si>
    <t>741420001</t>
  </si>
  <si>
    <t>Montáž drát nebo lano hromosvodné svodové D do 10 mm s podpěrou</t>
  </si>
  <si>
    <t>679743397</t>
  </si>
  <si>
    <t>https://podminky.urs.cz/item/CS_URS_2023_01/741420001</t>
  </si>
  <si>
    <t>35441072</t>
  </si>
  <si>
    <t>drát D 8mm FeZn pro hromosvod</t>
  </si>
  <si>
    <t>29888249</t>
  </si>
  <si>
    <t>35442270</t>
  </si>
  <si>
    <t>podpěra vedení na ploché střechy pr. 140mm, plastový zámek, výška vedení 100mm, plast s betonem, 1 kg</t>
  </si>
  <si>
    <t>-651984653</t>
  </si>
  <si>
    <t>741420021</t>
  </si>
  <si>
    <t>Montáž svorka hromosvodná se 2 šrouby</t>
  </si>
  <si>
    <t>-1269016251</t>
  </si>
  <si>
    <t>https://podminky.urs.cz/item/CS_URS_2023_01/741420021</t>
  </si>
  <si>
    <t>35441885</t>
  </si>
  <si>
    <t>svorka spojovací pro lano D 8-10mm</t>
  </si>
  <si>
    <t>992225179</t>
  </si>
  <si>
    <t>741430005</t>
  </si>
  <si>
    <t>Montáž tyč jímací délky do 3 m na stojan</t>
  </si>
  <si>
    <t>-623033488</t>
  </si>
  <si>
    <t>https://podminky.urs.cz/item/CS_URS_2023_01/741430005</t>
  </si>
  <si>
    <t>35441061</t>
  </si>
  <si>
    <t>tyč jímací s kovaným hrotem 2000mm FeZn</t>
  </si>
  <si>
    <t>506929088</t>
  </si>
  <si>
    <t>35442181</t>
  </si>
  <si>
    <t>stojan pro jímací tyč s rovným koncem, FeZn, s plastbetonovými podpěrami, pro jímač do 2000mm - rozpětí podpěr 350mm</t>
  </si>
  <si>
    <t>777329791</t>
  </si>
  <si>
    <t>35441860</t>
  </si>
  <si>
    <t>svorka FeZn k jímací tyči - 4 šrouby</t>
  </si>
  <si>
    <t>1535599074</t>
  </si>
  <si>
    <t>741810002</t>
  </si>
  <si>
    <t>Celková prohlídka elektrického rozvodu a zařízení přes 100 000 do 500 000,- Kč</t>
  </si>
  <si>
    <t>-566513795</t>
  </si>
  <si>
    <t>https://podminky.urs.cz/item/CS_URS_2023_01/741810002</t>
  </si>
  <si>
    <t>741910321</t>
  </si>
  <si>
    <t>Montáž rošt a lávka typová ostatní šířky do 400 mm</t>
  </si>
  <si>
    <t>2113878378</t>
  </si>
  <si>
    <t>https://podminky.urs.cz/item/CS_URS_2023_01/741910321</t>
  </si>
  <si>
    <t>R1000291831</t>
  </si>
  <si>
    <t>35X100 ŽLAB KABELOVÝ DRÁTĚNÝ</t>
  </si>
  <si>
    <t>-1305233789</t>
  </si>
  <si>
    <t>R1000292820</t>
  </si>
  <si>
    <t>35X100  ZÁVĚS STŘEDOVÝ PRO DZ</t>
  </si>
  <si>
    <t>1644329067</t>
  </si>
  <si>
    <t>R1000111788</t>
  </si>
  <si>
    <t>Závitová tyč 8 mm/1 m</t>
  </si>
  <si>
    <t>-952548051</t>
  </si>
  <si>
    <t>741920245</t>
  </si>
  <si>
    <t>Ucpávka prostupu tmelem samostatného kabelu do D 21 mm stěnou tl do 100 mm požární odolnost EI 90</t>
  </si>
  <si>
    <t>-180329956</t>
  </si>
  <si>
    <t>https://podminky.urs.cz/item/CS_URS_2023_01/741920245</t>
  </si>
  <si>
    <t>R741210002</t>
  </si>
  <si>
    <t>Úprava rozvodnice oceloplechová RH dle schema D 1.4.1</t>
  </si>
  <si>
    <t>-1219389976</t>
  </si>
  <si>
    <t>RMAT0001</t>
  </si>
  <si>
    <t>rozvodnice RH - úprava+doplnění dle schema zapojení D 1.4.1</t>
  </si>
  <si>
    <t>1015131170</t>
  </si>
  <si>
    <t>741310411</t>
  </si>
  <si>
    <t>Montáž spínač tří/čtyřpólový nástěnný do 16 A venkovní nebo mokré se zapojením vodičů</t>
  </si>
  <si>
    <t>915133439</t>
  </si>
  <si>
    <t>https://podminky.urs.cz/item/CS_URS_2023_01/741310411</t>
  </si>
  <si>
    <t>R3530371</t>
  </si>
  <si>
    <t>Spínač trojpólový stiskací, 16 A, 400 V, IP43, nástěnný</t>
  </si>
  <si>
    <t>-1520113591</t>
  </si>
  <si>
    <t>741316813</t>
  </si>
  <si>
    <t>Demontáž zásuvek domovních normální prostředí do 16A zapuštěných bezšroubových se zachováním funkčnosti 2P+PE</t>
  </si>
  <si>
    <t>1889281934</t>
  </si>
  <si>
    <t>https://podminky.urs.cz/item/CS_URS_2023_01/741316813</t>
  </si>
  <si>
    <t>741313001</t>
  </si>
  <si>
    <t>Montáž zásuvka (polo)zapuštěná bezšroubové připojení 2P+PE se zapojením vodičů</t>
  </si>
  <si>
    <t>-74285653</t>
  </si>
  <si>
    <t>https://podminky.urs.cz/item/CS_URS_2023_01/741313001</t>
  </si>
  <si>
    <t>742</t>
  </si>
  <si>
    <t>Elektroinstalace - slaboproud</t>
  </si>
  <si>
    <t>742210121</t>
  </si>
  <si>
    <t>Montáž hlásiče automatického bodového</t>
  </si>
  <si>
    <t>490736333</t>
  </si>
  <si>
    <t>https://podminky.urs.cz/item/CS_URS_2023_01/742210121</t>
  </si>
  <si>
    <t>742210821</t>
  </si>
  <si>
    <t>Demontáž hlásiče automatického bodového</t>
  </si>
  <si>
    <t>-687666324</t>
  </si>
  <si>
    <t>https://podminky.urs.cz/item/CS_URS_2023_01/742210821</t>
  </si>
  <si>
    <t>218100001</t>
  </si>
  <si>
    <t>Odpojení vodičů z rozváděče nebo přístroje průřezu žíly do 2,5 mm2</t>
  </si>
  <si>
    <t>-179967954</t>
  </si>
  <si>
    <t>https://podminky.urs.cz/item/CS_URS_2023_01/218100001</t>
  </si>
  <si>
    <t>218100004</t>
  </si>
  <si>
    <t>Odpojení vodičů z rozváděče nebo přístroje průřezu žíly do 25 mm2</t>
  </si>
  <si>
    <t>1907501947</t>
  </si>
  <si>
    <t>https://podminky.urs.cz/item/CS_URS_2023_01/218100004</t>
  </si>
  <si>
    <t>218100013</t>
  </si>
  <si>
    <t>Odpojení vodičů z rozváděče nebo přístroje průřezu žíly do 4 mm2</t>
  </si>
  <si>
    <t>130933470</t>
  </si>
  <si>
    <t>https://podminky.urs.cz/item/CS_URS_2023_01/218100013</t>
  </si>
  <si>
    <t>218220002</t>
  </si>
  <si>
    <t>Demontáž uzemňovacích vedení vodičů FeZn upevněného na povrchu drátem nebo lanem do průměru 10 mm</t>
  </si>
  <si>
    <t>-1955545227</t>
  </si>
  <si>
    <t>https://podminky.urs.cz/item/CS_URS_2023_01/218220002</t>
  </si>
  <si>
    <t>46-M</t>
  </si>
  <si>
    <t>Zemní práce při extr.mont.pracích</t>
  </si>
  <si>
    <t>468094112</t>
  </si>
  <si>
    <t>Vyvrtání otvorů pro elektroinstalační krabice ve stěnách z cihel hloubky přes 6 do 9 cm</t>
  </si>
  <si>
    <t>1572241975</t>
  </si>
  <si>
    <t>https://podminky.urs.cz/item/CS_URS_2023_01/468094112</t>
  </si>
  <si>
    <t>34572332</t>
  </si>
  <si>
    <t>páska stahovací kabelová 12,6x500mm</t>
  </si>
  <si>
    <t>100 kus</t>
  </si>
  <si>
    <t>-1829654188</t>
  </si>
  <si>
    <t>468111112</t>
  </si>
  <si>
    <t>Frézování drážek pro vodiče ve stěnách z cihel do 5x5 cm</t>
  </si>
  <si>
    <t>-855717821</t>
  </si>
  <si>
    <t>https://podminky.urs.cz/item/CS_URS_2023_01/468111112</t>
  </si>
  <si>
    <t>SO 999 - VRN</t>
  </si>
  <si>
    <t>HZS - Hodinové zúčtovací sazby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</si>
  <si>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</si>
  <si>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</si>
  <si>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</si>
  <si>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VRN6 - Územní vlivy</t>
  </si>
  <si>
    <t xml:space="preserve">    VRN7 - Provozní vlivy</t>
  </si>
  <si>
    <t xml:space="preserve">    VRN8 - Přesun stavebních kapacit</t>
  </si>
  <si>
    <t xml:space="preserve">    VRN9 - Ostatní náklady</t>
  </si>
  <si>
    <t>HZS</t>
  </si>
  <si>
    <t>Hodinové zúčtovací sazby</t>
  </si>
  <si>
    <t>HZS4132.R1</t>
  </si>
  <si>
    <t xml:space="preserve">práce autojeřábu vč. strojníka </t>
  </si>
  <si>
    <t>512</t>
  </si>
  <si>
    <t>-338733301</t>
  </si>
  <si>
    <t>Vedlejší rozpočtové náklady</t>
  </si>
  <si>
    <t>VRN1</t>
  </si>
  <si>
    <t>Průzkumné, geodetické a projektové práce</t>
  </si>
  <si>
    <t>0132540.R1</t>
  </si>
  <si>
    <t>Dílenská dokumentace</t>
  </si>
  <si>
    <t>1024</t>
  </si>
  <si>
    <t>208236749</t>
  </si>
  <si>
    <t>VRN3</t>
  </si>
  <si>
    <t>Zařízení staveniště</t>
  </si>
  <si>
    <t>034103000</t>
  </si>
  <si>
    <t>Oplocení staveniště</t>
  </si>
  <si>
    <t>-1594822548</t>
  </si>
  <si>
    <t>https://podminky.urs.cz/item/CS_URS_2023_01/034103000</t>
  </si>
  <si>
    <t>035103001</t>
  </si>
  <si>
    <t>Pronájem ploch</t>
  </si>
  <si>
    <t>1450156374</t>
  </si>
  <si>
    <t>https://podminky.urs.cz/item/CS_URS_2023_01/035103001</t>
  </si>
  <si>
    <t>039103000</t>
  </si>
  <si>
    <t>Rozebrání, bourání a odvoz zařízení staveniště</t>
  </si>
  <si>
    <t>1392710754</t>
  </si>
  <si>
    <t>https://podminky.urs.cz/item/CS_URS_2023_01/039103000</t>
  </si>
  <si>
    <t>VRN6</t>
  </si>
  <si>
    <t>Územní vlivy</t>
  </si>
  <si>
    <t>063303000</t>
  </si>
  <si>
    <t>Práce ve výškách, v hloubkách</t>
  </si>
  <si>
    <t>-1253217861</t>
  </si>
  <si>
    <t>https://podminky.urs.cz/item/CS_URS_2023_01/063303000</t>
  </si>
  <si>
    <t>VRN7</t>
  </si>
  <si>
    <t>Provozní vlivy</t>
  </si>
  <si>
    <t>071103000</t>
  </si>
  <si>
    <t>Provoz investora</t>
  </si>
  <si>
    <t>-781905077</t>
  </si>
  <si>
    <t>https://podminky.urs.cz/item/CS_URS_2023_01/071103000</t>
  </si>
  <si>
    <t>VRN8</t>
  </si>
  <si>
    <t>Přesun stavebních kapacit</t>
  </si>
  <si>
    <t>0811030.R1</t>
  </si>
  <si>
    <t>Denní doprava pracovníků a nářadí na pracoviště</t>
  </si>
  <si>
    <t>dny</t>
  </si>
  <si>
    <t>-787432979</t>
  </si>
  <si>
    <t>VRN9</t>
  </si>
  <si>
    <t>Ostatní náklady</t>
  </si>
  <si>
    <t>094103000</t>
  </si>
  <si>
    <t>Náklady na plánované vyklizení objektu</t>
  </si>
  <si>
    <t>hod.</t>
  </si>
  <si>
    <t>168480348</t>
  </si>
  <si>
    <t>https://podminky.urs.cz/item/CS_URS_2023_01/094103000</t>
  </si>
  <si>
    <t>SO 701_05 - Výměna vstupních dveří - rozšíření</t>
  </si>
  <si>
    <t>Machatý Petr</t>
  </si>
  <si>
    <t xml:space="preserve">    4 - Vodorovné konstrukce</t>
  </si>
  <si>
    <t xml:space="preserve">    777 - Podlahy lité</t>
  </si>
  <si>
    <t>317234410</t>
  </si>
  <si>
    <t>Vyzdívka mezi nosníky z cihel pálených na MC</t>
  </si>
  <si>
    <t>-443803355</t>
  </si>
  <si>
    <t>3173181.R1</t>
  </si>
  <si>
    <t>Tlaková zóna ocelových překladů z betonu tř. C 16/20 tl. 5 cm</t>
  </si>
  <si>
    <t>223104034</t>
  </si>
  <si>
    <t>3173181.R2</t>
  </si>
  <si>
    <t xml:space="preserve">Vyklínování HEB profilů ocelovými plechy </t>
  </si>
  <si>
    <t>1191796110</t>
  </si>
  <si>
    <t>317944323</t>
  </si>
  <si>
    <t>Válcované nosníky č.14 až 22 dodatečně osazované do připravených otvorů</t>
  </si>
  <si>
    <t>-193738488</t>
  </si>
  <si>
    <t>346244381</t>
  </si>
  <si>
    <t>Plentování jednostranné v do 200 mm válcovaných nosníků cihlami</t>
  </si>
  <si>
    <t>-1776997314</t>
  </si>
  <si>
    <t>Vodorovné konstrukce</t>
  </si>
  <si>
    <t>413232221</t>
  </si>
  <si>
    <t>Zazdívka zhlaví válcovaných nosníků v přes 150 do 300 mm</t>
  </si>
  <si>
    <t>-279193924</t>
  </si>
  <si>
    <t>612325223</t>
  </si>
  <si>
    <t>Vápenocementová štuková omítka malých ploch přes 0,25 do 1 m2 na stěnách</t>
  </si>
  <si>
    <t>-236221687</t>
  </si>
  <si>
    <t>612325302</t>
  </si>
  <si>
    <t>Vápenocementová štuková omítka ostění nebo nadpraží</t>
  </si>
  <si>
    <t>-1295889597</t>
  </si>
  <si>
    <t>6223851.R1</t>
  </si>
  <si>
    <t>Tenkovrstvá minerální omítka malých ploch přes 4 m2 na stěnách - vnější</t>
  </si>
  <si>
    <t>-1205322731</t>
  </si>
  <si>
    <t>632451421</t>
  </si>
  <si>
    <t>Doplnění cementového potěru hlazeného pl do 1 m2 tl přes 10 do 20 mm</t>
  </si>
  <si>
    <t>570476060</t>
  </si>
  <si>
    <t>-1323190136</t>
  </si>
  <si>
    <t>Lešení pomocné pracovní pro objekty pozemních staveb pro zatížení do 150 kg/m2, o výšce lešeňové podlahy do 1,9 m</t>
  </si>
  <si>
    <t>-1455394192</t>
  </si>
  <si>
    <t>Vyčištění budov nebo objektů před předáním do užívání budov bytové nebo občanské výstavby, světlé výšky podlaží do 4 m</t>
  </si>
  <si>
    <t>962032231</t>
  </si>
  <si>
    <t>Bourání zdiva z cihel pálených nebo vápenopískových na MV nebo MVC přes 1 m3</t>
  </si>
  <si>
    <t>110774441</t>
  </si>
  <si>
    <t>974031285</t>
  </si>
  <si>
    <t>Vysekání rýh ve zdivu cihelném u stropu hl do 300 mm š do 200 mm</t>
  </si>
  <si>
    <t>-847639054</t>
  </si>
  <si>
    <t>974031289</t>
  </si>
  <si>
    <t>Příplatek k vysekání rýh ve zdivu cihelném u stropu hl do 300 mm ZKD 100 mm š rýhy</t>
  </si>
  <si>
    <t>-1666466997</t>
  </si>
  <si>
    <t>975121111</t>
  </si>
  <si>
    <t>Zřízení jednořadého podchycení konstrukcí systémovými samostatnými stojkami v do 4 m zatížení do 750 kg/m</t>
  </si>
  <si>
    <t>1228917483</t>
  </si>
  <si>
    <t>975121112</t>
  </si>
  <si>
    <t>Příplatek k jednořadému podchycení konstrukcí systémovými samostatnými stojkami v do 4 m zatížení do 750 kg/m za první a ZKD den použití</t>
  </si>
  <si>
    <t>-1001959657</t>
  </si>
  <si>
    <t>975121113</t>
  </si>
  <si>
    <t>Odstranění jednořadého podchycení konstrukcí systémovými samostatnými stojkami v do 4 m zatížení do 750 kg/m</t>
  </si>
  <si>
    <t>2002864492</t>
  </si>
  <si>
    <t>977312111</t>
  </si>
  <si>
    <t>Řezání stávajících betonových mazanin vyztužených hl do 50 mm</t>
  </si>
  <si>
    <t>1994866051</t>
  </si>
  <si>
    <t>997013211</t>
  </si>
  <si>
    <t>Vnitrostaveništní doprava suti a vybouraných hmot pro budovy v do 6 m ručně</t>
  </si>
  <si>
    <t>1875526271</t>
  </si>
  <si>
    <t>Vnitrostaveništní doprava suti a vybouraných hmot vodorovně do 50 m svisle ručně pro budovy a haly výšky do 6 m</t>
  </si>
  <si>
    <t>-288943257</t>
  </si>
  <si>
    <t>Odvoz suti a vybouraných hmot na skládku nebo meziskládku se složením, na vzdálenost do 1 km</t>
  </si>
  <si>
    <t>1975034016</t>
  </si>
  <si>
    <t>Odvoz suti a vybouraných hmot na skládku nebo meziskládku se složením, na vzdálenost Příplatek k ceně za každý další i započatý 1 km přes 1 km</t>
  </si>
  <si>
    <t>997013863</t>
  </si>
  <si>
    <t>Poplatek za uložení stavebního odpadu na recyklační skládce (skládkovné) cihelného kód odpadu 17 01 02</t>
  </si>
  <si>
    <t>716325396</t>
  </si>
  <si>
    <t>-1088379305</t>
  </si>
  <si>
    <t>998018001</t>
  </si>
  <si>
    <t>Přesun hmot ruční pro budovy v do 6 m</t>
  </si>
  <si>
    <t>1929802310</t>
  </si>
  <si>
    <t>Přesun hmot pro budovy občanské výstavby, bydlení, výrobu a služby ruční - bez užití mechanizace vodorovná dopravní vzdálenost do 100 m pro budovy s jakoukoliv nosnou konstrukcí výšky do 6 m</t>
  </si>
  <si>
    <t>7413148.R2</t>
  </si>
  <si>
    <t>Magnet - čidlo otevření, na zárubni a křídle dveří bude odpojeno od stávajících dveří. Nově bude vytažena kabeláž z krabice KU68 - dle specifikace v PD</t>
  </si>
  <si>
    <t>-82385706</t>
  </si>
  <si>
    <t>7413148.R3</t>
  </si>
  <si>
    <t>Demontáž pohybového čidla, jeho uskladnění a zpětná montáž - dle specifikace v PD</t>
  </si>
  <si>
    <t>-1002991223</t>
  </si>
  <si>
    <t>7413148.R4</t>
  </si>
  <si>
    <t>Vypínač osa 1170mm nad podlahou bude odpojen a přesunut na nové místo, vč. rozvodů - dle specifikace v PD</t>
  </si>
  <si>
    <t>1182989227</t>
  </si>
  <si>
    <t>7413148.R5</t>
  </si>
  <si>
    <t>Nozouvé osvětlení 260/100, osa 2000mm nad podlahou bude odpojeno a přesunuto na nové místo, vč. rozvodů - dle specifikace v PD</t>
  </si>
  <si>
    <t>-1788430310</t>
  </si>
  <si>
    <t>7413148.R6</t>
  </si>
  <si>
    <t>Požární hlášič 135/135 mm, osa 1300 mm nad podlahou bude odpojen a přesunut na nové místo, vč. rozvodů - dle specifikace v PD</t>
  </si>
  <si>
    <t>292774977</t>
  </si>
  <si>
    <t>7413148.R7</t>
  </si>
  <si>
    <t>D+M exteriérové svítidlo nástěnné asymetrické (viz. příloha TZ), napojení na stáv. vývod stropního svítidla stáv. stříšky (vč. úpravy stávající kabeláže - zkrácení, prodl. nebo spojkování, apod. - dle specifikace v PD</t>
  </si>
  <si>
    <t>-1982221317</t>
  </si>
  <si>
    <t>7413748.R1</t>
  </si>
  <si>
    <t>Demontáž svítidla na stávajícím podhledu stříšky u vstupu, kabely použity na nové fasádní svítidlo - dle specifikace v PD</t>
  </si>
  <si>
    <t>-1391542198</t>
  </si>
  <si>
    <t>SDK stěna provizorní pro zamezení prašnosti - dle specifikace v PD vč. geotextilie - Mtž a zpětná dmtž vč. likvidace</t>
  </si>
  <si>
    <t>230042275</t>
  </si>
  <si>
    <t>998763401</t>
  </si>
  <si>
    <t>Přesun hmot procentní pro sádrokartonové konstrukce v objektech v do 6 m</t>
  </si>
  <si>
    <t>450797022</t>
  </si>
  <si>
    <t>Přesun hmot pro konstrukce montované z desek stanovený procentní sazbou (%) z ceny vodorovná dopravní vzdálenost do 50 m v objektech výšky do 6 m</t>
  </si>
  <si>
    <t>7676328.R1</t>
  </si>
  <si>
    <t>Demontáž stávajících hliníkových dveří pl do 6 m2</t>
  </si>
  <si>
    <t>-1164599876</t>
  </si>
  <si>
    <t>7676402.R1</t>
  </si>
  <si>
    <t>Dodávka + montáž dveří hliníkových vchodových dvoukřídlových - dle specifikace v PD</t>
  </si>
  <si>
    <t>-1157216909</t>
  </si>
  <si>
    <t>7678938.R1</t>
  </si>
  <si>
    <t>Demontáž stříšek nad vstupy vč. nosné kce a výplně</t>
  </si>
  <si>
    <t>112058074</t>
  </si>
  <si>
    <t>7678938.R2</t>
  </si>
  <si>
    <t>Demontáž bočních stěn u vstupů vč. nosné kce a výplně</t>
  </si>
  <si>
    <t>1516381200</t>
  </si>
  <si>
    <t>998767201</t>
  </si>
  <si>
    <t>Přesun hmot procentní pro zámečnické konstrukce v objektech v do 6 m</t>
  </si>
  <si>
    <t>1990345083</t>
  </si>
  <si>
    <t>Přesun hmot pro zámečnické konstrukce stanovený procentní sazbou (%) z ceny vodorovná dopravní vzdálenost do 50 m v objektech výšky do 6 m</t>
  </si>
  <si>
    <t>777</t>
  </si>
  <si>
    <t>Podlahy lité</t>
  </si>
  <si>
    <t>777111121</t>
  </si>
  <si>
    <t>Ruční broušení podkladu před provedením lité podlahy</t>
  </si>
  <si>
    <t>-1162100795</t>
  </si>
  <si>
    <t>777111123</t>
  </si>
  <si>
    <t>Strojní broušení podkladu před provedením lité podlahy</t>
  </si>
  <si>
    <t>1254255258</t>
  </si>
  <si>
    <t>998777201</t>
  </si>
  <si>
    <t>Přesun hmot procentní pro podlahy lité v objektech v do 6 m</t>
  </si>
  <si>
    <t>1800718401</t>
  </si>
  <si>
    <t>6339921.R1</t>
  </si>
  <si>
    <t xml:space="preserve">Odmaštění betonových podlah </t>
  </si>
  <si>
    <t>1504863319</t>
  </si>
  <si>
    <t>783000111</t>
  </si>
  <si>
    <t>Ochrana svislých ploch při provádění nátěrů olepením páskou nebo fólií</t>
  </si>
  <si>
    <t>-2121213890</t>
  </si>
  <si>
    <t>58124840</t>
  </si>
  <si>
    <t>páska malířská z PVC a UV odolná (7 dnů) do š 50mm</t>
  </si>
  <si>
    <t>597558882</t>
  </si>
  <si>
    <t>páska malířská z PVC a UV odolná (7 dnů) do š 40mm</t>
  </si>
  <si>
    <t>783901453</t>
  </si>
  <si>
    <t>Vysátí betonových podlah před provedením nátěru</t>
  </si>
  <si>
    <t>1915748243</t>
  </si>
  <si>
    <t>7839015.R1</t>
  </si>
  <si>
    <t>Omytí vodou betonových podlah před provedením nátěru</t>
  </si>
  <si>
    <t>-647095615</t>
  </si>
  <si>
    <t>783933151</t>
  </si>
  <si>
    <t>Penetrační epoxidový nátěr hladkých betonových podlah</t>
  </si>
  <si>
    <t>-1095837793</t>
  </si>
  <si>
    <t>783937163</t>
  </si>
  <si>
    <t>Krycí dvojnásobný epoxidový rozpouštědlový nátěr betonové podlahy</t>
  </si>
  <si>
    <t>1470517559</t>
  </si>
  <si>
    <t>783997151</t>
  </si>
  <si>
    <t>Příplatek k cenám krycího nátěru betonové podlahy za protiskluznou úpravu</t>
  </si>
  <si>
    <t>706865946</t>
  </si>
  <si>
    <t>-1315223986</t>
  </si>
  <si>
    <t>784121001</t>
  </si>
  <si>
    <t>Oškrabání malby v mísnostech v do 3,80 m</t>
  </si>
  <si>
    <t>-2138510810</t>
  </si>
  <si>
    <t>Oškrabání malby v místnostech výšky do 3,80 m</t>
  </si>
  <si>
    <t>784121011</t>
  </si>
  <si>
    <t>Rozmývání podkladu po oškrabání malby v místnostech v do 3,80 m</t>
  </si>
  <si>
    <t>-10327648</t>
  </si>
  <si>
    <t>Rozmývání podkladu po oškrabání malby v místnostech výšky do 3,80 m</t>
  </si>
  <si>
    <t>784171101</t>
  </si>
  <si>
    <t>Zakrytí vnitřních podlah včetně pozdějšího odkrytí</t>
  </si>
  <si>
    <t>-997149167</t>
  </si>
  <si>
    <t>28323156</t>
  </si>
  <si>
    <t>fólie pro malířské potřeby zakrývací tl 41µ 4x5m</t>
  </si>
  <si>
    <t>-1816408969</t>
  </si>
  <si>
    <t>784171111</t>
  </si>
  <si>
    <t>Zakrytí vnitřních ploch stěn v místnostech v do 3,80 m</t>
  </si>
  <si>
    <t>-732932919</t>
  </si>
  <si>
    <t>1523667318</t>
  </si>
  <si>
    <t>-369139878</t>
  </si>
  <si>
    <t>Penetrace podkladu jednonásobná základní akrylátová bezbarvá v místnostech výšky do 3,80 m</t>
  </si>
  <si>
    <t>Dvojnásobné bílé malby ze směsí za mokra výborně otěruvzdorných v místnostech výšky do 3,80 m</t>
  </si>
  <si>
    <t>853282261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</si>
</sst>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5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5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5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6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7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5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9" fillId="0" borderId="14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0" fontId="20" fillId="4" borderId="8" xfId="0" applyFont="1" applyFill="1" applyBorder="1" applyAlignment="1" applyProtection="1">
      <alignment horizontal="left" vertical="center"/>
      <protection/>
    </xf>
    <xf numFmtId="0" fontId="20" fillId="4" borderId="0" xfId="0" applyFont="1" applyFill="1" applyAlignment="1" applyProtection="1">
      <alignment horizontal="center" vertical="center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8" fillId="0" borderId="14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7" fillId="0" borderId="14" xfId="0" applyNumberFormat="1" applyFont="1" applyBorder="1" applyAlignment="1" applyProtection="1">
      <alignment vertical="center"/>
      <protection/>
    </xf>
    <xf numFmtId="4" fontId="27" fillId="0" borderId="0" xfId="0" applyNumberFormat="1" applyFont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vertical="center"/>
      <protection/>
    </xf>
    <xf numFmtId="4" fontId="27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166" fontId="27" fillId="0" borderId="20" xfId="0" applyNumberFormat="1" applyFont="1" applyBorder="1" applyAlignment="1" applyProtection="1">
      <alignment vertical="center"/>
      <protection/>
    </xf>
    <xf numFmtId="4" fontId="27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1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0" fillId="4" borderId="0" xfId="0" applyFont="1" applyFill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6" xfId="0" applyFont="1" applyFill="1" applyBorder="1" applyAlignment="1" applyProtection="1">
      <alignment horizontal="center" vertical="center" wrapText="1"/>
      <protection/>
    </xf>
    <xf numFmtId="0" fontId="20" fillId="4" borderId="17" xfId="0" applyFont="1" applyFill="1" applyBorder="1" applyAlignment="1" applyProtection="1">
      <alignment horizontal="center" vertical="center" wrapText="1"/>
      <protection/>
    </xf>
    <xf numFmtId="0" fontId="20" fillId="4" borderId="18" xfId="0" applyFont="1" applyFill="1" applyBorder="1" applyAlignment="1" applyProtection="1">
      <alignment horizontal="center" vertical="center" wrapText="1"/>
      <protection/>
    </xf>
    <xf numFmtId="0" fontId="20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0" fillId="0" borderId="12" xfId="0" applyNumberFormat="1" applyFont="1" applyBorder="1" applyAlignment="1" applyProtection="1">
      <alignment/>
      <protection/>
    </xf>
    <xf numFmtId="166" fontId="30" fillId="0" borderId="13" xfId="0" applyNumberFormat="1" applyFont="1" applyBorder="1" applyAlignment="1" applyProtection="1">
      <alignment/>
      <protection/>
    </xf>
    <xf numFmtId="4" fontId="31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0" fillId="0" borderId="22" xfId="0" applyFont="1" applyBorder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167" fontId="20" fillId="0" borderId="22" xfId="0" applyNumberFormat="1" applyFont="1" applyBorder="1" applyAlignment="1" applyProtection="1">
      <alignment vertical="center"/>
      <protection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1" fillId="2" borderId="14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166" fontId="21" fillId="0" borderId="15" xfId="0" applyNumberFormat="1" applyFont="1" applyBorder="1" applyAlignment="1" applyProtection="1">
      <alignment vertical="center"/>
      <protection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0" xfId="0" applyFont="1" applyAlignment="1" applyProtection="1">
      <alignment horizontal="left" vertical="center"/>
      <protection/>
    </xf>
    <xf numFmtId="0" fontId="33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20" applyFont="1" applyAlignment="1" applyProtection="1">
      <alignment vertical="center" wrapText="1"/>
      <protection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22" xfId="0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167" fontId="20" fillId="2" borderId="22" xfId="0" applyNumberFormat="1" applyFont="1" applyFill="1" applyBorder="1" applyAlignment="1" applyProtection="1">
      <alignment vertical="center"/>
      <protection locked="0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273322611" TargetMode="External" /><Relationship Id="rId2" Type="http://schemas.openxmlformats.org/officeDocument/2006/relationships/hyperlink" Target="https://podminky.urs.cz/item/CS_URS_2023_01/273351121" TargetMode="External" /><Relationship Id="rId3" Type="http://schemas.openxmlformats.org/officeDocument/2006/relationships/hyperlink" Target="https://podminky.urs.cz/item/CS_URS_2023_01/273351122" TargetMode="External" /><Relationship Id="rId4" Type="http://schemas.openxmlformats.org/officeDocument/2006/relationships/hyperlink" Target="https://podminky.urs.cz/item/CS_URS_2023_01/273362021" TargetMode="External" /><Relationship Id="rId5" Type="http://schemas.openxmlformats.org/officeDocument/2006/relationships/hyperlink" Target="https://podminky.urs.cz/item/CS_URS_2023_01/340235212" TargetMode="External" /><Relationship Id="rId6" Type="http://schemas.openxmlformats.org/officeDocument/2006/relationships/hyperlink" Target="https://podminky.urs.cz/item/CS_URS_2023_01/340236212" TargetMode="External" /><Relationship Id="rId7" Type="http://schemas.openxmlformats.org/officeDocument/2006/relationships/hyperlink" Target="https://podminky.urs.cz/item/CS_URS_2023_01/611325421" TargetMode="External" /><Relationship Id="rId8" Type="http://schemas.openxmlformats.org/officeDocument/2006/relationships/hyperlink" Target="https://podminky.urs.cz/item/CS_URS_2023_01/612325221" TargetMode="External" /><Relationship Id="rId9" Type="http://schemas.openxmlformats.org/officeDocument/2006/relationships/hyperlink" Target="https://podminky.urs.cz/item/CS_URS_2023_01/612325222" TargetMode="External" /><Relationship Id="rId10" Type="http://schemas.openxmlformats.org/officeDocument/2006/relationships/hyperlink" Target="https://podminky.urs.cz/item/CS_URS_2023_01/612325421" TargetMode="External" /><Relationship Id="rId11" Type="http://schemas.openxmlformats.org/officeDocument/2006/relationships/hyperlink" Target="https://podminky.urs.cz/item/CS_URS_2023_01/622525102" TargetMode="External" /><Relationship Id="rId12" Type="http://schemas.openxmlformats.org/officeDocument/2006/relationships/hyperlink" Target="https://podminky.urs.cz/item/CS_URS_2023_01/949101111" TargetMode="External" /><Relationship Id="rId13" Type="http://schemas.openxmlformats.org/officeDocument/2006/relationships/hyperlink" Target="https://podminky.urs.cz/item/CS_URS_2023_01/952901111" TargetMode="External" /><Relationship Id="rId14" Type="http://schemas.openxmlformats.org/officeDocument/2006/relationships/hyperlink" Target="https://podminky.urs.cz/item/CS_URS_2023_01/953961111" TargetMode="External" /><Relationship Id="rId15" Type="http://schemas.openxmlformats.org/officeDocument/2006/relationships/hyperlink" Target="https://podminky.urs.cz/item/CS_URS_2023_01/953965112" TargetMode="External" /><Relationship Id="rId16" Type="http://schemas.openxmlformats.org/officeDocument/2006/relationships/hyperlink" Target="https://podminky.urs.cz/item/CS_URS_2023_01/971033331" TargetMode="External" /><Relationship Id="rId17" Type="http://schemas.openxmlformats.org/officeDocument/2006/relationships/hyperlink" Target="https://podminky.urs.cz/item/CS_URS_2023_01/971033441" TargetMode="External" /><Relationship Id="rId18" Type="http://schemas.openxmlformats.org/officeDocument/2006/relationships/hyperlink" Target="https://podminky.urs.cz/item/CS_URS_2023_01/977151111" TargetMode="External" /><Relationship Id="rId19" Type="http://schemas.openxmlformats.org/officeDocument/2006/relationships/hyperlink" Target="https://podminky.urs.cz/item/CS_URS_2023_01/977151123" TargetMode="External" /><Relationship Id="rId20" Type="http://schemas.openxmlformats.org/officeDocument/2006/relationships/hyperlink" Target="https://podminky.urs.cz/item/CS_URS_2023_01/978011111" TargetMode="External" /><Relationship Id="rId21" Type="http://schemas.openxmlformats.org/officeDocument/2006/relationships/hyperlink" Target="https://podminky.urs.cz/item/CS_URS_2023_01/978013111" TargetMode="External" /><Relationship Id="rId22" Type="http://schemas.openxmlformats.org/officeDocument/2006/relationships/hyperlink" Target="https://podminky.urs.cz/item/CS_URS_2023_01/978035127" TargetMode="External" /><Relationship Id="rId23" Type="http://schemas.openxmlformats.org/officeDocument/2006/relationships/hyperlink" Target="https://podminky.urs.cz/item/CS_URS_2023_01/997013217" TargetMode="External" /><Relationship Id="rId24" Type="http://schemas.openxmlformats.org/officeDocument/2006/relationships/hyperlink" Target="https://podminky.urs.cz/item/CS_URS_2023_01/997013219" TargetMode="External" /><Relationship Id="rId25" Type="http://schemas.openxmlformats.org/officeDocument/2006/relationships/hyperlink" Target="https://podminky.urs.cz/item/CS_URS_2023_01/997013501" TargetMode="External" /><Relationship Id="rId26" Type="http://schemas.openxmlformats.org/officeDocument/2006/relationships/hyperlink" Target="https://podminky.urs.cz/item/CS_URS_2023_01/997013509" TargetMode="External" /><Relationship Id="rId27" Type="http://schemas.openxmlformats.org/officeDocument/2006/relationships/hyperlink" Target="https://podminky.urs.cz/item/CS_URS_2023_01/997013871" TargetMode="External" /><Relationship Id="rId28" Type="http://schemas.openxmlformats.org/officeDocument/2006/relationships/hyperlink" Target="https://podminky.urs.cz/item/CS_URS_2023_01/998018003" TargetMode="External" /><Relationship Id="rId29" Type="http://schemas.openxmlformats.org/officeDocument/2006/relationships/hyperlink" Target="https://podminky.urs.cz/item/CS_URS_2023_01/998018011" TargetMode="External" /><Relationship Id="rId30" Type="http://schemas.openxmlformats.org/officeDocument/2006/relationships/hyperlink" Target="https://podminky.urs.cz/item/CS_URS_2023_01/712990812" TargetMode="External" /><Relationship Id="rId31" Type="http://schemas.openxmlformats.org/officeDocument/2006/relationships/hyperlink" Target="https://podminky.urs.cz/item/CS_URS_2023_01/712361801" TargetMode="External" /><Relationship Id="rId32" Type="http://schemas.openxmlformats.org/officeDocument/2006/relationships/hyperlink" Target="https://podminky.urs.cz/item/CS_URS_2023_01/712392171" TargetMode="External" /><Relationship Id="rId33" Type="http://schemas.openxmlformats.org/officeDocument/2006/relationships/hyperlink" Target="https://podminky.urs.cz/item/CS_URS_2023_01/712363001" TargetMode="External" /><Relationship Id="rId34" Type="http://schemas.openxmlformats.org/officeDocument/2006/relationships/hyperlink" Target="https://podminky.urs.cz/item/CS_URS_2023_01/712300931" TargetMode="External" /><Relationship Id="rId35" Type="http://schemas.openxmlformats.org/officeDocument/2006/relationships/hyperlink" Target="https://podminky.urs.cz/item/CS_URS_2023_01/712399097" TargetMode="External" /><Relationship Id="rId36" Type="http://schemas.openxmlformats.org/officeDocument/2006/relationships/hyperlink" Target="https://podminky.urs.cz/item/CS_URS_2023_01/712392172" TargetMode="External" /><Relationship Id="rId37" Type="http://schemas.openxmlformats.org/officeDocument/2006/relationships/hyperlink" Target="https://podminky.urs.cz/item/CS_URS_2023_01/712771201" TargetMode="External" /><Relationship Id="rId38" Type="http://schemas.openxmlformats.org/officeDocument/2006/relationships/hyperlink" Target="https://podminky.urs.cz/item/CS_URS_2023_01/998712104" TargetMode="External" /><Relationship Id="rId39" Type="http://schemas.openxmlformats.org/officeDocument/2006/relationships/hyperlink" Target="https://podminky.urs.cz/item/CS_URS_2023_01/998712181" TargetMode="External" /><Relationship Id="rId40" Type="http://schemas.openxmlformats.org/officeDocument/2006/relationships/hyperlink" Target="https://podminky.urs.cz/item/CS_URS_2023_01/762081410" TargetMode="External" /><Relationship Id="rId41" Type="http://schemas.openxmlformats.org/officeDocument/2006/relationships/hyperlink" Target="https://podminky.urs.cz/item/CS_URS_2023_01/762412501" TargetMode="External" /><Relationship Id="rId42" Type="http://schemas.openxmlformats.org/officeDocument/2006/relationships/hyperlink" Target="https://podminky.urs.cz/item/CS_URS_2023_01/762431230" TargetMode="External" /><Relationship Id="rId43" Type="http://schemas.openxmlformats.org/officeDocument/2006/relationships/hyperlink" Target="https://podminky.urs.cz/item/CS_URS_2023_01/762439001" TargetMode="External" /><Relationship Id="rId44" Type="http://schemas.openxmlformats.org/officeDocument/2006/relationships/hyperlink" Target="https://podminky.urs.cz/item/CS_URS_2023_01/762495000" TargetMode="External" /><Relationship Id="rId45" Type="http://schemas.openxmlformats.org/officeDocument/2006/relationships/hyperlink" Target="https://podminky.urs.cz/item/CS_URS_2023_01/998762104" TargetMode="External" /><Relationship Id="rId46" Type="http://schemas.openxmlformats.org/officeDocument/2006/relationships/hyperlink" Target="https://podminky.urs.cz/item/CS_URS_2023_01/998762181" TargetMode="External" /><Relationship Id="rId47" Type="http://schemas.openxmlformats.org/officeDocument/2006/relationships/hyperlink" Target="https://podminky.urs.cz/item/CS_URS_2023_01/763112971" TargetMode="External" /><Relationship Id="rId48" Type="http://schemas.openxmlformats.org/officeDocument/2006/relationships/hyperlink" Target="https://podminky.urs.cz/item/CS_URS_2023_01/763131751" TargetMode="External" /><Relationship Id="rId49" Type="http://schemas.openxmlformats.org/officeDocument/2006/relationships/hyperlink" Target="https://podminky.urs.cz/item/CS_URS_2023_01/763131761" TargetMode="External" /><Relationship Id="rId50" Type="http://schemas.openxmlformats.org/officeDocument/2006/relationships/hyperlink" Target="https://podminky.urs.cz/item/CS_URS_2023_01/763131821" TargetMode="External" /><Relationship Id="rId51" Type="http://schemas.openxmlformats.org/officeDocument/2006/relationships/hyperlink" Target="https://podminky.urs.cz/item/CS_URS_2023_01/763132971" TargetMode="External" /><Relationship Id="rId52" Type="http://schemas.openxmlformats.org/officeDocument/2006/relationships/hyperlink" Target="https://podminky.urs.cz/item/CS_URS_2023_01/763181311" TargetMode="External" /><Relationship Id="rId53" Type="http://schemas.openxmlformats.org/officeDocument/2006/relationships/hyperlink" Target="https://podminky.urs.cz/item/CS_URS_2023_01/763181811" TargetMode="External" /><Relationship Id="rId54" Type="http://schemas.openxmlformats.org/officeDocument/2006/relationships/hyperlink" Target="https://podminky.urs.cz/item/CS_URS_2023_01/998763303" TargetMode="External" /><Relationship Id="rId55" Type="http://schemas.openxmlformats.org/officeDocument/2006/relationships/hyperlink" Target="https://podminky.urs.cz/item/CS_URS_2023_01/998763381" TargetMode="External" /><Relationship Id="rId56" Type="http://schemas.openxmlformats.org/officeDocument/2006/relationships/hyperlink" Target="https://podminky.urs.cz/item/CS_URS_2023_01/764000901" TargetMode="External" /><Relationship Id="rId57" Type="http://schemas.openxmlformats.org/officeDocument/2006/relationships/hyperlink" Target="https://podminky.urs.cz/item/CS_URS_2023_01/998764104" TargetMode="External" /><Relationship Id="rId58" Type="http://schemas.openxmlformats.org/officeDocument/2006/relationships/hyperlink" Target="https://podminky.urs.cz/item/CS_URS_2023_01/998764181" TargetMode="External" /><Relationship Id="rId59" Type="http://schemas.openxmlformats.org/officeDocument/2006/relationships/hyperlink" Target="https://podminky.urs.cz/item/CS_URS_2023_01/766660001" TargetMode="External" /><Relationship Id="rId60" Type="http://schemas.openxmlformats.org/officeDocument/2006/relationships/hyperlink" Target="https://podminky.urs.cz/item/CS_URS_2023_01/998766103" TargetMode="External" /><Relationship Id="rId61" Type="http://schemas.openxmlformats.org/officeDocument/2006/relationships/hyperlink" Target="https://podminky.urs.cz/item/CS_URS_2023_01/998766181" TargetMode="External" /><Relationship Id="rId62" Type="http://schemas.openxmlformats.org/officeDocument/2006/relationships/hyperlink" Target="https://podminky.urs.cz/item/CS_URS_2023_01/767541113" TargetMode="External" /><Relationship Id="rId63" Type="http://schemas.openxmlformats.org/officeDocument/2006/relationships/hyperlink" Target="https://podminky.urs.cz/item/CS_URS_2023_01/767541116" TargetMode="External" /><Relationship Id="rId64" Type="http://schemas.openxmlformats.org/officeDocument/2006/relationships/hyperlink" Target="https://podminky.urs.cz/item/CS_URS_2023_01/767541181" TargetMode="External" /><Relationship Id="rId65" Type="http://schemas.openxmlformats.org/officeDocument/2006/relationships/hyperlink" Target="https://podminky.urs.cz/item/CS_URS_2023_01/767541411" TargetMode="External" /><Relationship Id="rId66" Type="http://schemas.openxmlformats.org/officeDocument/2006/relationships/hyperlink" Target="https://podminky.urs.cz/item/CS_URS_2023_01/767541411" TargetMode="External" /><Relationship Id="rId67" Type="http://schemas.openxmlformats.org/officeDocument/2006/relationships/hyperlink" Target="https://podminky.urs.cz/item/CS_URS_2023_01/767541782" TargetMode="External" /><Relationship Id="rId68" Type="http://schemas.openxmlformats.org/officeDocument/2006/relationships/hyperlink" Target="https://podminky.urs.cz/item/CS_URS_2023_01/767896110" TargetMode="External" /><Relationship Id="rId69" Type="http://schemas.openxmlformats.org/officeDocument/2006/relationships/hyperlink" Target="https://podminky.urs.cz/item/CS_URS_2023_01/767996801" TargetMode="External" /><Relationship Id="rId70" Type="http://schemas.openxmlformats.org/officeDocument/2006/relationships/hyperlink" Target="https://podminky.urs.cz/item/CS_URS_2023_01/998767204" TargetMode="External" /><Relationship Id="rId71" Type="http://schemas.openxmlformats.org/officeDocument/2006/relationships/hyperlink" Target="https://podminky.urs.cz/item/CS_URS_2023_01/776410811" TargetMode="External" /><Relationship Id="rId72" Type="http://schemas.openxmlformats.org/officeDocument/2006/relationships/hyperlink" Target="https://podminky.urs.cz/item/CS_URS_2023_01/776411111" TargetMode="External" /><Relationship Id="rId73" Type="http://schemas.openxmlformats.org/officeDocument/2006/relationships/hyperlink" Target="https://podminky.urs.cz/item/CS_URS_2023_01/776431111" TargetMode="External" /><Relationship Id="rId74" Type="http://schemas.openxmlformats.org/officeDocument/2006/relationships/hyperlink" Target="https://podminky.urs.cz/item/CS_URS_2023_01/776991141" TargetMode="External" /><Relationship Id="rId75" Type="http://schemas.openxmlformats.org/officeDocument/2006/relationships/hyperlink" Target="https://podminky.urs.cz/item/CS_URS_2023_01/998776101" TargetMode="External" /><Relationship Id="rId76" Type="http://schemas.openxmlformats.org/officeDocument/2006/relationships/hyperlink" Target="https://podminky.urs.cz/item/CS_URS_2023_01/998776181" TargetMode="External" /><Relationship Id="rId77" Type="http://schemas.openxmlformats.org/officeDocument/2006/relationships/hyperlink" Target="https://podminky.urs.cz/item/CS_URS_2023_01/783214101" TargetMode="External" /><Relationship Id="rId78" Type="http://schemas.openxmlformats.org/officeDocument/2006/relationships/hyperlink" Target="https://podminky.urs.cz/item/CS_URS_2023_01/783217101" TargetMode="External" /><Relationship Id="rId79" Type="http://schemas.openxmlformats.org/officeDocument/2006/relationships/hyperlink" Target="https://podminky.urs.cz/item/CS_URS_2023_01/783314203" TargetMode="External" /><Relationship Id="rId80" Type="http://schemas.openxmlformats.org/officeDocument/2006/relationships/hyperlink" Target="https://podminky.urs.cz/item/CS_URS_2023_01/783317101" TargetMode="External" /><Relationship Id="rId81" Type="http://schemas.openxmlformats.org/officeDocument/2006/relationships/hyperlink" Target="https://podminky.urs.cz/item/CS_URS_2023_01/784111001" TargetMode="External" /><Relationship Id="rId82" Type="http://schemas.openxmlformats.org/officeDocument/2006/relationships/hyperlink" Target="https://podminky.urs.cz/item/CS_URS_2023_01/784111011" TargetMode="External" /><Relationship Id="rId83" Type="http://schemas.openxmlformats.org/officeDocument/2006/relationships/hyperlink" Target="https://podminky.urs.cz/item/CS_URS_2023_01/784181101" TargetMode="External" /><Relationship Id="rId84" Type="http://schemas.openxmlformats.org/officeDocument/2006/relationships/hyperlink" Target="https://podminky.urs.cz/item/CS_URS_2023_01/784211101" TargetMode="External" /><Relationship Id="rId85" Type="http://schemas.openxmlformats.org/officeDocument/2006/relationships/hyperlink" Target="https://podminky.urs.cz/item/CS_URS_2023_01/784661601" TargetMode="External" /><Relationship Id="rId86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741110042" TargetMode="External" /><Relationship Id="rId2" Type="http://schemas.openxmlformats.org/officeDocument/2006/relationships/hyperlink" Target="https://podminky.urs.cz/item/CS_URS_2023_01/741110062" TargetMode="External" /><Relationship Id="rId3" Type="http://schemas.openxmlformats.org/officeDocument/2006/relationships/hyperlink" Target="https://podminky.urs.cz/item/CS_URS_2023_01/741112061" TargetMode="External" /><Relationship Id="rId4" Type="http://schemas.openxmlformats.org/officeDocument/2006/relationships/hyperlink" Target="https://podminky.urs.cz/item/CS_URS_2023_01/741120001" TargetMode="External" /><Relationship Id="rId5" Type="http://schemas.openxmlformats.org/officeDocument/2006/relationships/hyperlink" Target="https://podminky.urs.cz/item/CS_URS_2023_01/741120101" TargetMode="External" /><Relationship Id="rId6" Type="http://schemas.openxmlformats.org/officeDocument/2006/relationships/hyperlink" Target="https://podminky.urs.cz/item/CS_URS_2023_01/741122122" TargetMode="External" /><Relationship Id="rId7" Type="http://schemas.openxmlformats.org/officeDocument/2006/relationships/hyperlink" Target="https://podminky.urs.cz/item/CS_URS_2023_01/741122233" TargetMode="External" /><Relationship Id="rId8" Type="http://schemas.openxmlformats.org/officeDocument/2006/relationships/hyperlink" Target="https://podminky.urs.cz/item/CS_URS_2023_01/741128003" TargetMode="External" /><Relationship Id="rId9" Type="http://schemas.openxmlformats.org/officeDocument/2006/relationships/hyperlink" Target="https://podminky.urs.cz/item/CS_URS_2023_01/741130001" TargetMode="External" /><Relationship Id="rId10" Type="http://schemas.openxmlformats.org/officeDocument/2006/relationships/hyperlink" Target="https://podminky.urs.cz/item/CS_URS_2023_01/741130003" TargetMode="External" /><Relationship Id="rId11" Type="http://schemas.openxmlformats.org/officeDocument/2006/relationships/hyperlink" Target="https://podminky.urs.cz/item/CS_URS_2023_01/741130004" TargetMode="External" /><Relationship Id="rId12" Type="http://schemas.openxmlformats.org/officeDocument/2006/relationships/hyperlink" Target="https://podminky.urs.cz/item/CS_URS_2023_01/741130005" TargetMode="External" /><Relationship Id="rId13" Type="http://schemas.openxmlformats.org/officeDocument/2006/relationships/hyperlink" Target="https://podminky.urs.cz/item/CS_URS_2023_01/741130021" TargetMode="External" /><Relationship Id="rId14" Type="http://schemas.openxmlformats.org/officeDocument/2006/relationships/hyperlink" Target="https://podminky.urs.cz/item/CS_URS_2023_01/741210001" TargetMode="External" /><Relationship Id="rId15" Type="http://schemas.openxmlformats.org/officeDocument/2006/relationships/hyperlink" Target="https://podminky.urs.cz/item/CS_URS_2023_01/741320101" TargetMode="External" /><Relationship Id="rId16" Type="http://schemas.openxmlformats.org/officeDocument/2006/relationships/hyperlink" Target="https://podminky.urs.cz/item/CS_URS_2023_01/741410063" TargetMode="External" /><Relationship Id="rId17" Type="http://schemas.openxmlformats.org/officeDocument/2006/relationships/hyperlink" Target="https://podminky.urs.cz/item/CS_URS_2023_01/741420001" TargetMode="External" /><Relationship Id="rId18" Type="http://schemas.openxmlformats.org/officeDocument/2006/relationships/hyperlink" Target="https://podminky.urs.cz/item/CS_URS_2023_01/741420021" TargetMode="External" /><Relationship Id="rId19" Type="http://schemas.openxmlformats.org/officeDocument/2006/relationships/hyperlink" Target="https://podminky.urs.cz/item/CS_URS_2023_01/741430005" TargetMode="External" /><Relationship Id="rId20" Type="http://schemas.openxmlformats.org/officeDocument/2006/relationships/hyperlink" Target="https://podminky.urs.cz/item/CS_URS_2023_01/741810002" TargetMode="External" /><Relationship Id="rId21" Type="http://schemas.openxmlformats.org/officeDocument/2006/relationships/hyperlink" Target="https://podminky.urs.cz/item/CS_URS_2023_01/741910321" TargetMode="External" /><Relationship Id="rId22" Type="http://schemas.openxmlformats.org/officeDocument/2006/relationships/hyperlink" Target="https://podminky.urs.cz/item/CS_URS_2023_01/741920245" TargetMode="External" /><Relationship Id="rId23" Type="http://schemas.openxmlformats.org/officeDocument/2006/relationships/hyperlink" Target="https://podminky.urs.cz/item/CS_URS_2023_01/741310411" TargetMode="External" /><Relationship Id="rId24" Type="http://schemas.openxmlformats.org/officeDocument/2006/relationships/hyperlink" Target="https://podminky.urs.cz/item/CS_URS_2023_01/741316813" TargetMode="External" /><Relationship Id="rId25" Type="http://schemas.openxmlformats.org/officeDocument/2006/relationships/hyperlink" Target="https://podminky.urs.cz/item/CS_URS_2023_01/741313001" TargetMode="External" /><Relationship Id="rId26" Type="http://schemas.openxmlformats.org/officeDocument/2006/relationships/hyperlink" Target="https://podminky.urs.cz/item/CS_URS_2023_01/742210121" TargetMode="External" /><Relationship Id="rId27" Type="http://schemas.openxmlformats.org/officeDocument/2006/relationships/hyperlink" Target="https://podminky.urs.cz/item/CS_URS_2023_01/742210821" TargetMode="External" /><Relationship Id="rId28" Type="http://schemas.openxmlformats.org/officeDocument/2006/relationships/hyperlink" Target="https://podminky.urs.cz/item/CS_URS_2023_01/218100001" TargetMode="External" /><Relationship Id="rId29" Type="http://schemas.openxmlformats.org/officeDocument/2006/relationships/hyperlink" Target="https://podminky.urs.cz/item/CS_URS_2023_01/218100004" TargetMode="External" /><Relationship Id="rId30" Type="http://schemas.openxmlformats.org/officeDocument/2006/relationships/hyperlink" Target="https://podminky.urs.cz/item/CS_URS_2023_01/218100013" TargetMode="External" /><Relationship Id="rId31" Type="http://schemas.openxmlformats.org/officeDocument/2006/relationships/hyperlink" Target="https://podminky.urs.cz/item/CS_URS_2023_01/218220002" TargetMode="External" /><Relationship Id="rId32" Type="http://schemas.openxmlformats.org/officeDocument/2006/relationships/hyperlink" Target="https://podminky.urs.cz/item/CS_URS_2023_01/468094112" TargetMode="External" /><Relationship Id="rId33" Type="http://schemas.openxmlformats.org/officeDocument/2006/relationships/hyperlink" Target="https://podminky.urs.cz/item/CS_URS_2023_01/468111112" TargetMode="External" /><Relationship Id="rId34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034103000" TargetMode="External" /><Relationship Id="rId2" Type="http://schemas.openxmlformats.org/officeDocument/2006/relationships/hyperlink" Target="https://podminky.urs.cz/item/CS_URS_2023_01/035103001" TargetMode="External" /><Relationship Id="rId3" Type="http://schemas.openxmlformats.org/officeDocument/2006/relationships/hyperlink" Target="https://podminky.urs.cz/item/CS_URS_2023_01/039103000" TargetMode="External" /><Relationship Id="rId4" Type="http://schemas.openxmlformats.org/officeDocument/2006/relationships/hyperlink" Target="https://podminky.urs.cz/item/CS_URS_2023_01/063303000" TargetMode="External" /><Relationship Id="rId5" Type="http://schemas.openxmlformats.org/officeDocument/2006/relationships/hyperlink" Target="https://podminky.urs.cz/item/CS_URS_2023_01/071103000" TargetMode="External" /><Relationship Id="rId6" Type="http://schemas.openxmlformats.org/officeDocument/2006/relationships/hyperlink" Target="https://podminky.urs.cz/item/CS_URS_2023_01/094103000" TargetMode="External" /><Relationship Id="rId7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2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4" t="s">
        <v>6</v>
      </c>
      <c r="BT2" s="14" t="s">
        <v>7</v>
      </c>
    </row>
    <row r="3" spans="2:72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s="1" customFormat="1" ht="24.95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pans="2:71" s="1" customFormat="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4" t="s">
        <v>14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7"/>
      <c r="BE5" s="25" t="s">
        <v>15</v>
      </c>
      <c r="BS5" s="14" t="s">
        <v>6</v>
      </c>
    </row>
    <row r="6" spans="2:71" s="1" customFormat="1" ht="36.95" customHeight="1">
      <c r="B6" s="18"/>
      <c r="C6" s="19"/>
      <c r="D6" s="26" t="s">
        <v>16</v>
      </c>
      <c r="E6" s="19"/>
      <c r="F6" s="19"/>
      <c r="G6" s="19"/>
      <c r="H6" s="19"/>
      <c r="I6" s="19"/>
      <c r="J6" s="19"/>
      <c r="K6" s="27" t="s">
        <v>17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7"/>
      <c r="BE6" s="28"/>
      <c r="BS6" s="14" t="s">
        <v>6</v>
      </c>
    </row>
    <row r="7" spans="2:71" s="1" customFormat="1" ht="12" customHeight="1">
      <c r="B7" s="18"/>
      <c r="C7" s="19"/>
      <c r="D7" s="29" t="s">
        <v>18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9" t="s">
        <v>19</v>
      </c>
      <c r="AL7" s="19"/>
      <c r="AM7" s="19"/>
      <c r="AN7" s="24" t="s">
        <v>1</v>
      </c>
      <c r="AO7" s="19"/>
      <c r="AP7" s="19"/>
      <c r="AQ7" s="19"/>
      <c r="AR7" s="17"/>
      <c r="BE7" s="28"/>
      <c r="BS7" s="14" t="s">
        <v>6</v>
      </c>
    </row>
    <row r="8" spans="2:71" s="1" customFormat="1" ht="12" customHeight="1">
      <c r="B8" s="18"/>
      <c r="C8" s="19"/>
      <c r="D8" s="29" t="s">
        <v>20</v>
      </c>
      <c r="E8" s="19"/>
      <c r="F8" s="19"/>
      <c r="G8" s="19"/>
      <c r="H8" s="19"/>
      <c r="I8" s="19"/>
      <c r="J8" s="19"/>
      <c r="K8" s="24" t="s">
        <v>21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9" t="s">
        <v>22</v>
      </c>
      <c r="AL8" s="19"/>
      <c r="AM8" s="19"/>
      <c r="AN8" s="30" t="s">
        <v>23</v>
      </c>
      <c r="AO8" s="19"/>
      <c r="AP8" s="19"/>
      <c r="AQ8" s="19"/>
      <c r="AR8" s="17"/>
      <c r="BE8" s="28"/>
      <c r="BS8" s="14" t="s">
        <v>6</v>
      </c>
    </row>
    <row r="9" spans="2:71" s="1" customFormat="1" ht="14.4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8"/>
      <c r="BS9" s="14" t="s">
        <v>6</v>
      </c>
    </row>
    <row r="10" spans="2:71" s="1" customFormat="1" ht="12" customHeight="1">
      <c r="B10" s="18"/>
      <c r="C10" s="19"/>
      <c r="D10" s="29" t="s">
        <v>24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9" t="s">
        <v>25</v>
      </c>
      <c r="AL10" s="19"/>
      <c r="AM10" s="19"/>
      <c r="AN10" s="24" t="s">
        <v>1</v>
      </c>
      <c r="AO10" s="19"/>
      <c r="AP10" s="19"/>
      <c r="AQ10" s="19"/>
      <c r="AR10" s="17"/>
      <c r="BE10" s="28"/>
      <c r="BS10" s="14" t="s">
        <v>6</v>
      </c>
    </row>
    <row r="11" spans="2:71" s="1" customFormat="1" ht="18.45" customHeight="1">
      <c r="B11" s="18"/>
      <c r="C11" s="19"/>
      <c r="D11" s="19"/>
      <c r="E11" s="24" t="s">
        <v>26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9" t="s">
        <v>27</v>
      </c>
      <c r="AL11" s="19"/>
      <c r="AM11" s="19"/>
      <c r="AN11" s="24" t="s">
        <v>1</v>
      </c>
      <c r="AO11" s="19"/>
      <c r="AP11" s="19"/>
      <c r="AQ11" s="19"/>
      <c r="AR11" s="17"/>
      <c r="BE11" s="28"/>
      <c r="BS11" s="14" t="s">
        <v>6</v>
      </c>
    </row>
    <row r="12" spans="2:71" s="1" customFormat="1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8"/>
      <c r="BS12" s="14" t="s">
        <v>6</v>
      </c>
    </row>
    <row r="13" spans="2:71" s="1" customFormat="1" ht="12" customHeight="1">
      <c r="B13" s="18"/>
      <c r="C13" s="19"/>
      <c r="D13" s="29" t="s">
        <v>28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9" t="s">
        <v>25</v>
      </c>
      <c r="AL13" s="19"/>
      <c r="AM13" s="19"/>
      <c r="AN13" s="31" t="s">
        <v>29</v>
      </c>
      <c r="AO13" s="19"/>
      <c r="AP13" s="19"/>
      <c r="AQ13" s="19"/>
      <c r="AR13" s="17"/>
      <c r="BE13" s="28"/>
      <c r="BS13" s="14" t="s">
        <v>6</v>
      </c>
    </row>
    <row r="14" spans="2:71" ht="12">
      <c r="B14" s="18"/>
      <c r="C14" s="19"/>
      <c r="D14" s="19"/>
      <c r="E14" s="31" t="s">
        <v>29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29" t="s">
        <v>27</v>
      </c>
      <c r="AL14" s="19"/>
      <c r="AM14" s="19"/>
      <c r="AN14" s="31" t="s">
        <v>29</v>
      </c>
      <c r="AO14" s="19"/>
      <c r="AP14" s="19"/>
      <c r="AQ14" s="19"/>
      <c r="AR14" s="17"/>
      <c r="BE14" s="28"/>
      <c r="BS14" s="14" t="s">
        <v>6</v>
      </c>
    </row>
    <row r="15" spans="2:71" s="1" customFormat="1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8"/>
      <c r="BS15" s="14" t="s">
        <v>4</v>
      </c>
    </row>
    <row r="16" spans="2:71" s="1" customFormat="1" ht="12" customHeight="1">
      <c r="B16" s="18"/>
      <c r="C16" s="19"/>
      <c r="D16" s="29" t="s">
        <v>30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9" t="s">
        <v>25</v>
      </c>
      <c r="AL16" s="19"/>
      <c r="AM16" s="19"/>
      <c r="AN16" s="24" t="s">
        <v>1</v>
      </c>
      <c r="AO16" s="19"/>
      <c r="AP16" s="19"/>
      <c r="AQ16" s="19"/>
      <c r="AR16" s="17"/>
      <c r="BE16" s="28"/>
      <c r="BS16" s="14" t="s">
        <v>4</v>
      </c>
    </row>
    <row r="17" spans="2:71" s="1" customFormat="1" ht="18.45" customHeight="1">
      <c r="B17" s="18"/>
      <c r="C17" s="19"/>
      <c r="D17" s="19"/>
      <c r="E17" s="24" t="s">
        <v>31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9" t="s">
        <v>27</v>
      </c>
      <c r="AL17" s="19"/>
      <c r="AM17" s="19"/>
      <c r="AN17" s="24" t="s">
        <v>1</v>
      </c>
      <c r="AO17" s="19"/>
      <c r="AP17" s="19"/>
      <c r="AQ17" s="19"/>
      <c r="AR17" s="17"/>
      <c r="BE17" s="28"/>
      <c r="BS17" s="14" t="s">
        <v>32</v>
      </c>
    </row>
    <row r="18" spans="2:71" s="1" customFormat="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8"/>
      <c r="BS18" s="14" t="s">
        <v>6</v>
      </c>
    </row>
    <row r="19" spans="2:71" s="1" customFormat="1" ht="12" customHeight="1">
      <c r="B19" s="18"/>
      <c r="C19" s="19"/>
      <c r="D19" s="29" t="s">
        <v>33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9" t="s">
        <v>25</v>
      </c>
      <c r="AL19" s="19"/>
      <c r="AM19" s="19"/>
      <c r="AN19" s="24" t="s">
        <v>1</v>
      </c>
      <c r="AO19" s="19"/>
      <c r="AP19" s="19"/>
      <c r="AQ19" s="19"/>
      <c r="AR19" s="17"/>
      <c r="BE19" s="28"/>
      <c r="BS19" s="14" t="s">
        <v>6</v>
      </c>
    </row>
    <row r="20" spans="2:71" s="1" customFormat="1" ht="18.45" customHeight="1">
      <c r="B20" s="18"/>
      <c r="C20" s="19"/>
      <c r="D20" s="19"/>
      <c r="E20" s="24" t="s">
        <v>34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9" t="s">
        <v>27</v>
      </c>
      <c r="AL20" s="19"/>
      <c r="AM20" s="19"/>
      <c r="AN20" s="24" t="s">
        <v>1</v>
      </c>
      <c r="AO20" s="19"/>
      <c r="AP20" s="19"/>
      <c r="AQ20" s="19"/>
      <c r="AR20" s="17"/>
      <c r="BE20" s="28"/>
      <c r="BS20" s="14" t="s">
        <v>32</v>
      </c>
    </row>
    <row r="21" spans="2:57" s="1" customFormat="1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8"/>
    </row>
    <row r="22" spans="2:57" s="1" customFormat="1" ht="12" customHeight="1">
      <c r="B22" s="18"/>
      <c r="C22" s="19"/>
      <c r="D22" s="29" t="s">
        <v>35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8"/>
    </row>
    <row r="23" spans="2:57" s="1" customFormat="1" ht="16.5" customHeight="1">
      <c r="B23" s="18"/>
      <c r="C23" s="19"/>
      <c r="D23" s="19"/>
      <c r="E23" s="33" t="s">
        <v>1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19"/>
      <c r="AP23" s="19"/>
      <c r="AQ23" s="19"/>
      <c r="AR23" s="17"/>
      <c r="BE23" s="28"/>
    </row>
    <row r="24" spans="2:57" s="1" customFormat="1" ht="6.9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8"/>
    </row>
    <row r="25" spans="2:57" s="1" customFormat="1" ht="6.95" customHeight="1">
      <c r="B25" s="18"/>
      <c r="C25" s="19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19"/>
      <c r="AQ25" s="19"/>
      <c r="AR25" s="17"/>
      <c r="BE25" s="28"/>
    </row>
    <row r="26" spans="1:57" s="2" customFormat="1" ht="25.9" customHeight="1">
      <c r="A26" s="35"/>
      <c r="B26" s="36"/>
      <c r="C26" s="37"/>
      <c r="D26" s="38" t="s">
        <v>36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40">
        <f>ROUND(AG94,2)</f>
        <v>0</v>
      </c>
      <c r="AL26" s="39"/>
      <c r="AM26" s="39"/>
      <c r="AN26" s="39"/>
      <c r="AO26" s="39"/>
      <c r="AP26" s="37"/>
      <c r="AQ26" s="37"/>
      <c r="AR26" s="41"/>
      <c r="BE26" s="28"/>
    </row>
    <row r="27" spans="1:57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1"/>
      <c r="BE27" s="28"/>
    </row>
    <row r="28" spans="1:57" s="2" customFormat="1" ht="12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37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38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39</v>
      </c>
      <c r="AL28" s="42"/>
      <c r="AM28" s="42"/>
      <c r="AN28" s="42"/>
      <c r="AO28" s="42"/>
      <c r="AP28" s="37"/>
      <c r="AQ28" s="37"/>
      <c r="AR28" s="41"/>
      <c r="BE28" s="28"/>
    </row>
    <row r="29" spans="1:57" s="3" customFormat="1" ht="14.4" customHeight="1">
      <c r="A29" s="3"/>
      <c r="B29" s="43"/>
      <c r="C29" s="44"/>
      <c r="D29" s="29" t="s">
        <v>40</v>
      </c>
      <c r="E29" s="44"/>
      <c r="F29" s="29" t="s">
        <v>41</v>
      </c>
      <c r="G29" s="44"/>
      <c r="H29" s="44"/>
      <c r="I29" s="44"/>
      <c r="J29" s="44"/>
      <c r="K29" s="44"/>
      <c r="L29" s="45">
        <v>0.21</v>
      </c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6">
        <f>ROUND(AZ94,2)</f>
        <v>0</v>
      </c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6">
        <f>ROUND(AV94,2)</f>
        <v>0</v>
      </c>
      <c r="AL29" s="44"/>
      <c r="AM29" s="44"/>
      <c r="AN29" s="44"/>
      <c r="AO29" s="44"/>
      <c r="AP29" s="44"/>
      <c r="AQ29" s="44"/>
      <c r="AR29" s="47"/>
      <c r="BE29" s="48"/>
    </row>
    <row r="30" spans="1:57" s="3" customFormat="1" ht="14.4" customHeight="1">
      <c r="A30" s="3"/>
      <c r="B30" s="43"/>
      <c r="C30" s="44"/>
      <c r="D30" s="44"/>
      <c r="E30" s="44"/>
      <c r="F30" s="29" t="s">
        <v>42</v>
      </c>
      <c r="G30" s="44"/>
      <c r="H30" s="44"/>
      <c r="I30" s="44"/>
      <c r="J30" s="44"/>
      <c r="K30" s="44"/>
      <c r="L30" s="45">
        <v>0.12</v>
      </c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6">
        <f>ROUND(BA94,2)</f>
        <v>0</v>
      </c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6">
        <f>ROUND(AW94,2)</f>
        <v>0</v>
      </c>
      <c r="AL30" s="44"/>
      <c r="AM30" s="44"/>
      <c r="AN30" s="44"/>
      <c r="AO30" s="44"/>
      <c r="AP30" s="44"/>
      <c r="AQ30" s="44"/>
      <c r="AR30" s="47"/>
      <c r="BE30" s="48"/>
    </row>
    <row r="31" spans="1:57" s="3" customFormat="1" ht="14.4" customHeight="1" hidden="1">
      <c r="A31" s="3"/>
      <c r="B31" s="43"/>
      <c r="C31" s="44"/>
      <c r="D31" s="44"/>
      <c r="E31" s="44"/>
      <c r="F31" s="29" t="s">
        <v>43</v>
      </c>
      <c r="G31" s="44"/>
      <c r="H31" s="44"/>
      <c r="I31" s="44"/>
      <c r="J31" s="44"/>
      <c r="K31" s="44"/>
      <c r="L31" s="45">
        <v>0.21</v>
      </c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6">
        <f>ROUND(BB94,2)</f>
        <v>0</v>
      </c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6">
        <v>0</v>
      </c>
      <c r="AL31" s="44"/>
      <c r="AM31" s="44"/>
      <c r="AN31" s="44"/>
      <c r="AO31" s="44"/>
      <c r="AP31" s="44"/>
      <c r="AQ31" s="44"/>
      <c r="AR31" s="47"/>
      <c r="BE31" s="48"/>
    </row>
    <row r="32" spans="1:57" s="3" customFormat="1" ht="14.4" customHeight="1" hidden="1">
      <c r="A32" s="3"/>
      <c r="B32" s="43"/>
      <c r="C32" s="44"/>
      <c r="D32" s="44"/>
      <c r="E32" s="44"/>
      <c r="F32" s="29" t="s">
        <v>44</v>
      </c>
      <c r="G32" s="44"/>
      <c r="H32" s="44"/>
      <c r="I32" s="44"/>
      <c r="J32" s="44"/>
      <c r="K32" s="44"/>
      <c r="L32" s="45">
        <v>0.12</v>
      </c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6">
        <f>ROUND(BC94,2)</f>
        <v>0</v>
      </c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6">
        <v>0</v>
      </c>
      <c r="AL32" s="44"/>
      <c r="AM32" s="44"/>
      <c r="AN32" s="44"/>
      <c r="AO32" s="44"/>
      <c r="AP32" s="44"/>
      <c r="AQ32" s="44"/>
      <c r="AR32" s="47"/>
      <c r="BE32" s="48"/>
    </row>
    <row r="33" spans="1:57" s="3" customFormat="1" ht="14.4" customHeight="1" hidden="1">
      <c r="A33" s="3"/>
      <c r="B33" s="43"/>
      <c r="C33" s="44"/>
      <c r="D33" s="44"/>
      <c r="E33" s="44"/>
      <c r="F33" s="29" t="s">
        <v>45</v>
      </c>
      <c r="G33" s="44"/>
      <c r="H33" s="44"/>
      <c r="I33" s="44"/>
      <c r="J33" s="44"/>
      <c r="K33" s="44"/>
      <c r="L33" s="45">
        <v>0</v>
      </c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6">
        <f>ROUND(BD94,2)</f>
        <v>0</v>
      </c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6">
        <v>0</v>
      </c>
      <c r="AL33" s="44"/>
      <c r="AM33" s="44"/>
      <c r="AN33" s="44"/>
      <c r="AO33" s="44"/>
      <c r="AP33" s="44"/>
      <c r="AQ33" s="44"/>
      <c r="AR33" s="47"/>
      <c r="BE33" s="48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1"/>
      <c r="BE34" s="28"/>
    </row>
    <row r="35" spans="1:57" s="2" customFormat="1" ht="25.9" customHeight="1">
      <c r="A35" s="35"/>
      <c r="B35" s="36"/>
      <c r="C35" s="49"/>
      <c r="D35" s="50" t="s">
        <v>46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2" t="s">
        <v>47</v>
      </c>
      <c r="U35" s="51"/>
      <c r="V35" s="51"/>
      <c r="W35" s="51"/>
      <c r="X35" s="53" t="s">
        <v>48</v>
      </c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4">
        <f>SUM(AK26:AK33)</f>
        <v>0</v>
      </c>
      <c r="AL35" s="51"/>
      <c r="AM35" s="51"/>
      <c r="AN35" s="51"/>
      <c r="AO35" s="55"/>
      <c r="AP35" s="49"/>
      <c r="AQ35" s="49"/>
      <c r="AR35" s="41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1"/>
      <c r="BE36" s="35"/>
    </row>
    <row r="37" spans="1:57" s="2" customFormat="1" ht="14.4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1"/>
      <c r="BE37" s="35"/>
    </row>
    <row r="38" spans="2:44" s="1" customFormat="1" ht="14.4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pans="2:44" s="1" customFormat="1" ht="14.4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pans="2:44" s="1" customFormat="1" ht="14.4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pans="2:44" s="1" customFormat="1" ht="14.4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pans="2:44" s="1" customFormat="1" ht="14.4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pans="2:44" s="1" customFormat="1" ht="14.4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pans="2:44" s="1" customFormat="1" ht="14.4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pans="2:44" s="1" customFormat="1" ht="14.4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pans="2:44" s="1" customFormat="1" ht="14.4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pans="2:44" s="1" customFormat="1" ht="14.4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pans="2:44" s="1" customFormat="1" ht="14.4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pans="2:44" s="2" customFormat="1" ht="14.4" customHeight="1">
      <c r="B49" s="56"/>
      <c r="C49" s="57"/>
      <c r="D49" s="58" t="s">
        <v>49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8" t="s">
        <v>50</v>
      </c>
      <c r="AI49" s="59"/>
      <c r="AJ49" s="59"/>
      <c r="AK49" s="59"/>
      <c r="AL49" s="59"/>
      <c r="AM49" s="59"/>
      <c r="AN49" s="59"/>
      <c r="AO49" s="59"/>
      <c r="AP49" s="57"/>
      <c r="AQ49" s="57"/>
      <c r="AR49" s="60"/>
    </row>
    <row r="50" spans="2:44" ht="12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 spans="2:44" ht="12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 spans="2:44" ht="12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 spans="2:44" ht="12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 spans="2:44" ht="12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 spans="2:44" ht="12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 spans="2:44" ht="12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 spans="2:44" ht="12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 spans="2:44" ht="12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 spans="2:44" ht="12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pans="1:57" s="2" customFormat="1" ht="12">
      <c r="A60" s="35"/>
      <c r="B60" s="36"/>
      <c r="C60" s="37"/>
      <c r="D60" s="61" t="s">
        <v>51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61" t="s">
        <v>52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61" t="s">
        <v>51</v>
      </c>
      <c r="AI60" s="39"/>
      <c r="AJ60" s="39"/>
      <c r="AK60" s="39"/>
      <c r="AL60" s="39"/>
      <c r="AM60" s="61" t="s">
        <v>52</v>
      </c>
      <c r="AN60" s="39"/>
      <c r="AO60" s="39"/>
      <c r="AP60" s="37"/>
      <c r="AQ60" s="37"/>
      <c r="AR60" s="41"/>
      <c r="BE60" s="35"/>
    </row>
    <row r="61" spans="2:44" ht="12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 spans="2:44" ht="12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 spans="2:44" ht="12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pans="1:57" s="2" customFormat="1" ht="12">
      <c r="A64" s="35"/>
      <c r="B64" s="36"/>
      <c r="C64" s="37"/>
      <c r="D64" s="58" t="s">
        <v>53</v>
      </c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58" t="s">
        <v>54</v>
      </c>
      <c r="AI64" s="62"/>
      <c r="AJ64" s="62"/>
      <c r="AK64" s="62"/>
      <c r="AL64" s="62"/>
      <c r="AM64" s="62"/>
      <c r="AN64" s="62"/>
      <c r="AO64" s="62"/>
      <c r="AP64" s="37"/>
      <c r="AQ64" s="37"/>
      <c r="AR64" s="41"/>
      <c r="BE64" s="35"/>
    </row>
    <row r="65" spans="2:44" ht="12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 spans="2:44" ht="12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 spans="2:44" ht="12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 spans="2:44" ht="12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 spans="2:44" ht="12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 spans="2:44" ht="12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 spans="2:44" ht="12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 spans="2:44" ht="12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 spans="2:44" ht="12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 spans="2:44" ht="12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pans="1:57" s="2" customFormat="1" ht="12">
      <c r="A75" s="35"/>
      <c r="B75" s="36"/>
      <c r="C75" s="37"/>
      <c r="D75" s="61" t="s">
        <v>51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61" t="s">
        <v>52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61" t="s">
        <v>51</v>
      </c>
      <c r="AI75" s="39"/>
      <c r="AJ75" s="39"/>
      <c r="AK75" s="39"/>
      <c r="AL75" s="39"/>
      <c r="AM75" s="61" t="s">
        <v>52</v>
      </c>
      <c r="AN75" s="39"/>
      <c r="AO75" s="39"/>
      <c r="AP75" s="37"/>
      <c r="AQ75" s="37"/>
      <c r="AR75" s="41"/>
      <c r="BE75" s="35"/>
    </row>
    <row r="76" spans="1:57" s="2" customFormat="1" ht="12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1"/>
      <c r="BE76" s="35"/>
    </row>
    <row r="77" spans="1:57" s="2" customFormat="1" ht="6.95" customHeight="1">
      <c r="A77" s="35"/>
      <c r="B77" s="63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41"/>
      <c r="BE77" s="35"/>
    </row>
    <row r="81" spans="1:57" s="2" customFormat="1" ht="6.95" customHeight="1">
      <c r="A81" s="35"/>
      <c r="B81" s="65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41"/>
      <c r="BE81" s="35"/>
    </row>
    <row r="82" spans="1:57" s="2" customFormat="1" ht="24.95" customHeight="1">
      <c r="A82" s="35"/>
      <c r="B82" s="36"/>
      <c r="C82" s="20" t="s">
        <v>55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1"/>
      <c r="BE82" s="35"/>
    </row>
    <row r="83" spans="1:57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1"/>
      <c r="BE83" s="35"/>
    </row>
    <row r="84" spans="1:57" s="4" customFormat="1" ht="12" customHeight="1">
      <c r="A84" s="4"/>
      <c r="B84" s="67"/>
      <c r="C84" s="29" t="s">
        <v>13</v>
      </c>
      <c r="D84" s="68"/>
      <c r="E84" s="68"/>
      <c r="F84" s="68"/>
      <c r="G84" s="68"/>
      <c r="H84" s="68"/>
      <c r="I84" s="68"/>
      <c r="J84" s="68"/>
      <c r="K84" s="68"/>
      <c r="L84" s="68" t="str">
        <f>K5</f>
        <v>ZN2023_028(1)</v>
      </c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9"/>
      <c r="BE84" s="4"/>
    </row>
    <row r="85" spans="1:57" s="5" customFormat="1" ht="36.95" customHeight="1">
      <c r="A85" s="5"/>
      <c r="B85" s="70"/>
      <c r="C85" s="71" t="s">
        <v>16</v>
      </c>
      <c r="D85" s="72"/>
      <c r="E85" s="72"/>
      <c r="F85" s="72"/>
      <c r="G85" s="72"/>
      <c r="H85" s="72"/>
      <c r="I85" s="72"/>
      <c r="J85" s="72"/>
      <c r="K85" s="72"/>
      <c r="L85" s="73" t="str">
        <f>K6</f>
        <v>Nový magistrát - modernizace systému chlazení a souvisejících profesí</v>
      </c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4"/>
      <c r="BE85" s="5"/>
    </row>
    <row r="86" spans="1:57" s="2" customFormat="1" ht="6.95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1"/>
      <c r="BE86" s="35"/>
    </row>
    <row r="87" spans="1:57" s="2" customFormat="1" ht="12" customHeight="1">
      <c r="A87" s="35"/>
      <c r="B87" s="36"/>
      <c r="C87" s="29" t="s">
        <v>20</v>
      </c>
      <c r="D87" s="37"/>
      <c r="E87" s="37"/>
      <c r="F87" s="37"/>
      <c r="G87" s="37"/>
      <c r="H87" s="37"/>
      <c r="I87" s="37"/>
      <c r="J87" s="37"/>
      <c r="K87" s="37"/>
      <c r="L87" s="75" t="str">
        <f>IF(K8="","",K8)</f>
        <v>Liberec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29" t="s">
        <v>22</v>
      </c>
      <c r="AJ87" s="37"/>
      <c r="AK87" s="37"/>
      <c r="AL87" s="37"/>
      <c r="AM87" s="76" t="str">
        <f>IF(AN8="","",AN8)</f>
        <v>18. 5. 2024</v>
      </c>
      <c r="AN87" s="76"/>
      <c r="AO87" s="37"/>
      <c r="AP87" s="37"/>
      <c r="AQ87" s="37"/>
      <c r="AR87" s="41"/>
      <c r="BE87" s="35"/>
    </row>
    <row r="88" spans="1:57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1"/>
      <c r="BE88" s="35"/>
    </row>
    <row r="89" spans="1:57" s="2" customFormat="1" ht="15.15" customHeight="1">
      <c r="A89" s="35"/>
      <c r="B89" s="36"/>
      <c r="C89" s="29" t="s">
        <v>24</v>
      </c>
      <c r="D89" s="37"/>
      <c r="E89" s="37"/>
      <c r="F89" s="37"/>
      <c r="G89" s="37"/>
      <c r="H89" s="37"/>
      <c r="I89" s="37"/>
      <c r="J89" s="37"/>
      <c r="K89" s="37"/>
      <c r="L89" s="68" t="str">
        <f>IF(E11="","",E11)</f>
        <v>Statutární město Liberec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29" t="s">
        <v>30</v>
      </c>
      <c r="AJ89" s="37"/>
      <c r="AK89" s="37"/>
      <c r="AL89" s="37"/>
      <c r="AM89" s="77" t="str">
        <f>IF(E17="","",E17)</f>
        <v>Projektový atelier DAVID</v>
      </c>
      <c r="AN89" s="68"/>
      <c r="AO89" s="68"/>
      <c r="AP89" s="68"/>
      <c r="AQ89" s="37"/>
      <c r="AR89" s="41"/>
      <c r="AS89" s="78" t="s">
        <v>56</v>
      </c>
      <c r="AT89" s="79"/>
      <c r="AU89" s="80"/>
      <c r="AV89" s="80"/>
      <c r="AW89" s="80"/>
      <c r="AX89" s="80"/>
      <c r="AY89" s="80"/>
      <c r="AZ89" s="80"/>
      <c r="BA89" s="80"/>
      <c r="BB89" s="80"/>
      <c r="BC89" s="80"/>
      <c r="BD89" s="81"/>
      <c r="BE89" s="35"/>
    </row>
    <row r="90" spans="1:57" s="2" customFormat="1" ht="25.65" customHeight="1">
      <c r="A90" s="35"/>
      <c r="B90" s="36"/>
      <c r="C90" s="29" t="s">
        <v>28</v>
      </c>
      <c r="D90" s="37"/>
      <c r="E90" s="37"/>
      <c r="F90" s="37"/>
      <c r="G90" s="37"/>
      <c r="H90" s="37"/>
      <c r="I90" s="37"/>
      <c r="J90" s="37"/>
      <c r="K90" s="37"/>
      <c r="L90" s="68" t="str">
        <f>IF(E14="Vyplň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29" t="s">
        <v>33</v>
      </c>
      <c r="AJ90" s="37"/>
      <c r="AK90" s="37"/>
      <c r="AL90" s="37"/>
      <c r="AM90" s="77" t="str">
        <f>IF(E20="","",E20)</f>
        <v>Projektový atelier DAVID - Bc. Kosáková</v>
      </c>
      <c r="AN90" s="68"/>
      <c r="AO90" s="68"/>
      <c r="AP90" s="68"/>
      <c r="AQ90" s="37"/>
      <c r="AR90" s="41"/>
      <c r="AS90" s="82"/>
      <c r="AT90" s="83"/>
      <c r="AU90" s="84"/>
      <c r="AV90" s="84"/>
      <c r="AW90" s="84"/>
      <c r="AX90" s="84"/>
      <c r="AY90" s="84"/>
      <c r="AZ90" s="84"/>
      <c r="BA90" s="84"/>
      <c r="BB90" s="84"/>
      <c r="BC90" s="84"/>
      <c r="BD90" s="85"/>
      <c r="BE90" s="35"/>
    </row>
    <row r="91" spans="1:57" s="2" customFormat="1" ht="10.8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1"/>
      <c r="AS91" s="86"/>
      <c r="AT91" s="87"/>
      <c r="AU91" s="88"/>
      <c r="AV91" s="88"/>
      <c r="AW91" s="88"/>
      <c r="AX91" s="88"/>
      <c r="AY91" s="88"/>
      <c r="AZ91" s="88"/>
      <c r="BA91" s="88"/>
      <c r="BB91" s="88"/>
      <c r="BC91" s="88"/>
      <c r="BD91" s="89"/>
      <c r="BE91" s="35"/>
    </row>
    <row r="92" spans="1:57" s="2" customFormat="1" ht="29.25" customHeight="1">
      <c r="A92" s="35"/>
      <c r="B92" s="36"/>
      <c r="C92" s="90" t="s">
        <v>57</v>
      </c>
      <c r="D92" s="91"/>
      <c r="E92" s="91"/>
      <c r="F92" s="91"/>
      <c r="G92" s="91"/>
      <c r="H92" s="92"/>
      <c r="I92" s="93" t="s">
        <v>58</v>
      </c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4" t="s">
        <v>59</v>
      </c>
      <c r="AH92" s="91"/>
      <c r="AI92" s="91"/>
      <c r="AJ92" s="91"/>
      <c r="AK92" s="91"/>
      <c r="AL92" s="91"/>
      <c r="AM92" s="91"/>
      <c r="AN92" s="93" t="s">
        <v>60</v>
      </c>
      <c r="AO92" s="91"/>
      <c r="AP92" s="95"/>
      <c r="AQ92" s="96" t="s">
        <v>61</v>
      </c>
      <c r="AR92" s="41"/>
      <c r="AS92" s="97" t="s">
        <v>62</v>
      </c>
      <c r="AT92" s="98" t="s">
        <v>63</v>
      </c>
      <c r="AU92" s="98" t="s">
        <v>64</v>
      </c>
      <c r="AV92" s="98" t="s">
        <v>65</v>
      </c>
      <c r="AW92" s="98" t="s">
        <v>66</v>
      </c>
      <c r="AX92" s="98" t="s">
        <v>67</v>
      </c>
      <c r="AY92" s="98" t="s">
        <v>68</v>
      </c>
      <c r="AZ92" s="98" t="s">
        <v>69</v>
      </c>
      <c r="BA92" s="98" t="s">
        <v>70</v>
      </c>
      <c r="BB92" s="98" t="s">
        <v>71</v>
      </c>
      <c r="BC92" s="98" t="s">
        <v>72</v>
      </c>
      <c r="BD92" s="99" t="s">
        <v>73</v>
      </c>
      <c r="BE92" s="35"/>
    </row>
    <row r="93" spans="1:57" s="2" customFormat="1" ht="10.8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1"/>
      <c r="AS93" s="100"/>
      <c r="AT93" s="101"/>
      <c r="AU93" s="101"/>
      <c r="AV93" s="101"/>
      <c r="AW93" s="101"/>
      <c r="AX93" s="101"/>
      <c r="AY93" s="101"/>
      <c r="AZ93" s="101"/>
      <c r="BA93" s="101"/>
      <c r="BB93" s="101"/>
      <c r="BC93" s="101"/>
      <c r="BD93" s="102"/>
      <c r="BE93" s="35"/>
    </row>
    <row r="94" spans="1:90" s="6" customFormat="1" ht="32.4" customHeight="1">
      <c r="A94" s="6"/>
      <c r="B94" s="103"/>
      <c r="C94" s="104" t="s">
        <v>74</v>
      </c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6">
        <f>ROUND(SUM(AG95:AG100),2)</f>
        <v>0</v>
      </c>
      <c r="AH94" s="106"/>
      <c r="AI94" s="106"/>
      <c r="AJ94" s="106"/>
      <c r="AK94" s="106"/>
      <c r="AL94" s="106"/>
      <c r="AM94" s="106"/>
      <c r="AN94" s="107">
        <f>SUM(AG94,AT94)</f>
        <v>0</v>
      </c>
      <c r="AO94" s="107"/>
      <c r="AP94" s="107"/>
      <c r="AQ94" s="108" t="s">
        <v>1</v>
      </c>
      <c r="AR94" s="109"/>
      <c r="AS94" s="110">
        <f>ROUND(SUM(AS95:AS100),2)</f>
        <v>0</v>
      </c>
      <c r="AT94" s="111">
        <f>ROUND(SUM(AV94:AW94),2)</f>
        <v>0</v>
      </c>
      <c r="AU94" s="112">
        <f>ROUND(SUM(AU95:AU100),5)</f>
        <v>0</v>
      </c>
      <c r="AV94" s="111">
        <f>ROUND(AZ94*L29,2)</f>
        <v>0</v>
      </c>
      <c r="AW94" s="111">
        <f>ROUND(BA94*L30,2)</f>
        <v>0</v>
      </c>
      <c r="AX94" s="111">
        <f>ROUND(BB94*L29,2)</f>
        <v>0</v>
      </c>
      <c r="AY94" s="111">
        <f>ROUND(BC94*L30,2)</f>
        <v>0</v>
      </c>
      <c r="AZ94" s="111">
        <f>ROUND(SUM(AZ95:AZ100),2)</f>
        <v>0</v>
      </c>
      <c r="BA94" s="111">
        <f>ROUND(SUM(BA95:BA100),2)</f>
        <v>0</v>
      </c>
      <c r="BB94" s="111">
        <f>ROUND(SUM(BB95:BB100),2)</f>
        <v>0</v>
      </c>
      <c r="BC94" s="111">
        <f>ROUND(SUM(BC95:BC100),2)</f>
        <v>0</v>
      </c>
      <c r="BD94" s="113">
        <f>ROUND(SUM(BD95:BD100),2)</f>
        <v>0</v>
      </c>
      <c r="BE94" s="6"/>
      <c r="BS94" s="114" t="s">
        <v>75</v>
      </c>
      <c r="BT94" s="114" t="s">
        <v>76</v>
      </c>
      <c r="BU94" s="115" t="s">
        <v>77</v>
      </c>
      <c r="BV94" s="114" t="s">
        <v>78</v>
      </c>
      <c r="BW94" s="114" t="s">
        <v>5</v>
      </c>
      <c r="BX94" s="114" t="s">
        <v>79</v>
      </c>
      <c r="CL94" s="114" t="s">
        <v>1</v>
      </c>
    </row>
    <row r="95" spans="1:91" s="7" customFormat="1" ht="24.75" customHeight="1">
      <c r="A95" s="116" t="s">
        <v>80</v>
      </c>
      <c r="B95" s="117"/>
      <c r="C95" s="118"/>
      <c r="D95" s="119" t="s">
        <v>81</v>
      </c>
      <c r="E95" s="119"/>
      <c r="F95" s="119"/>
      <c r="G95" s="119"/>
      <c r="H95" s="119"/>
      <c r="I95" s="120"/>
      <c r="J95" s="119" t="s">
        <v>82</v>
      </c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  <c r="Y95" s="119"/>
      <c r="Z95" s="119"/>
      <c r="AA95" s="119"/>
      <c r="AB95" s="119"/>
      <c r="AC95" s="119"/>
      <c r="AD95" s="119"/>
      <c r="AE95" s="119"/>
      <c r="AF95" s="119"/>
      <c r="AG95" s="121">
        <f>'SO 701_01 - Stavební část'!J30</f>
        <v>0</v>
      </c>
      <c r="AH95" s="120"/>
      <c r="AI95" s="120"/>
      <c r="AJ95" s="120"/>
      <c r="AK95" s="120"/>
      <c r="AL95" s="120"/>
      <c r="AM95" s="120"/>
      <c r="AN95" s="121">
        <f>SUM(AG95,AT95)</f>
        <v>0</v>
      </c>
      <c r="AO95" s="120"/>
      <c r="AP95" s="120"/>
      <c r="AQ95" s="122" t="s">
        <v>83</v>
      </c>
      <c r="AR95" s="123"/>
      <c r="AS95" s="124">
        <v>0</v>
      </c>
      <c r="AT95" s="125">
        <f>ROUND(SUM(AV95:AW95),2)</f>
        <v>0</v>
      </c>
      <c r="AU95" s="126">
        <f>'SO 701_01 - Stavební část'!P136</f>
        <v>0</v>
      </c>
      <c r="AV95" s="125">
        <f>'SO 701_01 - Stavební část'!J33</f>
        <v>0</v>
      </c>
      <c r="AW95" s="125">
        <f>'SO 701_01 - Stavební část'!J34</f>
        <v>0</v>
      </c>
      <c r="AX95" s="125">
        <f>'SO 701_01 - Stavební část'!J35</f>
        <v>0</v>
      </c>
      <c r="AY95" s="125">
        <f>'SO 701_01 - Stavební část'!J36</f>
        <v>0</v>
      </c>
      <c r="AZ95" s="125">
        <f>'SO 701_01 - Stavební část'!F33</f>
        <v>0</v>
      </c>
      <c r="BA95" s="125">
        <f>'SO 701_01 - Stavební část'!F34</f>
        <v>0</v>
      </c>
      <c r="BB95" s="125">
        <f>'SO 701_01 - Stavební část'!F35</f>
        <v>0</v>
      </c>
      <c r="BC95" s="125">
        <f>'SO 701_01 - Stavební část'!F36</f>
        <v>0</v>
      </c>
      <c r="BD95" s="127">
        <f>'SO 701_01 - Stavební část'!F37</f>
        <v>0</v>
      </c>
      <c r="BE95" s="7"/>
      <c r="BT95" s="128" t="s">
        <v>84</v>
      </c>
      <c r="BV95" s="128" t="s">
        <v>78</v>
      </c>
      <c r="BW95" s="128" t="s">
        <v>85</v>
      </c>
      <c r="BX95" s="128" t="s">
        <v>5</v>
      </c>
      <c r="CL95" s="128" t="s">
        <v>1</v>
      </c>
      <c r="CM95" s="128" t="s">
        <v>86</v>
      </c>
    </row>
    <row r="96" spans="1:91" s="7" customFormat="1" ht="24.75" customHeight="1">
      <c r="A96" s="116" t="s">
        <v>80</v>
      </c>
      <c r="B96" s="117"/>
      <c r="C96" s="118"/>
      <c r="D96" s="119" t="s">
        <v>87</v>
      </c>
      <c r="E96" s="119"/>
      <c r="F96" s="119"/>
      <c r="G96" s="119"/>
      <c r="H96" s="119"/>
      <c r="I96" s="120"/>
      <c r="J96" s="119" t="s">
        <v>88</v>
      </c>
      <c r="K96" s="119"/>
      <c r="L96" s="119"/>
      <c r="M96" s="119"/>
      <c r="N96" s="119"/>
      <c r="O96" s="119"/>
      <c r="P96" s="119"/>
      <c r="Q96" s="119"/>
      <c r="R96" s="119"/>
      <c r="S96" s="119"/>
      <c r="T96" s="119"/>
      <c r="U96" s="119"/>
      <c r="V96" s="119"/>
      <c r="W96" s="119"/>
      <c r="X96" s="119"/>
      <c r="Y96" s="119"/>
      <c r="Z96" s="119"/>
      <c r="AA96" s="119"/>
      <c r="AB96" s="119"/>
      <c r="AC96" s="119"/>
      <c r="AD96" s="119"/>
      <c r="AE96" s="119"/>
      <c r="AF96" s="119"/>
      <c r="AG96" s="121">
        <f>'SO 701_02 - Chlazení'!J30</f>
        <v>0</v>
      </c>
      <c r="AH96" s="120"/>
      <c r="AI96" s="120"/>
      <c r="AJ96" s="120"/>
      <c r="AK96" s="120"/>
      <c r="AL96" s="120"/>
      <c r="AM96" s="120"/>
      <c r="AN96" s="121">
        <f>SUM(AG96,AT96)</f>
        <v>0</v>
      </c>
      <c r="AO96" s="120"/>
      <c r="AP96" s="120"/>
      <c r="AQ96" s="122" t="s">
        <v>83</v>
      </c>
      <c r="AR96" s="123"/>
      <c r="AS96" s="124">
        <v>0</v>
      </c>
      <c r="AT96" s="125">
        <f>ROUND(SUM(AV96:AW96),2)</f>
        <v>0</v>
      </c>
      <c r="AU96" s="126">
        <f>'SO 701_02 - Chlazení'!P118</f>
        <v>0</v>
      </c>
      <c r="AV96" s="125">
        <f>'SO 701_02 - Chlazení'!J33</f>
        <v>0</v>
      </c>
      <c r="AW96" s="125">
        <f>'SO 701_02 - Chlazení'!J34</f>
        <v>0</v>
      </c>
      <c r="AX96" s="125">
        <f>'SO 701_02 - Chlazení'!J35</f>
        <v>0</v>
      </c>
      <c r="AY96" s="125">
        <f>'SO 701_02 - Chlazení'!J36</f>
        <v>0</v>
      </c>
      <c r="AZ96" s="125">
        <f>'SO 701_02 - Chlazení'!F33</f>
        <v>0</v>
      </c>
      <c r="BA96" s="125">
        <f>'SO 701_02 - Chlazení'!F34</f>
        <v>0</v>
      </c>
      <c r="BB96" s="125">
        <f>'SO 701_02 - Chlazení'!F35</f>
        <v>0</v>
      </c>
      <c r="BC96" s="125">
        <f>'SO 701_02 - Chlazení'!F36</f>
        <v>0</v>
      </c>
      <c r="BD96" s="127">
        <f>'SO 701_02 - Chlazení'!F37</f>
        <v>0</v>
      </c>
      <c r="BE96" s="7"/>
      <c r="BT96" s="128" t="s">
        <v>84</v>
      </c>
      <c r="BV96" s="128" t="s">
        <v>78</v>
      </c>
      <c r="BW96" s="128" t="s">
        <v>89</v>
      </c>
      <c r="BX96" s="128" t="s">
        <v>5</v>
      </c>
      <c r="CL96" s="128" t="s">
        <v>1</v>
      </c>
      <c r="CM96" s="128" t="s">
        <v>86</v>
      </c>
    </row>
    <row r="97" spans="1:91" s="7" customFormat="1" ht="24.75" customHeight="1">
      <c r="A97" s="116" t="s">
        <v>80</v>
      </c>
      <c r="B97" s="117"/>
      <c r="C97" s="118"/>
      <c r="D97" s="119" t="s">
        <v>90</v>
      </c>
      <c r="E97" s="119"/>
      <c r="F97" s="119"/>
      <c r="G97" s="119"/>
      <c r="H97" s="119"/>
      <c r="I97" s="120"/>
      <c r="J97" s="119" t="s">
        <v>91</v>
      </c>
      <c r="K97" s="119"/>
      <c r="L97" s="119"/>
      <c r="M97" s="119"/>
      <c r="N97" s="119"/>
      <c r="O97" s="119"/>
      <c r="P97" s="119"/>
      <c r="Q97" s="119"/>
      <c r="R97" s="119"/>
      <c r="S97" s="119"/>
      <c r="T97" s="119"/>
      <c r="U97" s="119"/>
      <c r="V97" s="119"/>
      <c r="W97" s="119"/>
      <c r="X97" s="119"/>
      <c r="Y97" s="119"/>
      <c r="Z97" s="119"/>
      <c r="AA97" s="119"/>
      <c r="AB97" s="119"/>
      <c r="AC97" s="119"/>
      <c r="AD97" s="119"/>
      <c r="AE97" s="119"/>
      <c r="AF97" s="119"/>
      <c r="AG97" s="121">
        <f>'SO 701_03 - Rozvody ZTI'!J30</f>
        <v>0</v>
      </c>
      <c r="AH97" s="120"/>
      <c r="AI97" s="120"/>
      <c r="AJ97" s="120"/>
      <c r="AK97" s="120"/>
      <c r="AL97" s="120"/>
      <c r="AM97" s="120"/>
      <c r="AN97" s="121">
        <f>SUM(AG97,AT97)</f>
        <v>0</v>
      </c>
      <c r="AO97" s="120"/>
      <c r="AP97" s="120"/>
      <c r="AQ97" s="122" t="s">
        <v>83</v>
      </c>
      <c r="AR97" s="123"/>
      <c r="AS97" s="124">
        <v>0</v>
      </c>
      <c r="AT97" s="125">
        <f>ROUND(SUM(AV97:AW97),2)</f>
        <v>0</v>
      </c>
      <c r="AU97" s="126">
        <f>'SO 701_03 - Rozvody ZTI'!P121</f>
        <v>0</v>
      </c>
      <c r="AV97" s="125">
        <f>'SO 701_03 - Rozvody ZTI'!J33</f>
        <v>0</v>
      </c>
      <c r="AW97" s="125">
        <f>'SO 701_03 - Rozvody ZTI'!J34</f>
        <v>0</v>
      </c>
      <c r="AX97" s="125">
        <f>'SO 701_03 - Rozvody ZTI'!J35</f>
        <v>0</v>
      </c>
      <c r="AY97" s="125">
        <f>'SO 701_03 - Rozvody ZTI'!J36</f>
        <v>0</v>
      </c>
      <c r="AZ97" s="125">
        <f>'SO 701_03 - Rozvody ZTI'!F33</f>
        <v>0</v>
      </c>
      <c r="BA97" s="125">
        <f>'SO 701_03 - Rozvody ZTI'!F34</f>
        <v>0</v>
      </c>
      <c r="BB97" s="125">
        <f>'SO 701_03 - Rozvody ZTI'!F35</f>
        <v>0</v>
      </c>
      <c r="BC97" s="125">
        <f>'SO 701_03 - Rozvody ZTI'!F36</f>
        <v>0</v>
      </c>
      <c r="BD97" s="127">
        <f>'SO 701_03 - Rozvody ZTI'!F37</f>
        <v>0</v>
      </c>
      <c r="BE97" s="7"/>
      <c r="BT97" s="128" t="s">
        <v>84</v>
      </c>
      <c r="BV97" s="128" t="s">
        <v>78</v>
      </c>
      <c r="BW97" s="128" t="s">
        <v>92</v>
      </c>
      <c r="BX97" s="128" t="s">
        <v>5</v>
      </c>
      <c r="CL97" s="128" t="s">
        <v>1</v>
      </c>
      <c r="CM97" s="128" t="s">
        <v>86</v>
      </c>
    </row>
    <row r="98" spans="1:91" s="7" customFormat="1" ht="24.75" customHeight="1">
      <c r="A98" s="116" t="s">
        <v>80</v>
      </c>
      <c r="B98" s="117"/>
      <c r="C98" s="118"/>
      <c r="D98" s="119" t="s">
        <v>93</v>
      </c>
      <c r="E98" s="119"/>
      <c r="F98" s="119"/>
      <c r="G98" s="119"/>
      <c r="H98" s="119"/>
      <c r="I98" s="120"/>
      <c r="J98" s="119" t="s">
        <v>94</v>
      </c>
      <c r="K98" s="119"/>
      <c r="L98" s="119"/>
      <c r="M98" s="119"/>
      <c r="N98" s="119"/>
      <c r="O98" s="119"/>
      <c r="P98" s="119"/>
      <c r="Q98" s="119"/>
      <c r="R98" s="119"/>
      <c r="S98" s="119"/>
      <c r="T98" s="119"/>
      <c r="U98" s="119"/>
      <c r="V98" s="119"/>
      <c r="W98" s="119"/>
      <c r="X98" s="119"/>
      <c r="Y98" s="119"/>
      <c r="Z98" s="119"/>
      <c r="AA98" s="119"/>
      <c r="AB98" s="119"/>
      <c r="AC98" s="119"/>
      <c r="AD98" s="119"/>
      <c r="AE98" s="119"/>
      <c r="AF98" s="119"/>
      <c r="AG98" s="121">
        <f>'SO 701_04 - Elektroinstalace'!J30</f>
        <v>0</v>
      </c>
      <c r="AH98" s="120"/>
      <c r="AI98" s="120"/>
      <c r="AJ98" s="120"/>
      <c r="AK98" s="120"/>
      <c r="AL98" s="120"/>
      <c r="AM98" s="120"/>
      <c r="AN98" s="121">
        <f>SUM(AG98,AT98)</f>
        <v>0</v>
      </c>
      <c r="AO98" s="120"/>
      <c r="AP98" s="120"/>
      <c r="AQ98" s="122" t="s">
        <v>83</v>
      </c>
      <c r="AR98" s="123"/>
      <c r="AS98" s="124">
        <v>0</v>
      </c>
      <c r="AT98" s="125">
        <f>ROUND(SUM(AV98:AW98),2)</f>
        <v>0</v>
      </c>
      <c r="AU98" s="126">
        <f>'SO 701_04 - Elektroinstalace'!P122</f>
        <v>0</v>
      </c>
      <c r="AV98" s="125">
        <f>'SO 701_04 - Elektroinstalace'!J33</f>
        <v>0</v>
      </c>
      <c r="AW98" s="125">
        <f>'SO 701_04 - Elektroinstalace'!J34</f>
        <v>0</v>
      </c>
      <c r="AX98" s="125">
        <f>'SO 701_04 - Elektroinstalace'!J35</f>
        <v>0</v>
      </c>
      <c r="AY98" s="125">
        <f>'SO 701_04 - Elektroinstalace'!J36</f>
        <v>0</v>
      </c>
      <c r="AZ98" s="125">
        <f>'SO 701_04 - Elektroinstalace'!F33</f>
        <v>0</v>
      </c>
      <c r="BA98" s="125">
        <f>'SO 701_04 - Elektroinstalace'!F34</f>
        <v>0</v>
      </c>
      <c r="BB98" s="125">
        <f>'SO 701_04 - Elektroinstalace'!F35</f>
        <v>0</v>
      </c>
      <c r="BC98" s="125">
        <f>'SO 701_04 - Elektroinstalace'!F36</f>
        <v>0</v>
      </c>
      <c r="BD98" s="127">
        <f>'SO 701_04 - Elektroinstalace'!F37</f>
        <v>0</v>
      </c>
      <c r="BE98" s="7"/>
      <c r="BT98" s="128" t="s">
        <v>84</v>
      </c>
      <c r="BV98" s="128" t="s">
        <v>78</v>
      </c>
      <c r="BW98" s="128" t="s">
        <v>95</v>
      </c>
      <c r="BX98" s="128" t="s">
        <v>5</v>
      </c>
      <c r="CL98" s="128" t="s">
        <v>1</v>
      </c>
      <c r="CM98" s="128" t="s">
        <v>86</v>
      </c>
    </row>
    <row r="99" spans="1:91" s="7" customFormat="1" ht="16.5" customHeight="1">
      <c r="A99" s="116" t="s">
        <v>80</v>
      </c>
      <c r="B99" s="117"/>
      <c r="C99" s="118"/>
      <c r="D99" s="119" t="s">
        <v>96</v>
      </c>
      <c r="E99" s="119"/>
      <c r="F99" s="119"/>
      <c r="G99" s="119"/>
      <c r="H99" s="119"/>
      <c r="I99" s="120"/>
      <c r="J99" s="119" t="s">
        <v>97</v>
      </c>
      <c r="K99" s="119"/>
      <c r="L99" s="119"/>
      <c r="M99" s="119"/>
      <c r="N99" s="119"/>
      <c r="O99" s="119"/>
      <c r="P99" s="119"/>
      <c r="Q99" s="119"/>
      <c r="R99" s="119"/>
      <c r="S99" s="119"/>
      <c r="T99" s="119"/>
      <c r="U99" s="119"/>
      <c r="V99" s="119"/>
      <c r="W99" s="119"/>
      <c r="X99" s="119"/>
      <c r="Y99" s="119"/>
      <c r="Z99" s="119"/>
      <c r="AA99" s="119"/>
      <c r="AB99" s="119"/>
      <c r="AC99" s="119"/>
      <c r="AD99" s="119"/>
      <c r="AE99" s="119"/>
      <c r="AF99" s="119"/>
      <c r="AG99" s="121">
        <f>'SO 999 - VRN'!J30</f>
        <v>0</v>
      </c>
      <c r="AH99" s="120"/>
      <c r="AI99" s="120"/>
      <c r="AJ99" s="120"/>
      <c r="AK99" s="120"/>
      <c r="AL99" s="120"/>
      <c r="AM99" s="120"/>
      <c r="AN99" s="121">
        <f>SUM(AG99,AT99)</f>
        <v>0</v>
      </c>
      <c r="AO99" s="120"/>
      <c r="AP99" s="120"/>
      <c r="AQ99" s="122" t="s">
        <v>83</v>
      </c>
      <c r="AR99" s="123"/>
      <c r="AS99" s="124">
        <v>0</v>
      </c>
      <c r="AT99" s="125">
        <f>ROUND(SUM(AV99:AW99),2)</f>
        <v>0</v>
      </c>
      <c r="AU99" s="126">
        <f>'SO 999 - VRN'!P124</f>
        <v>0</v>
      </c>
      <c r="AV99" s="125">
        <f>'SO 999 - VRN'!J33</f>
        <v>0</v>
      </c>
      <c r="AW99" s="125">
        <f>'SO 999 - VRN'!J34</f>
        <v>0</v>
      </c>
      <c r="AX99" s="125">
        <f>'SO 999 - VRN'!J35</f>
        <v>0</v>
      </c>
      <c r="AY99" s="125">
        <f>'SO 999 - VRN'!J36</f>
        <v>0</v>
      </c>
      <c r="AZ99" s="125">
        <f>'SO 999 - VRN'!F33</f>
        <v>0</v>
      </c>
      <c r="BA99" s="125">
        <f>'SO 999 - VRN'!F34</f>
        <v>0</v>
      </c>
      <c r="BB99" s="125">
        <f>'SO 999 - VRN'!F35</f>
        <v>0</v>
      </c>
      <c r="BC99" s="125">
        <f>'SO 999 - VRN'!F36</f>
        <v>0</v>
      </c>
      <c r="BD99" s="127">
        <f>'SO 999 - VRN'!F37</f>
        <v>0</v>
      </c>
      <c r="BE99" s="7"/>
      <c r="BT99" s="128" t="s">
        <v>84</v>
      </c>
      <c r="BV99" s="128" t="s">
        <v>78</v>
      </c>
      <c r="BW99" s="128" t="s">
        <v>98</v>
      </c>
      <c r="BX99" s="128" t="s">
        <v>5</v>
      </c>
      <c r="CL99" s="128" t="s">
        <v>1</v>
      </c>
      <c r="CM99" s="128" t="s">
        <v>86</v>
      </c>
    </row>
    <row r="100" spans="1:91" s="7" customFormat="1" ht="24.75" customHeight="1">
      <c r="A100" s="116" t="s">
        <v>80</v>
      </c>
      <c r="B100" s="117"/>
      <c r="C100" s="118"/>
      <c r="D100" s="119" t="s">
        <v>99</v>
      </c>
      <c r="E100" s="119"/>
      <c r="F100" s="119"/>
      <c r="G100" s="119"/>
      <c r="H100" s="119"/>
      <c r="I100" s="120"/>
      <c r="J100" s="119" t="s">
        <v>100</v>
      </c>
      <c r="K100" s="119"/>
      <c r="L100" s="119"/>
      <c r="M100" s="119"/>
      <c r="N100" s="119"/>
      <c r="O100" s="119"/>
      <c r="P100" s="119"/>
      <c r="Q100" s="119"/>
      <c r="R100" s="119"/>
      <c r="S100" s="119"/>
      <c r="T100" s="119"/>
      <c r="U100" s="119"/>
      <c r="V100" s="119"/>
      <c r="W100" s="119"/>
      <c r="X100" s="119"/>
      <c r="Y100" s="119"/>
      <c r="Z100" s="119"/>
      <c r="AA100" s="119"/>
      <c r="AB100" s="119"/>
      <c r="AC100" s="119"/>
      <c r="AD100" s="119"/>
      <c r="AE100" s="119"/>
      <c r="AF100" s="119"/>
      <c r="AG100" s="121">
        <f>'SO 701_05 - Výměna vstupn...'!J30</f>
        <v>0</v>
      </c>
      <c r="AH100" s="120"/>
      <c r="AI100" s="120"/>
      <c r="AJ100" s="120"/>
      <c r="AK100" s="120"/>
      <c r="AL100" s="120"/>
      <c r="AM100" s="120"/>
      <c r="AN100" s="121">
        <f>SUM(AG100,AT100)</f>
        <v>0</v>
      </c>
      <c r="AO100" s="120"/>
      <c r="AP100" s="120"/>
      <c r="AQ100" s="122" t="s">
        <v>83</v>
      </c>
      <c r="AR100" s="123"/>
      <c r="AS100" s="129">
        <v>0</v>
      </c>
      <c r="AT100" s="130">
        <f>ROUND(SUM(AV100:AW100),2)</f>
        <v>0</v>
      </c>
      <c r="AU100" s="131">
        <f>'SO 701_05 - Výměna vstupn...'!P130</f>
        <v>0</v>
      </c>
      <c r="AV100" s="130">
        <f>'SO 701_05 - Výměna vstupn...'!J33</f>
        <v>0</v>
      </c>
      <c r="AW100" s="130">
        <f>'SO 701_05 - Výměna vstupn...'!J34</f>
        <v>0</v>
      </c>
      <c r="AX100" s="130">
        <f>'SO 701_05 - Výměna vstupn...'!J35</f>
        <v>0</v>
      </c>
      <c r="AY100" s="130">
        <f>'SO 701_05 - Výměna vstupn...'!J36</f>
        <v>0</v>
      </c>
      <c r="AZ100" s="130">
        <f>'SO 701_05 - Výměna vstupn...'!F33</f>
        <v>0</v>
      </c>
      <c r="BA100" s="130">
        <f>'SO 701_05 - Výměna vstupn...'!F34</f>
        <v>0</v>
      </c>
      <c r="BB100" s="130">
        <f>'SO 701_05 - Výměna vstupn...'!F35</f>
        <v>0</v>
      </c>
      <c r="BC100" s="130">
        <f>'SO 701_05 - Výměna vstupn...'!F36</f>
        <v>0</v>
      </c>
      <c r="BD100" s="132">
        <f>'SO 701_05 - Výměna vstupn...'!F37</f>
        <v>0</v>
      </c>
      <c r="BE100" s="7"/>
      <c r="BT100" s="128" t="s">
        <v>84</v>
      </c>
      <c r="BV100" s="128" t="s">
        <v>78</v>
      </c>
      <c r="BW100" s="128" t="s">
        <v>101</v>
      </c>
      <c r="BX100" s="128" t="s">
        <v>5</v>
      </c>
      <c r="CL100" s="128" t="s">
        <v>1</v>
      </c>
      <c r="CM100" s="128" t="s">
        <v>86</v>
      </c>
    </row>
    <row r="101" spans="1:57" s="2" customFormat="1" ht="30" customHeight="1">
      <c r="A101" s="35"/>
      <c r="B101" s="36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41"/>
      <c r="AS101" s="35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  <c r="BD101" s="35"/>
      <c r="BE101" s="35"/>
    </row>
    <row r="102" spans="1:57" s="2" customFormat="1" ht="6.95" customHeight="1">
      <c r="A102" s="35"/>
      <c r="B102" s="63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64"/>
      <c r="AG102" s="64"/>
      <c r="AH102" s="64"/>
      <c r="AI102" s="64"/>
      <c r="AJ102" s="64"/>
      <c r="AK102" s="64"/>
      <c r="AL102" s="64"/>
      <c r="AM102" s="64"/>
      <c r="AN102" s="64"/>
      <c r="AO102" s="64"/>
      <c r="AP102" s="64"/>
      <c r="AQ102" s="64"/>
      <c r="AR102" s="41"/>
      <c r="AS102" s="35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</row>
  </sheetData>
  <sheetProtection password="CC35" sheet="1" objects="1" scenarios="1" formatColumns="0" formatRows="0"/>
  <mergeCells count="62">
    <mergeCell ref="L85:AJ85"/>
    <mergeCell ref="AM87:AN87"/>
    <mergeCell ref="AM89:AP89"/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AN98:AP98"/>
    <mergeCell ref="AG98:AM98"/>
    <mergeCell ref="D98:H98"/>
    <mergeCell ref="J98:AF98"/>
    <mergeCell ref="AN99:AP99"/>
    <mergeCell ref="AG99:AM99"/>
    <mergeCell ref="D99:H99"/>
    <mergeCell ref="J99:AF99"/>
    <mergeCell ref="AN100:AP100"/>
    <mergeCell ref="AG100:AM100"/>
    <mergeCell ref="D100:H100"/>
    <mergeCell ref="J100:AF100"/>
    <mergeCell ref="AG94:AM94"/>
    <mergeCell ref="AN94:AP94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95" location="'SO 701_01 - Stavební část'!C2" display="/"/>
    <hyperlink ref="A96" location="'SO 701_02 - Chlazení'!C2" display="/"/>
    <hyperlink ref="A97" location="'SO 701_03 - Rozvody ZTI'!C2" display="/"/>
    <hyperlink ref="A98" location="'SO 701_04 - Elektroinstalace'!C2" display="/"/>
    <hyperlink ref="A99" location="'SO 999 - VRN'!C2" display="/"/>
    <hyperlink ref="A100" location="'SO 701_05 - Výměna vstupn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8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85</v>
      </c>
    </row>
    <row r="3" spans="2:46" s="1" customFormat="1" ht="6.95" customHeight="1" hidden="1">
      <c r="B3" s="133"/>
      <c r="C3" s="134"/>
      <c r="D3" s="134"/>
      <c r="E3" s="134"/>
      <c r="F3" s="134"/>
      <c r="G3" s="134"/>
      <c r="H3" s="134"/>
      <c r="I3" s="134"/>
      <c r="J3" s="134"/>
      <c r="K3" s="134"/>
      <c r="L3" s="17"/>
      <c r="AT3" s="14" t="s">
        <v>86</v>
      </c>
    </row>
    <row r="4" spans="2:46" s="1" customFormat="1" ht="24.95" customHeight="1" hidden="1">
      <c r="B4" s="17"/>
      <c r="D4" s="135" t="s">
        <v>102</v>
      </c>
      <c r="L4" s="17"/>
      <c r="M4" s="136" t="s">
        <v>10</v>
      </c>
      <c r="AT4" s="14" t="s">
        <v>4</v>
      </c>
    </row>
    <row r="5" spans="2:12" s="1" customFormat="1" ht="6.95" customHeight="1" hidden="1">
      <c r="B5" s="17"/>
      <c r="L5" s="17"/>
    </row>
    <row r="6" spans="2:12" s="1" customFormat="1" ht="12" customHeight="1" hidden="1">
      <c r="B6" s="17"/>
      <c r="D6" s="137" t="s">
        <v>16</v>
      </c>
      <c r="L6" s="17"/>
    </row>
    <row r="7" spans="2:12" s="1" customFormat="1" ht="26.25" customHeight="1" hidden="1">
      <c r="B7" s="17"/>
      <c r="E7" s="138" t="str">
        <f>'Rekapitulace stavby'!K6</f>
        <v>Nový magistrát - modernizace systému chlazení a souvisejících profesí</v>
      </c>
      <c r="F7" s="137"/>
      <c r="G7" s="137"/>
      <c r="H7" s="137"/>
      <c r="L7" s="17"/>
    </row>
    <row r="8" spans="1:31" s="2" customFormat="1" ht="12" customHeight="1" hidden="1">
      <c r="A8" s="35"/>
      <c r="B8" s="41"/>
      <c r="C8" s="35"/>
      <c r="D8" s="137" t="s">
        <v>103</v>
      </c>
      <c r="E8" s="35"/>
      <c r="F8" s="35"/>
      <c r="G8" s="35"/>
      <c r="H8" s="35"/>
      <c r="I8" s="35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 hidden="1">
      <c r="A9" s="35"/>
      <c r="B9" s="41"/>
      <c r="C9" s="35"/>
      <c r="D9" s="35"/>
      <c r="E9" s="139" t="s">
        <v>104</v>
      </c>
      <c r="F9" s="35"/>
      <c r="G9" s="35"/>
      <c r="H9" s="35"/>
      <c r="I9" s="35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hidden="1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 hidden="1">
      <c r="A11" s="35"/>
      <c r="B11" s="41"/>
      <c r="C11" s="35"/>
      <c r="D11" s="137" t="s">
        <v>18</v>
      </c>
      <c r="E11" s="35"/>
      <c r="F11" s="140" t="s">
        <v>1</v>
      </c>
      <c r="G11" s="35"/>
      <c r="H11" s="35"/>
      <c r="I11" s="137" t="s">
        <v>19</v>
      </c>
      <c r="J11" s="140" t="s">
        <v>1</v>
      </c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 hidden="1">
      <c r="A12" s="35"/>
      <c r="B12" s="41"/>
      <c r="C12" s="35"/>
      <c r="D12" s="137" t="s">
        <v>20</v>
      </c>
      <c r="E12" s="35"/>
      <c r="F12" s="140" t="s">
        <v>21</v>
      </c>
      <c r="G12" s="35"/>
      <c r="H12" s="35"/>
      <c r="I12" s="137" t="s">
        <v>22</v>
      </c>
      <c r="J12" s="141" t="str">
        <f>'Rekapitulace stavby'!AN8</f>
        <v>18. 5. 2024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 hidden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 hidden="1">
      <c r="A14" s="35"/>
      <c r="B14" s="41"/>
      <c r="C14" s="35"/>
      <c r="D14" s="137" t="s">
        <v>24</v>
      </c>
      <c r="E14" s="35"/>
      <c r="F14" s="35"/>
      <c r="G14" s="35"/>
      <c r="H14" s="35"/>
      <c r="I14" s="137" t="s">
        <v>25</v>
      </c>
      <c r="J14" s="140" t="s">
        <v>1</v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 hidden="1">
      <c r="A15" s="35"/>
      <c r="B15" s="41"/>
      <c r="C15" s="35"/>
      <c r="D15" s="35"/>
      <c r="E15" s="140" t="s">
        <v>26</v>
      </c>
      <c r="F15" s="35"/>
      <c r="G15" s="35"/>
      <c r="H15" s="35"/>
      <c r="I15" s="137" t="s">
        <v>27</v>
      </c>
      <c r="J15" s="140" t="s">
        <v>1</v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 hidden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 hidden="1">
      <c r="A17" s="35"/>
      <c r="B17" s="41"/>
      <c r="C17" s="35"/>
      <c r="D17" s="137" t="s">
        <v>28</v>
      </c>
      <c r="E17" s="35"/>
      <c r="F17" s="35"/>
      <c r="G17" s="35"/>
      <c r="H17" s="35"/>
      <c r="I17" s="137" t="s">
        <v>25</v>
      </c>
      <c r="J17" s="30" t="str">
        <f>'Rekapitulace stavby'!AN13</f>
        <v>Vyplň údaj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 hidden="1">
      <c r="A18" s="35"/>
      <c r="B18" s="41"/>
      <c r="C18" s="35"/>
      <c r="D18" s="35"/>
      <c r="E18" s="30" t="str">
        <f>'Rekapitulace stavby'!E14</f>
        <v>Vyplň údaj</v>
      </c>
      <c r="F18" s="140"/>
      <c r="G18" s="140"/>
      <c r="H18" s="140"/>
      <c r="I18" s="137" t="s">
        <v>27</v>
      </c>
      <c r="J18" s="30" t="str">
        <f>'Rekapitulace stavby'!AN14</f>
        <v>Vyplň údaj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 hidden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 hidden="1">
      <c r="A20" s="35"/>
      <c r="B20" s="41"/>
      <c r="C20" s="35"/>
      <c r="D20" s="137" t="s">
        <v>30</v>
      </c>
      <c r="E20" s="35"/>
      <c r="F20" s="35"/>
      <c r="G20" s="35"/>
      <c r="H20" s="35"/>
      <c r="I20" s="137" t="s">
        <v>25</v>
      </c>
      <c r="J20" s="140" t="s">
        <v>1</v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 hidden="1">
      <c r="A21" s="35"/>
      <c r="B21" s="41"/>
      <c r="C21" s="35"/>
      <c r="D21" s="35"/>
      <c r="E21" s="140" t="s">
        <v>31</v>
      </c>
      <c r="F21" s="35"/>
      <c r="G21" s="35"/>
      <c r="H21" s="35"/>
      <c r="I21" s="137" t="s">
        <v>27</v>
      </c>
      <c r="J21" s="140" t="s">
        <v>1</v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 hidden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 hidden="1">
      <c r="A23" s="35"/>
      <c r="B23" s="41"/>
      <c r="C23" s="35"/>
      <c r="D23" s="137" t="s">
        <v>33</v>
      </c>
      <c r="E23" s="35"/>
      <c r="F23" s="35"/>
      <c r="G23" s="35"/>
      <c r="H23" s="35"/>
      <c r="I23" s="137" t="s">
        <v>25</v>
      </c>
      <c r="J23" s="140" t="s">
        <v>1</v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 hidden="1">
      <c r="A24" s="35"/>
      <c r="B24" s="41"/>
      <c r="C24" s="35"/>
      <c r="D24" s="35"/>
      <c r="E24" s="140" t="s">
        <v>34</v>
      </c>
      <c r="F24" s="35"/>
      <c r="G24" s="35"/>
      <c r="H24" s="35"/>
      <c r="I24" s="137" t="s">
        <v>27</v>
      </c>
      <c r="J24" s="140" t="s">
        <v>1</v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 hidden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 hidden="1">
      <c r="A26" s="35"/>
      <c r="B26" s="41"/>
      <c r="C26" s="35"/>
      <c r="D26" s="137" t="s">
        <v>35</v>
      </c>
      <c r="E26" s="35"/>
      <c r="F26" s="35"/>
      <c r="G26" s="35"/>
      <c r="H26" s="35"/>
      <c r="I26" s="35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 hidden="1">
      <c r="A27" s="142"/>
      <c r="B27" s="143"/>
      <c r="C27" s="142"/>
      <c r="D27" s="142"/>
      <c r="E27" s="144" t="s">
        <v>1</v>
      </c>
      <c r="F27" s="144"/>
      <c r="G27" s="144"/>
      <c r="H27" s="144"/>
      <c r="I27" s="142"/>
      <c r="J27" s="142"/>
      <c r="K27" s="142"/>
      <c r="L27" s="145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</row>
    <row r="28" spans="1:31" s="2" customFormat="1" ht="6.95" customHeight="1" hidden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 hidden="1">
      <c r="A29" s="35"/>
      <c r="B29" s="41"/>
      <c r="C29" s="35"/>
      <c r="D29" s="146"/>
      <c r="E29" s="146"/>
      <c r="F29" s="146"/>
      <c r="G29" s="146"/>
      <c r="H29" s="146"/>
      <c r="I29" s="146"/>
      <c r="J29" s="146"/>
      <c r="K29" s="146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4" customHeight="1" hidden="1">
      <c r="A30" s="35"/>
      <c r="B30" s="41"/>
      <c r="C30" s="35"/>
      <c r="D30" s="147" t="s">
        <v>36</v>
      </c>
      <c r="E30" s="35"/>
      <c r="F30" s="35"/>
      <c r="G30" s="35"/>
      <c r="H30" s="35"/>
      <c r="I30" s="35"/>
      <c r="J30" s="148">
        <f>ROUND(J136,2)</f>
        <v>0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 hidden="1">
      <c r="A31" s="35"/>
      <c r="B31" s="41"/>
      <c r="C31" s="35"/>
      <c r="D31" s="146"/>
      <c r="E31" s="146"/>
      <c r="F31" s="146"/>
      <c r="G31" s="146"/>
      <c r="H31" s="146"/>
      <c r="I31" s="146"/>
      <c r="J31" s="146"/>
      <c r="K31" s="146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 hidden="1">
      <c r="A32" s="35"/>
      <c r="B32" s="41"/>
      <c r="C32" s="35"/>
      <c r="D32" s="35"/>
      <c r="E32" s="35"/>
      <c r="F32" s="149" t="s">
        <v>38</v>
      </c>
      <c r="G32" s="35"/>
      <c r="H32" s="35"/>
      <c r="I32" s="149" t="s">
        <v>37</v>
      </c>
      <c r="J32" s="149" t="s">
        <v>39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 hidden="1">
      <c r="A33" s="35"/>
      <c r="B33" s="41"/>
      <c r="C33" s="35"/>
      <c r="D33" s="150" t="s">
        <v>40</v>
      </c>
      <c r="E33" s="137" t="s">
        <v>41</v>
      </c>
      <c r="F33" s="151">
        <f>ROUND((SUM(BE136:BE479)),2)</f>
        <v>0</v>
      </c>
      <c r="G33" s="35"/>
      <c r="H33" s="35"/>
      <c r="I33" s="152">
        <v>0.21</v>
      </c>
      <c r="J33" s="151">
        <f>ROUND(((SUM(BE136:BE479))*I33),2)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 hidden="1">
      <c r="A34" s="35"/>
      <c r="B34" s="41"/>
      <c r="C34" s="35"/>
      <c r="D34" s="35"/>
      <c r="E34" s="137" t="s">
        <v>42</v>
      </c>
      <c r="F34" s="151">
        <f>ROUND((SUM(BF136:BF479)),2)</f>
        <v>0</v>
      </c>
      <c r="G34" s="35"/>
      <c r="H34" s="35"/>
      <c r="I34" s="152">
        <v>0.12</v>
      </c>
      <c r="J34" s="151">
        <f>ROUND(((SUM(BF136:BF479))*I34),2)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1"/>
      <c r="C35" s="35"/>
      <c r="D35" s="35"/>
      <c r="E35" s="137" t="s">
        <v>43</v>
      </c>
      <c r="F35" s="151">
        <f>ROUND((SUM(BG136:BG479)),2)</f>
        <v>0</v>
      </c>
      <c r="G35" s="35"/>
      <c r="H35" s="35"/>
      <c r="I35" s="152">
        <v>0.21</v>
      </c>
      <c r="J35" s="151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41"/>
      <c r="C36" s="35"/>
      <c r="D36" s="35"/>
      <c r="E36" s="137" t="s">
        <v>44</v>
      </c>
      <c r="F36" s="151">
        <f>ROUND((SUM(BH136:BH479)),2)</f>
        <v>0</v>
      </c>
      <c r="G36" s="35"/>
      <c r="H36" s="35"/>
      <c r="I36" s="152">
        <v>0.12</v>
      </c>
      <c r="J36" s="151">
        <f>0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1"/>
      <c r="C37" s="35"/>
      <c r="D37" s="35"/>
      <c r="E37" s="137" t="s">
        <v>45</v>
      </c>
      <c r="F37" s="151">
        <f>ROUND((SUM(BI136:BI479)),2)</f>
        <v>0</v>
      </c>
      <c r="G37" s="35"/>
      <c r="H37" s="35"/>
      <c r="I37" s="152">
        <v>0</v>
      </c>
      <c r="J37" s="151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 hidden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4" customHeight="1" hidden="1">
      <c r="A39" s="35"/>
      <c r="B39" s="41"/>
      <c r="C39" s="153"/>
      <c r="D39" s="154" t="s">
        <v>46</v>
      </c>
      <c r="E39" s="155"/>
      <c r="F39" s="155"/>
      <c r="G39" s="156" t="s">
        <v>47</v>
      </c>
      <c r="H39" s="157" t="s">
        <v>48</v>
      </c>
      <c r="I39" s="155"/>
      <c r="J39" s="158">
        <f>SUM(J30:J37)</f>
        <v>0</v>
      </c>
      <c r="K39" s="159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 hidden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" customHeight="1" hidden="1">
      <c r="B41" s="17"/>
      <c r="L41" s="17"/>
    </row>
    <row r="42" spans="2:12" s="1" customFormat="1" ht="14.4" customHeight="1" hidden="1">
      <c r="B42" s="17"/>
      <c r="L42" s="17"/>
    </row>
    <row r="43" spans="2:12" s="1" customFormat="1" ht="14.4" customHeight="1" hidden="1">
      <c r="B43" s="17"/>
      <c r="L43" s="17"/>
    </row>
    <row r="44" spans="2:12" s="1" customFormat="1" ht="14.4" customHeight="1" hidden="1">
      <c r="B44" s="17"/>
      <c r="L44" s="17"/>
    </row>
    <row r="45" spans="2:12" s="1" customFormat="1" ht="14.4" customHeight="1" hidden="1">
      <c r="B45" s="17"/>
      <c r="L45" s="17"/>
    </row>
    <row r="46" spans="2:12" s="1" customFormat="1" ht="14.4" customHeight="1" hidden="1">
      <c r="B46" s="17"/>
      <c r="L46" s="17"/>
    </row>
    <row r="47" spans="2:12" s="1" customFormat="1" ht="14.4" customHeight="1" hidden="1">
      <c r="B47" s="17"/>
      <c r="L47" s="17"/>
    </row>
    <row r="48" spans="2:12" s="1" customFormat="1" ht="14.4" customHeight="1" hidden="1">
      <c r="B48" s="17"/>
      <c r="L48" s="17"/>
    </row>
    <row r="49" spans="2:12" s="1" customFormat="1" ht="14.4" customHeight="1" hidden="1">
      <c r="B49" s="17"/>
      <c r="L49" s="17"/>
    </row>
    <row r="50" spans="2:12" s="2" customFormat="1" ht="14.4" customHeight="1" hidden="1">
      <c r="B50" s="60"/>
      <c r="D50" s="160" t="s">
        <v>49</v>
      </c>
      <c r="E50" s="161"/>
      <c r="F50" s="161"/>
      <c r="G50" s="160" t="s">
        <v>50</v>
      </c>
      <c r="H50" s="161"/>
      <c r="I50" s="161"/>
      <c r="J50" s="161"/>
      <c r="K50" s="161"/>
      <c r="L50" s="60"/>
    </row>
    <row r="51" spans="2:12" ht="12" hidden="1">
      <c r="B51" s="17"/>
      <c r="L51" s="17"/>
    </row>
    <row r="52" spans="2:12" ht="12" hidden="1">
      <c r="B52" s="17"/>
      <c r="L52" s="17"/>
    </row>
    <row r="53" spans="2:12" ht="12" hidden="1">
      <c r="B53" s="17"/>
      <c r="L53" s="17"/>
    </row>
    <row r="54" spans="2:12" ht="12" hidden="1">
      <c r="B54" s="17"/>
      <c r="L54" s="17"/>
    </row>
    <row r="55" spans="2:12" ht="12" hidden="1">
      <c r="B55" s="17"/>
      <c r="L55" s="17"/>
    </row>
    <row r="56" spans="2:12" ht="12" hidden="1">
      <c r="B56" s="17"/>
      <c r="L56" s="17"/>
    </row>
    <row r="57" spans="2:12" ht="12" hidden="1">
      <c r="B57" s="17"/>
      <c r="L57" s="17"/>
    </row>
    <row r="58" spans="2:12" ht="12" hidden="1">
      <c r="B58" s="17"/>
      <c r="L58" s="17"/>
    </row>
    <row r="59" spans="2:12" ht="12" hidden="1">
      <c r="B59" s="17"/>
      <c r="L59" s="17"/>
    </row>
    <row r="60" spans="2:12" ht="12" hidden="1">
      <c r="B60" s="17"/>
      <c r="L60" s="17"/>
    </row>
    <row r="61" spans="1:31" s="2" customFormat="1" ht="12" hidden="1">
      <c r="A61" s="35"/>
      <c r="B61" s="41"/>
      <c r="C61" s="35"/>
      <c r="D61" s="162" t="s">
        <v>51</v>
      </c>
      <c r="E61" s="163"/>
      <c r="F61" s="164" t="s">
        <v>52</v>
      </c>
      <c r="G61" s="162" t="s">
        <v>51</v>
      </c>
      <c r="H61" s="163"/>
      <c r="I61" s="163"/>
      <c r="J61" s="165" t="s">
        <v>52</v>
      </c>
      <c r="K61" s="163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 hidden="1">
      <c r="B62" s="17"/>
      <c r="L62" s="17"/>
    </row>
    <row r="63" spans="2:12" ht="12" hidden="1">
      <c r="B63" s="17"/>
      <c r="L63" s="17"/>
    </row>
    <row r="64" spans="2:12" ht="12" hidden="1">
      <c r="B64" s="17"/>
      <c r="L64" s="17"/>
    </row>
    <row r="65" spans="1:31" s="2" customFormat="1" ht="12" hidden="1">
      <c r="A65" s="35"/>
      <c r="B65" s="41"/>
      <c r="C65" s="35"/>
      <c r="D65" s="160" t="s">
        <v>53</v>
      </c>
      <c r="E65" s="166"/>
      <c r="F65" s="166"/>
      <c r="G65" s="160" t="s">
        <v>54</v>
      </c>
      <c r="H65" s="166"/>
      <c r="I65" s="166"/>
      <c r="J65" s="166"/>
      <c r="K65" s="166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 hidden="1">
      <c r="B66" s="17"/>
      <c r="L66" s="17"/>
    </row>
    <row r="67" spans="2:12" ht="12" hidden="1">
      <c r="B67" s="17"/>
      <c r="L67" s="17"/>
    </row>
    <row r="68" spans="2:12" ht="12" hidden="1">
      <c r="B68" s="17"/>
      <c r="L68" s="17"/>
    </row>
    <row r="69" spans="2:12" ht="12" hidden="1">
      <c r="B69" s="17"/>
      <c r="L69" s="17"/>
    </row>
    <row r="70" spans="2:12" ht="12" hidden="1">
      <c r="B70" s="17"/>
      <c r="L70" s="17"/>
    </row>
    <row r="71" spans="2:12" ht="12" hidden="1">
      <c r="B71" s="17"/>
      <c r="L71" s="17"/>
    </row>
    <row r="72" spans="2:12" ht="12" hidden="1">
      <c r="B72" s="17"/>
      <c r="L72" s="17"/>
    </row>
    <row r="73" spans="2:12" ht="12" hidden="1">
      <c r="B73" s="17"/>
      <c r="L73" s="17"/>
    </row>
    <row r="74" spans="2:12" ht="12" hidden="1">
      <c r="B74" s="17"/>
      <c r="L74" s="17"/>
    </row>
    <row r="75" spans="2:12" ht="12" hidden="1">
      <c r="B75" s="17"/>
      <c r="L75" s="17"/>
    </row>
    <row r="76" spans="1:31" s="2" customFormat="1" ht="12" hidden="1">
      <c r="A76" s="35"/>
      <c r="B76" s="41"/>
      <c r="C76" s="35"/>
      <c r="D76" s="162" t="s">
        <v>51</v>
      </c>
      <c r="E76" s="163"/>
      <c r="F76" s="164" t="s">
        <v>52</v>
      </c>
      <c r="G76" s="162" t="s">
        <v>51</v>
      </c>
      <c r="H76" s="163"/>
      <c r="I76" s="163"/>
      <c r="J76" s="165" t="s">
        <v>52</v>
      </c>
      <c r="K76" s="163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 hidden="1">
      <c r="A77" s="35"/>
      <c r="B77" s="167"/>
      <c r="C77" s="168"/>
      <c r="D77" s="168"/>
      <c r="E77" s="168"/>
      <c r="F77" s="168"/>
      <c r="G77" s="168"/>
      <c r="H77" s="168"/>
      <c r="I77" s="168"/>
      <c r="J77" s="168"/>
      <c r="K77" s="168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ht="12" hidden="1"/>
    <row r="79" ht="12" hidden="1"/>
    <row r="80" ht="12" hidden="1"/>
    <row r="81" spans="1:31" s="2" customFormat="1" ht="6.95" customHeight="1" hidden="1">
      <c r="A81" s="35"/>
      <c r="B81" s="169"/>
      <c r="C81" s="170"/>
      <c r="D81" s="170"/>
      <c r="E81" s="170"/>
      <c r="F81" s="170"/>
      <c r="G81" s="170"/>
      <c r="H81" s="170"/>
      <c r="I81" s="170"/>
      <c r="J81" s="170"/>
      <c r="K81" s="170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 hidden="1">
      <c r="A82" s="35"/>
      <c r="B82" s="36"/>
      <c r="C82" s="20" t="s">
        <v>105</v>
      </c>
      <c r="D82" s="37"/>
      <c r="E82" s="37"/>
      <c r="F82" s="37"/>
      <c r="G82" s="37"/>
      <c r="H82" s="37"/>
      <c r="I82" s="37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 hidden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 hidden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26.25" customHeight="1" hidden="1">
      <c r="A85" s="35"/>
      <c r="B85" s="36"/>
      <c r="C85" s="37"/>
      <c r="D85" s="37"/>
      <c r="E85" s="171" t="str">
        <f>E7</f>
        <v>Nový magistrát - modernizace systému chlazení a souvisejících profesí</v>
      </c>
      <c r="F85" s="29"/>
      <c r="G85" s="29"/>
      <c r="H85" s="29"/>
      <c r="I85" s="37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 hidden="1">
      <c r="A86" s="35"/>
      <c r="B86" s="36"/>
      <c r="C86" s="29" t="s">
        <v>103</v>
      </c>
      <c r="D86" s="37"/>
      <c r="E86" s="37"/>
      <c r="F86" s="37"/>
      <c r="G86" s="37"/>
      <c r="H86" s="37"/>
      <c r="I86" s="37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 hidden="1">
      <c r="A87" s="35"/>
      <c r="B87" s="36"/>
      <c r="C87" s="37"/>
      <c r="D87" s="37"/>
      <c r="E87" s="73" t="str">
        <f>E9</f>
        <v>SO 701_01 - Stavební část</v>
      </c>
      <c r="F87" s="37"/>
      <c r="G87" s="37"/>
      <c r="H87" s="37"/>
      <c r="I87" s="37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 hidden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 hidden="1">
      <c r="A89" s="35"/>
      <c r="B89" s="36"/>
      <c r="C89" s="29" t="s">
        <v>20</v>
      </c>
      <c r="D89" s="37"/>
      <c r="E89" s="37"/>
      <c r="F89" s="24" t="str">
        <f>F12</f>
        <v>Liberec</v>
      </c>
      <c r="G89" s="37"/>
      <c r="H89" s="37"/>
      <c r="I89" s="29" t="s">
        <v>22</v>
      </c>
      <c r="J89" s="76" t="str">
        <f>IF(J12="","",J12)</f>
        <v>18. 5. 2024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 hidden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25.65" customHeight="1" hidden="1">
      <c r="A91" s="35"/>
      <c r="B91" s="36"/>
      <c r="C91" s="29" t="s">
        <v>24</v>
      </c>
      <c r="D91" s="37"/>
      <c r="E91" s="37"/>
      <c r="F91" s="24" t="str">
        <f>E15</f>
        <v>Statutární město Liberec</v>
      </c>
      <c r="G91" s="37"/>
      <c r="H91" s="37"/>
      <c r="I91" s="29" t="s">
        <v>30</v>
      </c>
      <c r="J91" s="33" t="str">
        <f>E21</f>
        <v>Projektový atelier DAVID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40.05" customHeight="1" hidden="1">
      <c r="A92" s="35"/>
      <c r="B92" s="36"/>
      <c r="C92" s="29" t="s">
        <v>28</v>
      </c>
      <c r="D92" s="37"/>
      <c r="E92" s="37"/>
      <c r="F92" s="24" t="str">
        <f>IF(E18="","",E18)</f>
        <v>Vyplň údaj</v>
      </c>
      <c r="G92" s="37"/>
      <c r="H92" s="37"/>
      <c r="I92" s="29" t="s">
        <v>33</v>
      </c>
      <c r="J92" s="33" t="str">
        <f>E24</f>
        <v>Projektový atelier DAVID - Bc. Kosáková</v>
      </c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 hidden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 hidden="1">
      <c r="A94" s="35"/>
      <c r="B94" s="36"/>
      <c r="C94" s="172" t="s">
        <v>106</v>
      </c>
      <c r="D94" s="173"/>
      <c r="E94" s="173"/>
      <c r="F94" s="173"/>
      <c r="G94" s="173"/>
      <c r="H94" s="173"/>
      <c r="I94" s="173"/>
      <c r="J94" s="174" t="s">
        <v>107</v>
      </c>
      <c r="K94" s="173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" customHeight="1" hidden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 hidden="1">
      <c r="A96" s="35"/>
      <c r="B96" s="36"/>
      <c r="C96" s="175" t="s">
        <v>108</v>
      </c>
      <c r="D96" s="37"/>
      <c r="E96" s="37"/>
      <c r="F96" s="37"/>
      <c r="G96" s="37"/>
      <c r="H96" s="37"/>
      <c r="I96" s="37"/>
      <c r="J96" s="107">
        <f>J136</f>
        <v>0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109</v>
      </c>
    </row>
    <row r="97" spans="1:31" s="9" customFormat="1" ht="24.95" customHeight="1" hidden="1">
      <c r="A97" s="9"/>
      <c r="B97" s="176"/>
      <c r="C97" s="177"/>
      <c r="D97" s="178" t="s">
        <v>110</v>
      </c>
      <c r="E97" s="179"/>
      <c r="F97" s="179"/>
      <c r="G97" s="179"/>
      <c r="H97" s="179"/>
      <c r="I97" s="179"/>
      <c r="J97" s="180">
        <f>J137</f>
        <v>0</v>
      </c>
      <c r="K97" s="177"/>
      <c r="L97" s="18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 hidden="1">
      <c r="A98" s="10"/>
      <c r="B98" s="182"/>
      <c r="C98" s="183"/>
      <c r="D98" s="184" t="s">
        <v>111</v>
      </c>
      <c r="E98" s="185"/>
      <c r="F98" s="185"/>
      <c r="G98" s="185"/>
      <c r="H98" s="185"/>
      <c r="I98" s="185"/>
      <c r="J98" s="186">
        <f>J138</f>
        <v>0</v>
      </c>
      <c r="K98" s="183"/>
      <c r="L98" s="187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 hidden="1">
      <c r="A99" s="10"/>
      <c r="B99" s="182"/>
      <c r="C99" s="183"/>
      <c r="D99" s="184" t="s">
        <v>112</v>
      </c>
      <c r="E99" s="185"/>
      <c r="F99" s="185"/>
      <c r="G99" s="185"/>
      <c r="H99" s="185"/>
      <c r="I99" s="185"/>
      <c r="J99" s="186">
        <f>J151</f>
        <v>0</v>
      </c>
      <c r="K99" s="183"/>
      <c r="L99" s="187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 hidden="1">
      <c r="A100" s="10"/>
      <c r="B100" s="182"/>
      <c r="C100" s="183"/>
      <c r="D100" s="184" t="s">
        <v>113</v>
      </c>
      <c r="E100" s="185"/>
      <c r="F100" s="185"/>
      <c r="G100" s="185"/>
      <c r="H100" s="185"/>
      <c r="I100" s="185"/>
      <c r="J100" s="186">
        <f>J160</f>
        <v>0</v>
      </c>
      <c r="K100" s="183"/>
      <c r="L100" s="18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 hidden="1">
      <c r="A101" s="10"/>
      <c r="B101" s="182"/>
      <c r="C101" s="183"/>
      <c r="D101" s="184" t="s">
        <v>114</v>
      </c>
      <c r="E101" s="185"/>
      <c r="F101" s="185"/>
      <c r="G101" s="185"/>
      <c r="H101" s="185"/>
      <c r="I101" s="185"/>
      <c r="J101" s="186">
        <f>J178</f>
        <v>0</v>
      </c>
      <c r="K101" s="183"/>
      <c r="L101" s="187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 hidden="1">
      <c r="A102" s="10"/>
      <c r="B102" s="182"/>
      <c r="C102" s="183"/>
      <c r="D102" s="184" t="s">
        <v>115</v>
      </c>
      <c r="E102" s="185"/>
      <c r="F102" s="185"/>
      <c r="G102" s="185"/>
      <c r="H102" s="185"/>
      <c r="I102" s="185"/>
      <c r="J102" s="186">
        <f>J218</f>
        <v>0</v>
      </c>
      <c r="K102" s="183"/>
      <c r="L102" s="187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 hidden="1">
      <c r="A103" s="10"/>
      <c r="B103" s="182"/>
      <c r="C103" s="183"/>
      <c r="D103" s="184" t="s">
        <v>116</v>
      </c>
      <c r="E103" s="185"/>
      <c r="F103" s="185"/>
      <c r="G103" s="185"/>
      <c r="H103" s="185"/>
      <c r="I103" s="185"/>
      <c r="J103" s="186">
        <f>J234</f>
        <v>0</v>
      </c>
      <c r="K103" s="183"/>
      <c r="L103" s="187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9" customFormat="1" ht="24.95" customHeight="1" hidden="1">
      <c r="A104" s="9"/>
      <c r="B104" s="176"/>
      <c r="C104" s="177"/>
      <c r="D104" s="178" t="s">
        <v>117</v>
      </c>
      <c r="E104" s="179"/>
      <c r="F104" s="179"/>
      <c r="G104" s="179"/>
      <c r="H104" s="179"/>
      <c r="I104" s="179"/>
      <c r="J104" s="180">
        <f>J241</f>
        <v>0</v>
      </c>
      <c r="K104" s="177"/>
      <c r="L104" s="181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10" customFormat="1" ht="19.9" customHeight="1" hidden="1">
      <c r="A105" s="10"/>
      <c r="B105" s="182"/>
      <c r="C105" s="183"/>
      <c r="D105" s="184" t="s">
        <v>118</v>
      </c>
      <c r="E105" s="185"/>
      <c r="F105" s="185"/>
      <c r="G105" s="185"/>
      <c r="H105" s="185"/>
      <c r="I105" s="185"/>
      <c r="J105" s="186">
        <f>J242</f>
        <v>0</v>
      </c>
      <c r="K105" s="183"/>
      <c r="L105" s="187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 hidden="1">
      <c r="A106" s="10"/>
      <c r="B106" s="182"/>
      <c r="C106" s="183"/>
      <c r="D106" s="184" t="s">
        <v>119</v>
      </c>
      <c r="E106" s="185"/>
      <c r="F106" s="185"/>
      <c r="G106" s="185"/>
      <c r="H106" s="185"/>
      <c r="I106" s="185"/>
      <c r="J106" s="186">
        <f>J277</f>
        <v>0</v>
      </c>
      <c r="K106" s="183"/>
      <c r="L106" s="187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 hidden="1">
      <c r="A107" s="10"/>
      <c r="B107" s="182"/>
      <c r="C107" s="183"/>
      <c r="D107" s="184" t="s">
        <v>120</v>
      </c>
      <c r="E107" s="185"/>
      <c r="F107" s="185"/>
      <c r="G107" s="185"/>
      <c r="H107" s="185"/>
      <c r="I107" s="185"/>
      <c r="J107" s="186">
        <f>J309</f>
        <v>0</v>
      </c>
      <c r="K107" s="183"/>
      <c r="L107" s="187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 hidden="1">
      <c r="A108" s="10"/>
      <c r="B108" s="182"/>
      <c r="C108" s="183"/>
      <c r="D108" s="184" t="s">
        <v>121</v>
      </c>
      <c r="E108" s="185"/>
      <c r="F108" s="185"/>
      <c r="G108" s="185"/>
      <c r="H108" s="185"/>
      <c r="I108" s="185"/>
      <c r="J108" s="186">
        <f>J345</f>
        <v>0</v>
      </c>
      <c r="K108" s="183"/>
      <c r="L108" s="187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 hidden="1">
      <c r="A109" s="10"/>
      <c r="B109" s="182"/>
      <c r="C109" s="183"/>
      <c r="D109" s="184" t="s">
        <v>122</v>
      </c>
      <c r="E109" s="185"/>
      <c r="F109" s="185"/>
      <c r="G109" s="185"/>
      <c r="H109" s="185"/>
      <c r="I109" s="185"/>
      <c r="J109" s="186">
        <f>J357</f>
        <v>0</v>
      </c>
      <c r="K109" s="183"/>
      <c r="L109" s="187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 hidden="1">
      <c r="A110" s="10"/>
      <c r="B110" s="182"/>
      <c r="C110" s="183"/>
      <c r="D110" s="184" t="s">
        <v>123</v>
      </c>
      <c r="E110" s="185"/>
      <c r="F110" s="185"/>
      <c r="G110" s="185"/>
      <c r="H110" s="185"/>
      <c r="I110" s="185"/>
      <c r="J110" s="186">
        <f>J369</f>
        <v>0</v>
      </c>
      <c r="K110" s="183"/>
      <c r="L110" s="187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 hidden="1">
      <c r="A111" s="10"/>
      <c r="B111" s="182"/>
      <c r="C111" s="183"/>
      <c r="D111" s="184" t="s">
        <v>124</v>
      </c>
      <c r="E111" s="185"/>
      <c r="F111" s="185"/>
      <c r="G111" s="185"/>
      <c r="H111" s="185"/>
      <c r="I111" s="185"/>
      <c r="J111" s="186">
        <f>J405</f>
        <v>0</v>
      </c>
      <c r="K111" s="183"/>
      <c r="L111" s="187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 hidden="1">
      <c r="A112" s="10"/>
      <c r="B112" s="182"/>
      <c r="C112" s="183"/>
      <c r="D112" s="184" t="s">
        <v>125</v>
      </c>
      <c r="E112" s="185"/>
      <c r="F112" s="185"/>
      <c r="G112" s="185"/>
      <c r="H112" s="185"/>
      <c r="I112" s="185"/>
      <c r="J112" s="186">
        <f>J428</f>
        <v>0</v>
      </c>
      <c r="K112" s="183"/>
      <c r="L112" s="187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 hidden="1">
      <c r="A113" s="10"/>
      <c r="B113" s="182"/>
      <c r="C113" s="183"/>
      <c r="D113" s="184" t="s">
        <v>126</v>
      </c>
      <c r="E113" s="185"/>
      <c r="F113" s="185"/>
      <c r="G113" s="185"/>
      <c r="H113" s="185"/>
      <c r="I113" s="185"/>
      <c r="J113" s="186">
        <f>J449</f>
        <v>0</v>
      </c>
      <c r="K113" s="183"/>
      <c r="L113" s="187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9" customFormat="1" ht="24.95" customHeight="1" hidden="1">
      <c r="A114" s="9"/>
      <c r="B114" s="176"/>
      <c r="C114" s="177"/>
      <c r="D114" s="178" t="s">
        <v>127</v>
      </c>
      <c r="E114" s="179"/>
      <c r="F114" s="179"/>
      <c r="G114" s="179"/>
      <c r="H114" s="179"/>
      <c r="I114" s="179"/>
      <c r="J114" s="180">
        <f>J465</f>
        <v>0</v>
      </c>
      <c r="K114" s="177"/>
      <c r="L114" s="181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</row>
    <row r="115" spans="1:31" s="10" customFormat="1" ht="19.9" customHeight="1" hidden="1">
      <c r="A115" s="10"/>
      <c r="B115" s="182"/>
      <c r="C115" s="183"/>
      <c r="D115" s="184" t="s">
        <v>128</v>
      </c>
      <c r="E115" s="185"/>
      <c r="F115" s="185"/>
      <c r="G115" s="185"/>
      <c r="H115" s="185"/>
      <c r="I115" s="185"/>
      <c r="J115" s="186">
        <f>J466</f>
        <v>0</v>
      </c>
      <c r="K115" s="183"/>
      <c r="L115" s="187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10" customFormat="1" ht="19.9" customHeight="1" hidden="1">
      <c r="A116" s="10"/>
      <c r="B116" s="182"/>
      <c r="C116" s="183"/>
      <c r="D116" s="184" t="s">
        <v>129</v>
      </c>
      <c r="E116" s="185"/>
      <c r="F116" s="185"/>
      <c r="G116" s="185"/>
      <c r="H116" s="185"/>
      <c r="I116" s="185"/>
      <c r="J116" s="186">
        <f>J469</f>
        <v>0</v>
      </c>
      <c r="K116" s="183"/>
      <c r="L116" s="187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1:31" s="2" customFormat="1" ht="21.8" customHeight="1" hidden="1">
      <c r="A117" s="35"/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60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6.95" customHeight="1" hidden="1">
      <c r="A118" s="35"/>
      <c r="B118" s="63"/>
      <c r="C118" s="64"/>
      <c r="D118" s="64"/>
      <c r="E118" s="64"/>
      <c r="F118" s="64"/>
      <c r="G118" s="64"/>
      <c r="H118" s="64"/>
      <c r="I118" s="64"/>
      <c r="J118" s="64"/>
      <c r="K118" s="64"/>
      <c r="L118" s="60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ht="12" hidden="1"/>
    <row r="120" ht="12" hidden="1"/>
    <row r="121" ht="12" hidden="1"/>
    <row r="122" spans="1:31" s="2" customFormat="1" ht="6.95" customHeight="1">
      <c r="A122" s="35"/>
      <c r="B122" s="65"/>
      <c r="C122" s="66"/>
      <c r="D122" s="66"/>
      <c r="E122" s="66"/>
      <c r="F122" s="66"/>
      <c r="G122" s="66"/>
      <c r="H122" s="66"/>
      <c r="I122" s="66"/>
      <c r="J122" s="66"/>
      <c r="K122" s="66"/>
      <c r="L122" s="60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24.95" customHeight="1">
      <c r="A123" s="35"/>
      <c r="B123" s="36"/>
      <c r="C123" s="20" t="s">
        <v>130</v>
      </c>
      <c r="D123" s="37"/>
      <c r="E123" s="37"/>
      <c r="F123" s="37"/>
      <c r="G123" s="37"/>
      <c r="H123" s="37"/>
      <c r="I123" s="37"/>
      <c r="J123" s="37"/>
      <c r="K123" s="37"/>
      <c r="L123" s="60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6.95" customHeight="1">
      <c r="A124" s="35"/>
      <c r="B124" s="36"/>
      <c r="C124" s="37"/>
      <c r="D124" s="37"/>
      <c r="E124" s="37"/>
      <c r="F124" s="37"/>
      <c r="G124" s="37"/>
      <c r="H124" s="37"/>
      <c r="I124" s="37"/>
      <c r="J124" s="37"/>
      <c r="K124" s="37"/>
      <c r="L124" s="60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12" customHeight="1">
      <c r="A125" s="35"/>
      <c r="B125" s="36"/>
      <c r="C125" s="29" t="s">
        <v>16</v>
      </c>
      <c r="D125" s="37"/>
      <c r="E125" s="37"/>
      <c r="F125" s="37"/>
      <c r="G125" s="37"/>
      <c r="H125" s="37"/>
      <c r="I125" s="37"/>
      <c r="J125" s="37"/>
      <c r="K125" s="37"/>
      <c r="L125" s="60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2" customFormat="1" ht="26.25" customHeight="1">
      <c r="A126" s="35"/>
      <c r="B126" s="36"/>
      <c r="C126" s="37"/>
      <c r="D126" s="37"/>
      <c r="E126" s="171" t="str">
        <f>E7</f>
        <v>Nový magistrát - modernizace systému chlazení a souvisejících profesí</v>
      </c>
      <c r="F126" s="29"/>
      <c r="G126" s="29"/>
      <c r="H126" s="29"/>
      <c r="I126" s="37"/>
      <c r="J126" s="37"/>
      <c r="K126" s="37"/>
      <c r="L126" s="60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31" s="2" customFormat="1" ht="12" customHeight="1">
      <c r="A127" s="35"/>
      <c r="B127" s="36"/>
      <c r="C127" s="29" t="s">
        <v>103</v>
      </c>
      <c r="D127" s="37"/>
      <c r="E127" s="37"/>
      <c r="F127" s="37"/>
      <c r="G127" s="37"/>
      <c r="H127" s="37"/>
      <c r="I127" s="37"/>
      <c r="J127" s="37"/>
      <c r="K127" s="37"/>
      <c r="L127" s="60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pans="1:31" s="2" customFormat="1" ht="16.5" customHeight="1">
      <c r="A128" s="35"/>
      <c r="B128" s="36"/>
      <c r="C128" s="37"/>
      <c r="D128" s="37"/>
      <c r="E128" s="73" t="str">
        <f>E9</f>
        <v>SO 701_01 - Stavební část</v>
      </c>
      <c r="F128" s="37"/>
      <c r="G128" s="37"/>
      <c r="H128" s="37"/>
      <c r="I128" s="37"/>
      <c r="J128" s="37"/>
      <c r="K128" s="37"/>
      <c r="L128" s="60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pans="1:31" s="2" customFormat="1" ht="6.95" customHeight="1">
      <c r="A129" s="35"/>
      <c r="B129" s="36"/>
      <c r="C129" s="37"/>
      <c r="D129" s="37"/>
      <c r="E129" s="37"/>
      <c r="F129" s="37"/>
      <c r="G129" s="37"/>
      <c r="H129" s="37"/>
      <c r="I129" s="37"/>
      <c r="J129" s="37"/>
      <c r="K129" s="37"/>
      <c r="L129" s="60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  <row r="130" spans="1:31" s="2" customFormat="1" ht="12" customHeight="1">
      <c r="A130" s="35"/>
      <c r="B130" s="36"/>
      <c r="C130" s="29" t="s">
        <v>20</v>
      </c>
      <c r="D130" s="37"/>
      <c r="E130" s="37"/>
      <c r="F130" s="24" t="str">
        <f>F12</f>
        <v>Liberec</v>
      </c>
      <c r="G130" s="37"/>
      <c r="H130" s="37"/>
      <c r="I130" s="29" t="s">
        <v>22</v>
      </c>
      <c r="J130" s="76" t="str">
        <f>IF(J12="","",J12)</f>
        <v>18. 5. 2024</v>
      </c>
      <c r="K130" s="37"/>
      <c r="L130" s="60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</row>
    <row r="131" spans="1:31" s="2" customFormat="1" ht="6.95" customHeight="1">
      <c r="A131" s="35"/>
      <c r="B131" s="36"/>
      <c r="C131" s="37"/>
      <c r="D131" s="37"/>
      <c r="E131" s="37"/>
      <c r="F131" s="37"/>
      <c r="G131" s="37"/>
      <c r="H131" s="37"/>
      <c r="I131" s="37"/>
      <c r="J131" s="37"/>
      <c r="K131" s="37"/>
      <c r="L131" s="60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</row>
    <row r="132" spans="1:31" s="2" customFormat="1" ht="25.65" customHeight="1">
      <c r="A132" s="35"/>
      <c r="B132" s="36"/>
      <c r="C132" s="29" t="s">
        <v>24</v>
      </c>
      <c r="D132" s="37"/>
      <c r="E132" s="37"/>
      <c r="F132" s="24" t="str">
        <f>E15</f>
        <v>Statutární město Liberec</v>
      </c>
      <c r="G132" s="37"/>
      <c r="H132" s="37"/>
      <c r="I132" s="29" t="s">
        <v>30</v>
      </c>
      <c r="J132" s="33" t="str">
        <f>E21</f>
        <v>Projektový atelier DAVID</v>
      </c>
      <c r="K132" s="37"/>
      <c r="L132" s="60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</row>
    <row r="133" spans="1:31" s="2" customFormat="1" ht="40.05" customHeight="1">
      <c r="A133" s="35"/>
      <c r="B133" s="36"/>
      <c r="C133" s="29" t="s">
        <v>28</v>
      </c>
      <c r="D133" s="37"/>
      <c r="E133" s="37"/>
      <c r="F133" s="24" t="str">
        <f>IF(E18="","",E18)</f>
        <v>Vyplň údaj</v>
      </c>
      <c r="G133" s="37"/>
      <c r="H133" s="37"/>
      <c r="I133" s="29" t="s">
        <v>33</v>
      </c>
      <c r="J133" s="33" t="str">
        <f>E24</f>
        <v>Projektový atelier DAVID - Bc. Kosáková</v>
      </c>
      <c r="K133" s="37"/>
      <c r="L133" s="60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</row>
    <row r="134" spans="1:31" s="2" customFormat="1" ht="10.3" customHeight="1">
      <c r="A134" s="35"/>
      <c r="B134" s="36"/>
      <c r="C134" s="37"/>
      <c r="D134" s="37"/>
      <c r="E134" s="37"/>
      <c r="F134" s="37"/>
      <c r="G134" s="37"/>
      <c r="H134" s="37"/>
      <c r="I134" s="37"/>
      <c r="J134" s="37"/>
      <c r="K134" s="37"/>
      <c r="L134" s="60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</row>
    <row r="135" spans="1:31" s="11" customFormat="1" ht="29.25" customHeight="1">
      <c r="A135" s="188"/>
      <c r="B135" s="189"/>
      <c r="C135" s="190" t="s">
        <v>131</v>
      </c>
      <c r="D135" s="191" t="s">
        <v>61</v>
      </c>
      <c r="E135" s="191" t="s">
        <v>57</v>
      </c>
      <c r="F135" s="191" t="s">
        <v>58</v>
      </c>
      <c r="G135" s="191" t="s">
        <v>132</v>
      </c>
      <c r="H135" s="191" t="s">
        <v>133</v>
      </c>
      <c r="I135" s="191" t="s">
        <v>134</v>
      </c>
      <c r="J135" s="192" t="s">
        <v>107</v>
      </c>
      <c r="K135" s="193" t="s">
        <v>135</v>
      </c>
      <c r="L135" s="194"/>
      <c r="M135" s="97" t="s">
        <v>1</v>
      </c>
      <c r="N135" s="98" t="s">
        <v>40</v>
      </c>
      <c r="O135" s="98" t="s">
        <v>136</v>
      </c>
      <c r="P135" s="98" t="s">
        <v>137</v>
      </c>
      <c r="Q135" s="98" t="s">
        <v>138</v>
      </c>
      <c r="R135" s="98" t="s">
        <v>139</v>
      </c>
      <c r="S135" s="98" t="s">
        <v>140</v>
      </c>
      <c r="T135" s="99" t="s">
        <v>141</v>
      </c>
      <c r="U135" s="188"/>
      <c r="V135" s="188"/>
      <c r="W135" s="188"/>
      <c r="X135" s="188"/>
      <c r="Y135" s="188"/>
      <c r="Z135" s="188"/>
      <c r="AA135" s="188"/>
      <c r="AB135" s="188"/>
      <c r="AC135" s="188"/>
      <c r="AD135" s="188"/>
      <c r="AE135" s="188"/>
    </row>
    <row r="136" spans="1:63" s="2" customFormat="1" ht="22.8" customHeight="1">
      <c r="A136" s="35"/>
      <c r="B136" s="36"/>
      <c r="C136" s="104" t="s">
        <v>142</v>
      </c>
      <c r="D136" s="37"/>
      <c r="E136" s="37"/>
      <c r="F136" s="37"/>
      <c r="G136" s="37"/>
      <c r="H136" s="37"/>
      <c r="I136" s="37"/>
      <c r="J136" s="195">
        <f>BK136</f>
        <v>0</v>
      </c>
      <c r="K136" s="37"/>
      <c r="L136" s="41"/>
      <c r="M136" s="100"/>
      <c r="N136" s="196"/>
      <c r="O136" s="101"/>
      <c r="P136" s="197">
        <f>P137+P241+P465</f>
        <v>0</v>
      </c>
      <c r="Q136" s="101"/>
      <c r="R136" s="197">
        <f>R137+R241+R465</f>
        <v>3.40097351</v>
      </c>
      <c r="S136" s="101"/>
      <c r="T136" s="198">
        <f>T137+T241+T465</f>
        <v>2.52894168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T136" s="14" t="s">
        <v>75</v>
      </c>
      <c r="AU136" s="14" t="s">
        <v>109</v>
      </c>
      <c r="BK136" s="199">
        <f>BK137+BK241+BK465</f>
        <v>0</v>
      </c>
    </row>
    <row r="137" spans="1:63" s="12" customFormat="1" ht="25.9" customHeight="1">
      <c r="A137" s="12"/>
      <c r="B137" s="200"/>
      <c r="C137" s="201"/>
      <c r="D137" s="202" t="s">
        <v>75</v>
      </c>
      <c r="E137" s="203" t="s">
        <v>143</v>
      </c>
      <c r="F137" s="203" t="s">
        <v>144</v>
      </c>
      <c r="G137" s="201"/>
      <c r="H137" s="201"/>
      <c r="I137" s="204"/>
      <c r="J137" s="205">
        <f>BK137</f>
        <v>0</v>
      </c>
      <c r="K137" s="201"/>
      <c r="L137" s="206"/>
      <c r="M137" s="207"/>
      <c r="N137" s="208"/>
      <c r="O137" s="208"/>
      <c r="P137" s="209">
        <f>P138+P151+P160+P178+P218+P234</f>
        <v>0</v>
      </c>
      <c r="Q137" s="208"/>
      <c r="R137" s="209">
        <f>R138+R151+R160+R178+R218+R234</f>
        <v>2.35286553</v>
      </c>
      <c r="S137" s="208"/>
      <c r="T137" s="210">
        <f>T138+T151+T160+T178+T218+T234</f>
        <v>0.439724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11" t="s">
        <v>84</v>
      </c>
      <c r="AT137" s="212" t="s">
        <v>75</v>
      </c>
      <c r="AU137" s="212" t="s">
        <v>76</v>
      </c>
      <c r="AY137" s="211" t="s">
        <v>145</v>
      </c>
      <c r="BK137" s="213">
        <f>BK138+BK151+BK160+BK178+BK218+BK234</f>
        <v>0</v>
      </c>
    </row>
    <row r="138" spans="1:63" s="12" customFormat="1" ht="22.8" customHeight="1">
      <c r="A138" s="12"/>
      <c r="B138" s="200"/>
      <c r="C138" s="201"/>
      <c r="D138" s="202" t="s">
        <v>75</v>
      </c>
      <c r="E138" s="214" t="s">
        <v>86</v>
      </c>
      <c r="F138" s="214" t="s">
        <v>146</v>
      </c>
      <c r="G138" s="201"/>
      <c r="H138" s="201"/>
      <c r="I138" s="204"/>
      <c r="J138" s="215">
        <f>BK138</f>
        <v>0</v>
      </c>
      <c r="K138" s="201"/>
      <c r="L138" s="206"/>
      <c r="M138" s="207"/>
      <c r="N138" s="208"/>
      <c r="O138" s="208"/>
      <c r="P138" s="209">
        <f>SUM(P139:P150)</f>
        <v>0</v>
      </c>
      <c r="Q138" s="208"/>
      <c r="R138" s="209">
        <f>SUM(R139:R150)</f>
        <v>1.32684914</v>
      </c>
      <c r="S138" s="208"/>
      <c r="T138" s="210">
        <f>SUM(T139:T150)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11" t="s">
        <v>84</v>
      </c>
      <c r="AT138" s="212" t="s">
        <v>75</v>
      </c>
      <c r="AU138" s="212" t="s">
        <v>84</v>
      </c>
      <c r="AY138" s="211" t="s">
        <v>145</v>
      </c>
      <c r="BK138" s="213">
        <f>SUM(BK139:BK150)</f>
        <v>0</v>
      </c>
    </row>
    <row r="139" spans="1:65" s="2" customFormat="1" ht="24.15" customHeight="1">
      <c r="A139" s="35"/>
      <c r="B139" s="36"/>
      <c r="C139" s="216" t="s">
        <v>84</v>
      </c>
      <c r="D139" s="216" t="s">
        <v>147</v>
      </c>
      <c r="E139" s="217" t="s">
        <v>148</v>
      </c>
      <c r="F139" s="218" t="s">
        <v>149</v>
      </c>
      <c r="G139" s="219" t="s">
        <v>150</v>
      </c>
      <c r="H139" s="220">
        <v>0.525</v>
      </c>
      <c r="I139" s="221"/>
      <c r="J139" s="222">
        <f>ROUND(I139*H139,2)</f>
        <v>0</v>
      </c>
      <c r="K139" s="223"/>
      <c r="L139" s="41"/>
      <c r="M139" s="224" t="s">
        <v>1</v>
      </c>
      <c r="N139" s="225" t="s">
        <v>41</v>
      </c>
      <c r="O139" s="88"/>
      <c r="P139" s="226">
        <f>O139*H139</f>
        <v>0</v>
      </c>
      <c r="Q139" s="226">
        <v>2.50187</v>
      </c>
      <c r="R139" s="226">
        <f>Q139*H139</f>
        <v>1.31348175</v>
      </c>
      <c r="S139" s="226">
        <v>0</v>
      </c>
      <c r="T139" s="227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28" t="s">
        <v>151</v>
      </c>
      <c r="AT139" s="228" t="s">
        <v>147</v>
      </c>
      <c r="AU139" s="228" t="s">
        <v>86</v>
      </c>
      <c r="AY139" s="14" t="s">
        <v>145</v>
      </c>
      <c r="BE139" s="229">
        <f>IF(N139="základní",J139,0)</f>
        <v>0</v>
      </c>
      <c r="BF139" s="229">
        <f>IF(N139="snížená",J139,0)</f>
        <v>0</v>
      </c>
      <c r="BG139" s="229">
        <f>IF(N139="zákl. přenesená",J139,0)</f>
        <v>0</v>
      </c>
      <c r="BH139" s="229">
        <f>IF(N139="sníž. přenesená",J139,0)</f>
        <v>0</v>
      </c>
      <c r="BI139" s="229">
        <f>IF(N139="nulová",J139,0)</f>
        <v>0</v>
      </c>
      <c r="BJ139" s="14" t="s">
        <v>84</v>
      </c>
      <c r="BK139" s="229">
        <f>ROUND(I139*H139,2)</f>
        <v>0</v>
      </c>
      <c r="BL139" s="14" t="s">
        <v>151</v>
      </c>
      <c r="BM139" s="228" t="s">
        <v>152</v>
      </c>
    </row>
    <row r="140" spans="1:47" s="2" customFormat="1" ht="12">
      <c r="A140" s="35"/>
      <c r="B140" s="36"/>
      <c r="C140" s="37"/>
      <c r="D140" s="230" t="s">
        <v>153</v>
      </c>
      <c r="E140" s="37"/>
      <c r="F140" s="231" t="s">
        <v>149</v>
      </c>
      <c r="G140" s="37"/>
      <c r="H140" s="37"/>
      <c r="I140" s="232"/>
      <c r="J140" s="37"/>
      <c r="K140" s="37"/>
      <c r="L140" s="41"/>
      <c r="M140" s="233"/>
      <c r="N140" s="234"/>
      <c r="O140" s="88"/>
      <c r="P140" s="88"/>
      <c r="Q140" s="88"/>
      <c r="R140" s="88"/>
      <c r="S140" s="88"/>
      <c r="T140" s="89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T140" s="14" t="s">
        <v>153</v>
      </c>
      <c r="AU140" s="14" t="s">
        <v>86</v>
      </c>
    </row>
    <row r="141" spans="1:47" s="2" customFormat="1" ht="12">
      <c r="A141" s="35"/>
      <c r="B141" s="36"/>
      <c r="C141" s="37"/>
      <c r="D141" s="235" t="s">
        <v>154</v>
      </c>
      <c r="E141" s="37"/>
      <c r="F141" s="236" t="s">
        <v>155</v>
      </c>
      <c r="G141" s="37"/>
      <c r="H141" s="37"/>
      <c r="I141" s="232"/>
      <c r="J141" s="37"/>
      <c r="K141" s="37"/>
      <c r="L141" s="41"/>
      <c r="M141" s="233"/>
      <c r="N141" s="234"/>
      <c r="O141" s="88"/>
      <c r="P141" s="88"/>
      <c r="Q141" s="88"/>
      <c r="R141" s="88"/>
      <c r="S141" s="88"/>
      <c r="T141" s="89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T141" s="14" t="s">
        <v>154</v>
      </c>
      <c r="AU141" s="14" t="s">
        <v>86</v>
      </c>
    </row>
    <row r="142" spans="1:65" s="2" customFormat="1" ht="16.5" customHeight="1">
      <c r="A142" s="35"/>
      <c r="B142" s="36"/>
      <c r="C142" s="216" t="s">
        <v>86</v>
      </c>
      <c r="D142" s="216" t="s">
        <v>147</v>
      </c>
      <c r="E142" s="217" t="s">
        <v>156</v>
      </c>
      <c r="F142" s="218" t="s">
        <v>157</v>
      </c>
      <c r="G142" s="219" t="s">
        <v>158</v>
      </c>
      <c r="H142" s="220">
        <v>2.4</v>
      </c>
      <c r="I142" s="221"/>
      <c r="J142" s="222">
        <f>ROUND(I142*H142,2)</f>
        <v>0</v>
      </c>
      <c r="K142" s="223"/>
      <c r="L142" s="41"/>
      <c r="M142" s="224" t="s">
        <v>1</v>
      </c>
      <c r="N142" s="225" t="s">
        <v>41</v>
      </c>
      <c r="O142" s="88"/>
      <c r="P142" s="226">
        <f>O142*H142</f>
        <v>0</v>
      </c>
      <c r="Q142" s="226">
        <v>0.00247</v>
      </c>
      <c r="R142" s="226">
        <f>Q142*H142</f>
        <v>0.005928</v>
      </c>
      <c r="S142" s="226">
        <v>0</v>
      </c>
      <c r="T142" s="227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28" t="s">
        <v>151</v>
      </c>
      <c r="AT142" s="228" t="s">
        <v>147</v>
      </c>
      <c r="AU142" s="228" t="s">
        <v>86</v>
      </c>
      <c r="AY142" s="14" t="s">
        <v>145</v>
      </c>
      <c r="BE142" s="229">
        <f>IF(N142="základní",J142,0)</f>
        <v>0</v>
      </c>
      <c r="BF142" s="229">
        <f>IF(N142="snížená",J142,0)</f>
        <v>0</v>
      </c>
      <c r="BG142" s="229">
        <f>IF(N142="zákl. přenesená",J142,0)</f>
        <v>0</v>
      </c>
      <c r="BH142" s="229">
        <f>IF(N142="sníž. přenesená",J142,0)</f>
        <v>0</v>
      </c>
      <c r="BI142" s="229">
        <f>IF(N142="nulová",J142,0)</f>
        <v>0</v>
      </c>
      <c r="BJ142" s="14" t="s">
        <v>84</v>
      </c>
      <c r="BK142" s="229">
        <f>ROUND(I142*H142,2)</f>
        <v>0</v>
      </c>
      <c r="BL142" s="14" t="s">
        <v>151</v>
      </c>
      <c r="BM142" s="228" t="s">
        <v>159</v>
      </c>
    </row>
    <row r="143" spans="1:47" s="2" customFormat="1" ht="12">
      <c r="A143" s="35"/>
      <c r="B143" s="36"/>
      <c r="C143" s="37"/>
      <c r="D143" s="230" t="s">
        <v>153</v>
      </c>
      <c r="E143" s="37"/>
      <c r="F143" s="231" t="s">
        <v>157</v>
      </c>
      <c r="G143" s="37"/>
      <c r="H143" s="37"/>
      <c r="I143" s="232"/>
      <c r="J143" s="37"/>
      <c r="K143" s="37"/>
      <c r="L143" s="41"/>
      <c r="M143" s="233"/>
      <c r="N143" s="234"/>
      <c r="O143" s="88"/>
      <c r="P143" s="88"/>
      <c r="Q143" s="88"/>
      <c r="R143" s="88"/>
      <c r="S143" s="88"/>
      <c r="T143" s="89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T143" s="14" t="s">
        <v>153</v>
      </c>
      <c r="AU143" s="14" t="s">
        <v>86</v>
      </c>
    </row>
    <row r="144" spans="1:47" s="2" customFormat="1" ht="12">
      <c r="A144" s="35"/>
      <c r="B144" s="36"/>
      <c r="C144" s="37"/>
      <c r="D144" s="235" t="s">
        <v>154</v>
      </c>
      <c r="E144" s="37"/>
      <c r="F144" s="236" t="s">
        <v>160</v>
      </c>
      <c r="G144" s="37"/>
      <c r="H144" s="37"/>
      <c r="I144" s="232"/>
      <c r="J144" s="37"/>
      <c r="K144" s="37"/>
      <c r="L144" s="41"/>
      <c r="M144" s="233"/>
      <c r="N144" s="234"/>
      <c r="O144" s="88"/>
      <c r="P144" s="88"/>
      <c r="Q144" s="88"/>
      <c r="R144" s="88"/>
      <c r="S144" s="88"/>
      <c r="T144" s="89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T144" s="14" t="s">
        <v>154</v>
      </c>
      <c r="AU144" s="14" t="s">
        <v>86</v>
      </c>
    </row>
    <row r="145" spans="1:65" s="2" customFormat="1" ht="16.5" customHeight="1">
      <c r="A145" s="35"/>
      <c r="B145" s="36"/>
      <c r="C145" s="216" t="s">
        <v>161</v>
      </c>
      <c r="D145" s="216" t="s">
        <v>147</v>
      </c>
      <c r="E145" s="217" t="s">
        <v>162</v>
      </c>
      <c r="F145" s="218" t="s">
        <v>163</v>
      </c>
      <c r="G145" s="219" t="s">
        <v>158</v>
      </c>
      <c r="H145" s="220">
        <v>2.4</v>
      </c>
      <c r="I145" s="221"/>
      <c r="J145" s="222">
        <f>ROUND(I145*H145,2)</f>
        <v>0</v>
      </c>
      <c r="K145" s="223"/>
      <c r="L145" s="41"/>
      <c r="M145" s="224" t="s">
        <v>1</v>
      </c>
      <c r="N145" s="225" t="s">
        <v>41</v>
      </c>
      <c r="O145" s="88"/>
      <c r="P145" s="226">
        <f>O145*H145</f>
        <v>0</v>
      </c>
      <c r="Q145" s="226">
        <v>0</v>
      </c>
      <c r="R145" s="226">
        <f>Q145*H145</f>
        <v>0</v>
      </c>
      <c r="S145" s="226">
        <v>0</v>
      </c>
      <c r="T145" s="227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28" t="s">
        <v>151</v>
      </c>
      <c r="AT145" s="228" t="s">
        <v>147</v>
      </c>
      <c r="AU145" s="228" t="s">
        <v>86</v>
      </c>
      <c r="AY145" s="14" t="s">
        <v>145</v>
      </c>
      <c r="BE145" s="229">
        <f>IF(N145="základní",J145,0)</f>
        <v>0</v>
      </c>
      <c r="BF145" s="229">
        <f>IF(N145="snížená",J145,0)</f>
        <v>0</v>
      </c>
      <c r="BG145" s="229">
        <f>IF(N145="zákl. přenesená",J145,0)</f>
        <v>0</v>
      </c>
      <c r="BH145" s="229">
        <f>IF(N145="sníž. přenesená",J145,0)</f>
        <v>0</v>
      </c>
      <c r="BI145" s="229">
        <f>IF(N145="nulová",J145,0)</f>
        <v>0</v>
      </c>
      <c r="BJ145" s="14" t="s">
        <v>84</v>
      </c>
      <c r="BK145" s="229">
        <f>ROUND(I145*H145,2)</f>
        <v>0</v>
      </c>
      <c r="BL145" s="14" t="s">
        <v>151</v>
      </c>
      <c r="BM145" s="228" t="s">
        <v>164</v>
      </c>
    </row>
    <row r="146" spans="1:47" s="2" customFormat="1" ht="12">
      <c r="A146" s="35"/>
      <c r="B146" s="36"/>
      <c r="C146" s="37"/>
      <c r="D146" s="230" t="s">
        <v>153</v>
      </c>
      <c r="E146" s="37"/>
      <c r="F146" s="231" t="s">
        <v>163</v>
      </c>
      <c r="G146" s="37"/>
      <c r="H146" s="37"/>
      <c r="I146" s="232"/>
      <c r="J146" s="37"/>
      <c r="K146" s="37"/>
      <c r="L146" s="41"/>
      <c r="M146" s="233"/>
      <c r="N146" s="234"/>
      <c r="O146" s="88"/>
      <c r="P146" s="88"/>
      <c r="Q146" s="88"/>
      <c r="R146" s="88"/>
      <c r="S146" s="88"/>
      <c r="T146" s="89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T146" s="14" t="s">
        <v>153</v>
      </c>
      <c r="AU146" s="14" t="s">
        <v>86</v>
      </c>
    </row>
    <row r="147" spans="1:47" s="2" customFormat="1" ht="12">
      <c r="A147" s="35"/>
      <c r="B147" s="36"/>
      <c r="C147" s="37"/>
      <c r="D147" s="235" t="s">
        <v>154</v>
      </c>
      <c r="E147" s="37"/>
      <c r="F147" s="236" t="s">
        <v>165</v>
      </c>
      <c r="G147" s="37"/>
      <c r="H147" s="37"/>
      <c r="I147" s="232"/>
      <c r="J147" s="37"/>
      <c r="K147" s="37"/>
      <c r="L147" s="41"/>
      <c r="M147" s="233"/>
      <c r="N147" s="234"/>
      <c r="O147" s="88"/>
      <c r="P147" s="88"/>
      <c r="Q147" s="88"/>
      <c r="R147" s="88"/>
      <c r="S147" s="88"/>
      <c r="T147" s="89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T147" s="14" t="s">
        <v>154</v>
      </c>
      <c r="AU147" s="14" t="s">
        <v>86</v>
      </c>
    </row>
    <row r="148" spans="1:65" s="2" customFormat="1" ht="16.5" customHeight="1">
      <c r="A148" s="35"/>
      <c r="B148" s="36"/>
      <c r="C148" s="216" t="s">
        <v>151</v>
      </c>
      <c r="D148" s="216" t="s">
        <v>147</v>
      </c>
      <c r="E148" s="217" t="s">
        <v>166</v>
      </c>
      <c r="F148" s="218" t="s">
        <v>167</v>
      </c>
      <c r="G148" s="219" t="s">
        <v>168</v>
      </c>
      <c r="H148" s="220">
        <v>0.007</v>
      </c>
      <c r="I148" s="221"/>
      <c r="J148" s="222">
        <f>ROUND(I148*H148,2)</f>
        <v>0</v>
      </c>
      <c r="K148" s="223"/>
      <c r="L148" s="41"/>
      <c r="M148" s="224" t="s">
        <v>1</v>
      </c>
      <c r="N148" s="225" t="s">
        <v>41</v>
      </c>
      <c r="O148" s="88"/>
      <c r="P148" s="226">
        <f>O148*H148</f>
        <v>0</v>
      </c>
      <c r="Q148" s="226">
        <v>1.06277</v>
      </c>
      <c r="R148" s="226">
        <f>Q148*H148</f>
        <v>0.00743939</v>
      </c>
      <c r="S148" s="226">
        <v>0</v>
      </c>
      <c r="T148" s="227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28" t="s">
        <v>151</v>
      </c>
      <c r="AT148" s="228" t="s">
        <v>147</v>
      </c>
      <c r="AU148" s="228" t="s">
        <v>86</v>
      </c>
      <c r="AY148" s="14" t="s">
        <v>145</v>
      </c>
      <c r="BE148" s="229">
        <f>IF(N148="základní",J148,0)</f>
        <v>0</v>
      </c>
      <c r="BF148" s="229">
        <f>IF(N148="snížená",J148,0)</f>
        <v>0</v>
      </c>
      <c r="BG148" s="229">
        <f>IF(N148="zákl. přenesená",J148,0)</f>
        <v>0</v>
      </c>
      <c r="BH148" s="229">
        <f>IF(N148="sníž. přenesená",J148,0)</f>
        <v>0</v>
      </c>
      <c r="BI148" s="229">
        <f>IF(N148="nulová",J148,0)</f>
        <v>0</v>
      </c>
      <c r="BJ148" s="14" t="s">
        <v>84</v>
      </c>
      <c r="BK148" s="229">
        <f>ROUND(I148*H148,2)</f>
        <v>0</v>
      </c>
      <c r="BL148" s="14" t="s">
        <v>151</v>
      </c>
      <c r="BM148" s="228" t="s">
        <v>169</v>
      </c>
    </row>
    <row r="149" spans="1:47" s="2" customFormat="1" ht="12">
      <c r="A149" s="35"/>
      <c r="B149" s="36"/>
      <c r="C149" s="37"/>
      <c r="D149" s="230" t="s">
        <v>153</v>
      </c>
      <c r="E149" s="37"/>
      <c r="F149" s="231" t="s">
        <v>167</v>
      </c>
      <c r="G149" s="37"/>
      <c r="H149" s="37"/>
      <c r="I149" s="232"/>
      <c r="J149" s="37"/>
      <c r="K149" s="37"/>
      <c r="L149" s="41"/>
      <c r="M149" s="233"/>
      <c r="N149" s="234"/>
      <c r="O149" s="88"/>
      <c r="P149" s="88"/>
      <c r="Q149" s="88"/>
      <c r="R149" s="88"/>
      <c r="S149" s="88"/>
      <c r="T149" s="89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T149" s="14" t="s">
        <v>153</v>
      </c>
      <c r="AU149" s="14" t="s">
        <v>86</v>
      </c>
    </row>
    <row r="150" spans="1:47" s="2" customFormat="1" ht="12">
      <c r="A150" s="35"/>
      <c r="B150" s="36"/>
      <c r="C150" s="37"/>
      <c r="D150" s="235" t="s">
        <v>154</v>
      </c>
      <c r="E150" s="37"/>
      <c r="F150" s="236" t="s">
        <v>170</v>
      </c>
      <c r="G150" s="37"/>
      <c r="H150" s="37"/>
      <c r="I150" s="232"/>
      <c r="J150" s="37"/>
      <c r="K150" s="37"/>
      <c r="L150" s="41"/>
      <c r="M150" s="233"/>
      <c r="N150" s="234"/>
      <c r="O150" s="88"/>
      <c r="P150" s="88"/>
      <c r="Q150" s="88"/>
      <c r="R150" s="88"/>
      <c r="S150" s="88"/>
      <c r="T150" s="89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T150" s="14" t="s">
        <v>154</v>
      </c>
      <c r="AU150" s="14" t="s">
        <v>86</v>
      </c>
    </row>
    <row r="151" spans="1:63" s="12" customFormat="1" ht="22.8" customHeight="1">
      <c r="A151" s="12"/>
      <c r="B151" s="200"/>
      <c r="C151" s="201"/>
      <c r="D151" s="202" t="s">
        <v>75</v>
      </c>
      <c r="E151" s="214" t="s">
        <v>161</v>
      </c>
      <c r="F151" s="214" t="s">
        <v>171</v>
      </c>
      <c r="G151" s="201"/>
      <c r="H151" s="201"/>
      <c r="I151" s="204"/>
      <c r="J151" s="215">
        <f>BK151</f>
        <v>0</v>
      </c>
      <c r="K151" s="201"/>
      <c r="L151" s="206"/>
      <c r="M151" s="207"/>
      <c r="N151" s="208"/>
      <c r="O151" s="208"/>
      <c r="P151" s="209">
        <f>SUM(P152:P159)</f>
        <v>0</v>
      </c>
      <c r="Q151" s="208"/>
      <c r="R151" s="209">
        <f>SUM(R152:R159)</f>
        <v>0.30093000000000003</v>
      </c>
      <c r="S151" s="208"/>
      <c r="T151" s="210">
        <f>SUM(T152:T159)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11" t="s">
        <v>84</v>
      </c>
      <c r="AT151" s="212" t="s">
        <v>75</v>
      </c>
      <c r="AU151" s="212" t="s">
        <v>84</v>
      </c>
      <c r="AY151" s="211" t="s">
        <v>145</v>
      </c>
      <c r="BK151" s="213">
        <f>SUM(BK152:BK159)</f>
        <v>0</v>
      </c>
    </row>
    <row r="152" spans="1:65" s="2" customFormat="1" ht="24.15" customHeight="1">
      <c r="A152" s="35"/>
      <c r="B152" s="36"/>
      <c r="C152" s="216" t="s">
        <v>172</v>
      </c>
      <c r="D152" s="216" t="s">
        <v>147</v>
      </c>
      <c r="E152" s="217" t="s">
        <v>173</v>
      </c>
      <c r="F152" s="218" t="s">
        <v>174</v>
      </c>
      <c r="G152" s="219" t="s">
        <v>175</v>
      </c>
      <c r="H152" s="220">
        <v>6</v>
      </c>
      <c r="I152" s="221"/>
      <c r="J152" s="222">
        <f>ROUND(I152*H152,2)</f>
        <v>0</v>
      </c>
      <c r="K152" s="223"/>
      <c r="L152" s="41"/>
      <c r="M152" s="224" t="s">
        <v>1</v>
      </c>
      <c r="N152" s="225" t="s">
        <v>41</v>
      </c>
      <c r="O152" s="88"/>
      <c r="P152" s="226">
        <f>O152*H152</f>
        <v>0</v>
      </c>
      <c r="Q152" s="226">
        <v>0.00565</v>
      </c>
      <c r="R152" s="226">
        <f>Q152*H152</f>
        <v>0.0339</v>
      </c>
      <c r="S152" s="226">
        <v>0</v>
      </c>
      <c r="T152" s="227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28" t="s">
        <v>151</v>
      </c>
      <c r="AT152" s="228" t="s">
        <v>147</v>
      </c>
      <c r="AU152" s="228" t="s">
        <v>86</v>
      </c>
      <c r="AY152" s="14" t="s">
        <v>145</v>
      </c>
      <c r="BE152" s="229">
        <f>IF(N152="základní",J152,0)</f>
        <v>0</v>
      </c>
      <c r="BF152" s="229">
        <f>IF(N152="snížená",J152,0)</f>
        <v>0</v>
      </c>
      <c r="BG152" s="229">
        <f>IF(N152="zákl. přenesená",J152,0)</f>
        <v>0</v>
      </c>
      <c r="BH152" s="229">
        <f>IF(N152="sníž. přenesená",J152,0)</f>
        <v>0</v>
      </c>
      <c r="BI152" s="229">
        <f>IF(N152="nulová",J152,0)</f>
        <v>0</v>
      </c>
      <c r="BJ152" s="14" t="s">
        <v>84</v>
      </c>
      <c r="BK152" s="229">
        <f>ROUND(I152*H152,2)</f>
        <v>0</v>
      </c>
      <c r="BL152" s="14" t="s">
        <v>151</v>
      </c>
      <c r="BM152" s="228" t="s">
        <v>176</v>
      </c>
    </row>
    <row r="153" spans="1:47" s="2" customFormat="1" ht="12">
      <c r="A153" s="35"/>
      <c r="B153" s="36"/>
      <c r="C153" s="37"/>
      <c r="D153" s="230" t="s">
        <v>153</v>
      </c>
      <c r="E153" s="37"/>
      <c r="F153" s="231" t="s">
        <v>174</v>
      </c>
      <c r="G153" s="37"/>
      <c r="H153" s="37"/>
      <c r="I153" s="232"/>
      <c r="J153" s="37"/>
      <c r="K153" s="37"/>
      <c r="L153" s="41"/>
      <c r="M153" s="233"/>
      <c r="N153" s="234"/>
      <c r="O153" s="88"/>
      <c r="P153" s="88"/>
      <c r="Q153" s="88"/>
      <c r="R153" s="88"/>
      <c r="S153" s="88"/>
      <c r="T153" s="89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T153" s="14" t="s">
        <v>153</v>
      </c>
      <c r="AU153" s="14" t="s">
        <v>86</v>
      </c>
    </row>
    <row r="154" spans="1:47" s="2" customFormat="1" ht="12">
      <c r="A154" s="35"/>
      <c r="B154" s="36"/>
      <c r="C154" s="37"/>
      <c r="D154" s="235" t="s">
        <v>154</v>
      </c>
      <c r="E154" s="37"/>
      <c r="F154" s="236" t="s">
        <v>177</v>
      </c>
      <c r="G154" s="37"/>
      <c r="H154" s="37"/>
      <c r="I154" s="232"/>
      <c r="J154" s="37"/>
      <c r="K154" s="37"/>
      <c r="L154" s="41"/>
      <c r="M154" s="233"/>
      <c r="N154" s="234"/>
      <c r="O154" s="88"/>
      <c r="P154" s="88"/>
      <c r="Q154" s="88"/>
      <c r="R154" s="88"/>
      <c r="S154" s="88"/>
      <c r="T154" s="89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T154" s="14" t="s">
        <v>154</v>
      </c>
      <c r="AU154" s="14" t="s">
        <v>86</v>
      </c>
    </row>
    <row r="155" spans="1:65" s="2" customFormat="1" ht="33" customHeight="1">
      <c r="A155" s="35"/>
      <c r="B155" s="36"/>
      <c r="C155" s="216" t="s">
        <v>178</v>
      </c>
      <c r="D155" s="216" t="s">
        <v>147</v>
      </c>
      <c r="E155" s="217" t="s">
        <v>179</v>
      </c>
      <c r="F155" s="218" t="s">
        <v>180</v>
      </c>
      <c r="G155" s="219" t="s">
        <v>175</v>
      </c>
      <c r="H155" s="220">
        <v>1</v>
      </c>
      <c r="I155" s="221"/>
      <c r="J155" s="222">
        <f>ROUND(I155*H155,2)</f>
        <v>0</v>
      </c>
      <c r="K155" s="223"/>
      <c r="L155" s="41"/>
      <c r="M155" s="224" t="s">
        <v>1</v>
      </c>
      <c r="N155" s="225" t="s">
        <v>41</v>
      </c>
      <c r="O155" s="88"/>
      <c r="P155" s="226">
        <f>O155*H155</f>
        <v>0</v>
      </c>
      <c r="Q155" s="226">
        <v>0.02391</v>
      </c>
      <c r="R155" s="226">
        <f>Q155*H155</f>
        <v>0.02391</v>
      </c>
      <c r="S155" s="226">
        <v>0</v>
      </c>
      <c r="T155" s="227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28" t="s">
        <v>151</v>
      </c>
      <c r="AT155" s="228" t="s">
        <v>147</v>
      </c>
      <c r="AU155" s="228" t="s">
        <v>86</v>
      </c>
      <c r="AY155" s="14" t="s">
        <v>145</v>
      </c>
      <c r="BE155" s="229">
        <f>IF(N155="základní",J155,0)</f>
        <v>0</v>
      </c>
      <c r="BF155" s="229">
        <f>IF(N155="snížená",J155,0)</f>
        <v>0</v>
      </c>
      <c r="BG155" s="229">
        <f>IF(N155="zákl. přenesená",J155,0)</f>
        <v>0</v>
      </c>
      <c r="BH155" s="229">
        <f>IF(N155="sníž. přenesená",J155,0)</f>
        <v>0</v>
      </c>
      <c r="BI155" s="229">
        <f>IF(N155="nulová",J155,0)</f>
        <v>0</v>
      </c>
      <c r="BJ155" s="14" t="s">
        <v>84</v>
      </c>
      <c r="BK155" s="229">
        <f>ROUND(I155*H155,2)</f>
        <v>0</v>
      </c>
      <c r="BL155" s="14" t="s">
        <v>151</v>
      </c>
      <c r="BM155" s="228" t="s">
        <v>181</v>
      </c>
    </row>
    <row r="156" spans="1:47" s="2" customFormat="1" ht="12">
      <c r="A156" s="35"/>
      <c r="B156" s="36"/>
      <c r="C156" s="37"/>
      <c r="D156" s="230" t="s">
        <v>153</v>
      </c>
      <c r="E156" s="37"/>
      <c r="F156" s="231" t="s">
        <v>180</v>
      </c>
      <c r="G156" s="37"/>
      <c r="H156" s="37"/>
      <c r="I156" s="232"/>
      <c r="J156" s="37"/>
      <c r="K156" s="37"/>
      <c r="L156" s="41"/>
      <c r="M156" s="233"/>
      <c r="N156" s="234"/>
      <c r="O156" s="88"/>
      <c r="P156" s="88"/>
      <c r="Q156" s="88"/>
      <c r="R156" s="88"/>
      <c r="S156" s="88"/>
      <c r="T156" s="89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T156" s="14" t="s">
        <v>153</v>
      </c>
      <c r="AU156" s="14" t="s">
        <v>86</v>
      </c>
    </row>
    <row r="157" spans="1:47" s="2" customFormat="1" ht="12">
      <c r="A157" s="35"/>
      <c r="B157" s="36"/>
      <c r="C157" s="37"/>
      <c r="D157" s="235" t="s">
        <v>154</v>
      </c>
      <c r="E157" s="37"/>
      <c r="F157" s="236" t="s">
        <v>182</v>
      </c>
      <c r="G157" s="37"/>
      <c r="H157" s="37"/>
      <c r="I157" s="232"/>
      <c r="J157" s="37"/>
      <c r="K157" s="37"/>
      <c r="L157" s="41"/>
      <c r="M157" s="233"/>
      <c r="N157" s="234"/>
      <c r="O157" s="88"/>
      <c r="P157" s="88"/>
      <c r="Q157" s="88"/>
      <c r="R157" s="88"/>
      <c r="S157" s="88"/>
      <c r="T157" s="89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T157" s="14" t="s">
        <v>154</v>
      </c>
      <c r="AU157" s="14" t="s">
        <v>86</v>
      </c>
    </row>
    <row r="158" spans="1:65" s="2" customFormat="1" ht="33" customHeight="1">
      <c r="A158" s="35"/>
      <c r="B158" s="36"/>
      <c r="C158" s="216" t="s">
        <v>183</v>
      </c>
      <c r="D158" s="216" t="s">
        <v>147</v>
      </c>
      <c r="E158" s="217" t="s">
        <v>184</v>
      </c>
      <c r="F158" s="218" t="s">
        <v>185</v>
      </c>
      <c r="G158" s="219" t="s">
        <v>186</v>
      </c>
      <c r="H158" s="220">
        <v>2</v>
      </c>
      <c r="I158" s="221"/>
      <c r="J158" s="222">
        <f>ROUND(I158*H158,2)</f>
        <v>0</v>
      </c>
      <c r="K158" s="223"/>
      <c r="L158" s="41"/>
      <c r="M158" s="224" t="s">
        <v>1</v>
      </c>
      <c r="N158" s="225" t="s">
        <v>41</v>
      </c>
      <c r="O158" s="88"/>
      <c r="P158" s="226">
        <f>O158*H158</f>
        <v>0</v>
      </c>
      <c r="Q158" s="226">
        <v>0.12156</v>
      </c>
      <c r="R158" s="226">
        <f>Q158*H158</f>
        <v>0.24312</v>
      </c>
      <c r="S158" s="226">
        <v>0</v>
      </c>
      <c r="T158" s="227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28" t="s">
        <v>151</v>
      </c>
      <c r="AT158" s="228" t="s">
        <v>147</v>
      </c>
      <c r="AU158" s="228" t="s">
        <v>86</v>
      </c>
      <c r="AY158" s="14" t="s">
        <v>145</v>
      </c>
      <c r="BE158" s="229">
        <f>IF(N158="základní",J158,0)</f>
        <v>0</v>
      </c>
      <c r="BF158" s="229">
        <f>IF(N158="snížená",J158,0)</f>
        <v>0</v>
      </c>
      <c r="BG158" s="229">
        <f>IF(N158="zákl. přenesená",J158,0)</f>
        <v>0</v>
      </c>
      <c r="BH158" s="229">
        <f>IF(N158="sníž. přenesená",J158,0)</f>
        <v>0</v>
      </c>
      <c r="BI158" s="229">
        <f>IF(N158="nulová",J158,0)</f>
        <v>0</v>
      </c>
      <c r="BJ158" s="14" t="s">
        <v>84</v>
      </c>
      <c r="BK158" s="229">
        <f>ROUND(I158*H158,2)</f>
        <v>0</v>
      </c>
      <c r="BL158" s="14" t="s">
        <v>151</v>
      </c>
      <c r="BM158" s="228" t="s">
        <v>187</v>
      </c>
    </row>
    <row r="159" spans="1:47" s="2" customFormat="1" ht="12">
      <c r="A159" s="35"/>
      <c r="B159" s="36"/>
      <c r="C159" s="37"/>
      <c r="D159" s="230" t="s">
        <v>153</v>
      </c>
      <c r="E159" s="37"/>
      <c r="F159" s="231" t="s">
        <v>185</v>
      </c>
      <c r="G159" s="37"/>
      <c r="H159" s="37"/>
      <c r="I159" s="232"/>
      <c r="J159" s="37"/>
      <c r="K159" s="37"/>
      <c r="L159" s="41"/>
      <c r="M159" s="233"/>
      <c r="N159" s="234"/>
      <c r="O159" s="88"/>
      <c r="P159" s="88"/>
      <c r="Q159" s="88"/>
      <c r="R159" s="88"/>
      <c r="S159" s="88"/>
      <c r="T159" s="89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T159" s="14" t="s">
        <v>153</v>
      </c>
      <c r="AU159" s="14" t="s">
        <v>86</v>
      </c>
    </row>
    <row r="160" spans="1:63" s="12" customFormat="1" ht="22.8" customHeight="1">
      <c r="A160" s="12"/>
      <c r="B160" s="200"/>
      <c r="C160" s="201"/>
      <c r="D160" s="202" t="s">
        <v>75</v>
      </c>
      <c r="E160" s="214" t="s">
        <v>178</v>
      </c>
      <c r="F160" s="214" t="s">
        <v>188</v>
      </c>
      <c r="G160" s="201"/>
      <c r="H160" s="201"/>
      <c r="I160" s="204"/>
      <c r="J160" s="215">
        <f>BK160</f>
        <v>0</v>
      </c>
      <c r="K160" s="201"/>
      <c r="L160" s="206"/>
      <c r="M160" s="207"/>
      <c r="N160" s="208"/>
      <c r="O160" s="208"/>
      <c r="P160" s="209">
        <f>SUM(P161:P177)</f>
        <v>0</v>
      </c>
      <c r="Q160" s="208"/>
      <c r="R160" s="209">
        <f>SUM(R161:R177)</f>
        <v>0.6536099</v>
      </c>
      <c r="S160" s="208"/>
      <c r="T160" s="210">
        <f>SUM(T161:T177)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211" t="s">
        <v>84</v>
      </c>
      <c r="AT160" s="212" t="s">
        <v>75</v>
      </c>
      <c r="AU160" s="212" t="s">
        <v>84</v>
      </c>
      <c r="AY160" s="211" t="s">
        <v>145</v>
      </c>
      <c r="BK160" s="213">
        <f>SUM(BK161:BK177)</f>
        <v>0</v>
      </c>
    </row>
    <row r="161" spans="1:65" s="2" customFormat="1" ht="24.15" customHeight="1">
      <c r="A161" s="35"/>
      <c r="B161" s="36"/>
      <c r="C161" s="216" t="s">
        <v>189</v>
      </c>
      <c r="D161" s="216" t="s">
        <v>147</v>
      </c>
      <c r="E161" s="217" t="s">
        <v>190</v>
      </c>
      <c r="F161" s="218" t="s">
        <v>191</v>
      </c>
      <c r="G161" s="219" t="s">
        <v>158</v>
      </c>
      <c r="H161" s="220">
        <v>37.065</v>
      </c>
      <c r="I161" s="221"/>
      <c r="J161" s="222">
        <f>ROUND(I161*H161,2)</f>
        <v>0</v>
      </c>
      <c r="K161" s="223"/>
      <c r="L161" s="41"/>
      <c r="M161" s="224" t="s">
        <v>1</v>
      </c>
      <c r="N161" s="225" t="s">
        <v>41</v>
      </c>
      <c r="O161" s="88"/>
      <c r="P161" s="226">
        <f>O161*H161</f>
        <v>0</v>
      </c>
      <c r="Q161" s="226">
        <v>0.0057</v>
      </c>
      <c r="R161" s="226">
        <f>Q161*H161</f>
        <v>0.2112705</v>
      </c>
      <c r="S161" s="226">
        <v>0</v>
      </c>
      <c r="T161" s="227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28" t="s">
        <v>151</v>
      </c>
      <c r="AT161" s="228" t="s">
        <v>147</v>
      </c>
      <c r="AU161" s="228" t="s">
        <v>86</v>
      </c>
      <c r="AY161" s="14" t="s">
        <v>145</v>
      </c>
      <c r="BE161" s="229">
        <f>IF(N161="základní",J161,0)</f>
        <v>0</v>
      </c>
      <c r="BF161" s="229">
        <f>IF(N161="snížená",J161,0)</f>
        <v>0</v>
      </c>
      <c r="BG161" s="229">
        <f>IF(N161="zákl. přenesená",J161,0)</f>
        <v>0</v>
      </c>
      <c r="BH161" s="229">
        <f>IF(N161="sníž. přenesená",J161,0)</f>
        <v>0</v>
      </c>
      <c r="BI161" s="229">
        <f>IF(N161="nulová",J161,0)</f>
        <v>0</v>
      </c>
      <c r="BJ161" s="14" t="s">
        <v>84</v>
      </c>
      <c r="BK161" s="229">
        <f>ROUND(I161*H161,2)</f>
        <v>0</v>
      </c>
      <c r="BL161" s="14" t="s">
        <v>151</v>
      </c>
      <c r="BM161" s="228" t="s">
        <v>192</v>
      </c>
    </row>
    <row r="162" spans="1:47" s="2" customFormat="1" ht="12">
      <c r="A162" s="35"/>
      <c r="B162" s="36"/>
      <c r="C162" s="37"/>
      <c r="D162" s="230" t="s">
        <v>153</v>
      </c>
      <c r="E162" s="37"/>
      <c r="F162" s="231" t="s">
        <v>191</v>
      </c>
      <c r="G162" s="37"/>
      <c r="H162" s="37"/>
      <c r="I162" s="232"/>
      <c r="J162" s="37"/>
      <c r="K162" s="37"/>
      <c r="L162" s="41"/>
      <c r="M162" s="233"/>
      <c r="N162" s="234"/>
      <c r="O162" s="88"/>
      <c r="P162" s="88"/>
      <c r="Q162" s="88"/>
      <c r="R162" s="88"/>
      <c r="S162" s="88"/>
      <c r="T162" s="89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T162" s="14" t="s">
        <v>153</v>
      </c>
      <c r="AU162" s="14" t="s">
        <v>86</v>
      </c>
    </row>
    <row r="163" spans="1:47" s="2" customFormat="1" ht="12">
      <c r="A163" s="35"/>
      <c r="B163" s="36"/>
      <c r="C163" s="37"/>
      <c r="D163" s="235" t="s">
        <v>154</v>
      </c>
      <c r="E163" s="37"/>
      <c r="F163" s="236" t="s">
        <v>193</v>
      </c>
      <c r="G163" s="37"/>
      <c r="H163" s="37"/>
      <c r="I163" s="232"/>
      <c r="J163" s="37"/>
      <c r="K163" s="37"/>
      <c r="L163" s="41"/>
      <c r="M163" s="233"/>
      <c r="N163" s="234"/>
      <c r="O163" s="88"/>
      <c r="P163" s="88"/>
      <c r="Q163" s="88"/>
      <c r="R163" s="88"/>
      <c r="S163" s="88"/>
      <c r="T163" s="89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T163" s="14" t="s">
        <v>154</v>
      </c>
      <c r="AU163" s="14" t="s">
        <v>86</v>
      </c>
    </row>
    <row r="164" spans="1:65" s="2" customFormat="1" ht="24.15" customHeight="1">
      <c r="A164" s="35"/>
      <c r="B164" s="36"/>
      <c r="C164" s="216" t="s">
        <v>194</v>
      </c>
      <c r="D164" s="216" t="s">
        <v>147</v>
      </c>
      <c r="E164" s="217" t="s">
        <v>195</v>
      </c>
      <c r="F164" s="218" t="s">
        <v>196</v>
      </c>
      <c r="G164" s="219" t="s">
        <v>175</v>
      </c>
      <c r="H164" s="220">
        <v>20</v>
      </c>
      <c r="I164" s="221"/>
      <c r="J164" s="222">
        <f>ROUND(I164*H164,2)</f>
        <v>0</v>
      </c>
      <c r="K164" s="223"/>
      <c r="L164" s="41"/>
      <c r="M164" s="224" t="s">
        <v>1</v>
      </c>
      <c r="N164" s="225" t="s">
        <v>41</v>
      </c>
      <c r="O164" s="88"/>
      <c r="P164" s="226">
        <f>O164*H164</f>
        <v>0</v>
      </c>
      <c r="Q164" s="226">
        <v>0.00376</v>
      </c>
      <c r="R164" s="226">
        <f>Q164*H164</f>
        <v>0.0752</v>
      </c>
      <c r="S164" s="226">
        <v>0</v>
      </c>
      <c r="T164" s="227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28" t="s">
        <v>151</v>
      </c>
      <c r="AT164" s="228" t="s">
        <v>147</v>
      </c>
      <c r="AU164" s="228" t="s">
        <v>86</v>
      </c>
      <c r="AY164" s="14" t="s">
        <v>145</v>
      </c>
      <c r="BE164" s="229">
        <f>IF(N164="základní",J164,0)</f>
        <v>0</v>
      </c>
      <c r="BF164" s="229">
        <f>IF(N164="snížená",J164,0)</f>
        <v>0</v>
      </c>
      <c r="BG164" s="229">
        <f>IF(N164="zákl. přenesená",J164,0)</f>
        <v>0</v>
      </c>
      <c r="BH164" s="229">
        <f>IF(N164="sníž. přenesená",J164,0)</f>
        <v>0</v>
      </c>
      <c r="BI164" s="229">
        <f>IF(N164="nulová",J164,0)</f>
        <v>0</v>
      </c>
      <c r="BJ164" s="14" t="s">
        <v>84</v>
      </c>
      <c r="BK164" s="229">
        <f>ROUND(I164*H164,2)</f>
        <v>0</v>
      </c>
      <c r="BL164" s="14" t="s">
        <v>151</v>
      </c>
      <c r="BM164" s="228" t="s">
        <v>197</v>
      </c>
    </row>
    <row r="165" spans="1:47" s="2" customFormat="1" ht="12">
      <c r="A165" s="35"/>
      <c r="B165" s="36"/>
      <c r="C165" s="37"/>
      <c r="D165" s="230" t="s">
        <v>153</v>
      </c>
      <c r="E165" s="37"/>
      <c r="F165" s="231" t="s">
        <v>196</v>
      </c>
      <c r="G165" s="37"/>
      <c r="H165" s="37"/>
      <c r="I165" s="232"/>
      <c r="J165" s="37"/>
      <c r="K165" s="37"/>
      <c r="L165" s="41"/>
      <c r="M165" s="233"/>
      <c r="N165" s="234"/>
      <c r="O165" s="88"/>
      <c r="P165" s="88"/>
      <c r="Q165" s="88"/>
      <c r="R165" s="88"/>
      <c r="S165" s="88"/>
      <c r="T165" s="89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T165" s="14" t="s">
        <v>153</v>
      </c>
      <c r="AU165" s="14" t="s">
        <v>86</v>
      </c>
    </row>
    <row r="166" spans="1:47" s="2" customFormat="1" ht="12">
      <c r="A166" s="35"/>
      <c r="B166" s="36"/>
      <c r="C166" s="37"/>
      <c r="D166" s="235" t="s">
        <v>154</v>
      </c>
      <c r="E166" s="37"/>
      <c r="F166" s="236" t="s">
        <v>198</v>
      </c>
      <c r="G166" s="37"/>
      <c r="H166" s="37"/>
      <c r="I166" s="232"/>
      <c r="J166" s="37"/>
      <c r="K166" s="37"/>
      <c r="L166" s="41"/>
      <c r="M166" s="233"/>
      <c r="N166" s="234"/>
      <c r="O166" s="88"/>
      <c r="P166" s="88"/>
      <c r="Q166" s="88"/>
      <c r="R166" s="88"/>
      <c r="S166" s="88"/>
      <c r="T166" s="89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T166" s="14" t="s">
        <v>154</v>
      </c>
      <c r="AU166" s="14" t="s">
        <v>86</v>
      </c>
    </row>
    <row r="167" spans="1:65" s="2" customFormat="1" ht="24.15" customHeight="1">
      <c r="A167" s="35"/>
      <c r="B167" s="36"/>
      <c r="C167" s="216" t="s">
        <v>199</v>
      </c>
      <c r="D167" s="216" t="s">
        <v>147</v>
      </c>
      <c r="E167" s="217" t="s">
        <v>200</v>
      </c>
      <c r="F167" s="218" t="s">
        <v>201</v>
      </c>
      <c r="G167" s="219" t="s">
        <v>175</v>
      </c>
      <c r="H167" s="220">
        <v>1</v>
      </c>
      <c r="I167" s="221"/>
      <c r="J167" s="222">
        <f>ROUND(I167*H167,2)</f>
        <v>0</v>
      </c>
      <c r="K167" s="223"/>
      <c r="L167" s="41"/>
      <c r="M167" s="224" t="s">
        <v>1</v>
      </c>
      <c r="N167" s="225" t="s">
        <v>41</v>
      </c>
      <c r="O167" s="88"/>
      <c r="P167" s="226">
        <f>O167*H167</f>
        <v>0</v>
      </c>
      <c r="Q167" s="226">
        <v>0.0102</v>
      </c>
      <c r="R167" s="226">
        <f>Q167*H167</f>
        <v>0.0102</v>
      </c>
      <c r="S167" s="226">
        <v>0</v>
      </c>
      <c r="T167" s="227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28" t="s">
        <v>151</v>
      </c>
      <c r="AT167" s="228" t="s">
        <v>147</v>
      </c>
      <c r="AU167" s="228" t="s">
        <v>86</v>
      </c>
      <c r="AY167" s="14" t="s">
        <v>145</v>
      </c>
      <c r="BE167" s="229">
        <f>IF(N167="základní",J167,0)</f>
        <v>0</v>
      </c>
      <c r="BF167" s="229">
        <f>IF(N167="snížená",J167,0)</f>
        <v>0</v>
      </c>
      <c r="BG167" s="229">
        <f>IF(N167="zákl. přenesená",J167,0)</f>
        <v>0</v>
      </c>
      <c r="BH167" s="229">
        <f>IF(N167="sníž. přenesená",J167,0)</f>
        <v>0</v>
      </c>
      <c r="BI167" s="229">
        <f>IF(N167="nulová",J167,0)</f>
        <v>0</v>
      </c>
      <c r="BJ167" s="14" t="s">
        <v>84</v>
      </c>
      <c r="BK167" s="229">
        <f>ROUND(I167*H167,2)</f>
        <v>0</v>
      </c>
      <c r="BL167" s="14" t="s">
        <v>151</v>
      </c>
      <c r="BM167" s="228" t="s">
        <v>202</v>
      </c>
    </row>
    <row r="168" spans="1:47" s="2" customFormat="1" ht="12">
      <c r="A168" s="35"/>
      <c r="B168" s="36"/>
      <c r="C168" s="37"/>
      <c r="D168" s="230" t="s">
        <v>153</v>
      </c>
      <c r="E168" s="37"/>
      <c r="F168" s="231" t="s">
        <v>201</v>
      </c>
      <c r="G168" s="37"/>
      <c r="H168" s="37"/>
      <c r="I168" s="232"/>
      <c r="J168" s="37"/>
      <c r="K168" s="37"/>
      <c r="L168" s="41"/>
      <c r="M168" s="233"/>
      <c r="N168" s="234"/>
      <c r="O168" s="88"/>
      <c r="P168" s="88"/>
      <c r="Q168" s="88"/>
      <c r="R168" s="88"/>
      <c r="S168" s="88"/>
      <c r="T168" s="89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T168" s="14" t="s">
        <v>153</v>
      </c>
      <c r="AU168" s="14" t="s">
        <v>86</v>
      </c>
    </row>
    <row r="169" spans="1:47" s="2" customFormat="1" ht="12">
      <c r="A169" s="35"/>
      <c r="B169" s="36"/>
      <c r="C169" s="37"/>
      <c r="D169" s="235" t="s">
        <v>154</v>
      </c>
      <c r="E169" s="37"/>
      <c r="F169" s="236" t="s">
        <v>203</v>
      </c>
      <c r="G169" s="37"/>
      <c r="H169" s="37"/>
      <c r="I169" s="232"/>
      <c r="J169" s="37"/>
      <c r="K169" s="37"/>
      <c r="L169" s="41"/>
      <c r="M169" s="233"/>
      <c r="N169" s="234"/>
      <c r="O169" s="88"/>
      <c r="P169" s="88"/>
      <c r="Q169" s="88"/>
      <c r="R169" s="88"/>
      <c r="S169" s="88"/>
      <c r="T169" s="89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T169" s="14" t="s">
        <v>154</v>
      </c>
      <c r="AU169" s="14" t="s">
        <v>86</v>
      </c>
    </row>
    <row r="170" spans="1:65" s="2" customFormat="1" ht="24.15" customHeight="1">
      <c r="A170" s="35"/>
      <c r="B170" s="36"/>
      <c r="C170" s="216" t="s">
        <v>204</v>
      </c>
      <c r="D170" s="216" t="s">
        <v>147</v>
      </c>
      <c r="E170" s="217" t="s">
        <v>205</v>
      </c>
      <c r="F170" s="218" t="s">
        <v>206</v>
      </c>
      <c r="G170" s="219" t="s">
        <v>158</v>
      </c>
      <c r="H170" s="220">
        <v>0.7</v>
      </c>
      <c r="I170" s="221"/>
      <c r="J170" s="222">
        <f>ROUND(I170*H170,2)</f>
        <v>0</v>
      </c>
      <c r="K170" s="223"/>
      <c r="L170" s="41"/>
      <c r="M170" s="224" t="s">
        <v>1</v>
      </c>
      <c r="N170" s="225" t="s">
        <v>41</v>
      </c>
      <c r="O170" s="88"/>
      <c r="P170" s="226">
        <f>O170*H170</f>
        <v>0</v>
      </c>
      <c r="Q170" s="226">
        <v>0.0303</v>
      </c>
      <c r="R170" s="226">
        <f>Q170*H170</f>
        <v>0.02121</v>
      </c>
      <c r="S170" s="226">
        <v>0</v>
      </c>
      <c r="T170" s="227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28" t="s">
        <v>151</v>
      </c>
      <c r="AT170" s="228" t="s">
        <v>147</v>
      </c>
      <c r="AU170" s="228" t="s">
        <v>86</v>
      </c>
      <c r="AY170" s="14" t="s">
        <v>145</v>
      </c>
      <c r="BE170" s="229">
        <f>IF(N170="základní",J170,0)</f>
        <v>0</v>
      </c>
      <c r="BF170" s="229">
        <f>IF(N170="snížená",J170,0)</f>
        <v>0</v>
      </c>
      <c r="BG170" s="229">
        <f>IF(N170="zákl. přenesená",J170,0)</f>
        <v>0</v>
      </c>
      <c r="BH170" s="229">
        <f>IF(N170="sníž. přenesená",J170,0)</f>
        <v>0</v>
      </c>
      <c r="BI170" s="229">
        <f>IF(N170="nulová",J170,0)</f>
        <v>0</v>
      </c>
      <c r="BJ170" s="14" t="s">
        <v>84</v>
      </c>
      <c r="BK170" s="229">
        <f>ROUND(I170*H170,2)</f>
        <v>0</v>
      </c>
      <c r="BL170" s="14" t="s">
        <v>151</v>
      </c>
      <c r="BM170" s="228" t="s">
        <v>207</v>
      </c>
    </row>
    <row r="171" spans="1:47" s="2" customFormat="1" ht="12">
      <c r="A171" s="35"/>
      <c r="B171" s="36"/>
      <c r="C171" s="37"/>
      <c r="D171" s="230" t="s">
        <v>153</v>
      </c>
      <c r="E171" s="37"/>
      <c r="F171" s="231" t="s">
        <v>206</v>
      </c>
      <c r="G171" s="37"/>
      <c r="H171" s="37"/>
      <c r="I171" s="232"/>
      <c r="J171" s="37"/>
      <c r="K171" s="37"/>
      <c r="L171" s="41"/>
      <c r="M171" s="233"/>
      <c r="N171" s="234"/>
      <c r="O171" s="88"/>
      <c r="P171" s="88"/>
      <c r="Q171" s="88"/>
      <c r="R171" s="88"/>
      <c r="S171" s="88"/>
      <c r="T171" s="89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T171" s="14" t="s">
        <v>153</v>
      </c>
      <c r="AU171" s="14" t="s">
        <v>86</v>
      </c>
    </row>
    <row r="172" spans="1:65" s="2" customFormat="1" ht="24.15" customHeight="1">
      <c r="A172" s="35"/>
      <c r="B172" s="36"/>
      <c r="C172" s="216" t="s">
        <v>8</v>
      </c>
      <c r="D172" s="216" t="s">
        <v>147</v>
      </c>
      <c r="E172" s="217" t="s">
        <v>208</v>
      </c>
      <c r="F172" s="218" t="s">
        <v>209</v>
      </c>
      <c r="G172" s="219" t="s">
        <v>158</v>
      </c>
      <c r="H172" s="220">
        <v>58.242</v>
      </c>
      <c r="I172" s="221"/>
      <c r="J172" s="222">
        <f>ROUND(I172*H172,2)</f>
        <v>0</v>
      </c>
      <c r="K172" s="223"/>
      <c r="L172" s="41"/>
      <c r="M172" s="224" t="s">
        <v>1</v>
      </c>
      <c r="N172" s="225" t="s">
        <v>41</v>
      </c>
      <c r="O172" s="88"/>
      <c r="P172" s="226">
        <f>O172*H172</f>
        <v>0</v>
      </c>
      <c r="Q172" s="226">
        <v>0.0057</v>
      </c>
      <c r="R172" s="226">
        <f>Q172*H172</f>
        <v>0.3319794</v>
      </c>
      <c r="S172" s="226">
        <v>0</v>
      </c>
      <c r="T172" s="227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28" t="s">
        <v>151</v>
      </c>
      <c r="AT172" s="228" t="s">
        <v>147</v>
      </c>
      <c r="AU172" s="228" t="s">
        <v>86</v>
      </c>
      <c r="AY172" s="14" t="s">
        <v>145</v>
      </c>
      <c r="BE172" s="229">
        <f>IF(N172="základní",J172,0)</f>
        <v>0</v>
      </c>
      <c r="BF172" s="229">
        <f>IF(N172="snížená",J172,0)</f>
        <v>0</v>
      </c>
      <c r="BG172" s="229">
        <f>IF(N172="zákl. přenesená",J172,0)</f>
        <v>0</v>
      </c>
      <c r="BH172" s="229">
        <f>IF(N172="sníž. přenesená",J172,0)</f>
        <v>0</v>
      </c>
      <c r="BI172" s="229">
        <f>IF(N172="nulová",J172,0)</f>
        <v>0</v>
      </c>
      <c r="BJ172" s="14" t="s">
        <v>84</v>
      </c>
      <c r="BK172" s="229">
        <f>ROUND(I172*H172,2)</f>
        <v>0</v>
      </c>
      <c r="BL172" s="14" t="s">
        <v>151</v>
      </c>
      <c r="BM172" s="228" t="s">
        <v>210</v>
      </c>
    </row>
    <row r="173" spans="1:47" s="2" customFormat="1" ht="12">
      <c r="A173" s="35"/>
      <c r="B173" s="36"/>
      <c r="C173" s="37"/>
      <c r="D173" s="230" t="s">
        <v>153</v>
      </c>
      <c r="E173" s="37"/>
      <c r="F173" s="231" t="s">
        <v>209</v>
      </c>
      <c r="G173" s="37"/>
      <c r="H173" s="37"/>
      <c r="I173" s="232"/>
      <c r="J173" s="37"/>
      <c r="K173" s="37"/>
      <c r="L173" s="41"/>
      <c r="M173" s="233"/>
      <c r="N173" s="234"/>
      <c r="O173" s="88"/>
      <c r="P173" s="88"/>
      <c r="Q173" s="88"/>
      <c r="R173" s="88"/>
      <c r="S173" s="88"/>
      <c r="T173" s="89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T173" s="14" t="s">
        <v>153</v>
      </c>
      <c r="AU173" s="14" t="s">
        <v>86</v>
      </c>
    </row>
    <row r="174" spans="1:47" s="2" customFormat="1" ht="12">
      <c r="A174" s="35"/>
      <c r="B174" s="36"/>
      <c r="C174" s="37"/>
      <c r="D174" s="235" t="s">
        <v>154</v>
      </c>
      <c r="E174" s="37"/>
      <c r="F174" s="236" t="s">
        <v>211</v>
      </c>
      <c r="G174" s="37"/>
      <c r="H174" s="37"/>
      <c r="I174" s="232"/>
      <c r="J174" s="37"/>
      <c r="K174" s="37"/>
      <c r="L174" s="41"/>
      <c r="M174" s="233"/>
      <c r="N174" s="234"/>
      <c r="O174" s="88"/>
      <c r="P174" s="88"/>
      <c r="Q174" s="88"/>
      <c r="R174" s="88"/>
      <c r="S174" s="88"/>
      <c r="T174" s="89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T174" s="14" t="s">
        <v>154</v>
      </c>
      <c r="AU174" s="14" t="s">
        <v>86</v>
      </c>
    </row>
    <row r="175" spans="1:65" s="2" customFormat="1" ht="24.15" customHeight="1">
      <c r="A175" s="35"/>
      <c r="B175" s="36"/>
      <c r="C175" s="216" t="s">
        <v>212</v>
      </c>
      <c r="D175" s="216" t="s">
        <v>147</v>
      </c>
      <c r="E175" s="217" t="s">
        <v>213</v>
      </c>
      <c r="F175" s="218" t="s">
        <v>214</v>
      </c>
      <c r="G175" s="219" t="s">
        <v>175</v>
      </c>
      <c r="H175" s="220">
        <v>3</v>
      </c>
      <c r="I175" s="221"/>
      <c r="J175" s="222">
        <f>ROUND(I175*H175,2)</f>
        <v>0</v>
      </c>
      <c r="K175" s="223"/>
      <c r="L175" s="41"/>
      <c r="M175" s="224" t="s">
        <v>1</v>
      </c>
      <c r="N175" s="225" t="s">
        <v>41</v>
      </c>
      <c r="O175" s="88"/>
      <c r="P175" s="226">
        <f>O175*H175</f>
        <v>0</v>
      </c>
      <c r="Q175" s="226">
        <v>0.00125</v>
      </c>
      <c r="R175" s="226">
        <f>Q175*H175</f>
        <v>0.00375</v>
      </c>
      <c r="S175" s="226">
        <v>0</v>
      </c>
      <c r="T175" s="227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28" t="s">
        <v>151</v>
      </c>
      <c r="AT175" s="228" t="s">
        <v>147</v>
      </c>
      <c r="AU175" s="228" t="s">
        <v>86</v>
      </c>
      <c r="AY175" s="14" t="s">
        <v>145</v>
      </c>
      <c r="BE175" s="229">
        <f>IF(N175="základní",J175,0)</f>
        <v>0</v>
      </c>
      <c r="BF175" s="229">
        <f>IF(N175="snížená",J175,0)</f>
        <v>0</v>
      </c>
      <c r="BG175" s="229">
        <f>IF(N175="zákl. přenesená",J175,0)</f>
        <v>0</v>
      </c>
      <c r="BH175" s="229">
        <f>IF(N175="sníž. přenesená",J175,0)</f>
        <v>0</v>
      </c>
      <c r="BI175" s="229">
        <f>IF(N175="nulová",J175,0)</f>
        <v>0</v>
      </c>
      <c r="BJ175" s="14" t="s">
        <v>84</v>
      </c>
      <c r="BK175" s="229">
        <f>ROUND(I175*H175,2)</f>
        <v>0</v>
      </c>
      <c r="BL175" s="14" t="s">
        <v>151</v>
      </c>
      <c r="BM175" s="228" t="s">
        <v>215</v>
      </c>
    </row>
    <row r="176" spans="1:47" s="2" customFormat="1" ht="12">
      <c r="A176" s="35"/>
      <c r="B176" s="36"/>
      <c r="C176" s="37"/>
      <c r="D176" s="230" t="s">
        <v>153</v>
      </c>
      <c r="E176" s="37"/>
      <c r="F176" s="231" t="s">
        <v>214</v>
      </c>
      <c r="G176" s="37"/>
      <c r="H176" s="37"/>
      <c r="I176" s="232"/>
      <c r="J176" s="37"/>
      <c r="K176" s="37"/>
      <c r="L176" s="41"/>
      <c r="M176" s="233"/>
      <c r="N176" s="234"/>
      <c r="O176" s="88"/>
      <c r="P176" s="88"/>
      <c r="Q176" s="88"/>
      <c r="R176" s="88"/>
      <c r="S176" s="88"/>
      <c r="T176" s="89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T176" s="14" t="s">
        <v>153</v>
      </c>
      <c r="AU176" s="14" t="s">
        <v>86</v>
      </c>
    </row>
    <row r="177" spans="1:47" s="2" customFormat="1" ht="12">
      <c r="A177" s="35"/>
      <c r="B177" s="36"/>
      <c r="C177" s="37"/>
      <c r="D177" s="235" t="s">
        <v>154</v>
      </c>
      <c r="E177" s="37"/>
      <c r="F177" s="236" t="s">
        <v>216</v>
      </c>
      <c r="G177" s="37"/>
      <c r="H177" s="37"/>
      <c r="I177" s="232"/>
      <c r="J177" s="37"/>
      <c r="K177" s="37"/>
      <c r="L177" s="41"/>
      <c r="M177" s="233"/>
      <c r="N177" s="234"/>
      <c r="O177" s="88"/>
      <c r="P177" s="88"/>
      <c r="Q177" s="88"/>
      <c r="R177" s="88"/>
      <c r="S177" s="88"/>
      <c r="T177" s="89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T177" s="14" t="s">
        <v>154</v>
      </c>
      <c r="AU177" s="14" t="s">
        <v>86</v>
      </c>
    </row>
    <row r="178" spans="1:63" s="12" customFormat="1" ht="22.8" customHeight="1">
      <c r="A178" s="12"/>
      <c r="B178" s="200"/>
      <c r="C178" s="201"/>
      <c r="D178" s="202" t="s">
        <v>75</v>
      </c>
      <c r="E178" s="214" t="s">
        <v>194</v>
      </c>
      <c r="F178" s="214" t="s">
        <v>217</v>
      </c>
      <c r="G178" s="201"/>
      <c r="H178" s="201"/>
      <c r="I178" s="204"/>
      <c r="J178" s="215">
        <f>BK178</f>
        <v>0</v>
      </c>
      <c r="K178" s="201"/>
      <c r="L178" s="206"/>
      <c r="M178" s="207"/>
      <c r="N178" s="208"/>
      <c r="O178" s="208"/>
      <c r="P178" s="209">
        <f>SUM(P179:P217)</f>
        <v>0</v>
      </c>
      <c r="Q178" s="208"/>
      <c r="R178" s="209">
        <f>SUM(R179:R217)</f>
        <v>0.07147649</v>
      </c>
      <c r="S178" s="208"/>
      <c r="T178" s="210">
        <f>SUM(T179:T217)</f>
        <v>0.439724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211" t="s">
        <v>84</v>
      </c>
      <c r="AT178" s="212" t="s">
        <v>75</v>
      </c>
      <c r="AU178" s="212" t="s">
        <v>84</v>
      </c>
      <c r="AY178" s="211" t="s">
        <v>145</v>
      </c>
      <c r="BK178" s="213">
        <f>SUM(BK179:BK217)</f>
        <v>0</v>
      </c>
    </row>
    <row r="179" spans="1:65" s="2" customFormat="1" ht="33" customHeight="1">
      <c r="A179" s="35"/>
      <c r="B179" s="36"/>
      <c r="C179" s="216" t="s">
        <v>218</v>
      </c>
      <c r="D179" s="216" t="s">
        <v>147</v>
      </c>
      <c r="E179" s="217" t="s">
        <v>219</v>
      </c>
      <c r="F179" s="218" t="s">
        <v>220</v>
      </c>
      <c r="G179" s="219" t="s">
        <v>158</v>
      </c>
      <c r="H179" s="220">
        <v>337.697</v>
      </c>
      <c r="I179" s="221"/>
      <c r="J179" s="222">
        <f>ROUND(I179*H179,2)</f>
        <v>0</v>
      </c>
      <c r="K179" s="223"/>
      <c r="L179" s="41"/>
      <c r="M179" s="224" t="s">
        <v>1</v>
      </c>
      <c r="N179" s="225" t="s">
        <v>41</v>
      </c>
      <c r="O179" s="88"/>
      <c r="P179" s="226">
        <f>O179*H179</f>
        <v>0</v>
      </c>
      <c r="Q179" s="226">
        <v>0.00013</v>
      </c>
      <c r="R179" s="226">
        <f>Q179*H179</f>
        <v>0.04390061</v>
      </c>
      <c r="S179" s="226">
        <v>0</v>
      </c>
      <c r="T179" s="227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28" t="s">
        <v>151</v>
      </c>
      <c r="AT179" s="228" t="s">
        <v>147</v>
      </c>
      <c r="AU179" s="228" t="s">
        <v>86</v>
      </c>
      <c r="AY179" s="14" t="s">
        <v>145</v>
      </c>
      <c r="BE179" s="229">
        <f>IF(N179="základní",J179,0)</f>
        <v>0</v>
      </c>
      <c r="BF179" s="229">
        <f>IF(N179="snížená",J179,0)</f>
        <v>0</v>
      </c>
      <c r="BG179" s="229">
        <f>IF(N179="zákl. přenesená",J179,0)</f>
        <v>0</v>
      </c>
      <c r="BH179" s="229">
        <f>IF(N179="sníž. přenesená",J179,0)</f>
        <v>0</v>
      </c>
      <c r="BI179" s="229">
        <f>IF(N179="nulová",J179,0)</f>
        <v>0</v>
      </c>
      <c r="BJ179" s="14" t="s">
        <v>84</v>
      </c>
      <c r="BK179" s="229">
        <f>ROUND(I179*H179,2)</f>
        <v>0</v>
      </c>
      <c r="BL179" s="14" t="s">
        <v>151</v>
      </c>
      <c r="BM179" s="228" t="s">
        <v>221</v>
      </c>
    </row>
    <row r="180" spans="1:47" s="2" customFormat="1" ht="12">
      <c r="A180" s="35"/>
      <c r="B180" s="36"/>
      <c r="C180" s="37"/>
      <c r="D180" s="230" t="s">
        <v>153</v>
      </c>
      <c r="E180" s="37"/>
      <c r="F180" s="231" t="s">
        <v>220</v>
      </c>
      <c r="G180" s="37"/>
      <c r="H180" s="37"/>
      <c r="I180" s="232"/>
      <c r="J180" s="37"/>
      <c r="K180" s="37"/>
      <c r="L180" s="41"/>
      <c r="M180" s="233"/>
      <c r="N180" s="234"/>
      <c r="O180" s="88"/>
      <c r="P180" s="88"/>
      <c r="Q180" s="88"/>
      <c r="R180" s="88"/>
      <c r="S180" s="88"/>
      <c r="T180" s="89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T180" s="14" t="s">
        <v>153</v>
      </c>
      <c r="AU180" s="14" t="s">
        <v>86</v>
      </c>
    </row>
    <row r="181" spans="1:47" s="2" customFormat="1" ht="12">
      <c r="A181" s="35"/>
      <c r="B181" s="36"/>
      <c r="C181" s="37"/>
      <c r="D181" s="235" t="s">
        <v>154</v>
      </c>
      <c r="E181" s="37"/>
      <c r="F181" s="236" t="s">
        <v>222</v>
      </c>
      <c r="G181" s="37"/>
      <c r="H181" s="37"/>
      <c r="I181" s="232"/>
      <c r="J181" s="37"/>
      <c r="K181" s="37"/>
      <c r="L181" s="41"/>
      <c r="M181" s="233"/>
      <c r="N181" s="234"/>
      <c r="O181" s="88"/>
      <c r="P181" s="88"/>
      <c r="Q181" s="88"/>
      <c r="R181" s="88"/>
      <c r="S181" s="88"/>
      <c r="T181" s="89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T181" s="14" t="s">
        <v>154</v>
      </c>
      <c r="AU181" s="14" t="s">
        <v>86</v>
      </c>
    </row>
    <row r="182" spans="1:65" s="2" customFormat="1" ht="24.15" customHeight="1">
      <c r="A182" s="35"/>
      <c r="B182" s="36"/>
      <c r="C182" s="216" t="s">
        <v>223</v>
      </c>
      <c r="D182" s="216" t="s">
        <v>147</v>
      </c>
      <c r="E182" s="217" t="s">
        <v>224</v>
      </c>
      <c r="F182" s="218" t="s">
        <v>225</v>
      </c>
      <c r="G182" s="219" t="s">
        <v>158</v>
      </c>
      <c r="H182" s="220">
        <v>337.697</v>
      </c>
      <c r="I182" s="221"/>
      <c r="J182" s="222">
        <f>ROUND(I182*H182,2)</f>
        <v>0</v>
      </c>
      <c r="K182" s="223"/>
      <c r="L182" s="41"/>
      <c r="M182" s="224" t="s">
        <v>1</v>
      </c>
      <c r="N182" s="225" t="s">
        <v>41</v>
      </c>
      <c r="O182" s="88"/>
      <c r="P182" s="226">
        <f>O182*H182</f>
        <v>0</v>
      </c>
      <c r="Q182" s="226">
        <v>4E-05</v>
      </c>
      <c r="R182" s="226">
        <f>Q182*H182</f>
        <v>0.013507880000000002</v>
      </c>
      <c r="S182" s="226">
        <v>0</v>
      </c>
      <c r="T182" s="227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28" t="s">
        <v>151</v>
      </c>
      <c r="AT182" s="228" t="s">
        <v>147</v>
      </c>
      <c r="AU182" s="228" t="s">
        <v>86</v>
      </c>
      <c r="AY182" s="14" t="s">
        <v>145</v>
      </c>
      <c r="BE182" s="229">
        <f>IF(N182="základní",J182,0)</f>
        <v>0</v>
      </c>
      <c r="BF182" s="229">
        <f>IF(N182="snížená",J182,0)</f>
        <v>0</v>
      </c>
      <c r="BG182" s="229">
        <f>IF(N182="zákl. přenesená",J182,0)</f>
        <v>0</v>
      </c>
      <c r="BH182" s="229">
        <f>IF(N182="sníž. přenesená",J182,0)</f>
        <v>0</v>
      </c>
      <c r="BI182" s="229">
        <f>IF(N182="nulová",J182,0)</f>
        <v>0</v>
      </c>
      <c r="BJ182" s="14" t="s">
        <v>84</v>
      </c>
      <c r="BK182" s="229">
        <f>ROUND(I182*H182,2)</f>
        <v>0</v>
      </c>
      <c r="BL182" s="14" t="s">
        <v>151</v>
      </c>
      <c r="BM182" s="228" t="s">
        <v>226</v>
      </c>
    </row>
    <row r="183" spans="1:47" s="2" customFormat="1" ht="12">
      <c r="A183" s="35"/>
      <c r="B183" s="36"/>
      <c r="C183" s="37"/>
      <c r="D183" s="230" t="s">
        <v>153</v>
      </c>
      <c r="E183" s="37"/>
      <c r="F183" s="231" t="s">
        <v>225</v>
      </c>
      <c r="G183" s="37"/>
      <c r="H183" s="37"/>
      <c r="I183" s="232"/>
      <c r="J183" s="37"/>
      <c r="K183" s="37"/>
      <c r="L183" s="41"/>
      <c r="M183" s="233"/>
      <c r="N183" s="234"/>
      <c r="O183" s="88"/>
      <c r="P183" s="88"/>
      <c r="Q183" s="88"/>
      <c r="R183" s="88"/>
      <c r="S183" s="88"/>
      <c r="T183" s="89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T183" s="14" t="s">
        <v>153</v>
      </c>
      <c r="AU183" s="14" t="s">
        <v>86</v>
      </c>
    </row>
    <row r="184" spans="1:47" s="2" customFormat="1" ht="12">
      <c r="A184" s="35"/>
      <c r="B184" s="36"/>
      <c r="C184" s="37"/>
      <c r="D184" s="235" t="s">
        <v>154</v>
      </c>
      <c r="E184" s="37"/>
      <c r="F184" s="236" t="s">
        <v>227</v>
      </c>
      <c r="G184" s="37"/>
      <c r="H184" s="37"/>
      <c r="I184" s="232"/>
      <c r="J184" s="37"/>
      <c r="K184" s="37"/>
      <c r="L184" s="41"/>
      <c r="M184" s="233"/>
      <c r="N184" s="234"/>
      <c r="O184" s="88"/>
      <c r="P184" s="88"/>
      <c r="Q184" s="88"/>
      <c r="R184" s="88"/>
      <c r="S184" s="88"/>
      <c r="T184" s="89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T184" s="14" t="s">
        <v>154</v>
      </c>
      <c r="AU184" s="14" t="s">
        <v>86</v>
      </c>
    </row>
    <row r="185" spans="1:65" s="2" customFormat="1" ht="16.5" customHeight="1">
      <c r="A185" s="35"/>
      <c r="B185" s="36"/>
      <c r="C185" s="216" t="s">
        <v>228</v>
      </c>
      <c r="D185" s="216" t="s">
        <v>147</v>
      </c>
      <c r="E185" s="217" t="s">
        <v>229</v>
      </c>
      <c r="F185" s="218" t="s">
        <v>230</v>
      </c>
      <c r="G185" s="219" t="s">
        <v>175</v>
      </c>
      <c r="H185" s="220">
        <v>2</v>
      </c>
      <c r="I185" s="221"/>
      <c r="J185" s="222">
        <f>ROUND(I185*H185,2)</f>
        <v>0</v>
      </c>
      <c r="K185" s="223"/>
      <c r="L185" s="41"/>
      <c r="M185" s="224" t="s">
        <v>1</v>
      </c>
      <c r="N185" s="225" t="s">
        <v>41</v>
      </c>
      <c r="O185" s="88"/>
      <c r="P185" s="226">
        <f>O185*H185</f>
        <v>0</v>
      </c>
      <c r="Q185" s="226">
        <v>0.00442</v>
      </c>
      <c r="R185" s="226">
        <f>Q185*H185</f>
        <v>0.00884</v>
      </c>
      <c r="S185" s="226">
        <v>0</v>
      </c>
      <c r="T185" s="227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28" t="s">
        <v>151</v>
      </c>
      <c r="AT185" s="228" t="s">
        <v>147</v>
      </c>
      <c r="AU185" s="228" t="s">
        <v>86</v>
      </c>
      <c r="AY185" s="14" t="s">
        <v>145</v>
      </c>
      <c r="BE185" s="229">
        <f>IF(N185="základní",J185,0)</f>
        <v>0</v>
      </c>
      <c r="BF185" s="229">
        <f>IF(N185="snížená",J185,0)</f>
        <v>0</v>
      </c>
      <c r="BG185" s="229">
        <f>IF(N185="zákl. přenesená",J185,0)</f>
        <v>0</v>
      </c>
      <c r="BH185" s="229">
        <f>IF(N185="sníž. přenesená",J185,0)</f>
        <v>0</v>
      </c>
      <c r="BI185" s="229">
        <f>IF(N185="nulová",J185,0)</f>
        <v>0</v>
      </c>
      <c r="BJ185" s="14" t="s">
        <v>84</v>
      </c>
      <c r="BK185" s="229">
        <f>ROUND(I185*H185,2)</f>
        <v>0</v>
      </c>
      <c r="BL185" s="14" t="s">
        <v>151</v>
      </c>
      <c r="BM185" s="228" t="s">
        <v>231</v>
      </c>
    </row>
    <row r="186" spans="1:47" s="2" customFormat="1" ht="12">
      <c r="A186" s="35"/>
      <c r="B186" s="36"/>
      <c r="C186" s="37"/>
      <c r="D186" s="230" t="s">
        <v>153</v>
      </c>
      <c r="E186" s="37"/>
      <c r="F186" s="231" t="s">
        <v>230</v>
      </c>
      <c r="G186" s="37"/>
      <c r="H186" s="37"/>
      <c r="I186" s="232"/>
      <c r="J186" s="37"/>
      <c r="K186" s="37"/>
      <c r="L186" s="41"/>
      <c r="M186" s="233"/>
      <c r="N186" s="234"/>
      <c r="O186" s="88"/>
      <c r="P186" s="88"/>
      <c r="Q186" s="88"/>
      <c r="R186" s="88"/>
      <c r="S186" s="88"/>
      <c r="T186" s="89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T186" s="14" t="s">
        <v>153</v>
      </c>
      <c r="AU186" s="14" t="s">
        <v>86</v>
      </c>
    </row>
    <row r="187" spans="1:65" s="2" customFormat="1" ht="24.15" customHeight="1">
      <c r="A187" s="35"/>
      <c r="B187" s="36"/>
      <c r="C187" s="216" t="s">
        <v>232</v>
      </c>
      <c r="D187" s="216" t="s">
        <v>147</v>
      </c>
      <c r="E187" s="217" t="s">
        <v>233</v>
      </c>
      <c r="F187" s="218" t="s">
        <v>234</v>
      </c>
      <c r="G187" s="219" t="s">
        <v>175</v>
      </c>
      <c r="H187" s="220">
        <v>46</v>
      </c>
      <c r="I187" s="221"/>
      <c r="J187" s="222">
        <f>ROUND(I187*H187,2)</f>
        <v>0</v>
      </c>
      <c r="K187" s="223"/>
      <c r="L187" s="41"/>
      <c r="M187" s="224" t="s">
        <v>1</v>
      </c>
      <c r="N187" s="225" t="s">
        <v>41</v>
      </c>
      <c r="O187" s="88"/>
      <c r="P187" s="226">
        <f>O187*H187</f>
        <v>0</v>
      </c>
      <c r="Q187" s="226">
        <v>1E-05</v>
      </c>
      <c r="R187" s="226">
        <f>Q187*H187</f>
        <v>0.00046</v>
      </c>
      <c r="S187" s="226">
        <v>0</v>
      </c>
      <c r="T187" s="227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28" t="s">
        <v>151</v>
      </c>
      <c r="AT187" s="228" t="s">
        <v>147</v>
      </c>
      <c r="AU187" s="228" t="s">
        <v>86</v>
      </c>
      <c r="AY187" s="14" t="s">
        <v>145</v>
      </c>
      <c r="BE187" s="229">
        <f>IF(N187="základní",J187,0)</f>
        <v>0</v>
      </c>
      <c r="BF187" s="229">
        <f>IF(N187="snížená",J187,0)</f>
        <v>0</v>
      </c>
      <c r="BG187" s="229">
        <f>IF(N187="zákl. přenesená",J187,0)</f>
        <v>0</v>
      </c>
      <c r="BH187" s="229">
        <f>IF(N187="sníž. přenesená",J187,0)</f>
        <v>0</v>
      </c>
      <c r="BI187" s="229">
        <f>IF(N187="nulová",J187,0)</f>
        <v>0</v>
      </c>
      <c r="BJ187" s="14" t="s">
        <v>84</v>
      </c>
      <c r="BK187" s="229">
        <f>ROUND(I187*H187,2)</f>
        <v>0</v>
      </c>
      <c r="BL187" s="14" t="s">
        <v>151</v>
      </c>
      <c r="BM187" s="228" t="s">
        <v>235</v>
      </c>
    </row>
    <row r="188" spans="1:47" s="2" customFormat="1" ht="12">
      <c r="A188" s="35"/>
      <c r="B188" s="36"/>
      <c r="C188" s="37"/>
      <c r="D188" s="230" t="s">
        <v>153</v>
      </c>
      <c r="E188" s="37"/>
      <c r="F188" s="231" t="s">
        <v>234</v>
      </c>
      <c r="G188" s="37"/>
      <c r="H188" s="37"/>
      <c r="I188" s="232"/>
      <c r="J188" s="37"/>
      <c r="K188" s="37"/>
      <c r="L188" s="41"/>
      <c r="M188" s="233"/>
      <c r="N188" s="234"/>
      <c r="O188" s="88"/>
      <c r="P188" s="88"/>
      <c r="Q188" s="88"/>
      <c r="R188" s="88"/>
      <c r="S188" s="88"/>
      <c r="T188" s="89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T188" s="14" t="s">
        <v>153</v>
      </c>
      <c r="AU188" s="14" t="s">
        <v>86</v>
      </c>
    </row>
    <row r="189" spans="1:65" s="2" customFormat="1" ht="24.15" customHeight="1">
      <c r="A189" s="35"/>
      <c r="B189" s="36"/>
      <c r="C189" s="216" t="s">
        <v>236</v>
      </c>
      <c r="D189" s="216" t="s">
        <v>147</v>
      </c>
      <c r="E189" s="217" t="s">
        <v>237</v>
      </c>
      <c r="F189" s="218" t="s">
        <v>238</v>
      </c>
      <c r="G189" s="219" t="s">
        <v>175</v>
      </c>
      <c r="H189" s="220">
        <v>26</v>
      </c>
      <c r="I189" s="221"/>
      <c r="J189" s="222">
        <f>ROUND(I189*H189,2)</f>
        <v>0</v>
      </c>
      <c r="K189" s="223"/>
      <c r="L189" s="41"/>
      <c r="M189" s="224" t="s">
        <v>1</v>
      </c>
      <c r="N189" s="225" t="s">
        <v>41</v>
      </c>
      <c r="O189" s="88"/>
      <c r="P189" s="226">
        <f>O189*H189</f>
        <v>0</v>
      </c>
      <c r="Q189" s="226">
        <v>1E-05</v>
      </c>
      <c r="R189" s="226">
        <f>Q189*H189</f>
        <v>0.00026000000000000003</v>
      </c>
      <c r="S189" s="226">
        <v>0</v>
      </c>
      <c r="T189" s="227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28" t="s">
        <v>151</v>
      </c>
      <c r="AT189" s="228" t="s">
        <v>147</v>
      </c>
      <c r="AU189" s="228" t="s">
        <v>86</v>
      </c>
      <c r="AY189" s="14" t="s">
        <v>145</v>
      </c>
      <c r="BE189" s="229">
        <f>IF(N189="základní",J189,0)</f>
        <v>0</v>
      </c>
      <c r="BF189" s="229">
        <f>IF(N189="snížená",J189,0)</f>
        <v>0</v>
      </c>
      <c r="BG189" s="229">
        <f>IF(N189="zákl. přenesená",J189,0)</f>
        <v>0</v>
      </c>
      <c r="BH189" s="229">
        <f>IF(N189="sníž. přenesená",J189,0)</f>
        <v>0</v>
      </c>
      <c r="BI189" s="229">
        <f>IF(N189="nulová",J189,0)</f>
        <v>0</v>
      </c>
      <c r="BJ189" s="14" t="s">
        <v>84</v>
      </c>
      <c r="BK189" s="229">
        <f>ROUND(I189*H189,2)</f>
        <v>0</v>
      </c>
      <c r="BL189" s="14" t="s">
        <v>151</v>
      </c>
      <c r="BM189" s="228" t="s">
        <v>239</v>
      </c>
    </row>
    <row r="190" spans="1:47" s="2" customFormat="1" ht="12">
      <c r="A190" s="35"/>
      <c r="B190" s="36"/>
      <c r="C190" s="37"/>
      <c r="D190" s="230" t="s">
        <v>153</v>
      </c>
      <c r="E190" s="37"/>
      <c r="F190" s="231" t="s">
        <v>238</v>
      </c>
      <c r="G190" s="37"/>
      <c r="H190" s="37"/>
      <c r="I190" s="232"/>
      <c r="J190" s="37"/>
      <c r="K190" s="37"/>
      <c r="L190" s="41"/>
      <c r="M190" s="233"/>
      <c r="N190" s="234"/>
      <c r="O190" s="88"/>
      <c r="P190" s="88"/>
      <c r="Q190" s="88"/>
      <c r="R190" s="88"/>
      <c r="S190" s="88"/>
      <c r="T190" s="89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T190" s="14" t="s">
        <v>153</v>
      </c>
      <c r="AU190" s="14" t="s">
        <v>86</v>
      </c>
    </row>
    <row r="191" spans="1:47" s="2" customFormat="1" ht="12">
      <c r="A191" s="35"/>
      <c r="B191" s="36"/>
      <c r="C191" s="37"/>
      <c r="D191" s="235" t="s">
        <v>154</v>
      </c>
      <c r="E191" s="37"/>
      <c r="F191" s="236" t="s">
        <v>240</v>
      </c>
      <c r="G191" s="37"/>
      <c r="H191" s="37"/>
      <c r="I191" s="232"/>
      <c r="J191" s="37"/>
      <c r="K191" s="37"/>
      <c r="L191" s="41"/>
      <c r="M191" s="233"/>
      <c r="N191" s="234"/>
      <c r="O191" s="88"/>
      <c r="P191" s="88"/>
      <c r="Q191" s="88"/>
      <c r="R191" s="88"/>
      <c r="S191" s="88"/>
      <c r="T191" s="89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T191" s="14" t="s">
        <v>154</v>
      </c>
      <c r="AU191" s="14" t="s">
        <v>86</v>
      </c>
    </row>
    <row r="192" spans="1:65" s="2" customFormat="1" ht="21.75" customHeight="1">
      <c r="A192" s="35"/>
      <c r="B192" s="36"/>
      <c r="C192" s="216" t="s">
        <v>241</v>
      </c>
      <c r="D192" s="216" t="s">
        <v>147</v>
      </c>
      <c r="E192" s="217" t="s">
        <v>242</v>
      </c>
      <c r="F192" s="218" t="s">
        <v>243</v>
      </c>
      <c r="G192" s="219" t="s">
        <v>175</v>
      </c>
      <c r="H192" s="220">
        <v>46</v>
      </c>
      <c r="I192" s="221"/>
      <c r="J192" s="222">
        <f>ROUND(I192*H192,2)</f>
        <v>0</v>
      </c>
      <c r="K192" s="223"/>
      <c r="L192" s="41"/>
      <c r="M192" s="224" t="s">
        <v>1</v>
      </c>
      <c r="N192" s="225" t="s">
        <v>41</v>
      </c>
      <c r="O192" s="88"/>
      <c r="P192" s="226">
        <f>O192*H192</f>
        <v>0</v>
      </c>
      <c r="Q192" s="226">
        <v>3E-05</v>
      </c>
      <c r="R192" s="226">
        <f>Q192*H192</f>
        <v>0.00138</v>
      </c>
      <c r="S192" s="226">
        <v>0</v>
      </c>
      <c r="T192" s="227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28" t="s">
        <v>151</v>
      </c>
      <c r="AT192" s="228" t="s">
        <v>147</v>
      </c>
      <c r="AU192" s="228" t="s">
        <v>86</v>
      </c>
      <c r="AY192" s="14" t="s">
        <v>145</v>
      </c>
      <c r="BE192" s="229">
        <f>IF(N192="základní",J192,0)</f>
        <v>0</v>
      </c>
      <c r="BF192" s="229">
        <f>IF(N192="snížená",J192,0)</f>
        <v>0</v>
      </c>
      <c r="BG192" s="229">
        <f>IF(N192="zákl. přenesená",J192,0)</f>
        <v>0</v>
      </c>
      <c r="BH192" s="229">
        <f>IF(N192="sníž. přenesená",J192,0)</f>
        <v>0</v>
      </c>
      <c r="BI192" s="229">
        <f>IF(N192="nulová",J192,0)</f>
        <v>0</v>
      </c>
      <c r="BJ192" s="14" t="s">
        <v>84</v>
      </c>
      <c r="BK192" s="229">
        <f>ROUND(I192*H192,2)</f>
        <v>0</v>
      </c>
      <c r="BL192" s="14" t="s">
        <v>151</v>
      </c>
      <c r="BM192" s="228" t="s">
        <v>244</v>
      </c>
    </row>
    <row r="193" spans="1:47" s="2" customFormat="1" ht="12">
      <c r="A193" s="35"/>
      <c r="B193" s="36"/>
      <c r="C193" s="37"/>
      <c r="D193" s="230" t="s">
        <v>153</v>
      </c>
      <c r="E193" s="37"/>
      <c r="F193" s="231" t="s">
        <v>243</v>
      </c>
      <c r="G193" s="37"/>
      <c r="H193" s="37"/>
      <c r="I193" s="232"/>
      <c r="J193" s="37"/>
      <c r="K193" s="37"/>
      <c r="L193" s="41"/>
      <c r="M193" s="233"/>
      <c r="N193" s="234"/>
      <c r="O193" s="88"/>
      <c r="P193" s="88"/>
      <c r="Q193" s="88"/>
      <c r="R193" s="88"/>
      <c r="S193" s="88"/>
      <c r="T193" s="89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T193" s="14" t="s">
        <v>153</v>
      </c>
      <c r="AU193" s="14" t="s">
        <v>86</v>
      </c>
    </row>
    <row r="194" spans="1:65" s="2" customFormat="1" ht="21.75" customHeight="1">
      <c r="A194" s="35"/>
      <c r="B194" s="36"/>
      <c r="C194" s="216" t="s">
        <v>245</v>
      </c>
      <c r="D194" s="216" t="s">
        <v>147</v>
      </c>
      <c r="E194" s="217" t="s">
        <v>246</v>
      </c>
      <c r="F194" s="218" t="s">
        <v>247</v>
      </c>
      <c r="G194" s="219" t="s">
        <v>175</v>
      </c>
      <c r="H194" s="220">
        <v>26</v>
      </c>
      <c r="I194" s="221"/>
      <c r="J194" s="222">
        <f>ROUND(I194*H194,2)</f>
        <v>0</v>
      </c>
      <c r="K194" s="223"/>
      <c r="L194" s="41"/>
      <c r="M194" s="224" t="s">
        <v>1</v>
      </c>
      <c r="N194" s="225" t="s">
        <v>41</v>
      </c>
      <c r="O194" s="88"/>
      <c r="P194" s="226">
        <f>O194*H194</f>
        <v>0</v>
      </c>
      <c r="Q194" s="226">
        <v>4E-05</v>
      </c>
      <c r="R194" s="226">
        <f>Q194*H194</f>
        <v>0.0010400000000000001</v>
      </c>
      <c r="S194" s="226">
        <v>0</v>
      </c>
      <c r="T194" s="227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28" t="s">
        <v>151</v>
      </c>
      <c r="AT194" s="228" t="s">
        <v>147</v>
      </c>
      <c r="AU194" s="228" t="s">
        <v>86</v>
      </c>
      <c r="AY194" s="14" t="s">
        <v>145</v>
      </c>
      <c r="BE194" s="229">
        <f>IF(N194="základní",J194,0)</f>
        <v>0</v>
      </c>
      <c r="BF194" s="229">
        <f>IF(N194="snížená",J194,0)</f>
        <v>0</v>
      </c>
      <c r="BG194" s="229">
        <f>IF(N194="zákl. přenesená",J194,0)</f>
        <v>0</v>
      </c>
      <c r="BH194" s="229">
        <f>IF(N194="sníž. přenesená",J194,0)</f>
        <v>0</v>
      </c>
      <c r="BI194" s="229">
        <f>IF(N194="nulová",J194,0)</f>
        <v>0</v>
      </c>
      <c r="BJ194" s="14" t="s">
        <v>84</v>
      </c>
      <c r="BK194" s="229">
        <f>ROUND(I194*H194,2)</f>
        <v>0</v>
      </c>
      <c r="BL194" s="14" t="s">
        <v>151</v>
      </c>
      <c r="BM194" s="228" t="s">
        <v>248</v>
      </c>
    </row>
    <row r="195" spans="1:47" s="2" customFormat="1" ht="12">
      <c r="A195" s="35"/>
      <c r="B195" s="36"/>
      <c r="C195" s="37"/>
      <c r="D195" s="230" t="s">
        <v>153</v>
      </c>
      <c r="E195" s="37"/>
      <c r="F195" s="231" t="s">
        <v>247</v>
      </c>
      <c r="G195" s="37"/>
      <c r="H195" s="37"/>
      <c r="I195" s="232"/>
      <c r="J195" s="37"/>
      <c r="K195" s="37"/>
      <c r="L195" s="41"/>
      <c r="M195" s="233"/>
      <c r="N195" s="234"/>
      <c r="O195" s="88"/>
      <c r="P195" s="88"/>
      <c r="Q195" s="88"/>
      <c r="R195" s="88"/>
      <c r="S195" s="88"/>
      <c r="T195" s="89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T195" s="14" t="s">
        <v>153</v>
      </c>
      <c r="AU195" s="14" t="s">
        <v>86</v>
      </c>
    </row>
    <row r="196" spans="1:47" s="2" customFormat="1" ht="12">
      <c r="A196" s="35"/>
      <c r="B196" s="36"/>
      <c r="C196" s="37"/>
      <c r="D196" s="235" t="s">
        <v>154</v>
      </c>
      <c r="E196" s="37"/>
      <c r="F196" s="236" t="s">
        <v>249</v>
      </c>
      <c r="G196" s="37"/>
      <c r="H196" s="37"/>
      <c r="I196" s="232"/>
      <c r="J196" s="37"/>
      <c r="K196" s="37"/>
      <c r="L196" s="41"/>
      <c r="M196" s="233"/>
      <c r="N196" s="234"/>
      <c r="O196" s="88"/>
      <c r="P196" s="88"/>
      <c r="Q196" s="88"/>
      <c r="R196" s="88"/>
      <c r="S196" s="88"/>
      <c r="T196" s="89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T196" s="14" t="s">
        <v>154</v>
      </c>
      <c r="AU196" s="14" t="s">
        <v>86</v>
      </c>
    </row>
    <row r="197" spans="1:65" s="2" customFormat="1" ht="24.15" customHeight="1">
      <c r="A197" s="35"/>
      <c r="B197" s="36"/>
      <c r="C197" s="216" t="s">
        <v>7</v>
      </c>
      <c r="D197" s="216" t="s">
        <v>147</v>
      </c>
      <c r="E197" s="217" t="s">
        <v>250</v>
      </c>
      <c r="F197" s="218" t="s">
        <v>251</v>
      </c>
      <c r="G197" s="219" t="s">
        <v>175</v>
      </c>
      <c r="H197" s="220">
        <v>3</v>
      </c>
      <c r="I197" s="221"/>
      <c r="J197" s="222">
        <f>ROUND(I197*H197,2)</f>
        <v>0</v>
      </c>
      <c r="K197" s="223"/>
      <c r="L197" s="41"/>
      <c r="M197" s="224" t="s">
        <v>1</v>
      </c>
      <c r="N197" s="225" t="s">
        <v>41</v>
      </c>
      <c r="O197" s="88"/>
      <c r="P197" s="226">
        <f>O197*H197</f>
        <v>0</v>
      </c>
      <c r="Q197" s="226">
        <v>0</v>
      </c>
      <c r="R197" s="226">
        <f>Q197*H197</f>
        <v>0</v>
      </c>
      <c r="S197" s="226">
        <v>0.025</v>
      </c>
      <c r="T197" s="227">
        <f>S197*H197</f>
        <v>0.07500000000000001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28" t="s">
        <v>151</v>
      </c>
      <c r="AT197" s="228" t="s">
        <v>147</v>
      </c>
      <c r="AU197" s="228" t="s">
        <v>86</v>
      </c>
      <c r="AY197" s="14" t="s">
        <v>145</v>
      </c>
      <c r="BE197" s="229">
        <f>IF(N197="základní",J197,0)</f>
        <v>0</v>
      </c>
      <c r="BF197" s="229">
        <f>IF(N197="snížená",J197,0)</f>
        <v>0</v>
      </c>
      <c r="BG197" s="229">
        <f>IF(N197="zákl. přenesená",J197,0)</f>
        <v>0</v>
      </c>
      <c r="BH197" s="229">
        <f>IF(N197="sníž. přenesená",J197,0)</f>
        <v>0</v>
      </c>
      <c r="BI197" s="229">
        <f>IF(N197="nulová",J197,0)</f>
        <v>0</v>
      </c>
      <c r="BJ197" s="14" t="s">
        <v>84</v>
      </c>
      <c r="BK197" s="229">
        <f>ROUND(I197*H197,2)</f>
        <v>0</v>
      </c>
      <c r="BL197" s="14" t="s">
        <v>151</v>
      </c>
      <c r="BM197" s="228" t="s">
        <v>252</v>
      </c>
    </row>
    <row r="198" spans="1:47" s="2" customFormat="1" ht="12">
      <c r="A198" s="35"/>
      <c r="B198" s="36"/>
      <c r="C198" s="37"/>
      <c r="D198" s="230" t="s">
        <v>153</v>
      </c>
      <c r="E198" s="37"/>
      <c r="F198" s="231" t="s">
        <v>251</v>
      </c>
      <c r="G198" s="37"/>
      <c r="H198" s="37"/>
      <c r="I198" s="232"/>
      <c r="J198" s="37"/>
      <c r="K198" s="37"/>
      <c r="L198" s="41"/>
      <c r="M198" s="233"/>
      <c r="N198" s="234"/>
      <c r="O198" s="88"/>
      <c r="P198" s="88"/>
      <c r="Q198" s="88"/>
      <c r="R198" s="88"/>
      <c r="S198" s="88"/>
      <c r="T198" s="89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T198" s="14" t="s">
        <v>153</v>
      </c>
      <c r="AU198" s="14" t="s">
        <v>86</v>
      </c>
    </row>
    <row r="199" spans="1:47" s="2" customFormat="1" ht="12">
      <c r="A199" s="35"/>
      <c r="B199" s="36"/>
      <c r="C199" s="37"/>
      <c r="D199" s="235" t="s">
        <v>154</v>
      </c>
      <c r="E199" s="37"/>
      <c r="F199" s="236" t="s">
        <v>253</v>
      </c>
      <c r="G199" s="37"/>
      <c r="H199" s="37"/>
      <c r="I199" s="232"/>
      <c r="J199" s="37"/>
      <c r="K199" s="37"/>
      <c r="L199" s="41"/>
      <c r="M199" s="233"/>
      <c r="N199" s="234"/>
      <c r="O199" s="88"/>
      <c r="P199" s="88"/>
      <c r="Q199" s="88"/>
      <c r="R199" s="88"/>
      <c r="S199" s="88"/>
      <c r="T199" s="89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T199" s="14" t="s">
        <v>154</v>
      </c>
      <c r="AU199" s="14" t="s">
        <v>86</v>
      </c>
    </row>
    <row r="200" spans="1:65" s="2" customFormat="1" ht="24.15" customHeight="1">
      <c r="A200" s="35"/>
      <c r="B200" s="36"/>
      <c r="C200" s="216" t="s">
        <v>254</v>
      </c>
      <c r="D200" s="216" t="s">
        <v>147</v>
      </c>
      <c r="E200" s="217" t="s">
        <v>255</v>
      </c>
      <c r="F200" s="218" t="s">
        <v>256</v>
      </c>
      <c r="G200" s="219" t="s">
        <v>175</v>
      </c>
      <c r="H200" s="220">
        <v>1</v>
      </c>
      <c r="I200" s="221"/>
      <c r="J200" s="222">
        <f>ROUND(I200*H200,2)</f>
        <v>0</v>
      </c>
      <c r="K200" s="223"/>
      <c r="L200" s="41"/>
      <c r="M200" s="224" t="s">
        <v>1</v>
      </c>
      <c r="N200" s="225" t="s">
        <v>41</v>
      </c>
      <c r="O200" s="88"/>
      <c r="P200" s="226">
        <f>O200*H200</f>
        <v>0</v>
      </c>
      <c r="Q200" s="226">
        <v>0</v>
      </c>
      <c r="R200" s="226">
        <f>Q200*H200</f>
        <v>0</v>
      </c>
      <c r="S200" s="226">
        <v>0.138</v>
      </c>
      <c r="T200" s="227">
        <f>S200*H200</f>
        <v>0.138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28" t="s">
        <v>151</v>
      </c>
      <c r="AT200" s="228" t="s">
        <v>147</v>
      </c>
      <c r="AU200" s="228" t="s">
        <v>86</v>
      </c>
      <c r="AY200" s="14" t="s">
        <v>145</v>
      </c>
      <c r="BE200" s="229">
        <f>IF(N200="základní",J200,0)</f>
        <v>0</v>
      </c>
      <c r="BF200" s="229">
        <f>IF(N200="snížená",J200,0)</f>
        <v>0</v>
      </c>
      <c r="BG200" s="229">
        <f>IF(N200="zákl. přenesená",J200,0)</f>
        <v>0</v>
      </c>
      <c r="BH200" s="229">
        <f>IF(N200="sníž. přenesená",J200,0)</f>
        <v>0</v>
      </c>
      <c r="BI200" s="229">
        <f>IF(N200="nulová",J200,0)</f>
        <v>0</v>
      </c>
      <c r="BJ200" s="14" t="s">
        <v>84</v>
      </c>
      <c r="BK200" s="229">
        <f>ROUND(I200*H200,2)</f>
        <v>0</v>
      </c>
      <c r="BL200" s="14" t="s">
        <v>151</v>
      </c>
      <c r="BM200" s="228" t="s">
        <v>257</v>
      </c>
    </row>
    <row r="201" spans="1:47" s="2" customFormat="1" ht="12">
      <c r="A201" s="35"/>
      <c r="B201" s="36"/>
      <c r="C201" s="37"/>
      <c r="D201" s="230" t="s">
        <v>153</v>
      </c>
      <c r="E201" s="37"/>
      <c r="F201" s="231" t="s">
        <v>256</v>
      </c>
      <c r="G201" s="37"/>
      <c r="H201" s="37"/>
      <c r="I201" s="232"/>
      <c r="J201" s="37"/>
      <c r="K201" s="37"/>
      <c r="L201" s="41"/>
      <c r="M201" s="233"/>
      <c r="N201" s="234"/>
      <c r="O201" s="88"/>
      <c r="P201" s="88"/>
      <c r="Q201" s="88"/>
      <c r="R201" s="88"/>
      <c r="S201" s="88"/>
      <c r="T201" s="89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T201" s="14" t="s">
        <v>153</v>
      </c>
      <c r="AU201" s="14" t="s">
        <v>86</v>
      </c>
    </row>
    <row r="202" spans="1:47" s="2" customFormat="1" ht="12">
      <c r="A202" s="35"/>
      <c r="B202" s="36"/>
      <c r="C202" s="37"/>
      <c r="D202" s="235" t="s">
        <v>154</v>
      </c>
      <c r="E202" s="37"/>
      <c r="F202" s="236" t="s">
        <v>258</v>
      </c>
      <c r="G202" s="37"/>
      <c r="H202" s="37"/>
      <c r="I202" s="232"/>
      <c r="J202" s="37"/>
      <c r="K202" s="37"/>
      <c r="L202" s="41"/>
      <c r="M202" s="233"/>
      <c r="N202" s="234"/>
      <c r="O202" s="88"/>
      <c r="P202" s="88"/>
      <c r="Q202" s="88"/>
      <c r="R202" s="88"/>
      <c r="S202" s="88"/>
      <c r="T202" s="89"/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T202" s="14" t="s">
        <v>154</v>
      </c>
      <c r="AU202" s="14" t="s">
        <v>86</v>
      </c>
    </row>
    <row r="203" spans="1:65" s="2" customFormat="1" ht="24.15" customHeight="1">
      <c r="A203" s="35"/>
      <c r="B203" s="36"/>
      <c r="C203" s="216" t="s">
        <v>259</v>
      </c>
      <c r="D203" s="216" t="s">
        <v>147</v>
      </c>
      <c r="E203" s="217" t="s">
        <v>260</v>
      </c>
      <c r="F203" s="218" t="s">
        <v>261</v>
      </c>
      <c r="G203" s="219" t="s">
        <v>262</v>
      </c>
      <c r="H203" s="220">
        <v>1.2</v>
      </c>
      <c r="I203" s="221"/>
      <c r="J203" s="222">
        <f>ROUND(I203*H203,2)</f>
        <v>0</v>
      </c>
      <c r="K203" s="223"/>
      <c r="L203" s="41"/>
      <c r="M203" s="224" t="s">
        <v>1</v>
      </c>
      <c r="N203" s="225" t="s">
        <v>41</v>
      </c>
      <c r="O203" s="88"/>
      <c r="P203" s="226">
        <f>O203*H203</f>
        <v>0</v>
      </c>
      <c r="Q203" s="226">
        <v>0.00076</v>
      </c>
      <c r="R203" s="226">
        <f>Q203*H203</f>
        <v>0.000912</v>
      </c>
      <c r="S203" s="226">
        <v>0.0021</v>
      </c>
      <c r="T203" s="227">
        <f>S203*H203</f>
        <v>0.0025199999999999997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28" t="s">
        <v>151</v>
      </c>
      <c r="AT203" s="228" t="s">
        <v>147</v>
      </c>
      <c r="AU203" s="228" t="s">
        <v>86</v>
      </c>
      <c r="AY203" s="14" t="s">
        <v>145</v>
      </c>
      <c r="BE203" s="229">
        <f>IF(N203="základní",J203,0)</f>
        <v>0</v>
      </c>
      <c r="BF203" s="229">
        <f>IF(N203="snížená",J203,0)</f>
        <v>0</v>
      </c>
      <c r="BG203" s="229">
        <f>IF(N203="zákl. přenesená",J203,0)</f>
        <v>0</v>
      </c>
      <c r="BH203" s="229">
        <f>IF(N203="sníž. přenesená",J203,0)</f>
        <v>0</v>
      </c>
      <c r="BI203" s="229">
        <f>IF(N203="nulová",J203,0)</f>
        <v>0</v>
      </c>
      <c r="BJ203" s="14" t="s">
        <v>84</v>
      </c>
      <c r="BK203" s="229">
        <f>ROUND(I203*H203,2)</f>
        <v>0</v>
      </c>
      <c r="BL203" s="14" t="s">
        <v>151</v>
      </c>
      <c r="BM203" s="228" t="s">
        <v>263</v>
      </c>
    </row>
    <row r="204" spans="1:47" s="2" customFormat="1" ht="12">
      <c r="A204" s="35"/>
      <c r="B204" s="36"/>
      <c r="C204" s="37"/>
      <c r="D204" s="230" t="s">
        <v>153</v>
      </c>
      <c r="E204" s="37"/>
      <c r="F204" s="231" t="s">
        <v>261</v>
      </c>
      <c r="G204" s="37"/>
      <c r="H204" s="37"/>
      <c r="I204" s="232"/>
      <c r="J204" s="37"/>
      <c r="K204" s="37"/>
      <c r="L204" s="41"/>
      <c r="M204" s="233"/>
      <c r="N204" s="234"/>
      <c r="O204" s="88"/>
      <c r="P204" s="88"/>
      <c r="Q204" s="88"/>
      <c r="R204" s="88"/>
      <c r="S204" s="88"/>
      <c r="T204" s="89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T204" s="14" t="s">
        <v>153</v>
      </c>
      <c r="AU204" s="14" t="s">
        <v>86</v>
      </c>
    </row>
    <row r="205" spans="1:47" s="2" customFormat="1" ht="12">
      <c r="A205" s="35"/>
      <c r="B205" s="36"/>
      <c r="C205" s="37"/>
      <c r="D205" s="235" t="s">
        <v>154</v>
      </c>
      <c r="E205" s="37"/>
      <c r="F205" s="236" t="s">
        <v>264</v>
      </c>
      <c r="G205" s="37"/>
      <c r="H205" s="37"/>
      <c r="I205" s="232"/>
      <c r="J205" s="37"/>
      <c r="K205" s="37"/>
      <c r="L205" s="41"/>
      <c r="M205" s="233"/>
      <c r="N205" s="234"/>
      <c r="O205" s="88"/>
      <c r="P205" s="88"/>
      <c r="Q205" s="88"/>
      <c r="R205" s="88"/>
      <c r="S205" s="88"/>
      <c r="T205" s="89"/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T205" s="14" t="s">
        <v>154</v>
      </c>
      <c r="AU205" s="14" t="s">
        <v>86</v>
      </c>
    </row>
    <row r="206" spans="1:65" s="2" customFormat="1" ht="24.15" customHeight="1">
      <c r="A206" s="35"/>
      <c r="B206" s="36"/>
      <c r="C206" s="216" t="s">
        <v>265</v>
      </c>
      <c r="D206" s="216" t="s">
        <v>147</v>
      </c>
      <c r="E206" s="217" t="s">
        <v>266</v>
      </c>
      <c r="F206" s="218" t="s">
        <v>267</v>
      </c>
      <c r="G206" s="219" t="s">
        <v>262</v>
      </c>
      <c r="H206" s="220">
        <v>0.8</v>
      </c>
      <c r="I206" s="221"/>
      <c r="J206" s="222">
        <f>ROUND(I206*H206,2)</f>
        <v>0</v>
      </c>
      <c r="K206" s="223"/>
      <c r="L206" s="41"/>
      <c r="M206" s="224" t="s">
        <v>1</v>
      </c>
      <c r="N206" s="225" t="s">
        <v>41</v>
      </c>
      <c r="O206" s="88"/>
      <c r="P206" s="226">
        <f>O206*H206</f>
        <v>0</v>
      </c>
      <c r="Q206" s="226">
        <v>0.00147</v>
      </c>
      <c r="R206" s="226">
        <f>Q206*H206</f>
        <v>0.001176</v>
      </c>
      <c r="S206" s="226">
        <v>0.039</v>
      </c>
      <c r="T206" s="227">
        <f>S206*H206</f>
        <v>0.031200000000000002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228" t="s">
        <v>151</v>
      </c>
      <c r="AT206" s="228" t="s">
        <v>147</v>
      </c>
      <c r="AU206" s="228" t="s">
        <v>86</v>
      </c>
      <c r="AY206" s="14" t="s">
        <v>145</v>
      </c>
      <c r="BE206" s="229">
        <f>IF(N206="základní",J206,0)</f>
        <v>0</v>
      </c>
      <c r="BF206" s="229">
        <f>IF(N206="snížená",J206,0)</f>
        <v>0</v>
      </c>
      <c r="BG206" s="229">
        <f>IF(N206="zákl. přenesená",J206,0)</f>
        <v>0</v>
      </c>
      <c r="BH206" s="229">
        <f>IF(N206="sníž. přenesená",J206,0)</f>
        <v>0</v>
      </c>
      <c r="BI206" s="229">
        <f>IF(N206="nulová",J206,0)</f>
        <v>0</v>
      </c>
      <c r="BJ206" s="14" t="s">
        <v>84</v>
      </c>
      <c r="BK206" s="229">
        <f>ROUND(I206*H206,2)</f>
        <v>0</v>
      </c>
      <c r="BL206" s="14" t="s">
        <v>151</v>
      </c>
      <c r="BM206" s="228" t="s">
        <v>268</v>
      </c>
    </row>
    <row r="207" spans="1:47" s="2" customFormat="1" ht="12">
      <c r="A207" s="35"/>
      <c r="B207" s="36"/>
      <c r="C207" s="37"/>
      <c r="D207" s="230" t="s">
        <v>153</v>
      </c>
      <c r="E207" s="37"/>
      <c r="F207" s="231" t="s">
        <v>267</v>
      </c>
      <c r="G207" s="37"/>
      <c r="H207" s="37"/>
      <c r="I207" s="232"/>
      <c r="J207" s="37"/>
      <c r="K207" s="37"/>
      <c r="L207" s="41"/>
      <c r="M207" s="233"/>
      <c r="N207" s="234"/>
      <c r="O207" s="88"/>
      <c r="P207" s="88"/>
      <c r="Q207" s="88"/>
      <c r="R207" s="88"/>
      <c r="S207" s="88"/>
      <c r="T207" s="89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T207" s="14" t="s">
        <v>153</v>
      </c>
      <c r="AU207" s="14" t="s">
        <v>86</v>
      </c>
    </row>
    <row r="208" spans="1:47" s="2" customFormat="1" ht="12">
      <c r="A208" s="35"/>
      <c r="B208" s="36"/>
      <c r="C208" s="37"/>
      <c r="D208" s="235" t="s">
        <v>154</v>
      </c>
      <c r="E208" s="37"/>
      <c r="F208" s="236" t="s">
        <v>269</v>
      </c>
      <c r="G208" s="37"/>
      <c r="H208" s="37"/>
      <c r="I208" s="232"/>
      <c r="J208" s="37"/>
      <c r="K208" s="37"/>
      <c r="L208" s="41"/>
      <c r="M208" s="233"/>
      <c r="N208" s="234"/>
      <c r="O208" s="88"/>
      <c r="P208" s="88"/>
      <c r="Q208" s="88"/>
      <c r="R208" s="88"/>
      <c r="S208" s="88"/>
      <c r="T208" s="89"/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T208" s="14" t="s">
        <v>154</v>
      </c>
      <c r="AU208" s="14" t="s">
        <v>86</v>
      </c>
    </row>
    <row r="209" spans="1:65" s="2" customFormat="1" ht="33" customHeight="1">
      <c r="A209" s="35"/>
      <c r="B209" s="36"/>
      <c r="C209" s="216" t="s">
        <v>270</v>
      </c>
      <c r="D209" s="216" t="s">
        <v>147</v>
      </c>
      <c r="E209" s="217" t="s">
        <v>271</v>
      </c>
      <c r="F209" s="218" t="s">
        <v>272</v>
      </c>
      <c r="G209" s="219" t="s">
        <v>158</v>
      </c>
      <c r="H209" s="220">
        <v>37.065</v>
      </c>
      <c r="I209" s="221"/>
      <c r="J209" s="222">
        <f>ROUND(I209*H209,2)</f>
        <v>0</v>
      </c>
      <c r="K209" s="223"/>
      <c r="L209" s="41"/>
      <c r="M209" s="224" t="s">
        <v>1</v>
      </c>
      <c r="N209" s="225" t="s">
        <v>41</v>
      </c>
      <c r="O209" s="88"/>
      <c r="P209" s="226">
        <f>O209*H209</f>
        <v>0</v>
      </c>
      <c r="Q209" s="226">
        <v>0</v>
      </c>
      <c r="R209" s="226">
        <f>Q209*H209</f>
        <v>0</v>
      </c>
      <c r="S209" s="226">
        <v>0.002</v>
      </c>
      <c r="T209" s="227">
        <f>S209*H209</f>
        <v>0.07413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228" t="s">
        <v>151</v>
      </c>
      <c r="AT209" s="228" t="s">
        <v>147</v>
      </c>
      <c r="AU209" s="228" t="s">
        <v>86</v>
      </c>
      <c r="AY209" s="14" t="s">
        <v>145</v>
      </c>
      <c r="BE209" s="229">
        <f>IF(N209="základní",J209,0)</f>
        <v>0</v>
      </c>
      <c r="BF209" s="229">
        <f>IF(N209="snížená",J209,0)</f>
        <v>0</v>
      </c>
      <c r="BG209" s="229">
        <f>IF(N209="zákl. přenesená",J209,0)</f>
        <v>0</v>
      </c>
      <c r="BH209" s="229">
        <f>IF(N209="sníž. přenesená",J209,0)</f>
        <v>0</v>
      </c>
      <c r="BI209" s="229">
        <f>IF(N209="nulová",J209,0)</f>
        <v>0</v>
      </c>
      <c r="BJ209" s="14" t="s">
        <v>84</v>
      </c>
      <c r="BK209" s="229">
        <f>ROUND(I209*H209,2)</f>
        <v>0</v>
      </c>
      <c r="BL209" s="14" t="s">
        <v>151</v>
      </c>
      <c r="BM209" s="228" t="s">
        <v>273</v>
      </c>
    </row>
    <row r="210" spans="1:47" s="2" customFormat="1" ht="12">
      <c r="A210" s="35"/>
      <c r="B210" s="36"/>
      <c r="C210" s="37"/>
      <c r="D210" s="230" t="s">
        <v>153</v>
      </c>
      <c r="E210" s="37"/>
      <c r="F210" s="231" t="s">
        <v>272</v>
      </c>
      <c r="G210" s="37"/>
      <c r="H210" s="37"/>
      <c r="I210" s="232"/>
      <c r="J210" s="37"/>
      <c r="K210" s="37"/>
      <c r="L210" s="41"/>
      <c r="M210" s="233"/>
      <c r="N210" s="234"/>
      <c r="O210" s="88"/>
      <c r="P210" s="88"/>
      <c r="Q210" s="88"/>
      <c r="R210" s="88"/>
      <c r="S210" s="88"/>
      <c r="T210" s="89"/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T210" s="14" t="s">
        <v>153</v>
      </c>
      <c r="AU210" s="14" t="s">
        <v>86</v>
      </c>
    </row>
    <row r="211" spans="1:47" s="2" customFormat="1" ht="12">
      <c r="A211" s="35"/>
      <c r="B211" s="36"/>
      <c r="C211" s="37"/>
      <c r="D211" s="235" t="s">
        <v>154</v>
      </c>
      <c r="E211" s="37"/>
      <c r="F211" s="236" t="s">
        <v>274</v>
      </c>
      <c r="G211" s="37"/>
      <c r="H211" s="37"/>
      <c r="I211" s="232"/>
      <c r="J211" s="37"/>
      <c r="K211" s="37"/>
      <c r="L211" s="41"/>
      <c r="M211" s="233"/>
      <c r="N211" s="234"/>
      <c r="O211" s="88"/>
      <c r="P211" s="88"/>
      <c r="Q211" s="88"/>
      <c r="R211" s="88"/>
      <c r="S211" s="88"/>
      <c r="T211" s="89"/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T211" s="14" t="s">
        <v>154</v>
      </c>
      <c r="AU211" s="14" t="s">
        <v>86</v>
      </c>
    </row>
    <row r="212" spans="1:65" s="2" customFormat="1" ht="33" customHeight="1">
      <c r="A212" s="35"/>
      <c r="B212" s="36"/>
      <c r="C212" s="216" t="s">
        <v>275</v>
      </c>
      <c r="D212" s="216" t="s">
        <v>147</v>
      </c>
      <c r="E212" s="217" t="s">
        <v>276</v>
      </c>
      <c r="F212" s="218" t="s">
        <v>277</v>
      </c>
      <c r="G212" s="219" t="s">
        <v>158</v>
      </c>
      <c r="H212" s="220">
        <v>58.242</v>
      </c>
      <c r="I212" s="221"/>
      <c r="J212" s="222">
        <f>ROUND(I212*H212,2)</f>
        <v>0</v>
      </c>
      <c r="K212" s="223"/>
      <c r="L212" s="41"/>
      <c r="M212" s="224" t="s">
        <v>1</v>
      </c>
      <c r="N212" s="225" t="s">
        <v>41</v>
      </c>
      <c r="O212" s="88"/>
      <c r="P212" s="226">
        <f>O212*H212</f>
        <v>0</v>
      </c>
      <c r="Q212" s="226">
        <v>0</v>
      </c>
      <c r="R212" s="226">
        <f>Q212*H212</f>
        <v>0</v>
      </c>
      <c r="S212" s="226">
        <v>0.002</v>
      </c>
      <c r="T212" s="227">
        <f>S212*H212</f>
        <v>0.11648399999999999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228" t="s">
        <v>151</v>
      </c>
      <c r="AT212" s="228" t="s">
        <v>147</v>
      </c>
      <c r="AU212" s="228" t="s">
        <v>86</v>
      </c>
      <c r="AY212" s="14" t="s">
        <v>145</v>
      </c>
      <c r="BE212" s="229">
        <f>IF(N212="základní",J212,0)</f>
        <v>0</v>
      </c>
      <c r="BF212" s="229">
        <f>IF(N212="snížená",J212,0)</f>
        <v>0</v>
      </c>
      <c r="BG212" s="229">
        <f>IF(N212="zákl. přenesená",J212,0)</f>
        <v>0</v>
      </c>
      <c r="BH212" s="229">
        <f>IF(N212="sníž. přenesená",J212,0)</f>
        <v>0</v>
      </c>
      <c r="BI212" s="229">
        <f>IF(N212="nulová",J212,0)</f>
        <v>0</v>
      </c>
      <c r="BJ212" s="14" t="s">
        <v>84</v>
      </c>
      <c r="BK212" s="229">
        <f>ROUND(I212*H212,2)</f>
        <v>0</v>
      </c>
      <c r="BL212" s="14" t="s">
        <v>151</v>
      </c>
      <c r="BM212" s="228" t="s">
        <v>278</v>
      </c>
    </row>
    <row r="213" spans="1:47" s="2" customFormat="1" ht="12">
      <c r="A213" s="35"/>
      <c r="B213" s="36"/>
      <c r="C213" s="37"/>
      <c r="D213" s="230" t="s">
        <v>153</v>
      </c>
      <c r="E213" s="37"/>
      <c r="F213" s="231" t="s">
        <v>277</v>
      </c>
      <c r="G213" s="37"/>
      <c r="H213" s="37"/>
      <c r="I213" s="232"/>
      <c r="J213" s="37"/>
      <c r="K213" s="37"/>
      <c r="L213" s="41"/>
      <c r="M213" s="233"/>
      <c r="N213" s="234"/>
      <c r="O213" s="88"/>
      <c r="P213" s="88"/>
      <c r="Q213" s="88"/>
      <c r="R213" s="88"/>
      <c r="S213" s="88"/>
      <c r="T213" s="89"/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T213" s="14" t="s">
        <v>153</v>
      </c>
      <c r="AU213" s="14" t="s">
        <v>86</v>
      </c>
    </row>
    <row r="214" spans="1:47" s="2" customFormat="1" ht="12">
      <c r="A214" s="35"/>
      <c r="B214" s="36"/>
      <c r="C214" s="37"/>
      <c r="D214" s="235" t="s">
        <v>154</v>
      </c>
      <c r="E214" s="37"/>
      <c r="F214" s="236" t="s">
        <v>279</v>
      </c>
      <c r="G214" s="37"/>
      <c r="H214" s="37"/>
      <c r="I214" s="232"/>
      <c r="J214" s="37"/>
      <c r="K214" s="37"/>
      <c r="L214" s="41"/>
      <c r="M214" s="233"/>
      <c r="N214" s="234"/>
      <c r="O214" s="88"/>
      <c r="P214" s="88"/>
      <c r="Q214" s="88"/>
      <c r="R214" s="88"/>
      <c r="S214" s="88"/>
      <c r="T214" s="89"/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T214" s="14" t="s">
        <v>154</v>
      </c>
      <c r="AU214" s="14" t="s">
        <v>86</v>
      </c>
    </row>
    <row r="215" spans="1:65" s="2" customFormat="1" ht="24.15" customHeight="1">
      <c r="A215" s="35"/>
      <c r="B215" s="36"/>
      <c r="C215" s="216" t="s">
        <v>280</v>
      </c>
      <c r="D215" s="216" t="s">
        <v>147</v>
      </c>
      <c r="E215" s="217" t="s">
        <v>281</v>
      </c>
      <c r="F215" s="218" t="s">
        <v>282</v>
      </c>
      <c r="G215" s="219" t="s">
        <v>158</v>
      </c>
      <c r="H215" s="220">
        <v>0.5</v>
      </c>
      <c r="I215" s="221"/>
      <c r="J215" s="222">
        <f>ROUND(I215*H215,2)</f>
        <v>0</v>
      </c>
      <c r="K215" s="223"/>
      <c r="L215" s="41"/>
      <c r="M215" s="224" t="s">
        <v>1</v>
      </c>
      <c r="N215" s="225" t="s">
        <v>41</v>
      </c>
      <c r="O215" s="88"/>
      <c r="P215" s="226">
        <f>O215*H215</f>
        <v>0</v>
      </c>
      <c r="Q215" s="226">
        <v>0</v>
      </c>
      <c r="R215" s="226">
        <f>Q215*H215</f>
        <v>0</v>
      </c>
      <c r="S215" s="226">
        <v>0.00478</v>
      </c>
      <c r="T215" s="227">
        <f>S215*H215</f>
        <v>0.00239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228" t="s">
        <v>151</v>
      </c>
      <c r="AT215" s="228" t="s">
        <v>147</v>
      </c>
      <c r="AU215" s="228" t="s">
        <v>86</v>
      </c>
      <c r="AY215" s="14" t="s">
        <v>145</v>
      </c>
      <c r="BE215" s="229">
        <f>IF(N215="základní",J215,0)</f>
        <v>0</v>
      </c>
      <c r="BF215" s="229">
        <f>IF(N215="snížená",J215,0)</f>
        <v>0</v>
      </c>
      <c r="BG215" s="229">
        <f>IF(N215="zákl. přenesená",J215,0)</f>
        <v>0</v>
      </c>
      <c r="BH215" s="229">
        <f>IF(N215="sníž. přenesená",J215,0)</f>
        <v>0</v>
      </c>
      <c r="BI215" s="229">
        <f>IF(N215="nulová",J215,0)</f>
        <v>0</v>
      </c>
      <c r="BJ215" s="14" t="s">
        <v>84</v>
      </c>
      <c r="BK215" s="229">
        <f>ROUND(I215*H215,2)</f>
        <v>0</v>
      </c>
      <c r="BL215" s="14" t="s">
        <v>151</v>
      </c>
      <c r="BM215" s="228" t="s">
        <v>283</v>
      </c>
    </row>
    <row r="216" spans="1:47" s="2" customFormat="1" ht="12">
      <c r="A216" s="35"/>
      <c r="B216" s="36"/>
      <c r="C216" s="37"/>
      <c r="D216" s="230" t="s">
        <v>153</v>
      </c>
      <c r="E216" s="37"/>
      <c r="F216" s="231" t="s">
        <v>282</v>
      </c>
      <c r="G216" s="37"/>
      <c r="H216" s="37"/>
      <c r="I216" s="232"/>
      <c r="J216" s="37"/>
      <c r="K216" s="37"/>
      <c r="L216" s="41"/>
      <c r="M216" s="233"/>
      <c r="N216" s="234"/>
      <c r="O216" s="88"/>
      <c r="P216" s="88"/>
      <c r="Q216" s="88"/>
      <c r="R216" s="88"/>
      <c r="S216" s="88"/>
      <c r="T216" s="89"/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T216" s="14" t="s">
        <v>153</v>
      </c>
      <c r="AU216" s="14" t="s">
        <v>86</v>
      </c>
    </row>
    <row r="217" spans="1:47" s="2" customFormat="1" ht="12">
      <c r="A217" s="35"/>
      <c r="B217" s="36"/>
      <c r="C217" s="37"/>
      <c r="D217" s="235" t="s">
        <v>154</v>
      </c>
      <c r="E217" s="37"/>
      <c r="F217" s="236" t="s">
        <v>284</v>
      </c>
      <c r="G217" s="37"/>
      <c r="H217" s="37"/>
      <c r="I217" s="232"/>
      <c r="J217" s="37"/>
      <c r="K217" s="37"/>
      <c r="L217" s="41"/>
      <c r="M217" s="233"/>
      <c r="N217" s="234"/>
      <c r="O217" s="88"/>
      <c r="P217" s="88"/>
      <c r="Q217" s="88"/>
      <c r="R217" s="88"/>
      <c r="S217" s="88"/>
      <c r="T217" s="89"/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T217" s="14" t="s">
        <v>154</v>
      </c>
      <c r="AU217" s="14" t="s">
        <v>86</v>
      </c>
    </row>
    <row r="218" spans="1:63" s="12" customFormat="1" ht="22.8" customHeight="1">
      <c r="A218" s="12"/>
      <c r="B218" s="200"/>
      <c r="C218" s="201"/>
      <c r="D218" s="202" t="s">
        <v>75</v>
      </c>
      <c r="E218" s="214" t="s">
        <v>285</v>
      </c>
      <c r="F218" s="214" t="s">
        <v>286</v>
      </c>
      <c r="G218" s="201"/>
      <c r="H218" s="201"/>
      <c r="I218" s="204"/>
      <c r="J218" s="215">
        <f>BK218</f>
        <v>0</v>
      </c>
      <c r="K218" s="201"/>
      <c r="L218" s="206"/>
      <c r="M218" s="207"/>
      <c r="N218" s="208"/>
      <c r="O218" s="208"/>
      <c r="P218" s="209">
        <f>SUM(P219:P233)</f>
        <v>0</v>
      </c>
      <c r="Q218" s="208"/>
      <c r="R218" s="209">
        <f>SUM(R219:R233)</f>
        <v>0</v>
      </c>
      <c r="S218" s="208"/>
      <c r="T218" s="210">
        <f>SUM(T219:T233)</f>
        <v>0</v>
      </c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R218" s="211" t="s">
        <v>84</v>
      </c>
      <c r="AT218" s="212" t="s">
        <v>75</v>
      </c>
      <c r="AU218" s="212" t="s">
        <v>84</v>
      </c>
      <c r="AY218" s="211" t="s">
        <v>145</v>
      </c>
      <c r="BK218" s="213">
        <f>SUM(BK219:BK233)</f>
        <v>0</v>
      </c>
    </row>
    <row r="219" spans="1:65" s="2" customFormat="1" ht="24.15" customHeight="1">
      <c r="A219" s="35"/>
      <c r="B219" s="36"/>
      <c r="C219" s="216" t="s">
        <v>287</v>
      </c>
      <c r="D219" s="216" t="s">
        <v>147</v>
      </c>
      <c r="E219" s="217" t="s">
        <v>288</v>
      </c>
      <c r="F219" s="218" t="s">
        <v>289</v>
      </c>
      <c r="G219" s="219" t="s">
        <v>168</v>
      </c>
      <c r="H219" s="220">
        <v>2.529</v>
      </c>
      <c r="I219" s="221"/>
      <c r="J219" s="222">
        <f>ROUND(I219*H219,2)</f>
        <v>0</v>
      </c>
      <c r="K219" s="223"/>
      <c r="L219" s="41"/>
      <c r="M219" s="224" t="s">
        <v>1</v>
      </c>
      <c r="N219" s="225" t="s">
        <v>41</v>
      </c>
      <c r="O219" s="88"/>
      <c r="P219" s="226">
        <f>O219*H219</f>
        <v>0</v>
      </c>
      <c r="Q219" s="226">
        <v>0</v>
      </c>
      <c r="R219" s="226">
        <f>Q219*H219</f>
        <v>0</v>
      </c>
      <c r="S219" s="226">
        <v>0</v>
      </c>
      <c r="T219" s="227">
        <f>S219*H219</f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228" t="s">
        <v>151</v>
      </c>
      <c r="AT219" s="228" t="s">
        <v>147</v>
      </c>
      <c r="AU219" s="228" t="s">
        <v>86</v>
      </c>
      <c r="AY219" s="14" t="s">
        <v>145</v>
      </c>
      <c r="BE219" s="229">
        <f>IF(N219="základní",J219,0)</f>
        <v>0</v>
      </c>
      <c r="BF219" s="229">
        <f>IF(N219="snížená",J219,0)</f>
        <v>0</v>
      </c>
      <c r="BG219" s="229">
        <f>IF(N219="zákl. přenesená",J219,0)</f>
        <v>0</v>
      </c>
      <c r="BH219" s="229">
        <f>IF(N219="sníž. přenesená",J219,0)</f>
        <v>0</v>
      </c>
      <c r="BI219" s="229">
        <f>IF(N219="nulová",J219,0)</f>
        <v>0</v>
      </c>
      <c r="BJ219" s="14" t="s">
        <v>84</v>
      </c>
      <c r="BK219" s="229">
        <f>ROUND(I219*H219,2)</f>
        <v>0</v>
      </c>
      <c r="BL219" s="14" t="s">
        <v>151</v>
      </c>
      <c r="BM219" s="228" t="s">
        <v>290</v>
      </c>
    </row>
    <row r="220" spans="1:47" s="2" customFormat="1" ht="12">
      <c r="A220" s="35"/>
      <c r="B220" s="36"/>
      <c r="C220" s="37"/>
      <c r="D220" s="230" t="s">
        <v>153</v>
      </c>
      <c r="E220" s="37"/>
      <c r="F220" s="231" t="s">
        <v>289</v>
      </c>
      <c r="G220" s="37"/>
      <c r="H220" s="37"/>
      <c r="I220" s="232"/>
      <c r="J220" s="37"/>
      <c r="K220" s="37"/>
      <c r="L220" s="41"/>
      <c r="M220" s="233"/>
      <c r="N220" s="234"/>
      <c r="O220" s="88"/>
      <c r="P220" s="88"/>
      <c r="Q220" s="88"/>
      <c r="R220" s="88"/>
      <c r="S220" s="88"/>
      <c r="T220" s="89"/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T220" s="14" t="s">
        <v>153</v>
      </c>
      <c r="AU220" s="14" t="s">
        <v>86</v>
      </c>
    </row>
    <row r="221" spans="1:47" s="2" customFormat="1" ht="12">
      <c r="A221" s="35"/>
      <c r="B221" s="36"/>
      <c r="C221" s="37"/>
      <c r="D221" s="235" t="s">
        <v>154</v>
      </c>
      <c r="E221" s="37"/>
      <c r="F221" s="236" t="s">
        <v>291</v>
      </c>
      <c r="G221" s="37"/>
      <c r="H221" s="37"/>
      <c r="I221" s="232"/>
      <c r="J221" s="37"/>
      <c r="K221" s="37"/>
      <c r="L221" s="41"/>
      <c r="M221" s="233"/>
      <c r="N221" s="234"/>
      <c r="O221" s="88"/>
      <c r="P221" s="88"/>
      <c r="Q221" s="88"/>
      <c r="R221" s="88"/>
      <c r="S221" s="88"/>
      <c r="T221" s="89"/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T221" s="14" t="s">
        <v>154</v>
      </c>
      <c r="AU221" s="14" t="s">
        <v>86</v>
      </c>
    </row>
    <row r="222" spans="1:65" s="2" customFormat="1" ht="33" customHeight="1">
      <c r="A222" s="35"/>
      <c r="B222" s="36"/>
      <c r="C222" s="216" t="s">
        <v>292</v>
      </c>
      <c r="D222" s="216" t="s">
        <v>147</v>
      </c>
      <c r="E222" s="217" t="s">
        <v>293</v>
      </c>
      <c r="F222" s="218" t="s">
        <v>294</v>
      </c>
      <c r="G222" s="219" t="s">
        <v>168</v>
      </c>
      <c r="H222" s="220">
        <v>2.529</v>
      </c>
      <c r="I222" s="221"/>
      <c r="J222" s="222">
        <f>ROUND(I222*H222,2)</f>
        <v>0</v>
      </c>
      <c r="K222" s="223"/>
      <c r="L222" s="41"/>
      <c r="M222" s="224" t="s">
        <v>1</v>
      </c>
      <c r="N222" s="225" t="s">
        <v>41</v>
      </c>
      <c r="O222" s="88"/>
      <c r="P222" s="226">
        <f>O222*H222</f>
        <v>0</v>
      </c>
      <c r="Q222" s="226">
        <v>0</v>
      </c>
      <c r="R222" s="226">
        <f>Q222*H222</f>
        <v>0</v>
      </c>
      <c r="S222" s="226">
        <v>0</v>
      </c>
      <c r="T222" s="227">
        <f>S222*H222</f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228" t="s">
        <v>151</v>
      </c>
      <c r="AT222" s="228" t="s">
        <v>147</v>
      </c>
      <c r="AU222" s="228" t="s">
        <v>86</v>
      </c>
      <c r="AY222" s="14" t="s">
        <v>145</v>
      </c>
      <c r="BE222" s="229">
        <f>IF(N222="základní",J222,0)</f>
        <v>0</v>
      </c>
      <c r="BF222" s="229">
        <f>IF(N222="snížená",J222,0)</f>
        <v>0</v>
      </c>
      <c r="BG222" s="229">
        <f>IF(N222="zákl. přenesená",J222,0)</f>
        <v>0</v>
      </c>
      <c r="BH222" s="229">
        <f>IF(N222="sníž. přenesená",J222,0)</f>
        <v>0</v>
      </c>
      <c r="BI222" s="229">
        <f>IF(N222="nulová",J222,0)</f>
        <v>0</v>
      </c>
      <c r="BJ222" s="14" t="s">
        <v>84</v>
      </c>
      <c r="BK222" s="229">
        <f>ROUND(I222*H222,2)</f>
        <v>0</v>
      </c>
      <c r="BL222" s="14" t="s">
        <v>151</v>
      </c>
      <c r="BM222" s="228" t="s">
        <v>295</v>
      </c>
    </row>
    <row r="223" spans="1:47" s="2" customFormat="1" ht="12">
      <c r="A223" s="35"/>
      <c r="B223" s="36"/>
      <c r="C223" s="37"/>
      <c r="D223" s="230" t="s">
        <v>153</v>
      </c>
      <c r="E223" s="37"/>
      <c r="F223" s="231" t="s">
        <v>294</v>
      </c>
      <c r="G223" s="37"/>
      <c r="H223" s="37"/>
      <c r="I223" s="232"/>
      <c r="J223" s="37"/>
      <c r="K223" s="37"/>
      <c r="L223" s="41"/>
      <c r="M223" s="233"/>
      <c r="N223" s="234"/>
      <c r="O223" s="88"/>
      <c r="P223" s="88"/>
      <c r="Q223" s="88"/>
      <c r="R223" s="88"/>
      <c r="S223" s="88"/>
      <c r="T223" s="89"/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T223" s="14" t="s">
        <v>153</v>
      </c>
      <c r="AU223" s="14" t="s">
        <v>86</v>
      </c>
    </row>
    <row r="224" spans="1:47" s="2" customFormat="1" ht="12">
      <c r="A224" s="35"/>
      <c r="B224" s="36"/>
      <c r="C224" s="37"/>
      <c r="D224" s="235" t="s">
        <v>154</v>
      </c>
      <c r="E224" s="37"/>
      <c r="F224" s="236" t="s">
        <v>296</v>
      </c>
      <c r="G224" s="37"/>
      <c r="H224" s="37"/>
      <c r="I224" s="232"/>
      <c r="J224" s="37"/>
      <c r="K224" s="37"/>
      <c r="L224" s="41"/>
      <c r="M224" s="233"/>
      <c r="N224" s="234"/>
      <c r="O224" s="88"/>
      <c r="P224" s="88"/>
      <c r="Q224" s="88"/>
      <c r="R224" s="88"/>
      <c r="S224" s="88"/>
      <c r="T224" s="89"/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T224" s="14" t="s">
        <v>154</v>
      </c>
      <c r="AU224" s="14" t="s">
        <v>86</v>
      </c>
    </row>
    <row r="225" spans="1:65" s="2" customFormat="1" ht="24.15" customHeight="1">
      <c r="A225" s="35"/>
      <c r="B225" s="36"/>
      <c r="C225" s="216" t="s">
        <v>297</v>
      </c>
      <c r="D225" s="216" t="s">
        <v>147</v>
      </c>
      <c r="E225" s="217" t="s">
        <v>298</v>
      </c>
      <c r="F225" s="218" t="s">
        <v>299</v>
      </c>
      <c r="G225" s="219" t="s">
        <v>168</v>
      </c>
      <c r="H225" s="220">
        <v>2.529</v>
      </c>
      <c r="I225" s="221"/>
      <c r="J225" s="222">
        <f>ROUND(I225*H225,2)</f>
        <v>0</v>
      </c>
      <c r="K225" s="223"/>
      <c r="L225" s="41"/>
      <c r="M225" s="224" t="s">
        <v>1</v>
      </c>
      <c r="N225" s="225" t="s">
        <v>41</v>
      </c>
      <c r="O225" s="88"/>
      <c r="P225" s="226">
        <f>O225*H225</f>
        <v>0</v>
      </c>
      <c r="Q225" s="226">
        <v>0</v>
      </c>
      <c r="R225" s="226">
        <f>Q225*H225</f>
        <v>0</v>
      </c>
      <c r="S225" s="226">
        <v>0</v>
      </c>
      <c r="T225" s="227">
        <f>S225*H225</f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228" t="s">
        <v>151</v>
      </c>
      <c r="AT225" s="228" t="s">
        <v>147</v>
      </c>
      <c r="AU225" s="228" t="s">
        <v>86</v>
      </c>
      <c r="AY225" s="14" t="s">
        <v>145</v>
      </c>
      <c r="BE225" s="229">
        <f>IF(N225="základní",J225,0)</f>
        <v>0</v>
      </c>
      <c r="BF225" s="229">
        <f>IF(N225="snížená",J225,0)</f>
        <v>0</v>
      </c>
      <c r="BG225" s="229">
        <f>IF(N225="zákl. přenesená",J225,0)</f>
        <v>0</v>
      </c>
      <c r="BH225" s="229">
        <f>IF(N225="sníž. přenesená",J225,0)</f>
        <v>0</v>
      </c>
      <c r="BI225" s="229">
        <f>IF(N225="nulová",J225,0)</f>
        <v>0</v>
      </c>
      <c r="BJ225" s="14" t="s">
        <v>84</v>
      </c>
      <c r="BK225" s="229">
        <f>ROUND(I225*H225,2)</f>
        <v>0</v>
      </c>
      <c r="BL225" s="14" t="s">
        <v>151</v>
      </c>
      <c r="BM225" s="228" t="s">
        <v>300</v>
      </c>
    </row>
    <row r="226" spans="1:47" s="2" customFormat="1" ht="12">
      <c r="A226" s="35"/>
      <c r="B226" s="36"/>
      <c r="C226" s="37"/>
      <c r="D226" s="230" t="s">
        <v>153</v>
      </c>
      <c r="E226" s="37"/>
      <c r="F226" s="231" t="s">
        <v>299</v>
      </c>
      <c r="G226" s="37"/>
      <c r="H226" s="37"/>
      <c r="I226" s="232"/>
      <c r="J226" s="37"/>
      <c r="K226" s="37"/>
      <c r="L226" s="41"/>
      <c r="M226" s="233"/>
      <c r="N226" s="234"/>
      <c r="O226" s="88"/>
      <c r="P226" s="88"/>
      <c r="Q226" s="88"/>
      <c r="R226" s="88"/>
      <c r="S226" s="88"/>
      <c r="T226" s="89"/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T226" s="14" t="s">
        <v>153</v>
      </c>
      <c r="AU226" s="14" t="s">
        <v>86</v>
      </c>
    </row>
    <row r="227" spans="1:47" s="2" customFormat="1" ht="12">
      <c r="A227" s="35"/>
      <c r="B227" s="36"/>
      <c r="C227" s="37"/>
      <c r="D227" s="235" t="s">
        <v>154</v>
      </c>
      <c r="E227" s="37"/>
      <c r="F227" s="236" t="s">
        <v>301</v>
      </c>
      <c r="G227" s="37"/>
      <c r="H227" s="37"/>
      <c r="I227" s="232"/>
      <c r="J227" s="37"/>
      <c r="K227" s="37"/>
      <c r="L227" s="41"/>
      <c r="M227" s="233"/>
      <c r="N227" s="234"/>
      <c r="O227" s="88"/>
      <c r="P227" s="88"/>
      <c r="Q227" s="88"/>
      <c r="R227" s="88"/>
      <c r="S227" s="88"/>
      <c r="T227" s="89"/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T227" s="14" t="s">
        <v>154</v>
      </c>
      <c r="AU227" s="14" t="s">
        <v>86</v>
      </c>
    </row>
    <row r="228" spans="1:65" s="2" customFormat="1" ht="24.15" customHeight="1">
      <c r="A228" s="35"/>
      <c r="B228" s="36"/>
      <c r="C228" s="216" t="s">
        <v>302</v>
      </c>
      <c r="D228" s="216" t="s">
        <v>147</v>
      </c>
      <c r="E228" s="217" t="s">
        <v>303</v>
      </c>
      <c r="F228" s="218" t="s">
        <v>304</v>
      </c>
      <c r="G228" s="219" t="s">
        <v>168</v>
      </c>
      <c r="H228" s="220">
        <v>35.406</v>
      </c>
      <c r="I228" s="221"/>
      <c r="J228" s="222">
        <f>ROUND(I228*H228,2)</f>
        <v>0</v>
      </c>
      <c r="K228" s="223"/>
      <c r="L228" s="41"/>
      <c r="M228" s="224" t="s">
        <v>1</v>
      </c>
      <c r="N228" s="225" t="s">
        <v>41</v>
      </c>
      <c r="O228" s="88"/>
      <c r="P228" s="226">
        <f>O228*H228</f>
        <v>0</v>
      </c>
      <c r="Q228" s="226">
        <v>0</v>
      </c>
      <c r="R228" s="226">
        <f>Q228*H228</f>
        <v>0</v>
      </c>
      <c r="S228" s="226">
        <v>0</v>
      </c>
      <c r="T228" s="227">
        <f>S228*H228</f>
        <v>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228" t="s">
        <v>151</v>
      </c>
      <c r="AT228" s="228" t="s">
        <v>147</v>
      </c>
      <c r="AU228" s="228" t="s">
        <v>86</v>
      </c>
      <c r="AY228" s="14" t="s">
        <v>145</v>
      </c>
      <c r="BE228" s="229">
        <f>IF(N228="základní",J228,0)</f>
        <v>0</v>
      </c>
      <c r="BF228" s="229">
        <f>IF(N228="snížená",J228,0)</f>
        <v>0</v>
      </c>
      <c r="BG228" s="229">
        <f>IF(N228="zákl. přenesená",J228,0)</f>
        <v>0</v>
      </c>
      <c r="BH228" s="229">
        <f>IF(N228="sníž. přenesená",J228,0)</f>
        <v>0</v>
      </c>
      <c r="BI228" s="229">
        <f>IF(N228="nulová",J228,0)</f>
        <v>0</v>
      </c>
      <c r="BJ228" s="14" t="s">
        <v>84</v>
      </c>
      <c r="BK228" s="229">
        <f>ROUND(I228*H228,2)</f>
        <v>0</v>
      </c>
      <c r="BL228" s="14" t="s">
        <v>151</v>
      </c>
      <c r="BM228" s="228" t="s">
        <v>305</v>
      </c>
    </row>
    <row r="229" spans="1:47" s="2" customFormat="1" ht="12">
      <c r="A229" s="35"/>
      <c r="B229" s="36"/>
      <c r="C229" s="37"/>
      <c r="D229" s="230" t="s">
        <v>153</v>
      </c>
      <c r="E229" s="37"/>
      <c r="F229" s="231" t="s">
        <v>304</v>
      </c>
      <c r="G229" s="37"/>
      <c r="H229" s="37"/>
      <c r="I229" s="232"/>
      <c r="J229" s="37"/>
      <c r="K229" s="37"/>
      <c r="L229" s="41"/>
      <c r="M229" s="233"/>
      <c r="N229" s="234"/>
      <c r="O229" s="88"/>
      <c r="P229" s="88"/>
      <c r="Q229" s="88"/>
      <c r="R229" s="88"/>
      <c r="S229" s="88"/>
      <c r="T229" s="89"/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T229" s="14" t="s">
        <v>153</v>
      </c>
      <c r="AU229" s="14" t="s">
        <v>86</v>
      </c>
    </row>
    <row r="230" spans="1:47" s="2" customFormat="1" ht="12">
      <c r="A230" s="35"/>
      <c r="B230" s="36"/>
      <c r="C230" s="37"/>
      <c r="D230" s="235" t="s">
        <v>154</v>
      </c>
      <c r="E230" s="37"/>
      <c r="F230" s="236" t="s">
        <v>306</v>
      </c>
      <c r="G230" s="37"/>
      <c r="H230" s="37"/>
      <c r="I230" s="232"/>
      <c r="J230" s="37"/>
      <c r="K230" s="37"/>
      <c r="L230" s="41"/>
      <c r="M230" s="233"/>
      <c r="N230" s="234"/>
      <c r="O230" s="88"/>
      <c r="P230" s="88"/>
      <c r="Q230" s="88"/>
      <c r="R230" s="88"/>
      <c r="S230" s="88"/>
      <c r="T230" s="89"/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T230" s="14" t="s">
        <v>154</v>
      </c>
      <c r="AU230" s="14" t="s">
        <v>86</v>
      </c>
    </row>
    <row r="231" spans="1:65" s="2" customFormat="1" ht="44.25" customHeight="1">
      <c r="A231" s="35"/>
      <c r="B231" s="36"/>
      <c r="C231" s="216" t="s">
        <v>307</v>
      </c>
      <c r="D231" s="216" t="s">
        <v>147</v>
      </c>
      <c r="E231" s="217" t="s">
        <v>308</v>
      </c>
      <c r="F231" s="218" t="s">
        <v>309</v>
      </c>
      <c r="G231" s="219" t="s">
        <v>168</v>
      </c>
      <c r="H231" s="220">
        <v>2.529</v>
      </c>
      <c r="I231" s="221"/>
      <c r="J231" s="222">
        <f>ROUND(I231*H231,2)</f>
        <v>0</v>
      </c>
      <c r="K231" s="223"/>
      <c r="L231" s="41"/>
      <c r="M231" s="224" t="s">
        <v>1</v>
      </c>
      <c r="N231" s="225" t="s">
        <v>41</v>
      </c>
      <c r="O231" s="88"/>
      <c r="P231" s="226">
        <f>O231*H231</f>
        <v>0</v>
      </c>
      <c r="Q231" s="226">
        <v>0</v>
      </c>
      <c r="R231" s="226">
        <f>Q231*H231</f>
        <v>0</v>
      </c>
      <c r="S231" s="226">
        <v>0</v>
      </c>
      <c r="T231" s="227">
        <f>S231*H231</f>
        <v>0</v>
      </c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228" t="s">
        <v>151</v>
      </c>
      <c r="AT231" s="228" t="s">
        <v>147</v>
      </c>
      <c r="AU231" s="228" t="s">
        <v>86</v>
      </c>
      <c r="AY231" s="14" t="s">
        <v>145</v>
      </c>
      <c r="BE231" s="229">
        <f>IF(N231="základní",J231,0)</f>
        <v>0</v>
      </c>
      <c r="BF231" s="229">
        <f>IF(N231="snížená",J231,0)</f>
        <v>0</v>
      </c>
      <c r="BG231" s="229">
        <f>IF(N231="zákl. přenesená",J231,0)</f>
        <v>0</v>
      </c>
      <c r="BH231" s="229">
        <f>IF(N231="sníž. přenesená",J231,0)</f>
        <v>0</v>
      </c>
      <c r="BI231" s="229">
        <f>IF(N231="nulová",J231,0)</f>
        <v>0</v>
      </c>
      <c r="BJ231" s="14" t="s">
        <v>84</v>
      </c>
      <c r="BK231" s="229">
        <f>ROUND(I231*H231,2)</f>
        <v>0</v>
      </c>
      <c r="BL231" s="14" t="s">
        <v>151</v>
      </c>
      <c r="BM231" s="228" t="s">
        <v>310</v>
      </c>
    </row>
    <row r="232" spans="1:47" s="2" customFormat="1" ht="12">
      <c r="A232" s="35"/>
      <c r="B232" s="36"/>
      <c r="C232" s="37"/>
      <c r="D232" s="230" t="s">
        <v>153</v>
      </c>
      <c r="E232" s="37"/>
      <c r="F232" s="231" t="s">
        <v>309</v>
      </c>
      <c r="G232" s="37"/>
      <c r="H232" s="37"/>
      <c r="I232" s="232"/>
      <c r="J232" s="37"/>
      <c r="K232" s="37"/>
      <c r="L232" s="41"/>
      <c r="M232" s="233"/>
      <c r="N232" s="234"/>
      <c r="O232" s="88"/>
      <c r="P232" s="88"/>
      <c r="Q232" s="88"/>
      <c r="R232" s="88"/>
      <c r="S232" s="88"/>
      <c r="T232" s="89"/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T232" s="14" t="s">
        <v>153</v>
      </c>
      <c r="AU232" s="14" t="s">
        <v>86</v>
      </c>
    </row>
    <row r="233" spans="1:47" s="2" customFormat="1" ht="12">
      <c r="A233" s="35"/>
      <c r="B233" s="36"/>
      <c r="C233" s="37"/>
      <c r="D233" s="235" t="s">
        <v>154</v>
      </c>
      <c r="E233" s="37"/>
      <c r="F233" s="236" t="s">
        <v>311</v>
      </c>
      <c r="G233" s="37"/>
      <c r="H233" s="37"/>
      <c r="I233" s="232"/>
      <c r="J233" s="37"/>
      <c r="K233" s="37"/>
      <c r="L233" s="41"/>
      <c r="M233" s="233"/>
      <c r="N233" s="234"/>
      <c r="O233" s="88"/>
      <c r="P233" s="88"/>
      <c r="Q233" s="88"/>
      <c r="R233" s="88"/>
      <c r="S233" s="88"/>
      <c r="T233" s="89"/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T233" s="14" t="s">
        <v>154</v>
      </c>
      <c r="AU233" s="14" t="s">
        <v>86</v>
      </c>
    </row>
    <row r="234" spans="1:63" s="12" customFormat="1" ht="22.8" customHeight="1">
      <c r="A234" s="12"/>
      <c r="B234" s="200"/>
      <c r="C234" s="201"/>
      <c r="D234" s="202" t="s">
        <v>75</v>
      </c>
      <c r="E234" s="214" t="s">
        <v>312</v>
      </c>
      <c r="F234" s="214" t="s">
        <v>313</v>
      </c>
      <c r="G234" s="201"/>
      <c r="H234" s="201"/>
      <c r="I234" s="204"/>
      <c r="J234" s="215">
        <f>BK234</f>
        <v>0</v>
      </c>
      <c r="K234" s="201"/>
      <c r="L234" s="206"/>
      <c r="M234" s="207"/>
      <c r="N234" s="208"/>
      <c r="O234" s="208"/>
      <c r="P234" s="209">
        <f>SUM(P235:P240)</f>
        <v>0</v>
      </c>
      <c r="Q234" s="208"/>
      <c r="R234" s="209">
        <f>SUM(R235:R240)</f>
        <v>0</v>
      </c>
      <c r="S234" s="208"/>
      <c r="T234" s="210">
        <f>SUM(T235:T240)</f>
        <v>0</v>
      </c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R234" s="211" t="s">
        <v>84</v>
      </c>
      <c r="AT234" s="212" t="s">
        <v>75</v>
      </c>
      <c r="AU234" s="212" t="s">
        <v>84</v>
      </c>
      <c r="AY234" s="211" t="s">
        <v>145</v>
      </c>
      <c r="BK234" s="213">
        <f>SUM(BK235:BK240)</f>
        <v>0</v>
      </c>
    </row>
    <row r="235" spans="1:65" s="2" customFormat="1" ht="21.75" customHeight="1">
      <c r="A235" s="35"/>
      <c r="B235" s="36"/>
      <c r="C235" s="216" t="s">
        <v>314</v>
      </c>
      <c r="D235" s="216" t="s">
        <v>147</v>
      </c>
      <c r="E235" s="217" t="s">
        <v>315</v>
      </c>
      <c r="F235" s="218" t="s">
        <v>316</v>
      </c>
      <c r="G235" s="219" t="s">
        <v>168</v>
      </c>
      <c r="H235" s="220">
        <v>2.353</v>
      </c>
      <c r="I235" s="221"/>
      <c r="J235" s="222">
        <f>ROUND(I235*H235,2)</f>
        <v>0</v>
      </c>
      <c r="K235" s="223"/>
      <c r="L235" s="41"/>
      <c r="M235" s="224" t="s">
        <v>1</v>
      </c>
      <c r="N235" s="225" t="s">
        <v>41</v>
      </c>
      <c r="O235" s="88"/>
      <c r="P235" s="226">
        <f>O235*H235</f>
        <v>0</v>
      </c>
      <c r="Q235" s="226">
        <v>0</v>
      </c>
      <c r="R235" s="226">
        <f>Q235*H235</f>
        <v>0</v>
      </c>
      <c r="S235" s="226">
        <v>0</v>
      </c>
      <c r="T235" s="227">
        <f>S235*H235</f>
        <v>0</v>
      </c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R235" s="228" t="s">
        <v>151</v>
      </c>
      <c r="AT235" s="228" t="s">
        <v>147</v>
      </c>
      <c r="AU235" s="228" t="s">
        <v>86</v>
      </c>
      <c r="AY235" s="14" t="s">
        <v>145</v>
      </c>
      <c r="BE235" s="229">
        <f>IF(N235="základní",J235,0)</f>
        <v>0</v>
      </c>
      <c r="BF235" s="229">
        <f>IF(N235="snížená",J235,0)</f>
        <v>0</v>
      </c>
      <c r="BG235" s="229">
        <f>IF(N235="zákl. přenesená",J235,0)</f>
        <v>0</v>
      </c>
      <c r="BH235" s="229">
        <f>IF(N235="sníž. přenesená",J235,0)</f>
        <v>0</v>
      </c>
      <c r="BI235" s="229">
        <f>IF(N235="nulová",J235,0)</f>
        <v>0</v>
      </c>
      <c r="BJ235" s="14" t="s">
        <v>84</v>
      </c>
      <c r="BK235" s="229">
        <f>ROUND(I235*H235,2)</f>
        <v>0</v>
      </c>
      <c r="BL235" s="14" t="s">
        <v>151</v>
      </c>
      <c r="BM235" s="228" t="s">
        <v>317</v>
      </c>
    </row>
    <row r="236" spans="1:47" s="2" customFormat="1" ht="12">
      <c r="A236" s="35"/>
      <c r="B236" s="36"/>
      <c r="C236" s="37"/>
      <c r="D236" s="230" t="s">
        <v>153</v>
      </c>
      <c r="E236" s="37"/>
      <c r="F236" s="231" t="s">
        <v>316</v>
      </c>
      <c r="G236" s="37"/>
      <c r="H236" s="37"/>
      <c r="I236" s="232"/>
      <c r="J236" s="37"/>
      <c r="K236" s="37"/>
      <c r="L236" s="41"/>
      <c r="M236" s="233"/>
      <c r="N236" s="234"/>
      <c r="O236" s="88"/>
      <c r="P236" s="88"/>
      <c r="Q236" s="88"/>
      <c r="R236" s="88"/>
      <c r="S236" s="88"/>
      <c r="T236" s="89"/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T236" s="14" t="s">
        <v>153</v>
      </c>
      <c r="AU236" s="14" t="s">
        <v>86</v>
      </c>
    </row>
    <row r="237" spans="1:47" s="2" customFormat="1" ht="12">
      <c r="A237" s="35"/>
      <c r="B237" s="36"/>
      <c r="C237" s="37"/>
      <c r="D237" s="235" t="s">
        <v>154</v>
      </c>
      <c r="E237" s="37"/>
      <c r="F237" s="236" t="s">
        <v>318</v>
      </c>
      <c r="G237" s="37"/>
      <c r="H237" s="37"/>
      <c r="I237" s="232"/>
      <c r="J237" s="37"/>
      <c r="K237" s="37"/>
      <c r="L237" s="41"/>
      <c r="M237" s="233"/>
      <c r="N237" s="234"/>
      <c r="O237" s="88"/>
      <c r="P237" s="88"/>
      <c r="Q237" s="88"/>
      <c r="R237" s="88"/>
      <c r="S237" s="88"/>
      <c r="T237" s="89"/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T237" s="14" t="s">
        <v>154</v>
      </c>
      <c r="AU237" s="14" t="s">
        <v>86</v>
      </c>
    </row>
    <row r="238" spans="1:65" s="2" customFormat="1" ht="24.15" customHeight="1">
      <c r="A238" s="35"/>
      <c r="B238" s="36"/>
      <c r="C238" s="216" t="s">
        <v>319</v>
      </c>
      <c r="D238" s="216" t="s">
        <v>147</v>
      </c>
      <c r="E238" s="217" t="s">
        <v>320</v>
      </c>
      <c r="F238" s="218" t="s">
        <v>321</v>
      </c>
      <c r="G238" s="219" t="s">
        <v>168</v>
      </c>
      <c r="H238" s="220">
        <v>2.353</v>
      </c>
      <c r="I238" s="221"/>
      <c r="J238" s="222">
        <f>ROUND(I238*H238,2)</f>
        <v>0</v>
      </c>
      <c r="K238" s="223"/>
      <c r="L238" s="41"/>
      <c r="M238" s="224" t="s">
        <v>1</v>
      </c>
      <c r="N238" s="225" t="s">
        <v>41</v>
      </c>
      <c r="O238" s="88"/>
      <c r="P238" s="226">
        <f>O238*H238</f>
        <v>0</v>
      </c>
      <c r="Q238" s="226">
        <v>0</v>
      </c>
      <c r="R238" s="226">
        <f>Q238*H238</f>
        <v>0</v>
      </c>
      <c r="S238" s="226">
        <v>0</v>
      </c>
      <c r="T238" s="227">
        <f>S238*H238</f>
        <v>0</v>
      </c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R238" s="228" t="s">
        <v>151</v>
      </c>
      <c r="AT238" s="228" t="s">
        <v>147</v>
      </c>
      <c r="AU238" s="228" t="s">
        <v>86</v>
      </c>
      <c r="AY238" s="14" t="s">
        <v>145</v>
      </c>
      <c r="BE238" s="229">
        <f>IF(N238="základní",J238,0)</f>
        <v>0</v>
      </c>
      <c r="BF238" s="229">
        <f>IF(N238="snížená",J238,0)</f>
        <v>0</v>
      </c>
      <c r="BG238" s="229">
        <f>IF(N238="zákl. přenesená",J238,0)</f>
        <v>0</v>
      </c>
      <c r="BH238" s="229">
        <f>IF(N238="sníž. přenesená",J238,0)</f>
        <v>0</v>
      </c>
      <c r="BI238" s="229">
        <f>IF(N238="nulová",J238,0)</f>
        <v>0</v>
      </c>
      <c r="BJ238" s="14" t="s">
        <v>84</v>
      </c>
      <c r="BK238" s="229">
        <f>ROUND(I238*H238,2)</f>
        <v>0</v>
      </c>
      <c r="BL238" s="14" t="s">
        <v>151</v>
      </c>
      <c r="BM238" s="228" t="s">
        <v>322</v>
      </c>
    </row>
    <row r="239" spans="1:47" s="2" customFormat="1" ht="12">
      <c r="A239" s="35"/>
      <c r="B239" s="36"/>
      <c r="C239" s="37"/>
      <c r="D239" s="230" t="s">
        <v>153</v>
      </c>
      <c r="E239" s="37"/>
      <c r="F239" s="231" t="s">
        <v>321</v>
      </c>
      <c r="G239" s="37"/>
      <c r="H239" s="37"/>
      <c r="I239" s="232"/>
      <c r="J239" s="37"/>
      <c r="K239" s="37"/>
      <c r="L239" s="41"/>
      <c r="M239" s="233"/>
      <c r="N239" s="234"/>
      <c r="O239" s="88"/>
      <c r="P239" s="88"/>
      <c r="Q239" s="88"/>
      <c r="R239" s="88"/>
      <c r="S239" s="88"/>
      <c r="T239" s="89"/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T239" s="14" t="s">
        <v>153</v>
      </c>
      <c r="AU239" s="14" t="s">
        <v>86</v>
      </c>
    </row>
    <row r="240" spans="1:47" s="2" customFormat="1" ht="12">
      <c r="A240" s="35"/>
      <c r="B240" s="36"/>
      <c r="C240" s="37"/>
      <c r="D240" s="235" t="s">
        <v>154</v>
      </c>
      <c r="E240" s="37"/>
      <c r="F240" s="236" t="s">
        <v>323</v>
      </c>
      <c r="G240" s="37"/>
      <c r="H240" s="37"/>
      <c r="I240" s="232"/>
      <c r="J240" s="37"/>
      <c r="K240" s="37"/>
      <c r="L240" s="41"/>
      <c r="M240" s="233"/>
      <c r="N240" s="234"/>
      <c r="O240" s="88"/>
      <c r="P240" s="88"/>
      <c r="Q240" s="88"/>
      <c r="R240" s="88"/>
      <c r="S240" s="88"/>
      <c r="T240" s="89"/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T240" s="14" t="s">
        <v>154</v>
      </c>
      <c r="AU240" s="14" t="s">
        <v>86</v>
      </c>
    </row>
    <row r="241" spans="1:63" s="12" customFormat="1" ht="25.9" customHeight="1">
      <c r="A241" s="12"/>
      <c r="B241" s="200"/>
      <c r="C241" s="201"/>
      <c r="D241" s="202" t="s">
        <v>75</v>
      </c>
      <c r="E241" s="203" t="s">
        <v>324</v>
      </c>
      <c r="F241" s="203" t="s">
        <v>325</v>
      </c>
      <c r="G241" s="201"/>
      <c r="H241" s="201"/>
      <c r="I241" s="204"/>
      <c r="J241" s="205">
        <f>BK241</f>
        <v>0</v>
      </c>
      <c r="K241" s="201"/>
      <c r="L241" s="206"/>
      <c r="M241" s="207"/>
      <c r="N241" s="208"/>
      <c r="O241" s="208"/>
      <c r="P241" s="209">
        <f>P242+P277+P309+P345+P357+P369+P405+P428+P449</f>
        <v>0</v>
      </c>
      <c r="Q241" s="208"/>
      <c r="R241" s="209">
        <f>R242+R277+R309+R345+R357+R369+R405+R428+R449</f>
        <v>1.00964798</v>
      </c>
      <c r="S241" s="208"/>
      <c r="T241" s="210">
        <f>T242+T277+T309+T345+T357+T369+T405+T428+T449</f>
        <v>2.08921768</v>
      </c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R241" s="211" t="s">
        <v>86</v>
      </c>
      <c r="AT241" s="212" t="s">
        <v>75</v>
      </c>
      <c r="AU241" s="212" t="s">
        <v>76</v>
      </c>
      <c r="AY241" s="211" t="s">
        <v>145</v>
      </c>
      <c r="BK241" s="213">
        <f>BK242+BK277+BK309+BK345+BK357+BK369+BK405+BK428+BK449</f>
        <v>0</v>
      </c>
    </row>
    <row r="242" spans="1:63" s="12" customFormat="1" ht="22.8" customHeight="1">
      <c r="A242" s="12"/>
      <c r="B242" s="200"/>
      <c r="C242" s="201"/>
      <c r="D242" s="202" t="s">
        <v>75</v>
      </c>
      <c r="E242" s="214" t="s">
        <v>326</v>
      </c>
      <c r="F242" s="214" t="s">
        <v>327</v>
      </c>
      <c r="G242" s="201"/>
      <c r="H242" s="201"/>
      <c r="I242" s="204"/>
      <c r="J242" s="215">
        <f>BK242</f>
        <v>0</v>
      </c>
      <c r="K242" s="201"/>
      <c r="L242" s="206"/>
      <c r="M242" s="207"/>
      <c r="N242" s="208"/>
      <c r="O242" s="208"/>
      <c r="P242" s="209">
        <f>SUM(P243:P276)</f>
        <v>0</v>
      </c>
      <c r="Q242" s="208"/>
      <c r="R242" s="209">
        <f>SUM(R243:R276)</f>
        <v>0.010540920000000002</v>
      </c>
      <c r="S242" s="208"/>
      <c r="T242" s="210">
        <f>SUM(T243:T276)</f>
        <v>0.798864</v>
      </c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R242" s="211" t="s">
        <v>86</v>
      </c>
      <c r="AT242" s="212" t="s">
        <v>75</v>
      </c>
      <c r="AU242" s="212" t="s">
        <v>84</v>
      </c>
      <c r="AY242" s="211" t="s">
        <v>145</v>
      </c>
      <c r="BK242" s="213">
        <f>SUM(BK243:BK276)</f>
        <v>0</v>
      </c>
    </row>
    <row r="243" spans="1:65" s="2" customFormat="1" ht="24.15" customHeight="1">
      <c r="A243" s="35"/>
      <c r="B243" s="36"/>
      <c r="C243" s="216" t="s">
        <v>328</v>
      </c>
      <c r="D243" s="216" t="s">
        <v>147</v>
      </c>
      <c r="E243" s="217" t="s">
        <v>329</v>
      </c>
      <c r="F243" s="218" t="s">
        <v>330</v>
      </c>
      <c r="G243" s="219" t="s">
        <v>158</v>
      </c>
      <c r="H243" s="220">
        <v>9.5</v>
      </c>
      <c r="I243" s="221"/>
      <c r="J243" s="222">
        <f>ROUND(I243*H243,2)</f>
        <v>0</v>
      </c>
      <c r="K243" s="223"/>
      <c r="L243" s="41"/>
      <c r="M243" s="224" t="s">
        <v>1</v>
      </c>
      <c r="N243" s="225" t="s">
        <v>41</v>
      </c>
      <c r="O243" s="88"/>
      <c r="P243" s="226">
        <f>O243*H243</f>
        <v>0</v>
      </c>
      <c r="Q243" s="226">
        <v>0</v>
      </c>
      <c r="R243" s="226">
        <f>Q243*H243</f>
        <v>0</v>
      </c>
      <c r="S243" s="226">
        <v>0.084</v>
      </c>
      <c r="T243" s="227">
        <f>S243*H243</f>
        <v>0.798</v>
      </c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R243" s="228" t="s">
        <v>228</v>
      </c>
      <c r="AT243" s="228" t="s">
        <v>147</v>
      </c>
      <c r="AU243" s="228" t="s">
        <v>86</v>
      </c>
      <c r="AY243" s="14" t="s">
        <v>145</v>
      </c>
      <c r="BE243" s="229">
        <f>IF(N243="základní",J243,0)</f>
        <v>0</v>
      </c>
      <c r="BF243" s="229">
        <f>IF(N243="snížená",J243,0)</f>
        <v>0</v>
      </c>
      <c r="BG243" s="229">
        <f>IF(N243="zákl. přenesená",J243,0)</f>
        <v>0</v>
      </c>
      <c r="BH243" s="229">
        <f>IF(N243="sníž. přenesená",J243,0)</f>
        <v>0</v>
      </c>
      <c r="BI243" s="229">
        <f>IF(N243="nulová",J243,0)</f>
        <v>0</v>
      </c>
      <c r="BJ243" s="14" t="s">
        <v>84</v>
      </c>
      <c r="BK243" s="229">
        <f>ROUND(I243*H243,2)</f>
        <v>0</v>
      </c>
      <c r="BL243" s="14" t="s">
        <v>228</v>
      </c>
      <c r="BM243" s="228" t="s">
        <v>331</v>
      </c>
    </row>
    <row r="244" spans="1:47" s="2" customFormat="1" ht="12">
      <c r="A244" s="35"/>
      <c r="B244" s="36"/>
      <c r="C244" s="37"/>
      <c r="D244" s="230" t="s">
        <v>153</v>
      </c>
      <c r="E244" s="37"/>
      <c r="F244" s="231" t="s">
        <v>330</v>
      </c>
      <c r="G244" s="37"/>
      <c r="H244" s="37"/>
      <c r="I244" s="232"/>
      <c r="J244" s="37"/>
      <c r="K244" s="37"/>
      <c r="L244" s="41"/>
      <c r="M244" s="233"/>
      <c r="N244" s="234"/>
      <c r="O244" s="88"/>
      <c r="P244" s="88"/>
      <c r="Q244" s="88"/>
      <c r="R244" s="88"/>
      <c r="S244" s="88"/>
      <c r="T244" s="89"/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T244" s="14" t="s">
        <v>153</v>
      </c>
      <c r="AU244" s="14" t="s">
        <v>86</v>
      </c>
    </row>
    <row r="245" spans="1:47" s="2" customFormat="1" ht="12">
      <c r="A245" s="35"/>
      <c r="B245" s="36"/>
      <c r="C245" s="37"/>
      <c r="D245" s="235" t="s">
        <v>154</v>
      </c>
      <c r="E245" s="37"/>
      <c r="F245" s="236" t="s">
        <v>332</v>
      </c>
      <c r="G245" s="37"/>
      <c r="H245" s="37"/>
      <c r="I245" s="232"/>
      <c r="J245" s="37"/>
      <c r="K245" s="37"/>
      <c r="L245" s="41"/>
      <c r="M245" s="233"/>
      <c r="N245" s="234"/>
      <c r="O245" s="88"/>
      <c r="P245" s="88"/>
      <c r="Q245" s="88"/>
      <c r="R245" s="88"/>
      <c r="S245" s="88"/>
      <c r="T245" s="89"/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T245" s="14" t="s">
        <v>154</v>
      </c>
      <c r="AU245" s="14" t="s">
        <v>86</v>
      </c>
    </row>
    <row r="246" spans="1:65" s="2" customFormat="1" ht="24.15" customHeight="1">
      <c r="A246" s="35"/>
      <c r="B246" s="36"/>
      <c r="C246" s="216" t="s">
        <v>333</v>
      </c>
      <c r="D246" s="216" t="s">
        <v>147</v>
      </c>
      <c r="E246" s="217" t="s">
        <v>334</v>
      </c>
      <c r="F246" s="218" t="s">
        <v>335</v>
      </c>
      <c r="G246" s="219" t="s">
        <v>158</v>
      </c>
      <c r="H246" s="220">
        <v>0.24</v>
      </c>
      <c r="I246" s="221"/>
      <c r="J246" s="222">
        <f>ROUND(I246*H246,2)</f>
        <v>0</v>
      </c>
      <c r="K246" s="223"/>
      <c r="L246" s="41"/>
      <c r="M246" s="224" t="s">
        <v>1</v>
      </c>
      <c r="N246" s="225" t="s">
        <v>41</v>
      </c>
      <c r="O246" s="88"/>
      <c r="P246" s="226">
        <f>O246*H246</f>
        <v>0</v>
      </c>
      <c r="Q246" s="226">
        <v>0</v>
      </c>
      <c r="R246" s="226">
        <f>Q246*H246</f>
        <v>0</v>
      </c>
      <c r="S246" s="226">
        <v>0.0004</v>
      </c>
      <c r="T246" s="227">
        <f>S246*H246</f>
        <v>9.6E-05</v>
      </c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R246" s="228" t="s">
        <v>228</v>
      </c>
      <c r="AT246" s="228" t="s">
        <v>147</v>
      </c>
      <c r="AU246" s="228" t="s">
        <v>86</v>
      </c>
      <c r="AY246" s="14" t="s">
        <v>145</v>
      </c>
      <c r="BE246" s="229">
        <f>IF(N246="základní",J246,0)</f>
        <v>0</v>
      </c>
      <c r="BF246" s="229">
        <f>IF(N246="snížená",J246,0)</f>
        <v>0</v>
      </c>
      <c r="BG246" s="229">
        <f>IF(N246="zákl. přenesená",J246,0)</f>
        <v>0</v>
      </c>
      <c r="BH246" s="229">
        <f>IF(N246="sníž. přenesená",J246,0)</f>
        <v>0</v>
      </c>
      <c r="BI246" s="229">
        <f>IF(N246="nulová",J246,0)</f>
        <v>0</v>
      </c>
      <c r="BJ246" s="14" t="s">
        <v>84</v>
      </c>
      <c r="BK246" s="229">
        <f>ROUND(I246*H246,2)</f>
        <v>0</v>
      </c>
      <c r="BL246" s="14" t="s">
        <v>228</v>
      </c>
      <c r="BM246" s="228" t="s">
        <v>336</v>
      </c>
    </row>
    <row r="247" spans="1:47" s="2" customFormat="1" ht="12">
      <c r="A247" s="35"/>
      <c r="B247" s="36"/>
      <c r="C247" s="37"/>
      <c r="D247" s="230" t="s">
        <v>153</v>
      </c>
      <c r="E247" s="37"/>
      <c r="F247" s="231" t="s">
        <v>335</v>
      </c>
      <c r="G247" s="37"/>
      <c r="H247" s="37"/>
      <c r="I247" s="232"/>
      <c r="J247" s="37"/>
      <c r="K247" s="37"/>
      <c r="L247" s="41"/>
      <c r="M247" s="233"/>
      <c r="N247" s="234"/>
      <c r="O247" s="88"/>
      <c r="P247" s="88"/>
      <c r="Q247" s="88"/>
      <c r="R247" s="88"/>
      <c r="S247" s="88"/>
      <c r="T247" s="89"/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T247" s="14" t="s">
        <v>153</v>
      </c>
      <c r="AU247" s="14" t="s">
        <v>86</v>
      </c>
    </row>
    <row r="248" spans="1:65" s="2" customFormat="1" ht="24.15" customHeight="1">
      <c r="A248" s="35"/>
      <c r="B248" s="36"/>
      <c r="C248" s="216" t="s">
        <v>337</v>
      </c>
      <c r="D248" s="216" t="s">
        <v>147</v>
      </c>
      <c r="E248" s="217" t="s">
        <v>338</v>
      </c>
      <c r="F248" s="218" t="s">
        <v>339</v>
      </c>
      <c r="G248" s="219" t="s">
        <v>158</v>
      </c>
      <c r="H248" s="220">
        <v>0.24</v>
      </c>
      <c r="I248" s="221"/>
      <c r="J248" s="222">
        <f>ROUND(I248*H248,2)</f>
        <v>0</v>
      </c>
      <c r="K248" s="223"/>
      <c r="L248" s="41"/>
      <c r="M248" s="224" t="s">
        <v>1</v>
      </c>
      <c r="N248" s="225" t="s">
        <v>41</v>
      </c>
      <c r="O248" s="88"/>
      <c r="P248" s="226">
        <f>O248*H248</f>
        <v>0</v>
      </c>
      <c r="Q248" s="226">
        <v>0</v>
      </c>
      <c r="R248" s="226">
        <f>Q248*H248</f>
        <v>0</v>
      </c>
      <c r="S248" s="226">
        <v>0.0032</v>
      </c>
      <c r="T248" s="227">
        <f>S248*H248</f>
        <v>0.000768</v>
      </c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R248" s="228" t="s">
        <v>228</v>
      </c>
      <c r="AT248" s="228" t="s">
        <v>147</v>
      </c>
      <c r="AU248" s="228" t="s">
        <v>86</v>
      </c>
      <c r="AY248" s="14" t="s">
        <v>145</v>
      </c>
      <c r="BE248" s="229">
        <f>IF(N248="základní",J248,0)</f>
        <v>0</v>
      </c>
      <c r="BF248" s="229">
        <f>IF(N248="snížená",J248,0)</f>
        <v>0</v>
      </c>
      <c r="BG248" s="229">
        <f>IF(N248="zákl. přenesená",J248,0)</f>
        <v>0</v>
      </c>
      <c r="BH248" s="229">
        <f>IF(N248="sníž. přenesená",J248,0)</f>
        <v>0</v>
      </c>
      <c r="BI248" s="229">
        <f>IF(N248="nulová",J248,0)</f>
        <v>0</v>
      </c>
      <c r="BJ248" s="14" t="s">
        <v>84</v>
      </c>
      <c r="BK248" s="229">
        <f>ROUND(I248*H248,2)</f>
        <v>0</v>
      </c>
      <c r="BL248" s="14" t="s">
        <v>228</v>
      </c>
      <c r="BM248" s="228" t="s">
        <v>340</v>
      </c>
    </row>
    <row r="249" spans="1:47" s="2" customFormat="1" ht="12">
      <c r="A249" s="35"/>
      <c r="B249" s="36"/>
      <c r="C249" s="37"/>
      <c r="D249" s="230" t="s">
        <v>153</v>
      </c>
      <c r="E249" s="37"/>
      <c r="F249" s="231" t="s">
        <v>339</v>
      </c>
      <c r="G249" s="37"/>
      <c r="H249" s="37"/>
      <c r="I249" s="232"/>
      <c r="J249" s="37"/>
      <c r="K249" s="37"/>
      <c r="L249" s="41"/>
      <c r="M249" s="233"/>
      <c r="N249" s="234"/>
      <c r="O249" s="88"/>
      <c r="P249" s="88"/>
      <c r="Q249" s="88"/>
      <c r="R249" s="88"/>
      <c r="S249" s="88"/>
      <c r="T249" s="89"/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T249" s="14" t="s">
        <v>153</v>
      </c>
      <c r="AU249" s="14" t="s">
        <v>86</v>
      </c>
    </row>
    <row r="250" spans="1:47" s="2" customFormat="1" ht="12">
      <c r="A250" s="35"/>
      <c r="B250" s="36"/>
      <c r="C250" s="37"/>
      <c r="D250" s="235" t="s">
        <v>154</v>
      </c>
      <c r="E250" s="37"/>
      <c r="F250" s="236" t="s">
        <v>341</v>
      </c>
      <c r="G250" s="37"/>
      <c r="H250" s="37"/>
      <c r="I250" s="232"/>
      <c r="J250" s="37"/>
      <c r="K250" s="37"/>
      <c r="L250" s="41"/>
      <c r="M250" s="233"/>
      <c r="N250" s="234"/>
      <c r="O250" s="88"/>
      <c r="P250" s="88"/>
      <c r="Q250" s="88"/>
      <c r="R250" s="88"/>
      <c r="S250" s="88"/>
      <c r="T250" s="89"/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T250" s="14" t="s">
        <v>154</v>
      </c>
      <c r="AU250" s="14" t="s">
        <v>86</v>
      </c>
    </row>
    <row r="251" spans="1:65" s="2" customFormat="1" ht="24.15" customHeight="1">
      <c r="A251" s="35"/>
      <c r="B251" s="36"/>
      <c r="C251" s="216" t="s">
        <v>342</v>
      </c>
      <c r="D251" s="216" t="s">
        <v>147</v>
      </c>
      <c r="E251" s="217" t="s">
        <v>343</v>
      </c>
      <c r="F251" s="218" t="s">
        <v>344</v>
      </c>
      <c r="G251" s="219" t="s">
        <v>158</v>
      </c>
      <c r="H251" s="220">
        <v>0.48</v>
      </c>
      <c r="I251" s="221"/>
      <c r="J251" s="222">
        <f>ROUND(I251*H251,2)</f>
        <v>0</v>
      </c>
      <c r="K251" s="223"/>
      <c r="L251" s="41"/>
      <c r="M251" s="224" t="s">
        <v>1</v>
      </c>
      <c r="N251" s="225" t="s">
        <v>41</v>
      </c>
      <c r="O251" s="88"/>
      <c r="P251" s="226">
        <f>O251*H251</f>
        <v>0</v>
      </c>
      <c r="Q251" s="226">
        <v>0.00013</v>
      </c>
      <c r="R251" s="226">
        <f>Q251*H251</f>
        <v>6.24E-05</v>
      </c>
      <c r="S251" s="226">
        <v>0</v>
      </c>
      <c r="T251" s="227">
        <f>S251*H251</f>
        <v>0</v>
      </c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R251" s="228" t="s">
        <v>228</v>
      </c>
      <c r="AT251" s="228" t="s">
        <v>147</v>
      </c>
      <c r="AU251" s="228" t="s">
        <v>86</v>
      </c>
      <c r="AY251" s="14" t="s">
        <v>145</v>
      </c>
      <c r="BE251" s="229">
        <f>IF(N251="základní",J251,0)</f>
        <v>0</v>
      </c>
      <c r="BF251" s="229">
        <f>IF(N251="snížená",J251,0)</f>
        <v>0</v>
      </c>
      <c r="BG251" s="229">
        <f>IF(N251="zákl. přenesená",J251,0)</f>
        <v>0</v>
      </c>
      <c r="BH251" s="229">
        <f>IF(N251="sníž. přenesená",J251,0)</f>
        <v>0</v>
      </c>
      <c r="BI251" s="229">
        <f>IF(N251="nulová",J251,0)</f>
        <v>0</v>
      </c>
      <c r="BJ251" s="14" t="s">
        <v>84</v>
      </c>
      <c r="BK251" s="229">
        <f>ROUND(I251*H251,2)</f>
        <v>0</v>
      </c>
      <c r="BL251" s="14" t="s">
        <v>228</v>
      </c>
      <c r="BM251" s="228" t="s">
        <v>345</v>
      </c>
    </row>
    <row r="252" spans="1:47" s="2" customFormat="1" ht="12">
      <c r="A252" s="35"/>
      <c r="B252" s="36"/>
      <c r="C252" s="37"/>
      <c r="D252" s="230" t="s">
        <v>153</v>
      </c>
      <c r="E252" s="37"/>
      <c r="F252" s="231" t="s">
        <v>344</v>
      </c>
      <c r="G252" s="37"/>
      <c r="H252" s="37"/>
      <c r="I252" s="232"/>
      <c r="J252" s="37"/>
      <c r="K252" s="37"/>
      <c r="L252" s="41"/>
      <c r="M252" s="233"/>
      <c r="N252" s="234"/>
      <c r="O252" s="88"/>
      <c r="P252" s="88"/>
      <c r="Q252" s="88"/>
      <c r="R252" s="88"/>
      <c r="S252" s="88"/>
      <c r="T252" s="89"/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T252" s="14" t="s">
        <v>153</v>
      </c>
      <c r="AU252" s="14" t="s">
        <v>86</v>
      </c>
    </row>
    <row r="253" spans="1:47" s="2" customFormat="1" ht="12">
      <c r="A253" s="35"/>
      <c r="B253" s="36"/>
      <c r="C253" s="37"/>
      <c r="D253" s="235" t="s">
        <v>154</v>
      </c>
      <c r="E253" s="37"/>
      <c r="F253" s="236" t="s">
        <v>346</v>
      </c>
      <c r="G253" s="37"/>
      <c r="H253" s="37"/>
      <c r="I253" s="232"/>
      <c r="J253" s="37"/>
      <c r="K253" s="37"/>
      <c r="L253" s="41"/>
      <c r="M253" s="233"/>
      <c r="N253" s="234"/>
      <c r="O253" s="88"/>
      <c r="P253" s="88"/>
      <c r="Q253" s="88"/>
      <c r="R253" s="88"/>
      <c r="S253" s="88"/>
      <c r="T253" s="89"/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T253" s="14" t="s">
        <v>154</v>
      </c>
      <c r="AU253" s="14" t="s">
        <v>86</v>
      </c>
    </row>
    <row r="254" spans="1:65" s="2" customFormat="1" ht="37.8" customHeight="1">
      <c r="A254" s="35"/>
      <c r="B254" s="36"/>
      <c r="C254" s="216" t="s">
        <v>347</v>
      </c>
      <c r="D254" s="216" t="s">
        <v>147</v>
      </c>
      <c r="E254" s="217" t="s">
        <v>348</v>
      </c>
      <c r="F254" s="218" t="s">
        <v>349</v>
      </c>
      <c r="G254" s="219" t="s">
        <v>158</v>
      </c>
      <c r="H254" s="220">
        <v>3.12</v>
      </c>
      <c r="I254" s="221"/>
      <c r="J254" s="222">
        <f>ROUND(I254*H254,2)</f>
        <v>0</v>
      </c>
      <c r="K254" s="223"/>
      <c r="L254" s="41"/>
      <c r="M254" s="224" t="s">
        <v>1</v>
      </c>
      <c r="N254" s="225" t="s">
        <v>41</v>
      </c>
      <c r="O254" s="88"/>
      <c r="P254" s="226">
        <f>O254*H254</f>
        <v>0</v>
      </c>
      <c r="Q254" s="226">
        <v>0</v>
      </c>
      <c r="R254" s="226">
        <f>Q254*H254</f>
        <v>0</v>
      </c>
      <c r="S254" s="226">
        <v>0</v>
      </c>
      <c r="T254" s="227">
        <f>S254*H254</f>
        <v>0</v>
      </c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R254" s="228" t="s">
        <v>228</v>
      </c>
      <c r="AT254" s="228" t="s">
        <v>147</v>
      </c>
      <c r="AU254" s="228" t="s">
        <v>86</v>
      </c>
      <c r="AY254" s="14" t="s">
        <v>145</v>
      </c>
      <c r="BE254" s="229">
        <f>IF(N254="základní",J254,0)</f>
        <v>0</v>
      </c>
      <c r="BF254" s="229">
        <f>IF(N254="snížená",J254,0)</f>
        <v>0</v>
      </c>
      <c r="BG254" s="229">
        <f>IF(N254="zákl. přenesená",J254,0)</f>
        <v>0</v>
      </c>
      <c r="BH254" s="229">
        <f>IF(N254="sníž. přenesená",J254,0)</f>
        <v>0</v>
      </c>
      <c r="BI254" s="229">
        <f>IF(N254="nulová",J254,0)</f>
        <v>0</v>
      </c>
      <c r="BJ254" s="14" t="s">
        <v>84</v>
      </c>
      <c r="BK254" s="229">
        <f>ROUND(I254*H254,2)</f>
        <v>0</v>
      </c>
      <c r="BL254" s="14" t="s">
        <v>228</v>
      </c>
      <c r="BM254" s="228" t="s">
        <v>350</v>
      </c>
    </row>
    <row r="255" spans="1:47" s="2" customFormat="1" ht="12">
      <c r="A255" s="35"/>
      <c r="B255" s="36"/>
      <c r="C255" s="37"/>
      <c r="D255" s="230" t="s">
        <v>153</v>
      </c>
      <c r="E255" s="37"/>
      <c r="F255" s="231" t="s">
        <v>349</v>
      </c>
      <c r="G255" s="37"/>
      <c r="H255" s="37"/>
      <c r="I255" s="232"/>
      <c r="J255" s="37"/>
      <c r="K255" s="37"/>
      <c r="L255" s="41"/>
      <c r="M255" s="233"/>
      <c r="N255" s="234"/>
      <c r="O255" s="88"/>
      <c r="P255" s="88"/>
      <c r="Q255" s="88"/>
      <c r="R255" s="88"/>
      <c r="S255" s="88"/>
      <c r="T255" s="89"/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T255" s="14" t="s">
        <v>153</v>
      </c>
      <c r="AU255" s="14" t="s">
        <v>86</v>
      </c>
    </row>
    <row r="256" spans="1:47" s="2" customFormat="1" ht="12">
      <c r="A256" s="35"/>
      <c r="B256" s="36"/>
      <c r="C256" s="37"/>
      <c r="D256" s="235" t="s">
        <v>154</v>
      </c>
      <c r="E256" s="37"/>
      <c r="F256" s="236" t="s">
        <v>351</v>
      </c>
      <c r="G256" s="37"/>
      <c r="H256" s="37"/>
      <c r="I256" s="232"/>
      <c r="J256" s="37"/>
      <c r="K256" s="37"/>
      <c r="L256" s="41"/>
      <c r="M256" s="233"/>
      <c r="N256" s="234"/>
      <c r="O256" s="88"/>
      <c r="P256" s="88"/>
      <c r="Q256" s="88"/>
      <c r="R256" s="88"/>
      <c r="S256" s="88"/>
      <c r="T256" s="89"/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T256" s="14" t="s">
        <v>154</v>
      </c>
      <c r="AU256" s="14" t="s">
        <v>86</v>
      </c>
    </row>
    <row r="257" spans="1:65" s="2" customFormat="1" ht="33" customHeight="1">
      <c r="A257" s="35"/>
      <c r="B257" s="36"/>
      <c r="C257" s="237" t="s">
        <v>352</v>
      </c>
      <c r="D257" s="237" t="s">
        <v>353</v>
      </c>
      <c r="E257" s="238" t="s">
        <v>354</v>
      </c>
      <c r="F257" s="239" t="s">
        <v>355</v>
      </c>
      <c r="G257" s="240" t="s">
        <v>158</v>
      </c>
      <c r="H257" s="241">
        <v>3.636</v>
      </c>
      <c r="I257" s="242"/>
      <c r="J257" s="243">
        <f>ROUND(I257*H257,2)</f>
        <v>0</v>
      </c>
      <c r="K257" s="244"/>
      <c r="L257" s="245"/>
      <c r="M257" s="246" t="s">
        <v>1</v>
      </c>
      <c r="N257" s="247" t="s">
        <v>41</v>
      </c>
      <c r="O257" s="88"/>
      <c r="P257" s="226">
        <f>O257*H257</f>
        <v>0</v>
      </c>
      <c r="Q257" s="226">
        <v>0.0021</v>
      </c>
      <c r="R257" s="226">
        <f>Q257*H257</f>
        <v>0.0076356</v>
      </c>
      <c r="S257" s="226">
        <v>0</v>
      </c>
      <c r="T257" s="227">
        <f>S257*H257</f>
        <v>0</v>
      </c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R257" s="228" t="s">
        <v>307</v>
      </c>
      <c r="AT257" s="228" t="s">
        <v>353</v>
      </c>
      <c r="AU257" s="228" t="s">
        <v>86</v>
      </c>
      <c r="AY257" s="14" t="s">
        <v>145</v>
      </c>
      <c r="BE257" s="229">
        <f>IF(N257="základní",J257,0)</f>
        <v>0</v>
      </c>
      <c r="BF257" s="229">
        <f>IF(N257="snížená",J257,0)</f>
        <v>0</v>
      </c>
      <c r="BG257" s="229">
        <f>IF(N257="zákl. přenesená",J257,0)</f>
        <v>0</v>
      </c>
      <c r="BH257" s="229">
        <f>IF(N257="sníž. přenesená",J257,0)</f>
        <v>0</v>
      </c>
      <c r="BI257" s="229">
        <f>IF(N257="nulová",J257,0)</f>
        <v>0</v>
      </c>
      <c r="BJ257" s="14" t="s">
        <v>84</v>
      </c>
      <c r="BK257" s="229">
        <f>ROUND(I257*H257,2)</f>
        <v>0</v>
      </c>
      <c r="BL257" s="14" t="s">
        <v>228</v>
      </c>
      <c r="BM257" s="228" t="s">
        <v>356</v>
      </c>
    </row>
    <row r="258" spans="1:47" s="2" customFormat="1" ht="12">
      <c r="A258" s="35"/>
      <c r="B258" s="36"/>
      <c r="C258" s="37"/>
      <c r="D258" s="230" t="s">
        <v>153</v>
      </c>
      <c r="E258" s="37"/>
      <c r="F258" s="231" t="s">
        <v>355</v>
      </c>
      <c r="G258" s="37"/>
      <c r="H258" s="37"/>
      <c r="I258" s="232"/>
      <c r="J258" s="37"/>
      <c r="K258" s="37"/>
      <c r="L258" s="41"/>
      <c r="M258" s="233"/>
      <c r="N258" s="234"/>
      <c r="O258" s="88"/>
      <c r="P258" s="88"/>
      <c r="Q258" s="88"/>
      <c r="R258" s="88"/>
      <c r="S258" s="88"/>
      <c r="T258" s="89"/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T258" s="14" t="s">
        <v>153</v>
      </c>
      <c r="AU258" s="14" t="s">
        <v>86</v>
      </c>
    </row>
    <row r="259" spans="1:65" s="2" customFormat="1" ht="24.15" customHeight="1">
      <c r="A259" s="35"/>
      <c r="B259" s="36"/>
      <c r="C259" s="216" t="s">
        <v>357</v>
      </c>
      <c r="D259" s="216" t="s">
        <v>147</v>
      </c>
      <c r="E259" s="217" t="s">
        <v>358</v>
      </c>
      <c r="F259" s="218" t="s">
        <v>359</v>
      </c>
      <c r="G259" s="219" t="s">
        <v>175</v>
      </c>
      <c r="H259" s="220">
        <v>12</v>
      </c>
      <c r="I259" s="221"/>
      <c r="J259" s="222">
        <f>ROUND(I259*H259,2)</f>
        <v>0</v>
      </c>
      <c r="K259" s="223"/>
      <c r="L259" s="41"/>
      <c r="M259" s="224" t="s">
        <v>1</v>
      </c>
      <c r="N259" s="225" t="s">
        <v>41</v>
      </c>
      <c r="O259" s="88"/>
      <c r="P259" s="226">
        <f>O259*H259</f>
        <v>0</v>
      </c>
      <c r="Q259" s="226">
        <v>0.00021</v>
      </c>
      <c r="R259" s="226">
        <f>Q259*H259</f>
        <v>0.00252</v>
      </c>
      <c r="S259" s="226">
        <v>0</v>
      </c>
      <c r="T259" s="227">
        <f>S259*H259</f>
        <v>0</v>
      </c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R259" s="228" t="s">
        <v>228</v>
      </c>
      <c r="AT259" s="228" t="s">
        <v>147</v>
      </c>
      <c r="AU259" s="228" t="s">
        <v>86</v>
      </c>
      <c r="AY259" s="14" t="s">
        <v>145</v>
      </c>
      <c r="BE259" s="229">
        <f>IF(N259="základní",J259,0)</f>
        <v>0</v>
      </c>
      <c r="BF259" s="229">
        <f>IF(N259="snížená",J259,0)</f>
        <v>0</v>
      </c>
      <c r="BG259" s="229">
        <f>IF(N259="zákl. přenesená",J259,0)</f>
        <v>0</v>
      </c>
      <c r="BH259" s="229">
        <f>IF(N259="sníž. přenesená",J259,0)</f>
        <v>0</v>
      </c>
      <c r="BI259" s="229">
        <f>IF(N259="nulová",J259,0)</f>
        <v>0</v>
      </c>
      <c r="BJ259" s="14" t="s">
        <v>84</v>
      </c>
      <c r="BK259" s="229">
        <f>ROUND(I259*H259,2)</f>
        <v>0</v>
      </c>
      <c r="BL259" s="14" t="s">
        <v>228</v>
      </c>
      <c r="BM259" s="228" t="s">
        <v>360</v>
      </c>
    </row>
    <row r="260" spans="1:47" s="2" customFormat="1" ht="12">
      <c r="A260" s="35"/>
      <c r="B260" s="36"/>
      <c r="C260" s="37"/>
      <c r="D260" s="230" t="s">
        <v>153</v>
      </c>
      <c r="E260" s="37"/>
      <c r="F260" s="231" t="s">
        <v>359</v>
      </c>
      <c r="G260" s="37"/>
      <c r="H260" s="37"/>
      <c r="I260" s="232"/>
      <c r="J260" s="37"/>
      <c r="K260" s="37"/>
      <c r="L260" s="41"/>
      <c r="M260" s="233"/>
      <c r="N260" s="234"/>
      <c r="O260" s="88"/>
      <c r="P260" s="88"/>
      <c r="Q260" s="88"/>
      <c r="R260" s="88"/>
      <c r="S260" s="88"/>
      <c r="T260" s="89"/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T260" s="14" t="s">
        <v>153</v>
      </c>
      <c r="AU260" s="14" t="s">
        <v>86</v>
      </c>
    </row>
    <row r="261" spans="1:47" s="2" customFormat="1" ht="12">
      <c r="A261" s="35"/>
      <c r="B261" s="36"/>
      <c r="C261" s="37"/>
      <c r="D261" s="235" t="s">
        <v>154</v>
      </c>
      <c r="E261" s="37"/>
      <c r="F261" s="236" t="s">
        <v>361</v>
      </c>
      <c r="G261" s="37"/>
      <c r="H261" s="37"/>
      <c r="I261" s="232"/>
      <c r="J261" s="37"/>
      <c r="K261" s="37"/>
      <c r="L261" s="41"/>
      <c r="M261" s="233"/>
      <c r="N261" s="234"/>
      <c r="O261" s="88"/>
      <c r="P261" s="88"/>
      <c r="Q261" s="88"/>
      <c r="R261" s="88"/>
      <c r="S261" s="88"/>
      <c r="T261" s="89"/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T261" s="14" t="s">
        <v>154</v>
      </c>
      <c r="AU261" s="14" t="s">
        <v>86</v>
      </c>
    </row>
    <row r="262" spans="1:65" s="2" customFormat="1" ht="24.15" customHeight="1">
      <c r="A262" s="35"/>
      <c r="B262" s="36"/>
      <c r="C262" s="216" t="s">
        <v>362</v>
      </c>
      <c r="D262" s="216" t="s">
        <v>147</v>
      </c>
      <c r="E262" s="217" t="s">
        <v>363</v>
      </c>
      <c r="F262" s="218" t="s">
        <v>364</v>
      </c>
      <c r="G262" s="219" t="s">
        <v>158</v>
      </c>
      <c r="H262" s="220">
        <v>0.72</v>
      </c>
      <c r="I262" s="221"/>
      <c r="J262" s="222">
        <f>ROUND(I262*H262,2)</f>
        <v>0</v>
      </c>
      <c r="K262" s="223"/>
      <c r="L262" s="41"/>
      <c r="M262" s="224" t="s">
        <v>1</v>
      </c>
      <c r="N262" s="225" t="s">
        <v>41</v>
      </c>
      <c r="O262" s="88"/>
      <c r="P262" s="226">
        <f>O262*H262</f>
        <v>0</v>
      </c>
      <c r="Q262" s="226">
        <v>0</v>
      </c>
      <c r="R262" s="226">
        <f>Q262*H262</f>
        <v>0</v>
      </c>
      <c r="S262" s="226">
        <v>0</v>
      </c>
      <c r="T262" s="227">
        <f>S262*H262</f>
        <v>0</v>
      </c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R262" s="228" t="s">
        <v>228</v>
      </c>
      <c r="AT262" s="228" t="s">
        <v>147</v>
      </c>
      <c r="AU262" s="228" t="s">
        <v>86</v>
      </c>
      <c r="AY262" s="14" t="s">
        <v>145</v>
      </c>
      <c r="BE262" s="229">
        <f>IF(N262="základní",J262,0)</f>
        <v>0</v>
      </c>
      <c r="BF262" s="229">
        <f>IF(N262="snížená",J262,0)</f>
        <v>0</v>
      </c>
      <c r="BG262" s="229">
        <f>IF(N262="zákl. přenesená",J262,0)</f>
        <v>0</v>
      </c>
      <c r="BH262" s="229">
        <f>IF(N262="sníž. přenesená",J262,0)</f>
        <v>0</v>
      </c>
      <c r="BI262" s="229">
        <f>IF(N262="nulová",J262,0)</f>
        <v>0</v>
      </c>
      <c r="BJ262" s="14" t="s">
        <v>84</v>
      </c>
      <c r="BK262" s="229">
        <f>ROUND(I262*H262,2)</f>
        <v>0</v>
      </c>
      <c r="BL262" s="14" t="s">
        <v>228</v>
      </c>
      <c r="BM262" s="228" t="s">
        <v>365</v>
      </c>
    </row>
    <row r="263" spans="1:47" s="2" customFormat="1" ht="12">
      <c r="A263" s="35"/>
      <c r="B263" s="36"/>
      <c r="C263" s="37"/>
      <c r="D263" s="230" t="s">
        <v>153</v>
      </c>
      <c r="E263" s="37"/>
      <c r="F263" s="231" t="s">
        <v>364</v>
      </c>
      <c r="G263" s="37"/>
      <c r="H263" s="37"/>
      <c r="I263" s="232"/>
      <c r="J263" s="37"/>
      <c r="K263" s="37"/>
      <c r="L263" s="41"/>
      <c r="M263" s="233"/>
      <c r="N263" s="234"/>
      <c r="O263" s="88"/>
      <c r="P263" s="88"/>
      <c r="Q263" s="88"/>
      <c r="R263" s="88"/>
      <c r="S263" s="88"/>
      <c r="T263" s="89"/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T263" s="14" t="s">
        <v>153</v>
      </c>
      <c r="AU263" s="14" t="s">
        <v>86</v>
      </c>
    </row>
    <row r="264" spans="1:47" s="2" customFormat="1" ht="12">
      <c r="A264" s="35"/>
      <c r="B264" s="36"/>
      <c r="C264" s="37"/>
      <c r="D264" s="235" t="s">
        <v>154</v>
      </c>
      <c r="E264" s="37"/>
      <c r="F264" s="236" t="s">
        <v>366</v>
      </c>
      <c r="G264" s="37"/>
      <c r="H264" s="37"/>
      <c r="I264" s="232"/>
      <c r="J264" s="37"/>
      <c r="K264" s="37"/>
      <c r="L264" s="41"/>
      <c r="M264" s="233"/>
      <c r="N264" s="234"/>
      <c r="O264" s="88"/>
      <c r="P264" s="88"/>
      <c r="Q264" s="88"/>
      <c r="R264" s="88"/>
      <c r="S264" s="88"/>
      <c r="T264" s="89"/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T264" s="14" t="s">
        <v>154</v>
      </c>
      <c r="AU264" s="14" t="s">
        <v>86</v>
      </c>
    </row>
    <row r="265" spans="1:65" s="2" customFormat="1" ht="24.15" customHeight="1">
      <c r="A265" s="35"/>
      <c r="B265" s="36"/>
      <c r="C265" s="216" t="s">
        <v>367</v>
      </c>
      <c r="D265" s="216" t="s">
        <v>147</v>
      </c>
      <c r="E265" s="217" t="s">
        <v>368</v>
      </c>
      <c r="F265" s="218" t="s">
        <v>369</v>
      </c>
      <c r="G265" s="219" t="s">
        <v>158</v>
      </c>
      <c r="H265" s="220">
        <v>2.484</v>
      </c>
      <c r="I265" s="221"/>
      <c r="J265" s="222">
        <f>ROUND(I265*H265,2)</f>
        <v>0</v>
      </c>
      <c r="K265" s="223"/>
      <c r="L265" s="41"/>
      <c r="M265" s="224" t="s">
        <v>1</v>
      </c>
      <c r="N265" s="225" t="s">
        <v>41</v>
      </c>
      <c r="O265" s="88"/>
      <c r="P265" s="226">
        <f>O265*H265</f>
        <v>0</v>
      </c>
      <c r="Q265" s="226">
        <v>0.00013</v>
      </c>
      <c r="R265" s="226">
        <f>Q265*H265</f>
        <v>0.00032292</v>
      </c>
      <c r="S265" s="226">
        <v>0</v>
      </c>
      <c r="T265" s="227">
        <f>S265*H265</f>
        <v>0</v>
      </c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R265" s="228" t="s">
        <v>228</v>
      </c>
      <c r="AT265" s="228" t="s">
        <v>147</v>
      </c>
      <c r="AU265" s="228" t="s">
        <v>86</v>
      </c>
      <c r="AY265" s="14" t="s">
        <v>145</v>
      </c>
      <c r="BE265" s="229">
        <f>IF(N265="základní",J265,0)</f>
        <v>0</v>
      </c>
      <c r="BF265" s="229">
        <f>IF(N265="snížená",J265,0)</f>
        <v>0</v>
      </c>
      <c r="BG265" s="229">
        <f>IF(N265="zákl. přenesená",J265,0)</f>
        <v>0</v>
      </c>
      <c r="BH265" s="229">
        <f>IF(N265="sníž. přenesená",J265,0)</f>
        <v>0</v>
      </c>
      <c r="BI265" s="229">
        <f>IF(N265="nulová",J265,0)</f>
        <v>0</v>
      </c>
      <c r="BJ265" s="14" t="s">
        <v>84</v>
      </c>
      <c r="BK265" s="229">
        <f>ROUND(I265*H265,2)</f>
        <v>0</v>
      </c>
      <c r="BL265" s="14" t="s">
        <v>228</v>
      </c>
      <c r="BM265" s="228" t="s">
        <v>370</v>
      </c>
    </row>
    <row r="266" spans="1:47" s="2" customFormat="1" ht="12">
      <c r="A266" s="35"/>
      <c r="B266" s="36"/>
      <c r="C266" s="37"/>
      <c r="D266" s="230" t="s">
        <v>153</v>
      </c>
      <c r="E266" s="37"/>
      <c r="F266" s="231" t="s">
        <v>369</v>
      </c>
      <c r="G266" s="37"/>
      <c r="H266" s="37"/>
      <c r="I266" s="232"/>
      <c r="J266" s="37"/>
      <c r="K266" s="37"/>
      <c r="L266" s="41"/>
      <c r="M266" s="233"/>
      <c r="N266" s="234"/>
      <c r="O266" s="88"/>
      <c r="P266" s="88"/>
      <c r="Q266" s="88"/>
      <c r="R266" s="88"/>
      <c r="S266" s="88"/>
      <c r="T266" s="89"/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T266" s="14" t="s">
        <v>153</v>
      </c>
      <c r="AU266" s="14" t="s">
        <v>86</v>
      </c>
    </row>
    <row r="267" spans="1:47" s="2" customFormat="1" ht="12">
      <c r="A267" s="35"/>
      <c r="B267" s="36"/>
      <c r="C267" s="37"/>
      <c r="D267" s="235" t="s">
        <v>154</v>
      </c>
      <c r="E267" s="37"/>
      <c r="F267" s="236" t="s">
        <v>371</v>
      </c>
      <c r="G267" s="37"/>
      <c r="H267" s="37"/>
      <c r="I267" s="232"/>
      <c r="J267" s="37"/>
      <c r="K267" s="37"/>
      <c r="L267" s="41"/>
      <c r="M267" s="233"/>
      <c r="N267" s="234"/>
      <c r="O267" s="88"/>
      <c r="P267" s="88"/>
      <c r="Q267" s="88"/>
      <c r="R267" s="88"/>
      <c r="S267" s="88"/>
      <c r="T267" s="89"/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T267" s="14" t="s">
        <v>154</v>
      </c>
      <c r="AU267" s="14" t="s">
        <v>86</v>
      </c>
    </row>
    <row r="268" spans="1:65" s="2" customFormat="1" ht="24.15" customHeight="1">
      <c r="A268" s="35"/>
      <c r="B268" s="36"/>
      <c r="C268" s="216" t="s">
        <v>372</v>
      </c>
      <c r="D268" s="216" t="s">
        <v>147</v>
      </c>
      <c r="E268" s="217" t="s">
        <v>373</v>
      </c>
      <c r="F268" s="218" t="s">
        <v>374</v>
      </c>
      <c r="G268" s="219" t="s">
        <v>158</v>
      </c>
      <c r="H268" s="220">
        <v>9.5</v>
      </c>
      <c r="I268" s="221"/>
      <c r="J268" s="222">
        <f>ROUND(I268*H268,2)</f>
        <v>0</v>
      </c>
      <c r="K268" s="223"/>
      <c r="L268" s="41"/>
      <c r="M268" s="224" t="s">
        <v>1</v>
      </c>
      <c r="N268" s="225" t="s">
        <v>41</v>
      </c>
      <c r="O268" s="88"/>
      <c r="P268" s="226">
        <f>O268*H268</f>
        <v>0</v>
      </c>
      <c r="Q268" s="226">
        <v>0</v>
      </c>
      <c r="R268" s="226">
        <f>Q268*H268</f>
        <v>0</v>
      </c>
      <c r="S268" s="226">
        <v>0</v>
      </c>
      <c r="T268" s="227">
        <f>S268*H268</f>
        <v>0</v>
      </c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R268" s="228" t="s">
        <v>228</v>
      </c>
      <c r="AT268" s="228" t="s">
        <v>147</v>
      </c>
      <c r="AU268" s="228" t="s">
        <v>86</v>
      </c>
      <c r="AY268" s="14" t="s">
        <v>145</v>
      </c>
      <c r="BE268" s="229">
        <f>IF(N268="základní",J268,0)</f>
        <v>0</v>
      </c>
      <c r="BF268" s="229">
        <f>IF(N268="snížená",J268,0)</f>
        <v>0</v>
      </c>
      <c r="BG268" s="229">
        <f>IF(N268="zákl. přenesená",J268,0)</f>
        <v>0</v>
      </c>
      <c r="BH268" s="229">
        <f>IF(N268="sníž. přenesená",J268,0)</f>
        <v>0</v>
      </c>
      <c r="BI268" s="229">
        <f>IF(N268="nulová",J268,0)</f>
        <v>0</v>
      </c>
      <c r="BJ268" s="14" t="s">
        <v>84</v>
      </c>
      <c r="BK268" s="229">
        <f>ROUND(I268*H268,2)</f>
        <v>0</v>
      </c>
      <c r="BL268" s="14" t="s">
        <v>228</v>
      </c>
      <c r="BM268" s="228" t="s">
        <v>375</v>
      </c>
    </row>
    <row r="269" spans="1:47" s="2" customFormat="1" ht="12">
      <c r="A269" s="35"/>
      <c r="B269" s="36"/>
      <c r="C269" s="37"/>
      <c r="D269" s="230" t="s">
        <v>153</v>
      </c>
      <c r="E269" s="37"/>
      <c r="F269" s="231" t="s">
        <v>374</v>
      </c>
      <c r="G269" s="37"/>
      <c r="H269" s="37"/>
      <c r="I269" s="232"/>
      <c r="J269" s="37"/>
      <c r="K269" s="37"/>
      <c r="L269" s="41"/>
      <c r="M269" s="233"/>
      <c r="N269" s="234"/>
      <c r="O269" s="88"/>
      <c r="P269" s="88"/>
      <c r="Q269" s="88"/>
      <c r="R269" s="88"/>
      <c r="S269" s="88"/>
      <c r="T269" s="89"/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T269" s="14" t="s">
        <v>153</v>
      </c>
      <c r="AU269" s="14" t="s">
        <v>86</v>
      </c>
    </row>
    <row r="270" spans="1:47" s="2" customFormat="1" ht="12">
      <c r="A270" s="35"/>
      <c r="B270" s="36"/>
      <c r="C270" s="37"/>
      <c r="D270" s="235" t="s">
        <v>154</v>
      </c>
      <c r="E270" s="37"/>
      <c r="F270" s="236" t="s">
        <v>376</v>
      </c>
      <c r="G270" s="37"/>
      <c r="H270" s="37"/>
      <c r="I270" s="232"/>
      <c r="J270" s="37"/>
      <c r="K270" s="37"/>
      <c r="L270" s="41"/>
      <c r="M270" s="233"/>
      <c r="N270" s="234"/>
      <c r="O270" s="88"/>
      <c r="P270" s="88"/>
      <c r="Q270" s="88"/>
      <c r="R270" s="88"/>
      <c r="S270" s="88"/>
      <c r="T270" s="89"/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T270" s="14" t="s">
        <v>154</v>
      </c>
      <c r="AU270" s="14" t="s">
        <v>86</v>
      </c>
    </row>
    <row r="271" spans="1:65" s="2" customFormat="1" ht="24.15" customHeight="1">
      <c r="A271" s="35"/>
      <c r="B271" s="36"/>
      <c r="C271" s="216" t="s">
        <v>377</v>
      </c>
      <c r="D271" s="216" t="s">
        <v>147</v>
      </c>
      <c r="E271" s="217" t="s">
        <v>378</v>
      </c>
      <c r="F271" s="218" t="s">
        <v>379</v>
      </c>
      <c r="G271" s="219" t="s">
        <v>168</v>
      </c>
      <c r="H271" s="220">
        <v>0.011</v>
      </c>
      <c r="I271" s="221"/>
      <c r="J271" s="222">
        <f>ROUND(I271*H271,2)</f>
        <v>0</v>
      </c>
      <c r="K271" s="223"/>
      <c r="L271" s="41"/>
      <c r="M271" s="224" t="s">
        <v>1</v>
      </c>
      <c r="N271" s="225" t="s">
        <v>41</v>
      </c>
      <c r="O271" s="88"/>
      <c r="P271" s="226">
        <f>O271*H271</f>
        <v>0</v>
      </c>
      <c r="Q271" s="226">
        <v>0</v>
      </c>
      <c r="R271" s="226">
        <f>Q271*H271</f>
        <v>0</v>
      </c>
      <c r="S271" s="226">
        <v>0</v>
      </c>
      <c r="T271" s="227">
        <f>S271*H271</f>
        <v>0</v>
      </c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R271" s="228" t="s">
        <v>228</v>
      </c>
      <c r="AT271" s="228" t="s">
        <v>147</v>
      </c>
      <c r="AU271" s="228" t="s">
        <v>86</v>
      </c>
      <c r="AY271" s="14" t="s">
        <v>145</v>
      </c>
      <c r="BE271" s="229">
        <f>IF(N271="základní",J271,0)</f>
        <v>0</v>
      </c>
      <c r="BF271" s="229">
        <f>IF(N271="snížená",J271,0)</f>
        <v>0</v>
      </c>
      <c r="BG271" s="229">
        <f>IF(N271="zákl. přenesená",J271,0)</f>
        <v>0</v>
      </c>
      <c r="BH271" s="229">
        <f>IF(N271="sníž. přenesená",J271,0)</f>
        <v>0</v>
      </c>
      <c r="BI271" s="229">
        <f>IF(N271="nulová",J271,0)</f>
        <v>0</v>
      </c>
      <c r="BJ271" s="14" t="s">
        <v>84</v>
      </c>
      <c r="BK271" s="229">
        <f>ROUND(I271*H271,2)</f>
        <v>0</v>
      </c>
      <c r="BL271" s="14" t="s">
        <v>228</v>
      </c>
      <c r="BM271" s="228" t="s">
        <v>380</v>
      </c>
    </row>
    <row r="272" spans="1:47" s="2" customFormat="1" ht="12">
      <c r="A272" s="35"/>
      <c r="B272" s="36"/>
      <c r="C272" s="37"/>
      <c r="D272" s="230" t="s">
        <v>153</v>
      </c>
      <c r="E272" s="37"/>
      <c r="F272" s="231" t="s">
        <v>379</v>
      </c>
      <c r="G272" s="37"/>
      <c r="H272" s="37"/>
      <c r="I272" s="232"/>
      <c r="J272" s="37"/>
      <c r="K272" s="37"/>
      <c r="L272" s="41"/>
      <c r="M272" s="233"/>
      <c r="N272" s="234"/>
      <c r="O272" s="88"/>
      <c r="P272" s="88"/>
      <c r="Q272" s="88"/>
      <c r="R272" s="88"/>
      <c r="S272" s="88"/>
      <c r="T272" s="89"/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T272" s="14" t="s">
        <v>153</v>
      </c>
      <c r="AU272" s="14" t="s">
        <v>86</v>
      </c>
    </row>
    <row r="273" spans="1:47" s="2" customFormat="1" ht="12">
      <c r="A273" s="35"/>
      <c r="B273" s="36"/>
      <c r="C273" s="37"/>
      <c r="D273" s="235" t="s">
        <v>154</v>
      </c>
      <c r="E273" s="37"/>
      <c r="F273" s="236" t="s">
        <v>381</v>
      </c>
      <c r="G273" s="37"/>
      <c r="H273" s="37"/>
      <c r="I273" s="232"/>
      <c r="J273" s="37"/>
      <c r="K273" s="37"/>
      <c r="L273" s="41"/>
      <c r="M273" s="233"/>
      <c r="N273" s="234"/>
      <c r="O273" s="88"/>
      <c r="P273" s="88"/>
      <c r="Q273" s="88"/>
      <c r="R273" s="88"/>
      <c r="S273" s="88"/>
      <c r="T273" s="89"/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T273" s="14" t="s">
        <v>154</v>
      </c>
      <c r="AU273" s="14" t="s">
        <v>86</v>
      </c>
    </row>
    <row r="274" spans="1:65" s="2" customFormat="1" ht="24.15" customHeight="1">
      <c r="A274" s="35"/>
      <c r="B274" s="36"/>
      <c r="C274" s="216" t="s">
        <v>382</v>
      </c>
      <c r="D274" s="216" t="s">
        <v>147</v>
      </c>
      <c r="E274" s="217" t="s">
        <v>383</v>
      </c>
      <c r="F274" s="218" t="s">
        <v>384</v>
      </c>
      <c r="G274" s="219" t="s">
        <v>168</v>
      </c>
      <c r="H274" s="220">
        <v>0.011</v>
      </c>
      <c r="I274" s="221"/>
      <c r="J274" s="222">
        <f>ROUND(I274*H274,2)</f>
        <v>0</v>
      </c>
      <c r="K274" s="223"/>
      <c r="L274" s="41"/>
      <c r="M274" s="224" t="s">
        <v>1</v>
      </c>
      <c r="N274" s="225" t="s">
        <v>41</v>
      </c>
      <c r="O274" s="88"/>
      <c r="P274" s="226">
        <f>O274*H274</f>
        <v>0</v>
      </c>
      <c r="Q274" s="226">
        <v>0</v>
      </c>
      <c r="R274" s="226">
        <f>Q274*H274</f>
        <v>0</v>
      </c>
      <c r="S274" s="226">
        <v>0</v>
      </c>
      <c r="T274" s="227">
        <f>S274*H274</f>
        <v>0</v>
      </c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R274" s="228" t="s">
        <v>228</v>
      </c>
      <c r="AT274" s="228" t="s">
        <v>147</v>
      </c>
      <c r="AU274" s="228" t="s">
        <v>86</v>
      </c>
      <c r="AY274" s="14" t="s">
        <v>145</v>
      </c>
      <c r="BE274" s="229">
        <f>IF(N274="základní",J274,0)</f>
        <v>0</v>
      </c>
      <c r="BF274" s="229">
        <f>IF(N274="snížená",J274,0)</f>
        <v>0</v>
      </c>
      <c r="BG274" s="229">
        <f>IF(N274="zákl. přenesená",J274,0)</f>
        <v>0</v>
      </c>
      <c r="BH274" s="229">
        <f>IF(N274="sníž. přenesená",J274,0)</f>
        <v>0</v>
      </c>
      <c r="BI274" s="229">
        <f>IF(N274="nulová",J274,0)</f>
        <v>0</v>
      </c>
      <c r="BJ274" s="14" t="s">
        <v>84</v>
      </c>
      <c r="BK274" s="229">
        <f>ROUND(I274*H274,2)</f>
        <v>0</v>
      </c>
      <c r="BL274" s="14" t="s">
        <v>228</v>
      </c>
      <c r="BM274" s="228" t="s">
        <v>385</v>
      </c>
    </row>
    <row r="275" spans="1:47" s="2" customFormat="1" ht="12">
      <c r="A275" s="35"/>
      <c r="B275" s="36"/>
      <c r="C275" s="37"/>
      <c r="D275" s="230" t="s">
        <v>153</v>
      </c>
      <c r="E275" s="37"/>
      <c r="F275" s="231" t="s">
        <v>384</v>
      </c>
      <c r="G275" s="37"/>
      <c r="H275" s="37"/>
      <c r="I275" s="232"/>
      <c r="J275" s="37"/>
      <c r="K275" s="37"/>
      <c r="L275" s="41"/>
      <c r="M275" s="233"/>
      <c r="N275" s="234"/>
      <c r="O275" s="88"/>
      <c r="P275" s="88"/>
      <c r="Q275" s="88"/>
      <c r="R275" s="88"/>
      <c r="S275" s="88"/>
      <c r="T275" s="89"/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T275" s="14" t="s">
        <v>153</v>
      </c>
      <c r="AU275" s="14" t="s">
        <v>86</v>
      </c>
    </row>
    <row r="276" spans="1:47" s="2" customFormat="1" ht="12">
      <c r="A276" s="35"/>
      <c r="B276" s="36"/>
      <c r="C276" s="37"/>
      <c r="D276" s="235" t="s">
        <v>154</v>
      </c>
      <c r="E276" s="37"/>
      <c r="F276" s="236" t="s">
        <v>386</v>
      </c>
      <c r="G276" s="37"/>
      <c r="H276" s="37"/>
      <c r="I276" s="232"/>
      <c r="J276" s="37"/>
      <c r="K276" s="37"/>
      <c r="L276" s="41"/>
      <c r="M276" s="233"/>
      <c r="N276" s="234"/>
      <c r="O276" s="88"/>
      <c r="P276" s="88"/>
      <c r="Q276" s="88"/>
      <c r="R276" s="88"/>
      <c r="S276" s="88"/>
      <c r="T276" s="89"/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T276" s="14" t="s">
        <v>154</v>
      </c>
      <c r="AU276" s="14" t="s">
        <v>86</v>
      </c>
    </row>
    <row r="277" spans="1:63" s="12" customFormat="1" ht="22.8" customHeight="1">
      <c r="A277" s="12"/>
      <c r="B277" s="200"/>
      <c r="C277" s="201"/>
      <c r="D277" s="202" t="s">
        <v>75</v>
      </c>
      <c r="E277" s="214" t="s">
        <v>387</v>
      </c>
      <c r="F277" s="214" t="s">
        <v>388</v>
      </c>
      <c r="G277" s="201"/>
      <c r="H277" s="201"/>
      <c r="I277" s="204"/>
      <c r="J277" s="215">
        <f>BK277</f>
        <v>0</v>
      </c>
      <c r="K277" s="201"/>
      <c r="L277" s="206"/>
      <c r="M277" s="207"/>
      <c r="N277" s="208"/>
      <c r="O277" s="208"/>
      <c r="P277" s="209">
        <f>SUM(P278:P308)</f>
        <v>0</v>
      </c>
      <c r="Q277" s="208"/>
      <c r="R277" s="209">
        <f>SUM(R278:R308)</f>
        <v>0.38747144</v>
      </c>
      <c r="S277" s="208"/>
      <c r="T277" s="210">
        <f>SUM(T278:T308)</f>
        <v>0.0088</v>
      </c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R277" s="211" t="s">
        <v>86</v>
      </c>
      <c r="AT277" s="212" t="s">
        <v>75</v>
      </c>
      <c r="AU277" s="212" t="s">
        <v>84</v>
      </c>
      <c r="AY277" s="211" t="s">
        <v>145</v>
      </c>
      <c r="BK277" s="213">
        <f>SUM(BK278:BK308)</f>
        <v>0</v>
      </c>
    </row>
    <row r="278" spans="1:65" s="2" customFormat="1" ht="24.15" customHeight="1">
      <c r="A278" s="35"/>
      <c r="B278" s="36"/>
      <c r="C278" s="216" t="s">
        <v>389</v>
      </c>
      <c r="D278" s="216" t="s">
        <v>147</v>
      </c>
      <c r="E278" s="217" t="s">
        <v>390</v>
      </c>
      <c r="F278" s="218" t="s">
        <v>391</v>
      </c>
      <c r="G278" s="219" t="s">
        <v>158</v>
      </c>
      <c r="H278" s="220">
        <v>0.672</v>
      </c>
      <c r="I278" s="221"/>
      <c r="J278" s="222">
        <f>ROUND(I278*H278,2)</f>
        <v>0</v>
      </c>
      <c r="K278" s="223"/>
      <c r="L278" s="41"/>
      <c r="M278" s="224" t="s">
        <v>1</v>
      </c>
      <c r="N278" s="225" t="s">
        <v>41</v>
      </c>
      <c r="O278" s="88"/>
      <c r="P278" s="226">
        <f>O278*H278</f>
        <v>0</v>
      </c>
      <c r="Q278" s="226">
        <v>0</v>
      </c>
      <c r="R278" s="226">
        <f>Q278*H278</f>
        <v>0</v>
      </c>
      <c r="S278" s="226">
        <v>0</v>
      </c>
      <c r="T278" s="227">
        <f>S278*H278</f>
        <v>0</v>
      </c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R278" s="228" t="s">
        <v>228</v>
      </c>
      <c r="AT278" s="228" t="s">
        <v>147</v>
      </c>
      <c r="AU278" s="228" t="s">
        <v>86</v>
      </c>
      <c r="AY278" s="14" t="s">
        <v>145</v>
      </c>
      <c r="BE278" s="229">
        <f>IF(N278="základní",J278,0)</f>
        <v>0</v>
      </c>
      <c r="BF278" s="229">
        <f>IF(N278="snížená",J278,0)</f>
        <v>0</v>
      </c>
      <c r="BG278" s="229">
        <f>IF(N278="zákl. přenesená",J278,0)</f>
        <v>0</v>
      </c>
      <c r="BH278" s="229">
        <f>IF(N278="sníž. přenesená",J278,0)</f>
        <v>0</v>
      </c>
      <c r="BI278" s="229">
        <f>IF(N278="nulová",J278,0)</f>
        <v>0</v>
      </c>
      <c r="BJ278" s="14" t="s">
        <v>84</v>
      </c>
      <c r="BK278" s="229">
        <f>ROUND(I278*H278,2)</f>
        <v>0</v>
      </c>
      <c r="BL278" s="14" t="s">
        <v>228</v>
      </c>
      <c r="BM278" s="228" t="s">
        <v>392</v>
      </c>
    </row>
    <row r="279" spans="1:47" s="2" customFormat="1" ht="12">
      <c r="A279" s="35"/>
      <c r="B279" s="36"/>
      <c r="C279" s="37"/>
      <c r="D279" s="230" t="s">
        <v>153</v>
      </c>
      <c r="E279" s="37"/>
      <c r="F279" s="231" t="s">
        <v>391</v>
      </c>
      <c r="G279" s="37"/>
      <c r="H279" s="37"/>
      <c r="I279" s="232"/>
      <c r="J279" s="37"/>
      <c r="K279" s="37"/>
      <c r="L279" s="41"/>
      <c r="M279" s="233"/>
      <c r="N279" s="234"/>
      <c r="O279" s="88"/>
      <c r="P279" s="88"/>
      <c r="Q279" s="88"/>
      <c r="R279" s="88"/>
      <c r="S279" s="88"/>
      <c r="T279" s="89"/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T279" s="14" t="s">
        <v>153</v>
      </c>
      <c r="AU279" s="14" t="s">
        <v>86</v>
      </c>
    </row>
    <row r="280" spans="1:47" s="2" customFormat="1" ht="12">
      <c r="A280" s="35"/>
      <c r="B280" s="36"/>
      <c r="C280" s="37"/>
      <c r="D280" s="235" t="s">
        <v>154</v>
      </c>
      <c r="E280" s="37"/>
      <c r="F280" s="236" t="s">
        <v>393</v>
      </c>
      <c r="G280" s="37"/>
      <c r="H280" s="37"/>
      <c r="I280" s="232"/>
      <c r="J280" s="37"/>
      <c r="K280" s="37"/>
      <c r="L280" s="41"/>
      <c r="M280" s="233"/>
      <c r="N280" s="234"/>
      <c r="O280" s="88"/>
      <c r="P280" s="88"/>
      <c r="Q280" s="88"/>
      <c r="R280" s="88"/>
      <c r="S280" s="88"/>
      <c r="T280" s="89"/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T280" s="14" t="s">
        <v>154</v>
      </c>
      <c r="AU280" s="14" t="s">
        <v>86</v>
      </c>
    </row>
    <row r="281" spans="1:65" s="2" customFormat="1" ht="21.75" customHeight="1">
      <c r="A281" s="35"/>
      <c r="B281" s="36"/>
      <c r="C281" s="216" t="s">
        <v>394</v>
      </c>
      <c r="D281" s="216" t="s">
        <v>147</v>
      </c>
      <c r="E281" s="217" t="s">
        <v>395</v>
      </c>
      <c r="F281" s="218" t="s">
        <v>396</v>
      </c>
      <c r="G281" s="219" t="s">
        <v>397</v>
      </c>
      <c r="H281" s="220">
        <v>2</v>
      </c>
      <c r="I281" s="221"/>
      <c r="J281" s="222">
        <f>ROUND(I281*H281,2)</f>
        <v>0</v>
      </c>
      <c r="K281" s="223"/>
      <c r="L281" s="41"/>
      <c r="M281" s="224" t="s">
        <v>1</v>
      </c>
      <c r="N281" s="225" t="s">
        <v>41</v>
      </c>
      <c r="O281" s="88"/>
      <c r="P281" s="226">
        <f>O281*H281</f>
        <v>0</v>
      </c>
      <c r="Q281" s="226">
        <v>0</v>
      </c>
      <c r="R281" s="226">
        <f>Q281*H281</f>
        <v>0</v>
      </c>
      <c r="S281" s="226">
        <v>0.0044</v>
      </c>
      <c r="T281" s="227">
        <f>S281*H281</f>
        <v>0.0088</v>
      </c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R281" s="228" t="s">
        <v>228</v>
      </c>
      <c r="AT281" s="228" t="s">
        <v>147</v>
      </c>
      <c r="AU281" s="228" t="s">
        <v>86</v>
      </c>
      <c r="AY281" s="14" t="s">
        <v>145</v>
      </c>
      <c r="BE281" s="229">
        <f>IF(N281="základní",J281,0)</f>
        <v>0</v>
      </c>
      <c r="BF281" s="229">
        <f>IF(N281="snížená",J281,0)</f>
        <v>0</v>
      </c>
      <c r="BG281" s="229">
        <f>IF(N281="zákl. přenesená",J281,0)</f>
        <v>0</v>
      </c>
      <c r="BH281" s="229">
        <f>IF(N281="sníž. přenesená",J281,0)</f>
        <v>0</v>
      </c>
      <c r="BI281" s="229">
        <f>IF(N281="nulová",J281,0)</f>
        <v>0</v>
      </c>
      <c r="BJ281" s="14" t="s">
        <v>84</v>
      </c>
      <c r="BK281" s="229">
        <f>ROUND(I281*H281,2)</f>
        <v>0</v>
      </c>
      <c r="BL281" s="14" t="s">
        <v>228</v>
      </c>
      <c r="BM281" s="228" t="s">
        <v>398</v>
      </c>
    </row>
    <row r="282" spans="1:47" s="2" customFormat="1" ht="12">
      <c r="A282" s="35"/>
      <c r="B282" s="36"/>
      <c r="C282" s="37"/>
      <c r="D282" s="230" t="s">
        <v>153</v>
      </c>
      <c r="E282" s="37"/>
      <c r="F282" s="231" t="s">
        <v>396</v>
      </c>
      <c r="G282" s="37"/>
      <c r="H282" s="37"/>
      <c r="I282" s="232"/>
      <c r="J282" s="37"/>
      <c r="K282" s="37"/>
      <c r="L282" s="41"/>
      <c r="M282" s="233"/>
      <c r="N282" s="234"/>
      <c r="O282" s="88"/>
      <c r="P282" s="88"/>
      <c r="Q282" s="88"/>
      <c r="R282" s="88"/>
      <c r="S282" s="88"/>
      <c r="T282" s="89"/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T282" s="14" t="s">
        <v>153</v>
      </c>
      <c r="AU282" s="14" t="s">
        <v>86</v>
      </c>
    </row>
    <row r="283" spans="1:65" s="2" customFormat="1" ht="16.5" customHeight="1">
      <c r="A283" s="35"/>
      <c r="B283" s="36"/>
      <c r="C283" s="216" t="s">
        <v>399</v>
      </c>
      <c r="D283" s="216" t="s">
        <v>147</v>
      </c>
      <c r="E283" s="217" t="s">
        <v>400</v>
      </c>
      <c r="F283" s="218" t="s">
        <v>401</v>
      </c>
      <c r="G283" s="219" t="s">
        <v>262</v>
      </c>
      <c r="H283" s="220">
        <v>2.1</v>
      </c>
      <c r="I283" s="221"/>
      <c r="J283" s="222">
        <f>ROUND(I283*H283,2)</f>
        <v>0</v>
      </c>
      <c r="K283" s="223"/>
      <c r="L283" s="41"/>
      <c r="M283" s="224" t="s">
        <v>1</v>
      </c>
      <c r="N283" s="225" t="s">
        <v>41</v>
      </c>
      <c r="O283" s="88"/>
      <c r="P283" s="226">
        <f>O283*H283</f>
        <v>0</v>
      </c>
      <c r="Q283" s="226">
        <v>0</v>
      </c>
      <c r="R283" s="226">
        <f>Q283*H283</f>
        <v>0</v>
      </c>
      <c r="S283" s="226">
        <v>0</v>
      </c>
      <c r="T283" s="227">
        <f>S283*H283</f>
        <v>0</v>
      </c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R283" s="228" t="s">
        <v>228</v>
      </c>
      <c r="AT283" s="228" t="s">
        <v>147</v>
      </c>
      <c r="AU283" s="228" t="s">
        <v>86</v>
      </c>
      <c r="AY283" s="14" t="s">
        <v>145</v>
      </c>
      <c r="BE283" s="229">
        <f>IF(N283="základní",J283,0)</f>
        <v>0</v>
      </c>
      <c r="BF283" s="229">
        <f>IF(N283="snížená",J283,0)</f>
        <v>0</v>
      </c>
      <c r="BG283" s="229">
        <f>IF(N283="zákl. přenesená",J283,0)</f>
        <v>0</v>
      </c>
      <c r="BH283" s="229">
        <f>IF(N283="sníž. přenesená",J283,0)</f>
        <v>0</v>
      </c>
      <c r="BI283" s="229">
        <f>IF(N283="nulová",J283,0)</f>
        <v>0</v>
      </c>
      <c r="BJ283" s="14" t="s">
        <v>84</v>
      </c>
      <c r="BK283" s="229">
        <f>ROUND(I283*H283,2)</f>
        <v>0</v>
      </c>
      <c r="BL283" s="14" t="s">
        <v>228</v>
      </c>
      <c r="BM283" s="228" t="s">
        <v>402</v>
      </c>
    </row>
    <row r="284" spans="1:47" s="2" customFormat="1" ht="12">
      <c r="A284" s="35"/>
      <c r="B284" s="36"/>
      <c r="C284" s="37"/>
      <c r="D284" s="230" t="s">
        <v>153</v>
      </c>
      <c r="E284" s="37"/>
      <c r="F284" s="231" t="s">
        <v>401</v>
      </c>
      <c r="G284" s="37"/>
      <c r="H284" s="37"/>
      <c r="I284" s="232"/>
      <c r="J284" s="37"/>
      <c r="K284" s="37"/>
      <c r="L284" s="41"/>
      <c r="M284" s="233"/>
      <c r="N284" s="234"/>
      <c r="O284" s="88"/>
      <c r="P284" s="88"/>
      <c r="Q284" s="88"/>
      <c r="R284" s="88"/>
      <c r="S284" s="88"/>
      <c r="T284" s="89"/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T284" s="14" t="s">
        <v>153</v>
      </c>
      <c r="AU284" s="14" t="s">
        <v>86</v>
      </c>
    </row>
    <row r="285" spans="1:47" s="2" customFormat="1" ht="12">
      <c r="A285" s="35"/>
      <c r="B285" s="36"/>
      <c r="C285" s="37"/>
      <c r="D285" s="235" t="s">
        <v>154</v>
      </c>
      <c r="E285" s="37"/>
      <c r="F285" s="236" t="s">
        <v>403</v>
      </c>
      <c r="G285" s="37"/>
      <c r="H285" s="37"/>
      <c r="I285" s="232"/>
      <c r="J285" s="37"/>
      <c r="K285" s="37"/>
      <c r="L285" s="41"/>
      <c r="M285" s="233"/>
      <c r="N285" s="234"/>
      <c r="O285" s="88"/>
      <c r="P285" s="88"/>
      <c r="Q285" s="88"/>
      <c r="R285" s="88"/>
      <c r="S285" s="88"/>
      <c r="T285" s="89"/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T285" s="14" t="s">
        <v>154</v>
      </c>
      <c r="AU285" s="14" t="s">
        <v>86</v>
      </c>
    </row>
    <row r="286" spans="1:65" s="2" customFormat="1" ht="24.15" customHeight="1">
      <c r="A286" s="35"/>
      <c r="B286" s="36"/>
      <c r="C286" s="237" t="s">
        <v>404</v>
      </c>
      <c r="D286" s="237" t="s">
        <v>353</v>
      </c>
      <c r="E286" s="238" t="s">
        <v>405</v>
      </c>
      <c r="F286" s="239" t="s">
        <v>406</v>
      </c>
      <c r="G286" s="240" t="s">
        <v>150</v>
      </c>
      <c r="H286" s="241">
        <v>0.015</v>
      </c>
      <c r="I286" s="242"/>
      <c r="J286" s="243">
        <f>ROUND(I286*H286,2)</f>
        <v>0</v>
      </c>
      <c r="K286" s="244"/>
      <c r="L286" s="245"/>
      <c r="M286" s="246" t="s">
        <v>1</v>
      </c>
      <c r="N286" s="247" t="s">
        <v>41</v>
      </c>
      <c r="O286" s="88"/>
      <c r="P286" s="226">
        <f>O286*H286</f>
        <v>0</v>
      </c>
      <c r="Q286" s="226">
        <v>0.55</v>
      </c>
      <c r="R286" s="226">
        <f>Q286*H286</f>
        <v>0.00825</v>
      </c>
      <c r="S286" s="226">
        <v>0</v>
      </c>
      <c r="T286" s="227">
        <f>S286*H286</f>
        <v>0</v>
      </c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R286" s="228" t="s">
        <v>307</v>
      </c>
      <c r="AT286" s="228" t="s">
        <v>353</v>
      </c>
      <c r="AU286" s="228" t="s">
        <v>86</v>
      </c>
      <c r="AY286" s="14" t="s">
        <v>145</v>
      </c>
      <c r="BE286" s="229">
        <f>IF(N286="základní",J286,0)</f>
        <v>0</v>
      </c>
      <c r="BF286" s="229">
        <f>IF(N286="snížená",J286,0)</f>
        <v>0</v>
      </c>
      <c r="BG286" s="229">
        <f>IF(N286="zákl. přenesená",J286,0)</f>
        <v>0</v>
      </c>
      <c r="BH286" s="229">
        <f>IF(N286="sníž. přenesená",J286,0)</f>
        <v>0</v>
      </c>
      <c r="BI286" s="229">
        <f>IF(N286="nulová",J286,0)</f>
        <v>0</v>
      </c>
      <c r="BJ286" s="14" t="s">
        <v>84</v>
      </c>
      <c r="BK286" s="229">
        <f>ROUND(I286*H286,2)</f>
        <v>0</v>
      </c>
      <c r="BL286" s="14" t="s">
        <v>228</v>
      </c>
      <c r="BM286" s="228" t="s">
        <v>407</v>
      </c>
    </row>
    <row r="287" spans="1:47" s="2" customFormat="1" ht="12">
      <c r="A287" s="35"/>
      <c r="B287" s="36"/>
      <c r="C287" s="37"/>
      <c r="D287" s="230" t="s">
        <v>153</v>
      </c>
      <c r="E287" s="37"/>
      <c r="F287" s="231" t="s">
        <v>406</v>
      </c>
      <c r="G287" s="37"/>
      <c r="H287" s="37"/>
      <c r="I287" s="232"/>
      <c r="J287" s="37"/>
      <c r="K287" s="37"/>
      <c r="L287" s="41"/>
      <c r="M287" s="233"/>
      <c r="N287" s="234"/>
      <c r="O287" s="88"/>
      <c r="P287" s="88"/>
      <c r="Q287" s="88"/>
      <c r="R287" s="88"/>
      <c r="S287" s="88"/>
      <c r="T287" s="89"/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T287" s="14" t="s">
        <v>153</v>
      </c>
      <c r="AU287" s="14" t="s">
        <v>86</v>
      </c>
    </row>
    <row r="288" spans="1:65" s="2" customFormat="1" ht="24.15" customHeight="1">
      <c r="A288" s="35"/>
      <c r="B288" s="36"/>
      <c r="C288" s="216" t="s">
        <v>408</v>
      </c>
      <c r="D288" s="216" t="s">
        <v>147</v>
      </c>
      <c r="E288" s="217" t="s">
        <v>409</v>
      </c>
      <c r="F288" s="218" t="s">
        <v>410</v>
      </c>
      <c r="G288" s="219" t="s">
        <v>158</v>
      </c>
      <c r="H288" s="220">
        <v>9.79</v>
      </c>
      <c r="I288" s="221"/>
      <c r="J288" s="222">
        <f>ROUND(I288*H288,2)</f>
        <v>0</v>
      </c>
      <c r="K288" s="223"/>
      <c r="L288" s="41"/>
      <c r="M288" s="224" t="s">
        <v>1</v>
      </c>
      <c r="N288" s="225" t="s">
        <v>41</v>
      </c>
      <c r="O288" s="88"/>
      <c r="P288" s="226">
        <f>O288*H288</f>
        <v>0</v>
      </c>
      <c r="Q288" s="226">
        <v>0</v>
      </c>
      <c r="R288" s="226">
        <f>Q288*H288</f>
        <v>0</v>
      </c>
      <c r="S288" s="226">
        <v>0</v>
      </c>
      <c r="T288" s="227">
        <f>S288*H288</f>
        <v>0</v>
      </c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R288" s="228" t="s">
        <v>228</v>
      </c>
      <c r="AT288" s="228" t="s">
        <v>147</v>
      </c>
      <c r="AU288" s="228" t="s">
        <v>86</v>
      </c>
      <c r="AY288" s="14" t="s">
        <v>145</v>
      </c>
      <c r="BE288" s="229">
        <f>IF(N288="základní",J288,0)</f>
        <v>0</v>
      </c>
      <c r="BF288" s="229">
        <f>IF(N288="snížená",J288,0)</f>
        <v>0</v>
      </c>
      <c r="BG288" s="229">
        <f>IF(N288="zákl. přenesená",J288,0)</f>
        <v>0</v>
      </c>
      <c r="BH288" s="229">
        <f>IF(N288="sníž. přenesená",J288,0)</f>
        <v>0</v>
      </c>
      <c r="BI288" s="229">
        <f>IF(N288="nulová",J288,0)</f>
        <v>0</v>
      </c>
      <c r="BJ288" s="14" t="s">
        <v>84</v>
      </c>
      <c r="BK288" s="229">
        <f>ROUND(I288*H288,2)</f>
        <v>0</v>
      </c>
      <c r="BL288" s="14" t="s">
        <v>228</v>
      </c>
      <c r="BM288" s="228" t="s">
        <v>411</v>
      </c>
    </row>
    <row r="289" spans="1:47" s="2" customFormat="1" ht="12">
      <c r="A289" s="35"/>
      <c r="B289" s="36"/>
      <c r="C289" s="37"/>
      <c r="D289" s="230" t="s">
        <v>153</v>
      </c>
      <c r="E289" s="37"/>
      <c r="F289" s="231" t="s">
        <v>410</v>
      </c>
      <c r="G289" s="37"/>
      <c r="H289" s="37"/>
      <c r="I289" s="232"/>
      <c r="J289" s="37"/>
      <c r="K289" s="37"/>
      <c r="L289" s="41"/>
      <c r="M289" s="233"/>
      <c r="N289" s="234"/>
      <c r="O289" s="88"/>
      <c r="P289" s="88"/>
      <c r="Q289" s="88"/>
      <c r="R289" s="88"/>
      <c r="S289" s="88"/>
      <c r="T289" s="89"/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T289" s="14" t="s">
        <v>153</v>
      </c>
      <c r="AU289" s="14" t="s">
        <v>86</v>
      </c>
    </row>
    <row r="290" spans="1:47" s="2" customFormat="1" ht="12">
      <c r="A290" s="35"/>
      <c r="B290" s="36"/>
      <c r="C290" s="37"/>
      <c r="D290" s="235" t="s">
        <v>154</v>
      </c>
      <c r="E290" s="37"/>
      <c r="F290" s="236" t="s">
        <v>412</v>
      </c>
      <c r="G290" s="37"/>
      <c r="H290" s="37"/>
      <c r="I290" s="232"/>
      <c r="J290" s="37"/>
      <c r="K290" s="37"/>
      <c r="L290" s="41"/>
      <c r="M290" s="233"/>
      <c r="N290" s="234"/>
      <c r="O290" s="88"/>
      <c r="P290" s="88"/>
      <c r="Q290" s="88"/>
      <c r="R290" s="88"/>
      <c r="S290" s="88"/>
      <c r="T290" s="89"/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T290" s="14" t="s">
        <v>154</v>
      </c>
      <c r="AU290" s="14" t="s">
        <v>86</v>
      </c>
    </row>
    <row r="291" spans="1:65" s="2" customFormat="1" ht="21.75" customHeight="1">
      <c r="A291" s="35"/>
      <c r="B291" s="36"/>
      <c r="C291" s="237" t="s">
        <v>413</v>
      </c>
      <c r="D291" s="237" t="s">
        <v>353</v>
      </c>
      <c r="E291" s="238" t="s">
        <v>414</v>
      </c>
      <c r="F291" s="239" t="s">
        <v>415</v>
      </c>
      <c r="G291" s="240" t="s">
        <v>158</v>
      </c>
      <c r="H291" s="241">
        <v>12.562</v>
      </c>
      <c r="I291" s="242"/>
      <c r="J291" s="243">
        <f>ROUND(I291*H291,2)</f>
        <v>0</v>
      </c>
      <c r="K291" s="244"/>
      <c r="L291" s="245"/>
      <c r="M291" s="246" t="s">
        <v>1</v>
      </c>
      <c r="N291" s="247" t="s">
        <v>41</v>
      </c>
      <c r="O291" s="88"/>
      <c r="P291" s="226">
        <f>O291*H291</f>
        <v>0</v>
      </c>
      <c r="Q291" s="226">
        <v>0.0227</v>
      </c>
      <c r="R291" s="226">
        <f>Q291*H291</f>
        <v>0.2851574</v>
      </c>
      <c r="S291" s="226">
        <v>0</v>
      </c>
      <c r="T291" s="227">
        <f>S291*H291</f>
        <v>0</v>
      </c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R291" s="228" t="s">
        <v>307</v>
      </c>
      <c r="AT291" s="228" t="s">
        <v>353</v>
      </c>
      <c r="AU291" s="228" t="s">
        <v>86</v>
      </c>
      <c r="AY291" s="14" t="s">
        <v>145</v>
      </c>
      <c r="BE291" s="229">
        <f>IF(N291="základní",J291,0)</f>
        <v>0</v>
      </c>
      <c r="BF291" s="229">
        <f>IF(N291="snížená",J291,0)</f>
        <v>0</v>
      </c>
      <c r="BG291" s="229">
        <f>IF(N291="zákl. přenesená",J291,0)</f>
        <v>0</v>
      </c>
      <c r="BH291" s="229">
        <f>IF(N291="sníž. přenesená",J291,0)</f>
        <v>0</v>
      </c>
      <c r="BI291" s="229">
        <f>IF(N291="nulová",J291,0)</f>
        <v>0</v>
      </c>
      <c r="BJ291" s="14" t="s">
        <v>84</v>
      </c>
      <c r="BK291" s="229">
        <f>ROUND(I291*H291,2)</f>
        <v>0</v>
      </c>
      <c r="BL291" s="14" t="s">
        <v>228</v>
      </c>
      <c r="BM291" s="228" t="s">
        <v>416</v>
      </c>
    </row>
    <row r="292" spans="1:47" s="2" customFormat="1" ht="12">
      <c r="A292" s="35"/>
      <c r="B292" s="36"/>
      <c r="C292" s="37"/>
      <c r="D292" s="230" t="s">
        <v>153</v>
      </c>
      <c r="E292" s="37"/>
      <c r="F292" s="231" t="s">
        <v>415</v>
      </c>
      <c r="G292" s="37"/>
      <c r="H292" s="37"/>
      <c r="I292" s="232"/>
      <c r="J292" s="37"/>
      <c r="K292" s="37"/>
      <c r="L292" s="41"/>
      <c r="M292" s="233"/>
      <c r="N292" s="234"/>
      <c r="O292" s="88"/>
      <c r="P292" s="88"/>
      <c r="Q292" s="88"/>
      <c r="R292" s="88"/>
      <c r="S292" s="88"/>
      <c r="T292" s="89"/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T292" s="14" t="s">
        <v>153</v>
      </c>
      <c r="AU292" s="14" t="s">
        <v>86</v>
      </c>
    </row>
    <row r="293" spans="1:65" s="2" customFormat="1" ht="24.15" customHeight="1">
      <c r="A293" s="35"/>
      <c r="B293" s="36"/>
      <c r="C293" s="216" t="s">
        <v>417</v>
      </c>
      <c r="D293" s="216" t="s">
        <v>147</v>
      </c>
      <c r="E293" s="217" t="s">
        <v>418</v>
      </c>
      <c r="F293" s="218" t="s">
        <v>419</v>
      </c>
      <c r="G293" s="219" t="s">
        <v>158</v>
      </c>
      <c r="H293" s="220">
        <v>11.041</v>
      </c>
      <c r="I293" s="221"/>
      <c r="J293" s="222">
        <f>ROUND(I293*H293,2)</f>
        <v>0</v>
      </c>
      <c r="K293" s="223"/>
      <c r="L293" s="41"/>
      <c r="M293" s="224" t="s">
        <v>1</v>
      </c>
      <c r="N293" s="225" t="s">
        <v>41</v>
      </c>
      <c r="O293" s="88"/>
      <c r="P293" s="226">
        <f>O293*H293</f>
        <v>0</v>
      </c>
      <c r="Q293" s="226">
        <v>0</v>
      </c>
      <c r="R293" s="226">
        <f>Q293*H293</f>
        <v>0</v>
      </c>
      <c r="S293" s="226">
        <v>0</v>
      </c>
      <c r="T293" s="227">
        <f>S293*H293</f>
        <v>0</v>
      </c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R293" s="228" t="s">
        <v>228</v>
      </c>
      <c r="AT293" s="228" t="s">
        <v>147</v>
      </c>
      <c r="AU293" s="228" t="s">
        <v>86</v>
      </c>
      <c r="AY293" s="14" t="s">
        <v>145</v>
      </c>
      <c r="BE293" s="229">
        <f>IF(N293="základní",J293,0)</f>
        <v>0</v>
      </c>
      <c r="BF293" s="229">
        <f>IF(N293="snížená",J293,0)</f>
        <v>0</v>
      </c>
      <c r="BG293" s="229">
        <f>IF(N293="zákl. přenesená",J293,0)</f>
        <v>0</v>
      </c>
      <c r="BH293" s="229">
        <f>IF(N293="sníž. přenesená",J293,0)</f>
        <v>0</v>
      </c>
      <c r="BI293" s="229">
        <f>IF(N293="nulová",J293,0)</f>
        <v>0</v>
      </c>
      <c r="BJ293" s="14" t="s">
        <v>84</v>
      </c>
      <c r="BK293" s="229">
        <f>ROUND(I293*H293,2)</f>
        <v>0</v>
      </c>
      <c r="BL293" s="14" t="s">
        <v>228</v>
      </c>
      <c r="BM293" s="228" t="s">
        <v>420</v>
      </c>
    </row>
    <row r="294" spans="1:47" s="2" customFormat="1" ht="12">
      <c r="A294" s="35"/>
      <c r="B294" s="36"/>
      <c r="C294" s="37"/>
      <c r="D294" s="230" t="s">
        <v>153</v>
      </c>
      <c r="E294" s="37"/>
      <c r="F294" s="231" t="s">
        <v>419</v>
      </c>
      <c r="G294" s="37"/>
      <c r="H294" s="37"/>
      <c r="I294" s="232"/>
      <c r="J294" s="37"/>
      <c r="K294" s="37"/>
      <c r="L294" s="41"/>
      <c r="M294" s="233"/>
      <c r="N294" s="234"/>
      <c r="O294" s="88"/>
      <c r="P294" s="88"/>
      <c r="Q294" s="88"/>
      <c r="R294" s="88"/>
      <c r="S294" s="88"/>
      <c r="T294" s="89"/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T294" s="14" t="s">
        <v>153</v>
      </c>
      <c r="AU294" s="14" t="s">
        <v>86</v>
      </c>
    </row>
    <row r="295" spans="1:65" s="2" customFormat="1" ht="16.5" customHeight="1">
      <c r="A295" s="35"/>
      <c r="B295" s="36"/>
      <c r="C295" s="216" t="s">
        <v>421</v>
      </c>
      <c r="D295" s="216" t="s">
        <v>147</v>
      </c>
      <c r="E295" s="217" t="s">
        <v>422</v>
      </c>
      <c r="F295" s="218" t="s">
        <v>423</v>
      </c>
      <c r="G295" s="219" t="s">
        <v>262</v>
      </c>
      <c r="H295" s="220">
        <v>27.16</v>
      </c>
      <c r="I295" s="221"/>
      <c r="J295" s="222">
        <f>ROUND(I295*H295,2)</f>
        <v>0</v>
      </c>
      <c r="K295" s="223"/>
      <c r="L295" s="41"/>
      <c r="M295" s="224" t="s">
        <v>1</v>
      </c>
      <c r="N295" s="225" t="s">
        <v>41</v>
      </c>
      <c r="O295" s="88"/>
      <c r="P295" s="226">
        <f>O295*H295</f>
        <v>0</v>
      </c>
      <c r="Q295" s="226">
        <v>1E-05</v>
      </c>
      <c r="R295" s="226">
        <f>Q295*H295</f>
        <v>0.00027160000000000004</v>
      </c>
      <c r="S295" s="226">
        <v>0</v>
      </c>
      <c r="T295" s="227">
        <f>S295*H295</f>
        <v>0</v>
      </c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R295" s="228" t="s">
        <v>228</v>
      </c>
      <c r="AT295" s="228" t="s">
        <v>147</v>
      </c>
      <c r="AU295" s="228" t="s">
        <v>86</v>
      </c>
      <c r="AY295" s="14" t="s">
        <v>145</v>
      </c>
      <c r="BE295" s="229">
        <f>IF(N295="základní",J295,0)</f>
        <v>0</v>
      </c>
      <c r="BF295" s="229">
        <f>IF(N295="snížená",J295,0)</f>
        <v>0</v>
      </c>
      <c r="BG295" s="229">
        <f>IF(N295="zákl. přenesená",J295,0)</f>
        <v>0</v>
      </c>
      <c r="BH295" s="229">
        <f>IF(N295="sníž. přenesená",J295,0)</f>
        <v>0</v>
      </c>
      <c r="BI295" s="229">
        <f>IF(N295="nulová",J295,0)</f>
        <v>0</v>
      </c>
      <c r="BJ295" s="14" t="s">
        <v>84</v>
      </c>
      <c r="BK295" s="229">
        <f>ROUND(I295*H295,2)</f>
        <v>0</v>
      </c>
      <c r="BL295" s="14" t="s">
        <v>228</v>
      </c>
      <c r="BM295" s="228" t="s">
        <v>424</v>
      </c>
    </row>
    <row r="296" spans="1:47" s="2" customFormat="1" ht="12">
      <c r="A296" s="35"/>
      <c r="B296" s="36"/>
      <c r="C296" s="37"/>
      <c r="D296" s="230" t="s">
        <v>153</v>
      </c>
      <c r="E296" s="37"/>
      <c r="F296" s="231" t="s">
        <v>423</v>
      </c>
      <c r="G296" s="37"/>
      <c r="H296" s="37"/>
      <c r="I296" s="232"/>
      <c r="J296" s="37"/>
      <c r="K296" s="37"/>
      <c r="L296" s="41"/>
      <c r="M296" s="233"/>
      <c r="N296" s="234"/>
      <c r="O296" s="88"/>
      <c r="P296" s="88"/>
      <c r="Q296" s="88"/>
      <c r="R296" s="88"/>
      <c r="S296" s="88"/>
      <c r="T296" s="89"/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T296" s="14" t="s">
        <v>153</v>
      </c>
      <c r="AU296" s="14" t="s">
        <v>86</v>
      </c>
    </row>
    <row r="297" spans="1:47" s="2" customFormat="1" ht="12">
      <c r="A297" s="35"/>
      <c r="B297" s="36"/>
      <c r="C297" s="37"/>
      <c r="D297" s="235" t="s">
        <v>154</v>
      </c>
      <c r="E297" s="37"/>
      <c r="F297" s="236" t="s">
        <v>425</v>
      </c>
      <c r="G297" s="37"/>
      <c r="H297" s="37"/>
      <c r="I297" s="232"/>
      <c r="J297" s="37"/>
      <c r="K297" s="37"/>
      <c r="L297" s="41"/>
      <c r="M297" s="233"/>
      <c r="N297" s="234"/>
      <c r="O297" s="88"/>
      <c r="P297" s="88"/>
      <c r="Q297" s="88"/>
      <c r="R297" s="88"/>
      <c r="S297" s="88"/>
      <c r="T297" s="89"/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T297" s="14" t="s">
        <v>154</v>
      </c>
      <c r="AU297" s="14" t="s">
        <v>86</v>
      </c>
    </row>
    <row r="298" spans="1:65" s="2" customFormat="1" ht="24.15" customHeight="1">
      <c r="A298" s="35"/>
      <c r="B298" s="36"/>
      <c r="C298" s="237" t="s">
        <v>426</v>
      </c>
      <c r="D298" s="237" t="s">
        <v>353</v>
      </c>
      <c r="E298" s="238" t="s">
        <v>427</v>
      </c>
      <c r="F298" s="239" t="s">
        <v>428</v>
      </c>
      <c r="G298" s="240" t="s">
        <v>168</v>
      </c>
      <c r="H298" s="241">
        <v>0.092</v>
      </c>
      <c r="I298" s="242"/>
      <c r="J298" s="243">
        <f>ROUND(I298*H298,2)</f>
        <v>0</v>
      </c>
      <c r="K298" s="244"/>
      <c r="L298" s="245"/>
      <c r="M298" s="246" t="s">
        <v>1</v>
      </c>
      <c r="N298" s="247" t="s">
        <v>41</v>
      </c>
      <c r="O298" s="88"/>
      <c r="P298" s="226">
        <f>O298*H298</f>
        <v>0</v>
      </c>
      <c r="Q298" s="226">
        <v>1</v>
      </c>
      <c r="R298" s="226">
        <f>Q298*H298</f>
        <v>0.092</v>
      </c>
      <c r="S298" s="226">
        <v>0</v>
      </c>
      <c r="T298" s="227">
        <f>S298*H298</f>
        <v>0</v>
      </c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R298" s="228" t="s">
        <v>307</v>
      </c>
      <c r="AT298" s="228" t="s">
        <v>353</v>
      </c>
      <c r="AU298" s="228" t="s">
        <v>86</v>
      </c>
      <c r="AY298" s="14" t="s">
        <v>145</v>
      </c>
      <c r="BE298" s="229">
        <f>IF(N298="základní",J298,0)</f>
        <v>0</v>
      </c>
      <c r="BF298" s="229">
        <f>IF(N298="snížená",J298,0)</f>
        <v>0</v>
      </c>
      <c r="BG298" s="229">
        <f>IF(N298="zákl. přenesená",J298,0)</f>
        <v>0</v>
      </c>
      <c r="BH298" s="229">
        <f>IF(N298="sníž. přenesená",J298,0)</f>
        <v>0</v>
      </c>
      <c r="BI298" s="229">
        <f>IF(N298="nulová",J298,0)</f>
        <v>0</v>
      </c>
      <c r="BJ298" s="14" t="s">
        <v>84</v>
      </c>
      <c r="BK298" s="229">
        <f>ROUND(I298*H298,2)</f>
        <v>0</v>
      </c>
      <c r="BL298" s="14" t="s">
        <v>228</v>
      </c>
      <c r="BM298" s="228" t="s">
        <v>429</v>
      </c>
    </row>
    <row r="299" spans="1:47" s="2" customFormat="1" ht="12">
      <c r="A299" s="35"/>
      <c r="B299" s="36"/>
      <c r="C299" s="37"/>
      <c r="D299" s="230" t="s">
        <v>153</v>
      </c>
      <c r="E299" s="37"/>
      <c r="F299" s="231" t="s">
        <v>428</v>
      </c>
      <c r="G299" s="37"/>
      <c r="H299" s="37"/>
      <c r="I299" s="232"/>
      <c r="J299" s="37"/>
      <c r="K299" s="37"/>
      <c r="L299" s="41"/>
      <c r="M299" s="233"/>
      <c r="N299" s="234"/>
      <c r="O299" s="88"/>
      <c r="P299" s="88"/>
      <c r="Q299" s="88"/>
      <c r="R299" s="88"/>
      <c r="S299" s="88"/>
      <c r="T299" s="89"/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T299" s="14" t="s">
        <v>153</v>
      </c>
      <c r="AU299" s="14" t="s">
        <v>86</v>
      </c>
    </row>
    <row r="300" spans="1:65" s="2" customFormat="1" ht="24.15" customHeight="1">
      <c r="A300" s="35"/>
      <c r="B300" s="36"/>
      <c r="C300" s="216" t="s">
        <v>430</v>
      </c>
      <c r="D300" s="216" t="s">
        <v>147</v>
      </c>
      <c r="E300" s="217" t="s">
        <v>431</v>
      </c>
      <c r="F300" s="218" t="s">
        <v>432</v>
      </c>
      <c r="G300" s="219" t="s">
        <v>158</v>
      </c>
      <c r="H300" s="220">
        <v>9.958</v>
      </c>
      <c r="I300" s="221"/>
      <c r="J300" s="222">
        <f>ROUND(I300*H300,2)</f>
        <v>0</v>
      </c>
      <c r="K300" s="223"/>
      <c r="L300" s="41"/>
      <c r="M300" s="224" t="s">
        <v>1</v>
      </c>
      <c r="N300" s="225" t="s">
        <v>41</v>
      </c>
      <c r="O300" s="88"/>
      <c r="P300" s="226">
        <f>O300*H300</f>
        <v>0</v>
      </c>
      <c r="Q300" s="226">
        <v>0.00018</v>
      </c>
      <c r="R300" s="226">
        <f>Q300*H300</f>
        <v>0.0017924400000000002</v>
      </c>
      <c r="S300" s="226">
        <v>0</v>
      </c>
      <c r="T300" s="227">
        <f>S300*H300</f>
        <v>0</v>
      </c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R300" s="228" t="s">
        <v>228</v>
      </c>
      <c r="AT300" s="228" t="s">
        <v>147</v>
      </c>
      <c r="AU300" s="228" t="s">
        <v>86</v>
      </c>
      <c r="AY300" s="14" t="s">
        <v>145</v>
      </c>
      <c r="BE300" s="229">
        <f>IF(N300="základní",J300,0)</f>
        <v>0</v>
      </c>
      <c r="BF300" s="229">
        <f>IF(N300="snížená",J300,0)</f>
        <v>0</v>
      </c>
      <c r="BG300" s="229">
        <f>IF(N300="zákl. přenesená",J300,0)</f>
        <v>0</v>
      </c>
      <c r="BH300" s="229">
        <f>IF(N300="sníž. přenesená",J300,0)</f>
        <v>0</v>
      </c>
      <c r="BI300" s="229">
        <f>IF(N300="nulová",J300,0)</f>
        <v>0</v>
      </c>
      <c r="BJ300" s="14" t="s">
        <v>84</v>
      </c>
      <c r="BK300" s="229">
        <f>ROUND(I300*H300,2)</f>
        <v>0</v>
      </c>
      <c r="BL300" s="14" t="s">
        <v>228</v>
      </c>
      <c r="BM300" s="228" t="s">
        <v>433</v>
      </c>
    </row>
    <row r="301" spans="1:47" s="2" customFormat="1" ht="12">
      <c r="A301" s="35"/>
      <c r="B301" s="36"/>
      <c r="C301" s="37"/>
      <c r="D301" s="230" t="s">
        <v>153</v>
      </c>
      <c r="E301" s="37"/>
      <c r="F301" s="231" t="s">
        <v>432</v>
      </c>
      <c r="G301" s="37"/>
      <c r="H301" s="37"/>
      <c r="I301" s="232"/>
      <c r="J301" s="37"/>
      <c r="K301" s="37"/>
      <c r="L301" s="41"/>
      <c r="M301" s="233"/>
      <c r="N301" s="234"/>
      <c r="O301" s="88"/>
      <c r="P301" s="88"/>
      <c r="Q301" s="88"/>
      <c r="R301" s="88"/>
      <c r="S301" s="88"/>
      <c r="T301" s="89"/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T301" s="14" t="s">
        <v>153</v>
      </c>
      <c r="AU301" s="14" t="s">
        <v>86</v>
      </c>
    </row>
    <row r="302" spans="1:47" s="2" customFormat="1" ht="12">
      <c r="A302" s="35"/>
      <c r="B302" s="36"/>
      <c r="C302" s="37"/>
      <c r="D302" s="235" t="s">
        <v>154</v>
      </c>
      <c r="E302" s="37"/>
      <c r="F302" s="236" t="s">
        <v>434</v>
      </c>
      <c r="G302" s="37"/>
      <c r="H302" s="37"/>
      <c r="I302" s="232"/>
      <c r="J302" s="37"/>
      <c r="K302" s="37"/>
      <c r="L302" s="41"/>
      <c r="M302" s="233"/>
      <c r="N302" s="234"/>
      <c r="O302" s="88"/>
      <c r="P302" s="88"/>
      <c r="Q302" s="88"/>
      <c r="R302" s="88"/>
      <c r="S302" s="88"/>
      <c r="T302" s="89"/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T302" s="14" t="s">
        <v>154</v>
      </c>
      <c r="AU302" s="14" t="s">
        <v>86</v>
      </c>
    </row>
    <row r="303" spans="1:65" s="2" customFormat="1" ht="24.15" customHeight="1">
      <c r="A303" s="35"/>
      <c r="B303" s="36"/>
      <c r="C303" s="216" t="s">
        <v>435</v>
      </c>
      <c r="D303" s="216" t="s">
        <v>147</v>
      </c>
      <c r="E303" s="217" t="s">
        <v>436</v>
      </c>
      <c r="F303" s="218" t="s">
        <v>437</v>
      </c>
      <c r="G303" s="219" t="s">
        <v>168</v>
      </c>
      <c r="H303" s="220">
        <v>0.387</v>
      </c>
      <c r="I303" s="221"/>
      <c r="J303" s="222">
        <f>ROUND(I303*H303,2)</f>
        <v>0</v>
      </c>
      <c r="K303" s="223"/>
      <c r="L303" s="41"/>
      <c r="M303" s="224" t="s">
        <v>1</v>
      </c>
      <c r="N303" s="225" t="s">
        <v>41</v>
      </c>
      <c r="O303" s="88"/>
      <c r="P303" s="226">
        <f>O303*H303</f>
        <v>0</v>
      </c>
      <c r="Q303" s="226">
        <v>0</v>
      </c>
      <c r="R303" s="226">
        <f>Q303*H303</f>
        <v>0</v>
      </c>
      <c r="S303" s="226">
        <v>0</v>
      </c>
      <c r="T303" s="227">
        <f>S303*H303</f>
        <v>0</v>
      </c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R303" s="228" t="s">
        <v>228</v>
      </c>
      <c r="AT303" s="228" t="s">
        <v>147</v>
      </c>
      <c r="AU303" s="228" t="s">
        <v>86</v>
      </c>
      <c r="AY303" s="14" t="s">
        <v>145</v>
      </c>
      <c r="BE303" s="229">
        <f>IF(N303="základní",J303,0)</f>
        <v>0</v>
      </c>
      <c r="BF303" s="229">
        <f>IF(N303="snížená",J303,0)</f>
        <v>0</v>
      </c>
      <c r="BG303" s="229">
        <f>IF(N303="zákl. přenesená",J303,0)</f>
        <v>0</v>
      </c>
      <c r="BH303" s="229">
        <f>IF(N303="sníž. přenesená",J303,0)</f>
        <v>0</v>
      </c>
      <c r="BI303" s="229">
        <f>IF(N303="nulová",J303,0)</f>
        <v>0</v>
      </c>
      <c r="BJ303" s="14" t="s">
        <v>84</v>
      </c>
      <c r="BK303" s="229">
        <f>ROUND(I303*H303,2)</f>
        <v>0</v>
      </c>
      <c r="BL303" s="14" t="s">
        <v>228</v>
      </c>
      <c r="BM303" s="228" t="s">
        <v>438</v>
      </c>
    </row>
    <row r="304" spans="1:47" s="2" customFormat="1" ht="12">
      <c r="A304" s="35"/>
      <c r="B304" s="36"/>
      <c r="C304" s="37"/>
      <c r="D304" s="230" t="s">
        <v>153</v>
      </c>
      <c r="E304" s="37"/>
      <c r="F304" s="231" t="s">
        <v>437</v>
      </c>
      <c r="G304" s="37"/>
      <c r="H304" s="37"/>
      <c r="I304" s="232"/>
      <c r="J304" s="37"/>
      <c r="K304" s="37"/>
      <c r="L304" s="41"/>
      <c r="M304" s="233"/>
      <c r="N304" s="234"/>
      <c r="O304" s="88"/>
      <c r="P304" s="88"/>
      <c r="Q304" s="88"/>
      <c r="R304" s="88"/>
      <c r="S304" s="88"/>
      <c r="T304" s="89"/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  <c r="AT304" s="14" t="s">
        <v>153</v>
      </c>
      <c r="AU304" s="14" t="s">
        <v>86</v>
      </c>
    </row>
    <row r="305" spans="1:47" s="2" customFormat="1" ht="12">
      <c r="A305" s="35"/>
      <c r="B305" s="36"/>
      <c r="C305" s="37"/>
      <c r="D305" s="235" t="s">
        <v>154</v>
      </c>
      <c r="E305" s="37"/>
      <c r="F305" s="236" t="s">
        <v>439</v>
      </c>
      <c r="G305" s="37"/>
      <c r="H305" s="37"/>
      <c r="I305" s="232"/>
      <c r="J305" s="37"/>
      <c r="K305" s="37"/>
      <c r="L305" s="41"/>
      <c r="M305" s="233"/>
      <c r="N305" s="234"/>
      <c r="O305" s="88"/>
      <c r="P305" s="88"/>
      <c r="Q305" s="88"/>
      <c r="R305" s="88"/>
      <c r="S305" s="88"/>
      <c r="T305" s="89"/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T305" s="14" t="s">
        <v>154</v>
      </c>
      <c r="AU305" s="14" t="s">
        <v>86</v>
      </c>
    </row>
    <row r="306" spans="1:65" s="2" customFormat="1" ht="24.15" customHeight="1">
      <c r="A306" s="35"/>
      <c r="B306" s="36"/>
      <c r="C306" s="216" t="s">
        <v>440</v>
      </c>
      <c r="D306" s="216" t="s">
        <v>147</v>
      </c>
      <c r="E306" s="217" t="s">
        <v>441</v>
      </c>
      <c r="F306" s="218" t="s">
        <v>442</v>
      </c>
      <c r="G306" s="219" t="s">
        <v>168</v>
      </c>
      <c r="H306" s="220">
        <v>0.387</v>
      </c>
      <c r="I306" s="221"/>
      <c r="J306" s="222">
        <f>ROUND(I306*H306,2)</f>
        <v>0</v>
      </c>
      <c r="K306" s="223"/>
      <c r="L306" s="41"/>
      <c r="M306" s="224" t="s">
        <v>1</v>
      </c>
      <c r="N306" s="225" t="s">
        <v>41</v>
      </c>
      <c r="O306" s="88"/>
      <c r="P306" s="226">
        <f>O306*H306</f>
        <v>0</v>
      </c>
      <c r="Q306" s="226">
        <v>0</v>
      </c>
      <c r="R306" s="226">
        <f>Q306*H306</f>
        <v>0</v>
      </c>
      <c r="S306" s="226">
        <v>0</v>
      </c>
      <c r="T306" s="227">
        <f>S306*H306</f>
        <v>0</v>
      </c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R306" s="228" t="s">
        <v>228</v>
      </c>
      <c r="AT306" s="228" t="s">
        <v>147</v>
      </c>
      <c r="AU306" s="228" t="s">
        <v>86</v>
      </c>
      <c r="AY306" s="14" t="s">
        <v>145</v>
      </c>
      <c r="BE306" s="229">
        <f>IF(N306="základní",J306,0)</f>
        <v>0</v>
      </c>
      <c r="BF306" s="229">
        <f>IF(N306="snížená",J306,0)</f>
        <v>0</v>
      </c>
      <c r="BG306" s="229">
        <f>IF(N306="zákl. přenesená",J306,0)</f>
        <v>0</v>
      </c>
      <c r="BH306" s="229">
        <f>IF(N306="sníž. přenesená",J306,0)</f>
        <v>0</v>
      </c>
      <c r="BI306" s="229">
        <f>IF(N306="nulová",J306,0)</f>
        <v>0</v>
      </c>
      <c r="BJ306" s="14" t="s">
        <v>84</v>
      </c>
      <c r="BK306" s="229">
        <f>ROUND(I306*H306,2)</f>
        <v>0</v>
      </c>
      <c r="BL306" s="14" t="s">
        <v>228</v>
      </c>
      <c r="BM306" s="228" t="s">
        <v>443</v>
      </c>
    </row>
    <row r="307" spans="1:47" s="2" customFormat="1" ht="12">
      <c r="A307" s="35"/>
      <c r="B307" s="36"/>
      <c r="C307" s="37"/>
      <c r="D307" s="230" t="s">
        <v>153</v>
      </c>
      <c r="E307" s="37"/>
      <c r="F307" s="231" t="s">
        <v>442</v>
      </c>
      <c r="G307" s="37"/>
      <c r="H307" s="37"/>
      <c r="I307" s="232"/>
      <c r="J307" s="37"/>
      <c r="K307" s="37"/>
      <c r="L307" s="41"/>
      <c r="M307" s="233"/>
      <c r="N307" s="234"/>
      <c r="O307" s="88"/>
      <c r="P307" s="88"/>
      <c r="Q307" s="88"/>
      <c r="R307" s="88"/>
      <c r="S307" s="88"/>
      <c r="T307" s="89"/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T307" s="14" t="s">
        <v>153</v>
      </c>
      <c r="AU307" s="14" t="s">
        <v>86</v>
      </c>
    </row>
    <row r="308" spans="1:47" s="2" customFormat="1" ht="12">
      <c r="A308" s="35"/>
      <c r="B308" s="36"/>
      <c r="C308" s="37"/>
      <c r="D308" s="235" t="s">
        <v>154</v>
      </c>
      <c r="E308" s="37"/>
      <c r="F308" s="236" t="s">
        <v>444</v>
      </c>
      <c r="G308" s="37"/>
      <c r="H308" s="37"/>
      <c r="I308" s="232"/>
      <c r="J308" s="37"/>
      <c r="K308" s="37"/>
      <c r="L308" s="41"/>
      <c r="M308" s="233"/>
      <c r="N308" s="234"/>
      <c r="O308" s="88"/>
      <c r="P308" s="88"/>
      <c r="Q308" s="88"/>
      <c r="R308" s="88"/>
      <c r="S308" s="88"/>
      <c r="T308" s="89"/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T308" s="14" t="s">
        <v>154</v>
      </c>
      <c r="AU308" s="14" t="s">
        <v>86</v>
      </c>
    </row>
    <row r="309" spans="1:63" s="12" customFormat="1" ht="22.8" customHeight="1">
      <c r="A309" s="12"/>
      <c r="B309" s="200"/>
      <c r="C309" s="201"/>
      <c r="D309" s="202" t="s">
        <v>75</v>
      </c>
      <c r="E309" s="214" t="s">
        <v>445</v>
      </c>
      <c r="F309" s="214" t="s">
        <v>446</v>
      </c>
      <c r="G309" s="201"/>
      <c r="H309" s="201"/>
      <c r="I309" s="204"/>
      <c r="J309" s="215">
        <f>BK309</f>
        <v>0</v>
      </c>
      <c r="K309" s="201"/>
      <c r="L309" s="206"/>
      <c r="M309" s="207"/>
      <c r="N309" s="208"/>
      <c r="O309" s="208"/>
      <c r="P309" s="209">
        <f>SUM(P310:P344)</f>
        <v>0</v>
      </c>
      <c r="Q309" s="208"/>
      <c r="R309" s="209">
        <f>SUM(R310:R344)</f>
        <v>0.11165236</v>
      </c>
      <c r="S309" s="208"/>
      <c r="T309" s="210">
        <f>SUM(T310:T344)</f>
        <v>0.22920817999999998</v>
      </c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R309" s="211" t="s">
        <v>86</v>
      </c>
      <c r="AT309" s="212" t="s">
        <v>75</v>
      </c>
      <c r="AU309" s="212" t="s">
        <v>84</v>
      </c>
      <c r="AY309" s="211" t="s">
        <v>145</v>
      </c>
      <c r="BK309" s="213">
        <f>SUM(BK310:BK344)</f>
        <v>0</v>
      </c>
    </row>
    <row r="310" spans="1:65" s="2" customFormat="1" ht="24.15" customHeight="1">
      <c r="A310" s="35"/>
      <c r="B310" s="36"/>
      <c r="C310" s="216" t="s">
        <v>447</v>
      </c>
      <c r="D310" s="216" t="s">
        <v>147</v>
      </c>
      <c r="E310" s="217" t="s">
        <v>448</v>
      </c>
      <c r="F310" s="218" t="s">
        <v>449</v>
      </c>
      <c r="G310" s="219" t="s">
        <v>397</v>
      </c>
      <c r="H310" s="220">
        <v>1</v>
      </c>
      <c r="I310" s="221"/>
      <c r="J310" s="222">
        <f>ROUND(I310*H310,2)</f>
        <v>0</v>
      </c>
      <c r="K310" s="223"/>
      <c r="L310" s="41"/>
      <c r="M310" s="224" t="s">
        <v>1</v>
      </c>
      <c r="N310" s="225" t="s">
        <v>41</v>
      </c>
      <c r="O310" s="88"/>
      <c r="P310" s="226">
        <f>O310*H310</f>
        <v>0</v>
      </c>
      <c r="Q310" s="226">
        <v>0.012256</v>
      </c>
      <c r="R310" s="226">
        <f>Q310*H310</f>
        <v>0.012256</v>
      </c>
      <c r="S310" s="226">
        <v>0.01012</v>
      </c>
      <c r="T310" s="227">
        <f>S310*H310</f>
        <v>0.01012</v>
      </c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R310" s="228" t="s">
        <v>228</v>
      </c>
      <c r="AT310" s="228" t="s">
        <v>147</v>
      </c>
      <c r="AU310" s="228" t="s">
        <v>86</v>
      </c>
      <c r="AY310" s="14" t="s">
        <v>145</v>
      </c>
      <c r="BE310" s="229">
        <f>IF(N310="základní",J310,0)</f>
        <v>0</v>
      </c>
      <c r="BF310" s="229">
        <f>IF(N310="snížená",J310,0)</f>
        <v>0</v>
      </c>
      <c r="BG310" s="229">
        <f>IF(N310="zákl. přenesená",J310,0)</f>
        <v>0</v>
      </c>
      <c r="BH310" s="229">
        <f>IF(N310="sníž. přenesená",J310,0)</f>
        <v>0</v>
      </c>
      <c r="BI310" s="229">
        <f>IF(N310="nulová",J310,0)</f>
        <v>0</v>
      </c>
      <c r="BJ310" s="14" t="s">
        <v>84</v>
      </c>
      <c r="BK310" s="229">
        <f>ROUND(I310*H310,2)</f>
        <v>0</v>
      </c>
      <c r="BL310" s="14" t="s">
        <v>228</v>
      </c>
      <c r="BM310" s="228" t="s">
        <v>450</v>
      </c>
    </row>
    <row r="311" spans="1:47" s="2" customFormat="1" ht="12">
      <c r="A311" s="35"/>
      <c r="B311" s="36"/>
      <c r="C311" s="37"/>
      <c r="D311" s="230" t="s">
        <v>153</v>
      </c>
      <c r="E311" s="37"/>
      <c r="F311" s="231" t="s">
        <v>449</v>
      </c>
      <c r="G311" s="37"/>
      <c r="H311" s="37"/>
      <c r="I311" s="232"/>
      <c r="J311" s="37"/>
      <c r="K311" s="37"/>
      <c r="L311" s="41"/>
      <c r="M311" s="233"/>
      <c r="N311" s="234"/>
      <c r="O311" s="88"/>
      <c r="P311" s="88"/>
      <c r="Q311" s="88"/>
      <c r="R311" s="88"/>
      <c r="S311" s="88"/>
      <c r="T311" s="89"/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T311" s="14" t="s">
        <v>153</v>
      </c>
      <c r="AU311" s="14" t="s">
        <v>86</v>
      </c>
    </row>
    <row r="312" spans="1:47" s="2" customFormat="1" ht="12">
      <c r="A312" s="35"/>
      <c r="B312" s="36"/>
      <c r="C312" s="37"/>
      <c r="D312" s="235" t="s">
        <v>154</v>
      </c>
      <c r="E312" s="37"/>
      <c r="F312" s="236" t="s">
        <v>451</v>
      </c>
      <c r="G312" s="37"/>
      <c r="H312" s="37"/>
      <c r="I312" s="232"/>
      <c r="J312" s="37"/>
      <c r="K312" s="37"/>
      <c r="L312" s="41"/>
      <c r="M312" s="233"/>
      <c r="N312" s="234"/>
      <c r="O312" s="88"/>
      <c r="P312" s="88"/>
      <c r="Q312" s="88"/>
      <c r="R312" s="88"/>
      <c r="S312" s="88"/>
      <c r="T312" s="89"/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T312" s="14" t="s">
        <v>154</v>
      </c>
      <c r="AU312" s="14" t="s">
        <v>86</v>
      </c>
    </row>
    <row r="313" spans="1:65" s="2" customFormat="1" ht="37.8" customHeight="1">
      <c r="A313" s="35"/>
      <c r="B313" s="36"/>
      <c r="C313" s="216" t="s">
        <v>452</v>
      </c>
      <c r="D313" s="216" t="s">
        <v>147</v>
      </c>
      <c r="E313" s="217" t="s">
        <v>453</v>
      </c>
      <c r="F313" s="218" t="s">
        <v>454</v>
      </c>
      <c r="G313" s="219" t="s">
        <v>158</v>
      </c>
      <c r="H313" s="220">
        <v>6.306</v>
      </c>
      <c r="I313" s="221"/>
      <c r="J313" s="222">
        <f>ROUND(I313*H313,2)</f>
        <v>0</v>
      </c>
      <c r="K313" s="223"/>
      <c r="L313" s="41"/>
      <c r="M313" s="224" t="s">
        <v>1</v>
      </c>
      <c r="N313" s="225" t="s">
        <v>41</v>
      </c>
      <c r="O313" s="88"/>
      <c r="P313" s="226">
        <f>O313*H313</f>
        <v>0</v>
      </c>
      <c r="Q313" s="226">
        <v>0.01182</v>
      </c>
      <c r="R313" s="226">
        <f>Q313*H313</f>
        <v>0.07453692</v>
      </c>
      <c r="S313" s="226">
        <v>0</v>
      </c>
      <c r="T313" s="227">
        <f>S313*H313</f>
        <v>0</v>
      </c>
      <c r="U313" s="35"/>
      <c r="V313" s="35"/>
      <c r="W313" s="35"/>
      <c r="X313" s="35"/>
      <c r="Y313" s="35"/>
      <c r="Z313" s="35"/>
      <c r="AA313" s="35"/>
      <c r="AB313" s="35"/>
      <c r="AC313" s="35"/>
      <c r="AD313" s="35"/>
      <c r="AE313" s="35"/>
      <c r="AR313" s="228" t="s">
        <v>228</v>
      </c>
      <c r="AT313" s="228" t="s">
        <v>147</v>
      </c>
      <c r="AU313" s="228" t="s">
        <v>86</v>
      </c>
      <c r="AY313" s="14" t="s">
        <v>145</v>
      </c>
      <c r="BE313" s="229">
        <f>IF(N313="základní",J313,0)</f>
        <v>0</v>
      </c>
      <c r="BF313" s="229">
        <f>IF(N313="snížená",J313,0)</f>
        <v>0</v>
      </c>
      <c r="BG313" s="229">
        <f>IF(N313="zákl. přenesená",J313,0)</f>
        <v>0</v>
      </c>
      <c r="BH313" s="229">
        <f>IF(N313="sníž. přenesená",J313,0)</f>
        <v>0</v>
      </c>
      <c r="BI313" s="229">
        <f>IF(N313="nulová",J313,0)</f>
        <v>0</v>
      </c>
      <c r="BJ313" s="14" t="s">
        <v>84</v>
      </c>
      <c r="BK313" s="229">
        <f>ROUND(I313*H313,2)</f>
        <v>0</v>
      </c>
      <c r="BL313" s="14" t="s">
        <v>228</v>
      </c>
      <c r="BM313" s="228" t="s">
        <v>455</v>
      </c>
    </row>
    <row r="314" spans="1:47" s="2" customFormat="1" ht="12">
      <c r="A314" s="35"/>
      <c r="B314" s="36"/>
      <c r="C314" s="37"/>
      <c r="D314" s="230" t="s">
        <v>153</v>
      </c>
      <c r="E314" s="37"/>
      <c r="F314" s="231" t="s">
        <v>454</v>
      </c>
      <c r="G314" s="37"/>
      <c r="H314" s="37"/>
      <c r="I314" s="232"/>
      <c r="J314" s="37"/>
      <c r="K314" s="37"/>
      <c r="L314" s="41"/>
      <c r="M314" s="233"/>
      <c r="N314" s="234"/>
      <c r="O314" s="88"/>
      <c r="P314" s="88"/>
      <c r="Q314" s="88"/>
      <c r="R314" s="88"/>
      <c r="S314" s="88"/>
      <c r="T314" s="89"/>
      <c r="U314" s="35"/>
      <c r="V314" s="35"/>
      <c r="W314" s="35"/>
      <c r="X314" s="35"/>
      <c r="Y314" s="35"/>
      <c r="Z314" s="35"/>
      <c r="AA314" s="35"/>
      <c r="AB314" s="35"/>
      <c r="AC314" s="35"/>
      <c r="AD314" s="35"/>
      <c r="AE314" s="35"/>
      <c r="AT314" s="14" t="s">
        <v>153</v>
      </c>
      <c r="AU314" s="14" t="s">
        <v>86</v>
      </c>
    </row>
    <row r="315" spans="1:65" s="2" customFormat="1" ht="24.15" customHeight="1">
      <c r="A315" s="35"/>
      <c r="B315" s="36"/>
      <c r="C315" s="216" t="s">
        <v>456</v>
      </c>
      <c r="D315" s="216" t="s">
        <v>147</v>
      </c>
      <c r="E315" s="217" t="s">
        <v>457</v>
      </c>
      <c r="F315" s="218" t="s">
        <v>458</v>
      </c>
      <c r="G315" s="219" t="s">
        <v>158</v>
      </c>
      <c r="H315" s="220">
        <v>9.797</v>
      </c>
      <c r="I315" s="221"/>
      <c r="J315" s="222">
        <f>ROUND(I315*H315,2)</f>
        <v>0</v>
      </c>
      <c r="K315" s="223"/>
      <c r="L315" s="41"/>
      <c r="M315" s="224" t="s">
        <v>1</v>
      </c>
      <c r="N315" s="225" t="s">
        <v>41</v>
      </c>
      <c r="O315" s="88"/>
      <c r="P315" s="226">
        <f>O315*H315</f>
        <v>0</v>
      </c>
      <c r="Q315" s="226">
        <v>0</v>
      </c>
      <c r="R315" s="226">
        <f>Q315*H315</f>
        <v>0</v>
      </c>
      <c r="S315" s="226">
        <v>0.01834</v>
      </c>
      <c r="T315" s="227">
        <f>S315*H315</f>
        <v>0.17967698</v>
      </c>
      <c r="U315" s="35"/>
      <c r="V315" s="35"/>
      <c r="W315" s="35"/>
      <c r="X315" s="35"/>
      <c r="Y315" s="35"/>
      <c r="Z315" s="35"/>
      <c r="AA315" s="35"/>
      <c r="AB315" s="35"/>
      <c r="AC315" s="35"/>
      <c r="AD315" s="35"/>
      <c r="AE315" s="35"/>
      <c r="AR315" s="228" t="s">
        <v>228</v>
      </c>
      <c r="AT315" s="228" t="s">
        <v>147</v>
      </c>
      <c r="AU315" s="228" t="s">
        <v>86</v>
      </c>
      <c r="AY315" s="14" t="s">
        <v>145</v>
      </c>
      <c r="BE315" s="229">
        <f>IF(N315="základní",J315,0)</f>
        <v>0</v>
      </c>
      <c r="BF315" s="229">
        <f>IF(N315="snížená",J315,0)</f>
        <v>0</v>
      </c>
      <c r="BG315" s="229">
        <f>IF(N315="zákl. přenesená",J315,0)</f>
        <v>0</v>
      </c>
      <c r="BH315" s="229">
        <f>IF(N315="sníž. přenesená",J315,0)</f>
        <v>0</v>
      </c>
      <c r="BI315" s="229">
        <f>IF(N315="nulová",J315,0)</f>
        <v>0</v>
      </c>
      <c r="BJ315" s="14" t="s">
        <v>84</v>
      </c>
      <c r="BK315" s="229">
        <f>ROUND(I315*H315,2)</f>
        <v>0</v>
      </c>
      <c r="BL315" s="14" t="s">
        <v>228</v>
      </c>
      <c r="BM315" s="228" t="s">
        <v>459</v>
      </c>
    </row>
    <row r="316" spans="1:47" s="2" customFormat="1" ht="12">
      <c r="A316" s="35"/>
      <c r="B316" s="36"/>
      <c r="C316" s="37"/>
      <c r="D316" s="230" t="s">
        <v>153</v>
      </c>
      <c r="E316" s="37"/>
      <c r="F316" s="231" t="s">
        <v>458</v>
      </c>
      <c r="G316" s="37"/>
      <c r="H316" s="37"/>
      <c r="I316" s="232"/>
      <c r="J316" s="37"/>
      <c r="K316" s="37"/>
      <c r="L316" s="41"/>
      <c r="M316" s="233"/>
      <c r="N316" s="234"/>
      <c r="O316" s="88"/>
      <c r="P316" s="88"/>
      <c r="Q316" s="88"/>
      <c r="R316" s="88"/>
      <c r="S316" s="88"/>
      <c r="T316" s="89"/>
      <c r="U316" s="35"/>
      <c r="V316" s="35"/>
      <c r="W316" s="35"/>
      <c r="X316" s="35"/>
      <c r="Y316" s="35"/>
      <c r="Z316" s="35"/>
      <c r="AA316" s="35"/>
      <c r="AB316" s="35"/>
      <c r="AC316" s="35"/>
      <c r="AD316" s="35"/>
      <c r="AE316" s="35"/>
      <c r="AT316" s="14" t="s">
        <v>153</v>
      </c>
      <c r="AU316" s="14" t="s">
        <v>86</v>
      </c>
    </row>
    <row r="317" spans="1:65" s="2" customFormat="1" ht="16.5" customHeight="1">
      <c r="A317" s="35"/>
      <c r="B317" s="36"/>
      <c r="C317" s="216" t="s">
        <v>460</v>
      </c>
      <c r="D317" s="216" t="s">
        <v>147</v>
      </c>
      <c r="E317" s="217" t="s">
        <v>461</v>
      </c>
      <c r="F317" s="218" t="s">
        <v>462</v>
      </c>
      <c r="G317" s="219" t="s">
        <v>158</v>
      </c>
      <c r="H317" s="220">
        <v>0.72</v>
      </c>
      <c r="I317" s="221"/>
      <c r="J317" s="222">
        <f>ROUND(I317*H317,2)</f>
        <v>0</v>
      </c>
      <c r="K317" s="223"/>
      <c r="L317" s="41"/>
      <c r="M317" s="224" t="s">
        <v>1</v>
      </c>
      <c r="N317" s="225" t="s">
        <v>41</v>
      </c>
      <c r="O317" s="88"/>
      <c r="P317" s="226">
        <f>O317*H317</f>
        <v>0</v>
      </c>
      <c r="Q317" s="226">
        <v>0</v>
      </c>
      <c r="R317" s="226">
        <f>Q317*H317</f>
        <v>0</v>
      </c>
      <c r="S317" s="226">
        <v>0</v>
      </c>
      <c r="T317" s="227">
        <f>S317*H317</f>
        <v>0</v>
      </c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  <c r="AR317" s="228" t="s">
        <v>228</v>
      </c>
      <c r="AT317" s="228" t="s">
        <v>147</v>
      </c>
      <c r="AU317" s="228" t="s">
        <v>86</v>
      </c>
      <c r="AY317" s="14" t="s">
        <v>145</v>
      </c>
      <c r="BE317" s="229">
        <f>IF(N317="základní",J317,0)</f>
        <v>0</v>
      </c>
      <c r="BF317" s="229">
        <f>IF(N317="snížená",J317,0)</f>
        <v>0</v>
      </c>
      <c r="BG317" s="229">
        <f>IF(N317="zákl. přenesená",J317,0)</f>
        <v>0</v>
      </c>
      <c r="BH317" s="229">
        <f>IF(N317="sníž. přenesená",J317,0)</f>
        <v>0</v>
      </c>
      <c r="BI317" s="229">
        <f>IF(N317="nulová",J317,0)</f>
        <v>0</v>
      </c>
      <c r="BJ317" s="14" t="s">
        <v>84</v>
      </c>
      <c r="BK317" s="229">
        <f>ROUND(I317*H317,2)</f>
        <v>0</v>
      </c>
      <c r="BL317" s="14" t="s">
        <v>228</v>
      </c>
      <c r="BM317" s="228" t="s">
        <v>463</v>
      </c>
    </row>
    <row r="318" spans="1:47" s="2" customFormat="1" ht="12">
      <c r="A318" s="35"/>
      <c r="B318" s="36"/>
      <c r="C318" s="37"/>
      <c r="D318" s="230" t="s">
        <v>153</v>
      </c>
      <c r="E318" s="37"/>
      <c r="F318" s="231" t="s">
        <v>462</v>
      </c>
      <c r="G318" s="37"/>
      <c r="H318" s="37"/>
      <c r="I318" s="232"/>
      <c r="J318" s="37"/>
      <c r="K318" s="37"/>
      <c r="L318" s="41"/>
      <c r="M318" s="233"/>
      <c r="N318" s="234"/>
      <c r="O318" s="88"/>
      <c r="P318" s="88"/>
      <c r="Q318" s="88"/>
      <c r="R318" s="88"/>
      <c r="S318" s="88"/>
      <c r="T318" s="89"/>
      <c r="U318" s="35"/>
      <c r="V318" s="35"/>
      <c r="W318" s="35"/>
      <c r="X318" s="35"/>
      <c r="Y318" s="35"/>
      <c r="Z318" s="35"/>
      <c r="AA318" s="35"/>
      <c r="AB318" s="35"/>
      <c r="AC318" s="35"/>
      <c r="AD318" s="35"/>
      <c r="AE318" s="35"/>
      <c r="AT318" s="14" t="s">
        <v>153</v>
      </c>
      <c r="AU318" s="14" t="s">
        <v>86</v>
      </c>
    </row>
    <row r="319" spans="1:47" s="2" customFormat="1" ht="12">
      <c r="A319" s="35"/>
      <c r="B319" s="36"/>
      <c r="C319" s="37"/>
      <c r="D319" s="235" t="s">
        <v>154</v>
      </c>
      <c r="E319" s="37"/>
      <c r="F319" s="236" t="s">
        <v>464</v>
      </c>
      <c r="G319" s="37"/>
      <c r="H319" s="37"/>
      <c r="I319" s="232"/>
      <c r="J319" s="37"/>
      <c r="K319" s="37"/>
      <c r="L319" s="41"/>
      <c r="M319" s="233"/>
      <c r="N319" s="234"/>
      <c r="O319" s="88"/>
      <c r="P319" s="88"/>
      <c r="Q319" s="88"/>
      <c r="R319" s="88"/>
      <c r="S319" s="88"/>
      <c r="T319" s="89"/>
      <c r="U319" s="35"/>
      <c r="V319" s="35"/>
      <c r="W319" s="35"/>
      <c r="X319" s="35"/>
      <c r="Y319" s="35"/>
      <c r="Z319" s="35"/>
      <c r="AA319" s="35"/>
      <c r="AB319" s="35"/>
      <c r="AC319" s="35"/>
      <c r="AD319" s="35"/>
      <c r="AE319" s="35"/>
      <c r="AT319" s="14" t="s">
        <v>154</v>
      </c>
      <c r="AU319" s="14" t="s">
        <v>86</v>
      </c>
    </row>
    <row r="320" spans="1:65" s="2" customFormat="1" ht="24.15" customHeight="1">
      <c r="A320" s="35"/>
      <c r="B320" s="36"/>
      <c r="C320" s="237" t="s">
        <v>465</v>
      </c>
      <c r="D320" s="237" t="s">
        <v>353</v>
      </c>
      <c r="E320" s="238" t="s">
        <v>466</v>
      </c>
      <c r="F320" s="239" t="s">
        <v>467</v>
      </c>
      <c r="G320" s="240" t="s">
        <v>158</v>
      </c>
      <c r="H320" s="241">
        <v>0.809</v>
      </c>
      <c r="I320" s="242"/>
      <c r="J320" s="243">
        <f>ROUND(I320*H320,2)</f>
        <v>0</v>
      </c>
      <c r="K320" s="244"/>
      <c r="L320" s="245"/>
      <c r="M320" s="246" t="s">
        <v>1</v>
      </c>
      <c r="N320" s="247" t="s">
        <v>41</v>
      </c>
      <c r="O320" s="88"/>
      <c r="P320" s="226">
        <f>O320*H320</f>
        <v>0</v>
      </c>
      <c r="Q320" s="226">
        <v>0.00016</v>
      </c>
      <c r="R320" s="226">
        <f>Q320*H320</f>
        <v>0.00012944</v>
      </c>
      <c r="S320" s="226">
        <v>0</v>
      </c>
      <c r="T320" s="227">
        <f>S320*H320</f>
        <v>0</v>
      </c>
      <c r="U320" s="35"/>
      <c r="V320" s="35"/>
      <c r="W320" s="35"/>
      <c r="X320" s="35"/>
      <c r="Y320" s="35"/>
      <c r="Z320" s="35"/>
      <c r="AA320" s="35"/>
      <c r="AB320" s="35"/>
      <c r="AC320" s="35"/>
      <c r="AD320" s="35"/>
      <c r="AE320" s="35"/>
      <c r="AR320" s="228" t="s">
        <v>307</v>
      </c>
      <c r="AT320" s="228" t="s">
        <v>353</v>
      </c>
      <c r="AU320" s="228" t="s">
        <v>86</v>
      </c>
      <c r="AY320" s="14" t="s">
        <v>145</v>
      </c>
      <c r="BE320" s="229">
        <f>IF(N320="základní",J320,0)</f>
        <v>0</v>
      </c>
      <c r="BF320" s="229">
        <f>IF(N320="snížená",J320,0)</f>
        <v>0</v>
      </c>
      <c r="BG320" s="229">
        <f>IF(N320="zákl. přenesená",J320,0)</f>
        <v>0</v>
      </c>
      <c r="BH320" s="229">
        <f>IF(N320="sníž. přenesená",J320,0)</f>
        <v>0</v>
      </c>
      <c r="BI320" s="229">
        <f>IF(N320="nulová",J320,0)</f>
        <v>0</v>
      </c>
      <c r="BJ320" s="14" t="s">
        <v>84</v>
      </c>
      <c r="BK320" s="229">
        <f>ROUND(I320*H320,2)</f>
        <v>0</v>
      </c>
      <c r="BL320" s="14" t="s">
        <v>228</v>
      </c>
      <c r="BM320" s="228" t="s">
        <v>468</v>
      </c>
    </row>
    <row r="321" spans="1:47" s="2" customFormat="1" ht="12">
      <c r="A321" s="35"/>
      <c r="B321" s="36"/>
      <c r="C321" s="37"/>
      <c r="D321" s="230" t="s">
        <v>153</v>
      </c>
      <c r="E321" s="37"/>
      <c r="F321" s="231" t="s">
        <v>467</v>
      </c>
      <c r="G321" s="37"/>
      <c r="H321" s="37"/>
      <c r="I321" s="232"/>
      <c r="J321" s="37"/>
      <c r="K321" s="37"/>
      <c r="L321" s="41"/>
      <c r="M321" s="233"/>
      <c r="N321" s="234"/>
      <c r="O321" s="88"/>
      <c r="P321" s="88"/>
      <c r="Q321" s="88"/>
      <c r="R321" s="88"/>
      <c r="S321" s="88"/>
      <c r="T321" s="89"/>
      <c r="U321" s="35"/>
      <c r="V321" s="35"/>
      <c r="W321" s="35"/>
      <c r="X321" s="35"/>
      <c r="Y321" s="35"/>
      <c r="Z321" s="35"/>
      <c r="AA321" s="35"/>
      <c r="AB321" s="35"/>
      <c r="AC321" s="35"/>
      <c r="AD321" s="35"/>
      <c r="AE321" s="35"/>
      <c r="AT321" s="14" t="s">
        <v>153</v>
      </c>
      <c r="AU321" s="14" t="s">
        <v>86</v>
      </c>
    </row>
    <row r="322" spans="1:65" s="2" customFormat="1" ht="21.75" customHeight="1">
      <c r="A322" s="35"/>
      <c r="B322" s="36"/>
      <c r="C322" s="216" t="s">
        <v>469</v>
      </c>
      <c r="D322" s="216" t="s">
        <v>147</v>
      </c>
      <c r="E322" s="217" t="s">
        <v>470</v>
      </c>
      <c r="F322" s="218" t="s">
        <v>471</v>
      </c>
      <c r="G322" s="219" t="s">
        <v>158</v>
      </c>
      <c r="H322" s="220">
        <v>0.72</v>
      </c>
      <c r="I322" s="221"/>
      <c r="J322" s="222">
        <f>ROUND(I322*H322,2)</f>
        <v>0</v>
      </c>
      <c r="K322" s="223"/>
      <c r="L322" s="41"/>
      <c r="M322" s="224" t="s">
        <v>1</v>
      </c>
      <c r="N322" s="225" t="s">
        <v>41</v>
      </c>
      <c r="O322" s="88"/>
      <c r="P322" s="226">
        <f>O322*H322</f>
        <v>0</v>
      </c>
      <c r="Q322" s="226">
        <v>0</v>
      </c>
      <c r="R322" s="226">
        <f>Q322*H322</f>
        <v>0</v>
      </c>
      <c r="S322" s="226">
        <v>0</v>
      </c>
      <c r="T322" s="227">
        <f>S322*H322</f>
        <v>0</v>
      </c>
      <c r="U322" s="35"/>
      <c r="V322" s="35"/>
      <c r="W322" s="35"/>
      <c r="X322" s="35"/>
      <c r="Y322" s="35"/>
      <c r="Z322" s="35"/>
      <c r="AA322" s="35"/>
      <c r="AB322" s="35"/>
      <c r="AC322" s="35"/>
      <c r="AD322" s="35"/>
      <c r="AE322" s="35"/>
      <c r="AR322" s="228" t="s">
        <v>228</v>
      </c>
      <c r="AT322" s="228" t="s">
        <v>147</v>
      </c>
      <c r="AU322" s="228" t="s">
        <v>86</v>
      </c>
      <c r="AY322" s="14" t="s">
        <v>145</v>
      </c>
      <c r="BE322" s="229">
        <f>IF(N322="základní",J322,0)</f>
        <v>0</v>
      </c>
      <c r="BF322" s="229">
        <f>IF(N322="snížená",J322,0)</f>
        <v>0</v>
      </c>
      <c r="BG322" s="229">
        <f>IF(N322="zákl. přenesená",J322,0)</f>
        <v>0</v>
      </c>
      <c r="BH322" s="229">
        <f>IF(N322="sníž. přenesená",J322,0)</f>
        <v>0</v>
      </c>
      <c r="BI322" s="229">
        <f>IF(N322="nulová",J322,0)</f>
        <v>0</v>
      </c>
      <c r="BJ322" s="14" t="s">
        <v>84</v>
      </c>
      <c r="BK322" s="229">
        <f>ROUND(I322*H322,2)</f>
        <v>0</v>
      </c>
      <c r="BL322" s="14" t="s">
        <v>228</v>
      </c>
      <c r="BM322" s="228" t="s">
        <v>472</v>
      </c>
    </row>
    <row r="323" spans="1:47" s="2" customFormat="1" ht="12">
      <c r="A323" s="35"/>
      <c r="B323" s="36"/>
      <c r="C323" s="37"/>
      <c r="D323" s="230" t="s">
        <v>153</v>
      </c>
      <c r="E323" s="37"/>
      <c r="F323" s="231" t="s">
        <v>471</v>
      </c>
      <c r="G323" s="37"/>
      <c r="H323" s="37"/>
      <c r="I323" s="232"/>
      <c r="J323" s="37"/>
      <c r="K323" s="37"/>
      <c r="L323" s="41"/>
      <c r="M323" s="233"/>
      <c r="N323" s="234"/>
      <c r="O323" s="88"/>
      <c r="P323" s="88"/>
      <c r="Q323" s="88"/>
      <c r="R323" s="88"/>
      <c r="S323" s="88"/>
      <c r="T323" s="89"/>
      <c r="U323" s="35"/>
      <c r="V323" s="35"/>
      <c r="W323" s="35"/>
      <c r="X323" s="35"/>
      <c r="Y323" s="35"/>
      <c r="Z323" s="35"/>
      <c r="AA323" s="35"/>
      <c r="AB323" s="35"/>
      <c r="AC323" s="35"/>
      <c r="AD323" s="35"/>
      <c r="AE323" s="35"/>
      <c r="AT323" s="14" t="s">
        <v>153</v>
      </c>
      <c r="AU323" s="14" t="s">
        <v>86</v>
      </c>
    </row>
    <row r="324" spans="1:47" s="2" customFormat="1" ht="12">
      <c r="A324" s="35"/>
      <c r="B324" s="36"/>
      <c r="C324" s="37"/>
      <c r="D324" s="235" t="s">
        <v>154</v>
      </c>
      <c r="E324" s="37"/>
      <c r="F324" s="236" t="s">
        <v>473</v>
      </c>
      <c r="G324" s="37"/>
      <c r="H324" s="37"/>
      <c r="I324" s="232"/>
      <c r="J324" s="37"/>
      <c r="K324" s="37"/>
      <c r="L324" s="41"/>
      <c r="M324" s="233"/>
      <c r="N324" s="234"/>
      <c r="O324" s="88"/>
      <c r="P324" s="88"/>
      <c r="Q324" s="88"/>
      <c r="R324" s="88"/>
      <c r="S324" s="88"/>
      <c r="T324" s="89"/>
      <c r="U324" s="35"/>
      <c r="V324" s="35"/>
      <c r="W324" s="35"/>
      <c r="X324" s="35"/>
      <c r="Y324" s="35"/>
      <c r="Z324" s="35"/>
      <c r="AA324" s="35"/>
      <c r="AB324" s="35"/>
      <c r="AC324" s="35"/>
      <c r="AD324" s="35"/>
      <c r="AE324" s="35"/>
      <c r="AT324" s="14" t="s">
        <v>154</v>
      </c>
      <c r="AU324" s="14" t="s">
        <v>86</v>
      </c>
    </row>
    <row r="325" spans="1:65" s="2" customFormat="1" ht="24.15" customHeight="1">
      <c r="A325" s="35"/>
      <c r="B325" s="36"/>
      <c r="C325" s="216" t="s">
        <v>474</v>
      </c>
      <c r="D325" s="216" t="s">
        <v>147</v>
      </c>
      <c r="E325" s="217" t="s">
        <v>475</v>
      </c>
      <c r="F325" s="218" t="s">
        <v>476</v>
      </c>
      <c r="G325" s="219" t="s">
        <v>158</v>
      </c>
      <c r="H325" s="220">
        <v>0.72</v>
      </c>
      <c r="I325" s="221"/>
      <c r="J325" s="222">
        <f>ROUND(I325*H325,2)</f>
        <v>0</v>
      </c>
      <c r="K325" s="223"/>
      <c r="L325" s="41"/>
      <c r="M325" s="224" t="s">
        <v>1</v>
      </c>
      <c r="N325" s="225" t="s">
        <v>41</v>
      </c>
      <c r="O325" s="88"/>
      <c r="P325" s="226">
        <f>O325*H325</f>
        <v>0</v>
      </c>
      <c r="Q325" s="226">
        <v>0</v>
      </c>
      <c r="R325" s="226">
        <f>Q325*H325</f>
        <v>0</v>
      </c>
      <c r="S325" s="226">
        <v>0.01721</v>
      </c>
      <c r="T325" s="227">
        <f>S325*H325</f>
        <v>0.0123912</v>
      </c>
      <c r="U325" s="35"/>
      <c r="V325" s="35"/>
      <c r="W325" s="35"/>
      <c r="X325" s="35"/>
      <c r="Y325" s="35"/>
      <c r="Z325" s="35"/>
      <c r="AA325" s="35"/>
      <c r="AB325" s="35"/>
      <c r="AC325" s="35"/>
      <c r="AD325" s="35"/>
      <c r="AE325" s="35"/>
      <c r="AR325" s="228" t="s">
        <v>228</v>
      </c>
      <c r="AT325" s="228" t="s">
        <v>147</v>
      </c>
      <c r="AU325" s="228" t="s">
        <v>86</v>
      </c>
      <c r="AY325" s="14" t="s">
        <v>145</v>
      </c>
      <c r="BE325" s="229">
        <f>IF(N325="základní",J325,0)</f>
        <v>0</v>
      </c>
      <c r="BF325" s="229">
        <f>IF(N325="snížená",J325,0)</f>
        <v>0</v>
      </c>
      <c r="BG325" s="229">
        <f>IF(N325="zákl. přenesená",J325,0)</f>
        <v>0</v>
      </c>
      <c r="BH325" s="229">
        <f>IF(N325="sníž. přenesená",J325,0)</f>
        <v>0</v>
      </c>
      <c r="BI325" s="229">
        <f>IF(N325="nulová",J325,0)</f>
        <v>0</v>
      </c>
      <c r="BJ325" s="14" t="s">
        <v>84</v>
      </c>
      <c r="BK325" s="229">
        <f>ROUND(I325*H325,2)</f>
        <v>0</v>
      </c>
      <c r="BL325" s="14" t="s">
        <v>228</v>
      </c>
      <c r="BM325" s="228" t="s">
        <v>477</v>
      </c>
    </row>
    <row r="326" spans="1:47" s="2" customFormat="1" ht="12">
      <c r="A326" s="35"/>
      <c r="B326" s="36"/>
      <c r="C326" s="37"/>
      <c r="D326" s="230" t="s">
        <v>153</v>
      </c>
      <c r="E326" s="37"/>
      <c r="F326" s="231" t="s">
        <v>476</v>
      </c>
      <c r="G326" s="37"/>
      <c r="H326" s="37"/>
      <c r="I326" s="232"/>
      <c r="J326" s="37"/>
      <c r="K326" s="37"/>
      <c r="L326" s="41"/>
      <c r="M326" s="233"/>
      <c r="N326" s="234"/>
      <c r="O326" s="88"/>
      <c r="P326" s="88"/>
      <c r="Q326" s="88"/>
      <c r="R326" s="88"/>
      <c r="S326" s="88"/>
      <c r="T326" s="89"/>
      <c r="U326" s="35"/>
      <c r="V326" s="35"/>
      <c r="W326" s="35"/>
      <c r="X326" s="35"/>
      <c r="Y326" s="35"/>
      <c r="Z326" s="35"/>
      <c r="AA326" s="35"/>
      <c r="AB326" s="35"/>
      <c r="AC326" s="35"/>
      <c r="AD326" s="35"/>
      <c r="AE326" s="35"/>
      <c r="AT326" s="14" t="s">
        <v>153</v>
      </c>
      <c r="AU326" s="14" t="s">
        <v>86</v>
      </c>
    </row>
    <row r="327" spans="1:47" s="2" customFormat="1" ht="12">
      <c r="A327" s="35"/>
      <c r="B327" s="36"/>
      <c r="C327" s="37"/>
      <c r="D327" s="235" t="s">
        <v>154</v>
      </c>
      <c r="E327" s="37"/>
      <c r="F327" s="236" t="s">
        <v>478</v>
      </c>
      <c r="G327" s="37"/>
      <c r="H327" s="37"/>
      <c r="I327" s="232"/>
      <c r="J327" s="37"/>
      <c r="K327" s="37"/>
      <c r="L327" s="41"/>
      <c r="M327" s="233"/>
      <c r="N327" s="234"/>
      <c r="O327" s="88"/>
      <c r="P327" s="88"/>
      <c r="Q327" s="88"/>
      <c r="R327" s="88"/>
      <c r="S327" s="88"/>
      <c r="T327" s="89"/>
      <c r="U327" s="35"/>
      <c r="V327" s="35"/>
      <c r="W327" s="35"/>
      <c r="X327" s="35"/>
      <c r="Y327" s="35"/>
      <c r="Z327" s="35"/>
      <c r="AA327" s="35"/>
      <c r="AB327" s="35"/>
      <c r="AC327" s="35"/>
      <c r="AD327" s="35"/>
      <c r="AE327" s="35"/>
      <c r="AT327" s="14" t="s">
        <v>154</v>
      </c>
      <c r="AU327" s="14" t="s">
        <v>86</v>
      </c>
    </row>
    <row r="328" spans="1:65" s="2" customFormat="1" ht="24.15" customHeight="1">
      <c r="A328" s="35"/>
      <c r="B328" s="36"/>
      <c r="C328" s="216" t="s">
        <v>479</v>
      </c>
      <c r="D328" s="216" t="s">
        <v>147</v>
      </c>
      <c r="E328" s="217" t="s">
        <v>480</v>
      </c>
      <c r="F328" s="218" t="s">
        <v>481</v>
      </c>
      <c r="G328" s="219" t="s">
        <v>175</v>
      </c>
      <c r="H328" s="220">
        <v>1</v>
      </c>
      <c r="I328" s="221"/>
      <c r="J328" s="222">
        <f>ROUND(I328*H328,2)</f>
        <v>0</v>
      </c>
      <c r="K328" s="223"/>
      <c r="L328" s="41"/>
      <c r="M328" s="224" t="s">
        <v>1</v>
      </c>
      <c r="N328" s="225" t="s">
        <v>41</v>
      </c>
      <c r="O328" s="88"/>
      <c r="P328" s="226">
        <f>O328*H328</f>
        <v>0</v>
      </c>
      <c r="Q328" s="226">
        <v>0.01226</v>
      </c>
      <c r="R328" s="226">
        <f>Q328*H328</f>
        <v>0.01226</v>
      </c>
      <c r="S328" s="226">
        <v>0.01012</v>
      </c>
      <c r="T328" s="227">
        <f>S328*H328</f>
        <v>0.01012</v>
      </c>
      <c r="U328" s="35"/>
      <c r="V328" s="35"/>
      <c r="W328" s="35"/>
      <c r="X328" s="35"/>
      <c r="Y328" s="35"/>
      <c r="Z328" s="35"/>
      <c r="AA328" s="35"/>
      <c r="AB328" s="35"/>
      <c r="AC328" s="35"/>
      <c r="AD328" s="35"/>
      <c r="AE328" s="35"/>
      <c r="AR328" s="228" t="s">
        <v>228</v>
      </c>
      <c r="AT328" s="228" t="s">
        <v>147</v>
      </c>
      <c r="AU328" s="228" t="s">
        <v>86</v>
      </c>
      <c r="AY328" s="14" t="s">
        <v>145</v>
      </c>
      <c r="BE328" s="229">
        <f>IF(N328="základní",J328,0)</f>
        <v>0</v>
      </c>
      <c r="BF328" s="229">
        <f>IF(N328="snížená",J328,0)</f>
        <v>0</v>
      </c>
      <c r="BG328" s="229">
        <f>IF(N328="zákl. přenesená",J328,0)</f>
        <v>0</v>
      </c>
      <c r="BH328" s="229">
        <f>IF(N328="sníž. přenesená",J328,0)</f>
        <v>0</v>
      </c>
      <c r="BI328" s="229">
        <f>IF(N328="nulová",J328,0)</f>
        <v>0</v>
      </c>
      <c r="BJ328" s="14" t="s">
        <v>84</v>
      </c>
      <c r="BK328" s="229">
        <f>ROUND(I328*H328,2)</f>
        <v>0</v>
      </c>
      <c r="BL328" s="14" t="s">
        <v>228</v>
      </c>
      <c r="BM328" s="228" t="s">
        <v>482</v>
      </c>
    </row>
    <row r="329" spans="1:47" s="2" customFormat="1" ht="12">
      <c r="A329" s="35"/>
      <c r="B329" s="36"/>
      <c r="C329" s="37"/>
      <c r="D329" s="230" t="s">
        <v>153</v>
      </c>
      <c r="E329" s="37"/>
      <c r="F329" s="231" t="s">
        <v>481</v>
      </c>
      <c r="G329" s="37"/>
      <c r="H329" s="37"/>
      <c r="I329" s="232"/>
      <c r="J329" s="37"/>
      <c r="K329" s="37"/>
      <c r="L329" s="41"/>
      <c r="M329" s="233"/>
      <c r="N329" s="234"/>
      <c r="O329" s="88"/>
      <c r="P329" s="88"/>
      <c r="Q329" s="88"/>
      <c r="R329" s="88"/>
      <c r="S329" s="88"/>
      <c r="T329" s="89"/>
      <c r="U329" s="35"/>
      <c r="V329" s="35"/>
      <c r="W329" s="35"/>
      <c r="X329" s="35"/>
      <c r="Y329" s="35"/>
      <c r="Z329" s="35"/>
      <c r="AA329" s="35"/>
      <c r="AB329" s="35"/>
      <c r="AC329" s="35"/>
      <c r="AD329" s="35"/>
      <c r="AE329" s="35"/>
      <c r="AT329" s="14" t="s">
        <v>153</v>
      </c>
      <c r="AU329" s="14" t="s">
        <v>86</v>
      </c>
    </row>
    <row r="330" spans="1:47" s="2" customFormat="1" ht="12">
      <c r="A330" s="35"/>
      <c r="B330" s="36"/>
      <c r="C330" s="37"/>
      <c r="D330" s="235" t="s">
        <v>154</v>
      </c>
      <c r="E330" s="37"/>
      <c r="F330" s="236" t="s">
        <v>483</v>
      </c>
      <c r="G330" s="37"/>
      <c r="H330" s="37"/>
      <c r="I330" s="232"/>
      <c r="J330" s="37"/>
      <c r="K330" s="37"/>
      <c r="L330" s="41"/>
      <c r="M330" s="233"/>
      <c r="N330" s="234"/>
      <c r="O330" s="88"/>
      <c r="P330" s="88"/>
      <c r="Q330" s="88"/>
      <c r="R330" s="88"/>
      <c r="S330" s="88"/>
      <c r="T330" s="89"/>
      <c r="U330" s="35"/>
      <c r="V330" s="35"/>
      <c r="W330" s="35"/>
      <c r="X330" s="35"/>
      <c r="Y330" s="35"/>
      <c r="Z330" s="35"/>
      <c r="AA330" s="35"/>
      <c r="AB330" s="35"/>
      <c r="AC330" s="35"/>
      <c r="AD330" s="35"/>
      <c r="AE330" s="35"/>
      <c r="AT330" s="14" t="s">
        <v>154</v>
      </c>
      <c r="AU330" s="14" t="s">
        <v>86</v>
      </c>
    </row>
    <row r="331" spans="1:65" s="2" customFormat="1" ht="16.5" customHeight="1">
      <c r="A331" s="35"/>
      <c r="B331" s="36"/>
      <c r="C331" s="216" t="s">
        <v>484</v>
      </c>
      <c r="D331" s="216" t="s">
        <v>147</v>
      </c>
      <c r="E331" s="217" t="s">
        <v>485</v>
      </c>
      <c r="F331" s="218" t="s">
        <v>486</v>
      </c>
      <c r="G331" s="219" t="s">
        <v>175</v>
      </c>
      <c r="H331" s="220">
        <v>1</v>
      </c>
      <c r="I331" s="221"/>
      <c r="J331" s="222">
        <f>ROUND(I331*H331,2)</f>
        <v>0</v>
      </c>
      <c r="K331" s="223"/>
      <c r="L331" s="41"/>
      <c r="M331" s="224" t="s">
        <v>1</v>
      </c>
      <c r="N331" s="225" t="s">
        <v>41</v>
      </c>
      <c r="O331" s="88"/>
      <c r="P331" s="226">
        <f>O331*H331</f>
        <v>0</v>
      </c>
      <c r="Q331" s="226">
        <v>0.00022</v>
      </c>
      <c r="R331" s="226">
        <f>Q331*H331</f>
        <v>0.00022</v>
      </c>
      <c r="S331" s="226">
        <v>0</v>
      </c>
      <c r="T331" s="227">
        <f>S331*H331</f>
        <v>0</v>
      </c>
      <c r="U331" s="35"/>
      <c r="V331" s="35"/>
      <c r="W331" s="35"/>
      <c r="X331" s="35"/>
      <c r="Y331" s="35"/>
      <c r="Z331" s="35"/>
      <c r="AA331" s="35"/>
      <c r="AB331" s="35"/>
      <c r="AC331" s="35"/>
      <c r="AD331" s="35"/>
      <c r="AE331" s="35"/>
      <c r="AR331" s="228" t="s">
        <v>228</v>
      </c>
      <c r="AT331" s="228" t="s">
        <v>147</v>
      </c>
      <c r="AU331" s="228" t="s">
        <v>86</v>
      </c>
      <c r="AY331" s="14" t="s">
        <v>145</v>
      </c>
      <c r="BE331" s="229">
        <f>IF(N331="základní",J331,0)</f>
        <v>0</v>
      </c>
      <c r="BF331" s="229">
        <f>IF(N331="snížená",J331,0)</f>
        <v>0</v>
      </c>
      <c r="BG331" s="229">
        <f>IF(N331="zákl. přenesená",J331,0)</f>
        <v>0</v>
      </c>
      <c r="BH331" s="229">
        <f>IF(N331="sníž. přenesená",J331,0)</f>
        <v>0</v>
      </c>
      <c r="BI331" s="229">
        <f>IF(N331="nulová",J331,0)</f>
        <v>0</v>
      </c>
      <c r="BJ331" s="14" t="s">
        <v>84</v>
      </c>
      <c r="BK331" s="229">
        <f>ROUND(I331*H331,2)</f>
        <v>0</v>
      </c>
      <c r="BL331" s="14" t="s">
        <v>228</v>
      </c>
      <c r="BM331" s="228" t="s">
        <v>487</v>
      </c>
    </row>
    <row r="332" spans="1:47" s="2" customFormat="1" ht="12">
      <c r="A332" s="35"/>
      <c r="B332" s="36"/>
      <c r="C332" s="37"/>
      <c r="D332" s="230" t="s">
        <v>153</v>
      </c>
      <c r="E332" s="37"/>
      <c r="F332" s="231" t="s">
        <v>486</v>
      </c>
      <c r="G332" s="37"/>
      <c r="H332" s="37"/>
      <c r="I332" s="232"/>
      <c r="J332" s="37"/>
      <c r="K332" s="37"/>
      <c r="L332" s="41"/>
      <c r="M332" s="233"/>
      <c r="N332" s="234"/>
      <c r="O332" s="88"/>
      <c r="P332" s="88"/>
      <c r="Q332" s="88"/>
      <c r="R332" s="88"/>
      <c r="S332" s="88"/>
      <c r="T332" s="89"/>
      <c r="U332" s="35"/>
      <c r="V332" s="35"/>
      <c r="W332" s="35"/>
      <c r="X332" s="35"/>
      <c r="Y332" s="35"/>
      <c r="Z332" s="35"/>
      <c r="AA332" s="35"/>
      <c r="AB332" s="35"/>
      <c r="AC332" s="35"/>
      <c r="AD332" s="35"/>
      <c r="AE332" s="35"/>
      <c r="AT332" s="14" t="s">
        <v>153</v>
      </c>
      <c r="AU332" s="14" t="s">
        <v>86</v>
      </c>
    </row>
    <row r="333" spans="1:47" s="2" customFormat="1" ht="12">
      <c r="A333" s="35"/>
      <c r="B333" s="36"/>
      <c r="C333" s="37"/>
      <c r="D333" s="235" t="s">
        <v>154</v>
      </c>
      <c r="E333" s="37"/>
      <c r="F333" s="236" t="s">
        <v>488</v>
      </c>
      <c r="G333" s="37"/>
      <c r="H333" s="37"/>
      <c r="I333" s="232"/>
      <c r="J333" s="37"/>
      <c r="K333" s="37"/>
      <c r="L333" s="41"/>
      <c r="M333" s="233"/>
      <c r="N333" s="234"/>
      <c r="O333" s="88"/>
      <c r="P333" s="88"/>
      <c r="Q333" s="88"/>
      <c r="R333" s="88"/>
      <c r="S333" s="88"/>
      <c r="T333" s="89"/>
      <c r="U333" s="35"/>
      <c r="V333" s="35"/>
      <c r="W333" s="35"/>
      <c r="X333" s="35"/>
      <c r="Y333" s="35"/>
      <c r="Z333" s="35"/>
      <c r="AA333" s="35"/>
      <c r="AB333" s="35"/>
      <c r="AC333" s="35"/>
      <c r="AD333" s="35"/>
      <c r="AE333" s="35"/>
      <c r="AT333" s="14" t="s">
        <v>154</v>
      </c>
      <c r="AU333" s="14" t="s">
        <v>86</v>
      </c>
    </row>
    <row r="334" spans="1:65" s="2" customFormat="1" ht="33" customHeight="1">
      <c r="A334" s="35"/>
      <c r="B334" s="36"/>
      <c r="C334" s="237" t="s">
        <v>489</v>
      </c>
      <c r="D334" s="237" t="s">
        <v>353</v>
      </c>
      <c r="E334" s="238" t="s">
        <v>490</v>
      </c>
      <c r="F334" s="239" t="s">
        <v>491</v>
      </c>
      <c r="G334" s="240" t="s">
        <v>175</v>
      </c>
      <c r="H334" s="241">
        <v>1</v>
      </c>
      <c r="I334" s="242"/>
      <c r="J334" s="243">
        <f>ROUND(I334*H334,2)</f>
        <v>0</v>
      </c>
      <c r="K334" s="244"/>
      <c r="L334" s="245"/>
      <c r="M334" s="246" t="s">
        <v>1</v>
      </c>
      <c r="N334" s="247" t="s">
        <v>41</v>
      </c>
      <c r="O334" s="88"/>
      <c r="P334" s="226">
        <f>O334*H334</f>
        <v>0</v>
      </c>
      <c r="Q334" s="226">
        <v>0.01225</v>
      </c>
      <c r="R334" s="226">
        <f>Q334*H334</f>
        <v>0.01225</v>
      </c>
      <c r="S334" s="226">
        <v>0</v>
      </c>
      <c r="T334" s="227">
        <f>S334*H334</f>
        <v>0</v>
      </c>
      <c r="U334" s="35"/>
      <c r="V334" s="35"/>
      <c r="W334" s="35"/>
      <c r="X334" s="35"/>
      <c r="Y334" s="35"/>
      <c r="Z334" s="35"/>
      <c r="AA334" s="35"/>
      <c r="AB334" s="35"/>
      <c r="AC334" s="35"/>
      <c r="AD334" s="35"/>
      <c r="AE334" s="35"/>
      <c r="AR334" s="228" t="s">
        <v>307</v>
      </c>
      <c r="AT334" s="228" t="s">
        <v>353</v>
      </c>
      <c r="AU334" s="228" t="s">
        <v>86</v>
      </c>
      <c r="AY334" s="14" t="s">
        <v>145</v>
      </c>
      <c r="BE334" s="229">
        <f>IF(N334="základní",J334,0)</f>
        <v>0</v>
      </c>
      <c r="BF334" s="229">
        <f>IF(N334="snížená",J334,0)</f>
        <v>0</v>
      </c>
      <c r="BG334" s="229">
        <f>IF(N334="zákl. přenesená",J334,0)</f>
        <v>0</v>
      </c>
      <c r="BH334" s="229">
        <f>IF(N334="sníž. přenesená",J334,0)</f>
        <v>0</v>
      </c>
      <c r="BI334" s="229">
        <f>IF(N334="nulová",J334,0)</f>
        <v>0</v>
      </c>
      <c r="BJ334" s="14" t="s">
        <v>84</v>
      </c>
      <c r="BK334" s="229">
        <f>ROUND(I334*H334,2)</f>
        <v>0</v>
      </c>
      <c r="BL334" s="14" t="s">
        <v>228</v>
      </c>
      <c r="BM334" s="228" t="s">
        <v>492</v>
      </c>
    </row>
    <row r="335" spans="1:47" s="2" customFormat="1" ht="12">
      <c r="A335" s="35"/>
      <c r="B335" s="36"/>
      <c r="C335" s="37"/>
      <c r="D335" s="230" t="s">
        <v>153</v>
      </c>
      <c r="E335" s="37"/>
      <c r="F335" s="231" t="s">
        <v>491</v>
      </c>
      <c r="G335" s="37"/>
      <c r="H335" s="37"/>
      <c r="I335" s="232"/>
      <c r="J335" s="37"/>
      <c r="K335" s="37"/>
      <c r="L335" s="41"/>
      <c r="M335" s="233"/>
      <c r="N335" s="234"/>
      <c r="O335" s="88"/>
      <c r="P335" s="88"/>
      <c r="Q335" s="88"/>
      <c r="R335" s="88"/>
      <c r="S335" s="88"/>
      <c r="T335" s="89"/>
      <c r="U335" s="35"/>
      <c r="V335" s="35"/>
      <c r="W335" s="35"/>
      <c r="X335" s="35"/>
      <c r="Y335" s="35"/>
      <c r="Z335" s="35"/>
      <c r="AA335" s="35"/>
      <c r="AB335" s="35"/>
      <c r="AC335" s="35"/>
      <c r="AD335" s="35"/>
      <c r="AE335" s="35"/>
      <c r="AT335" s="14" t="s">
        <v>153</v>
      </c>
      <c r="AU335" s="14" t="s">
        <v>86</v>
      </c>
    </row>
    <row r="336" spans="1:65" s="2" customFormat="1" ht="24.15" customHeight="1">
      <c r="A336" s="35"/>
      <c r="B336" s="36"/>
      <c r="C336" s="216" t="s">
        <v>493</v>
      </c>
      <c r="D336" s="216" t="s">
        <v>147</v>
      </c>
      <c r="E336" s="217" t="s">
        <v>494</v>
      </c>
      <c r="F336" s="218" t="s">
        <v>495</v>
      </c>
      <c r="G336" s="219" t="s">
        <v>175</v>
      </c>
      <c r="H336" s="220">
        <v>1</v>
      </c>
      <c r="I336" s="221"/>
      <c r="J336" s="222">
        <f>ROUND(I336*H336,2)</f>
        <v>0</v>
      </c>
      <c r="K336" s="223"/>
      <c r="L336" s="41"/>
      <c r="M336" s="224" t="s">
        <v>1</v>
      </c>
      <c r="N336" s="225" t="s">
        <v>41</v>
      </c>
      <c r="O336" s="88"/>
      <c r="P336" s="226">
        <f>O336*H336</f>
        <v>0</v>
      </c>
      <c r="Q336" s="226">
        <v>0</v>
      </c>
      <c r="R336" s="226">
        <f>Q336*H336</f>
        <v>0</v>
      </c>
      <c r="S336" s="226">
        <v>0.0169</v>
      </c>
      <c r="T336" s="227">
        <f>S336*H336</f>
        <v>0.0169</v>
      </c>
      <c r="U336" s="35"/>
      <c r="V336" s="35"/>
      <c r="W336" s="35"/>
      <c r="X336" s="35"/>
      <c r="Y336" s="35"/>
      <c r="Z336" s="35"/>
      <c r="AA336" s="35"/>
      <c r="AB336" s="35"/>
      <c r="AC336" s="35"/>
      <c r="AD336" s="35"/>
      <c r="AE336" s="35"/>
      <c r="AR336" s="228" t="s">
        <v>228</v>
      </c>
      <c r="AT336" s="228" t="s">
        <v>147</v>
      </c>
      <c r="AU336" s="228" t="s">
        <v>86</v>
      </c>
      <c r="AY336" s="14" t="s">
        <v>145</v>
      </c>
      <c r="BE336" s="229">
        <f>IF(N336="základní",J336,0)</f>
        <v>0</v>
      </c>
      <c r="BF336" s="229">
        <f>IF(N336="snížená",J336,0)</f>
        <v>0</v>
      </c>
      <c r="BG336" s="229">
        <f>IF(N336="zákl. přenesená",J336,0)</f>
        <v>0</v>
      </c>
      <c r="BH336" s="229">
        <f>IF(N336="sníž. přenesená",J336,0)</f>
        <v>0</v>
      </c>
      <c r="BI336" s="229">
        <f>IF(N336="nulová",J336,0)</f>
        <v>0</v>
      </c>
      <c r="BJ336" s="14" t="s">
        <v>84</v>
      </c>
      <c r="BK336" s="229">
        <f>ROUND(I336*H336,2)</f>
        <v>0</v>
      </c>
      <c r="BL336" s="14" t="s">
        <v>228</v>
      </c>
      <c r="BM336" s="228" t="s">
        <v>496</v>
      </c>
    </row>
    <row r="337" spans="1:47" s="2" customFormat="1" ht="12">
      <c r="A337" s="35"/>
      <c r="B337" s="36"/>
      <c r="C337" s="37"/>
      <c r="D337" s="230" t="s">
        <v>153</v>
      </c>
      <c r="E337" s="37"/>
      <c r="F337" s="231" t="s">
        <v>495</v>
      </c>
      <c r="G337" s="37"/>
      <c r="H337" s="37"/>
      <c r="I337" s="232"/>
      <c r="J337" s="37"/>
      <c r="K337" s="37"/>
      <c r="L337" s="41"/>
      <c r="M337" s="233"/>
      <c r="N337" s="234"/>
      <c r="O337" s="88"/>
      <c r="P337" s="88"/>
      <c r="Q337" s="88"/>
      <c r="R337" s="88"/>
      <c r="S337" s="88"/>
      <c r="T337" s="89"/>
      <c r="U337" s="35"/>
      <c r="V337" s="35"/>
      <c r="W337" s="35"/>
      <c r="X337" s="35"/>
      <c r="Y337" s="35"/>
      <c r="Z337" s="35"/>
      <c r="AA337" s="35"/>
      <c r="AB337" s="35"/>
      <c r="AC337" s="35"/>
      <c r="AD337" s="35"/>
      <c r="AE337" s="35"/>
      <c r="AT337" s="14" t="s">
        <v>153</v>
      </c>
      <c r="AU337" s="14" t="s">
        <v>86</v>
      </c>
    </row>
    <row r="338" spans="1:47" s="2" customFormat="1" ht="12">
      <c r="A338" s="35"/>
      <c r="B338" s="36"/>
      <c r="C338" s="37"/>
      <c r="D338" s="235" t="s">
        <v>154</v>
      </c>
      <c r="E338" s="37"/>
      <c r="F338" s="236" t="s">
        <v>497</v>
      </c>
      <c r="G338" s="37"/>
      <c r="H338" s="37"/>
      <c r="I338" s="232"/>
      <c r="J338" s="37"/>
      <c r="K338" s="37"/>
      <c r="L338" s="41"/>
      <c r="M338" s="233"/>
      <c r="N338" s="234"/>
      <c r="O338" s="88"/>
      <c r="P338" s="88"/>
      <c r="Q338" s="88"/>
      <c r="R338" s="88"/>
      <c r="S338" s="88"/>
      <c r="T338" s="89"/>
      <c r="U338" s="35"/>
      <c r="V338" s="35"/>
      <c r="W338" s="35"/>
      <c r="X338" s="35"/>
      <c r="Y338" s="35"/>
      <c r="Z338" s="35"/>
      <c r="AA338" s="35"/>
      <c r="AB338" s="35"/>
      <c r="AC338" s="35"/>
      <c r="AD338" s="35"/>
      <c r="AE338" s="35"/>
      <c r="AT338" s="14" t="s">
        <v>154</v>
      </c>
      <c r="AU338" s="14" t="s">
        <v>86</v>
      </c>
    </row>
    <row r="339" spans="1:65" s="2" customFormat="1" ht="24.15" customHeight="1">
      <c r="A339" s="35"/>
      <c r="B339" s="36"/>
      <c r="C339" s="216" t="s">
        <v>498</v>
      </c>
      <c r="D339" s="216" t="s">
        <v>147</v>
      </c>
      <c r="E339" s="217" t="s">
        <v>499</v>
      </c>
      <c r="F339" s="218" t="s">
        <v>500</v>
      </c>
      <c r="G339" s="219" t="s">
        <v>168</v>
      </c>
      <c r="H339" s="220">
        <v>0.112</v>
      </c>
      <c r="I339" s="221"/>
      <c r="J339" s="222">
        <f>ROUND(I339*H339,2)</f>
        <v>0</v>
      </c>
      <c r="K339" s="223"/>
      <c r="L339" s="41"/>
      <c r="M339" s="224" t="s">
        <v>1</v>
      </c>
      <c r="N339" s="225" t="s">
        <v>41</v>
      </c>
      <c r="O339" s="88"/>
      <c r="P339" s="226">
        <f>O339*H339</f>
        <v>0</v>
      </c>
      <c r="Q339" s="226">
        <v>0</v>
      </c>
      <c r="R339" s="226">
        <f>Q339*H339</f>
        <v>0</v>
      </c>
      <c r="S339" s="226">
        <v>0</v>
      </c>
      <c r="T339" s="227">
        <f>S339*H339</f>
        <v>0</v>
      </c>
      <c r="U339" s="35"/>
      <c r="V339" s="35"/>
      <c r="W339" s="35"/>
      <c r="X339" s="35"/>
      <c r="Y339" s="35"/>
      <c r="Z339" s="35"/>
      <c r="AA339" s="35"/>
      <c r="AB339" s="35"/>
      <c r="AC339" s="35"/>
      <c r="AD339" s="35"/>
      <c r="AE339" s="35"/>
      <c r="AR339" s="228" t="s">
        <v>228</v>
      </c>
      <c r="AT339" s="228" t="s">
        <v>147</v>
      </c>
      <c r="AU339" s="228" t="s">
        <v>86</v>
      </c>
      <c r="AY339" s="14" t="s">
        <v>145</v>
      </c>
      <c r="BE339" s="229">
        <f>IF(N339="základní",J339,0)</f>
        <v>0</v>
      </c>
      <c r="BF339" s="229">
        <f>IF(N339="snížená",J339,0)</f>
        <v>0</v>
      </c>
      <c r="BG339" s="229">
        <f>IF(N339="zákl. přenesená",J339,0)</f>
        <v>0</v>
      </c>
      <c r="BH339" s="229">
        <f>IF(N339="sníž. přenesená",J339,0)</f>
        <v>0</v>
      </c>
      <c r="BI339" s="229">
        <f>IF(N339="nulová",J339,0)</f>
        <v>0</v>
      </c>
      <c r="BJ339" s="14" t="s">
        <v>84</v>
      </c>
      <c r="BK339" s="229">
        <f>ROUND(I339*H339,2)</f>
        <v>0</v>
      </c>
      <c r="BL339" s="14" t="s">
        <v>228</v>
      </c>
      <c r="BM339" s="228" t="s">
        <v>501</v>
      </c>
    </row>
    <row r="340" spans="1:47" s="2" customFormat="1" ht="12">
      <c r="A340" s="35"/>
      <c r="B340" s="36"/>
      <c r="C340" s="37"/>
      <c r="D340" s="230" t="s">
        <v>153</v>
      </c>
      <c r="E340" s="37"/>
      <c r="F340" s="231" t="s">
        <v>500</v>
      </c>
      <c r="G340" s="37"/>
      <c r="H340" s="37"/>
      <c r="I340" s="232"/>
      <c r="J340" s="37"/>
      <c r="K340" s="37"/>
      <c r="L340" s="41"/>
      <c r="M340" s="233"/>
      <c r="N340" s="234"/>
      <c r="O340" s="88"/>
      <c r="P340" s="88"/>
      <c r="Q340" s="88"/>
      <c r="R340" s="88"/>
      <c r="S340" s="88"/>
      <c r="T340" s="89"/>
      <c r="U340" s="35"/>
      <c r="V340" s="35"/>
      <c r="W340" s="35"/>
      <c r="X340" s="35"/>
      <c r="Y340" s="35"/>
      <c r="Z340" s="35"/>
      <c r="AA340" s="35"/>
      <c r="AB340" s="35"/>
      <c r="AC340" s="35"/>
      <c r="AD340" s="35"/>
      <c r="AE340" s="35"/>
      <c r="AT340" s="14" t="s">
        <v>153</v>
      </c>
      <c r="AU340" s="14" t="s">
        <v>86</v>
      </c>
    </row>
    <row r="341" spans="1:47" s="2" customFormat="1" ht="12">
      <c r="A341" s="35"/>
      <c r="B341" s="36"/>
      <c r="C341" s="37"/>
      <c r="D341" s="235" t="s">
        <v>154</v>
      </c>
      <c r="E341" s="37"/>
      <c r="F341" s="236" t="s">
        <v>502</v>
      </c>
      <c r="G341" s="37"/>
      <c r="H341" s="37"/>
      <c r="I341" s="232"/>
      <c r="J341" s="37"/>
      <c r="K341" s="37"/>
      <c r="L341" s="41"/>
      <c r="M341" s="233"/>
      <c r="N341" s="234"/>
      <c r="O341" s="88"/>
      <c r="P341" s="88"/>
      <c r="Q341" s="88"/>
      <c r="R341" s="88"/>
      <c r="S341" s="88"/>
      <c r="T341" s="89"/>
      <c r="U341" s="35"/>
      <c r="V341" s="35"/>
      <c r="W341" s="35"/>
      <c r="X341" s="35"/>
      <c r="Y341" s="35"/>
      <c r="Z341" s="35"/>
      <c r="AA341" s="35"/>
      <c r="AB341" s="35"/>
      <c r="AC341" s="35"/>
      <c r="AD341" s="35"/>
      <c r="AE341" s="35"/>
      <c r="AT341" s="14" t="s">
        <v>154</v>
      </c>
      <c r="AU341" s="14" t="s">
        <v>86</v>
      </c>
    </row>
    <row r="342" spans="1:65" s="2" customFormat="1" ht="24.15" customHeight="1">
      <c r="A342" s="35"/>
      <c r="B342" s="36"/>
      <c r="C342" s="216" t="s">
        <v>503</v>
      </c>
      <c r="D342" s="216" t="s">
        <v>147</v>
      </c>
      <c r="E342" s="217" t="s">
        <v>504</v>
      </c>
      <c r="F342" s="218" t="s">
        <v>505</v>
      </c>
      <c r="G342" s="219" t="s">
        <v>168</v>
      </c>
      <c r="H342" s="220">
        <v>0.112</v>
      </c>
      <c r="I342" s="221"/>
      <c r="J342" s="222">
        <f>ROUND(I342*H342,2)</f>
        <v>0</v>
      </c>
      <c r="K342" s="223"/>
      <c r="L342" s="41"/>
      <c r="M342" s="224" t="s">
        <v>1</v>
      </c>
      <c r="N342" s="225" t="s">
        <v>41</v>
      </c>
      <c r="O342" s="88"/>
      <c r="P342" s="226">
        <f>O342*H342</f>
        <v>0</v>
      </c>
      <c r="Q342" s="226">
        <v>0</v>
      </c>
      <c r="R342" s="226">
        <f>Q342*H342</f>
        <v>0</v>
      </c>
      <c r="S342" s="226">
        <v>0</v>
      </c>
      <c r="T342" s="227">
        <f>S342*H342</f>
        <v>0</v>
      </c>
      <c r="U342" s="35"/>
      <c r="V342" s="35"/>
      <c r="W342" s="35"/>
      <c r="X342" s="35"/>
      <c r="Y342" s="35"/>
      <c r="Z342" s="35"/>
      <c r="AA342" s="35"/>
      <c r="AB342" s="35"/>
      <c r="AC342" s="35"/>
      <c r="AD342" s="35"/>
      <c r="AE342" s="35"/>
      <c r="AR342" s="228" t="s">
        <v>228</v>
      </c>
      <c r="AT342" s="228" t="s">
        <v>147</v>
      </c>
      <c r="AU342" s="228" t="s">
        <v>86</v>
      </c>
      <c r="AY342" s="14" t="s">
        <v>145</v>
      </c>
      <c r="BE342" s="229">
        <f>IF(N342="základní",J342,0)</f>
        <v>0</v>
      </c>
      <c r="BF342" s="229">
        <f>IF(N342="snížená",J342,0)</f>
        <v>0</v>
      </c>
      <c r="BG342" s="229">
        <f>IF(N342="zákl. přenesená",J342,0)</f>
        <v>0</v>
      </c>
      <c r="BH342" s="229">
        <f>IF(N342="sníž. přenesená",J342,0)</f>
        <v>0</v>
      </c>
      <c r="BI342" s="229">
        <f>IF(N342="nulová",J342,0)</f>
        <v>0</v>
      </c>
      <c r="BJ342" s="14" t="s">
        <v>84</v>
      </c>
      <c r="BK342" s="229">
        <f>ROUND(I342*H342,2)</f>
        <v>0</v>
      </c>
      <c r="BL342" s="14" t="s">
        <v>228</v>
      </c>
      <c r="BM342" s="228" t="s">
        <v>506</v>
      </c>
    </row>
    <row r="343" spans="1:47" s="2" customFormat="1" ht="12">
      <c r="A343" s="35"/>
      <c r="B343" s="36"/>
      <c r="C343" s="37"/>
      <c r="D343" s="230" t="s">
        <v>153</v>
      </c>
      <c r="E343" s="37"/>
      <c r="F343" s="231" t="s">
        <v>505</v>
      </c>
      <c r="G343" s="37"/>
      <c r="H343" s="37"/>
      <c r="I343" s="232"/>
      <c r="J343" s="37"/>
      <c r="K343" s="37"/>
      <c r="L343" s="41"/>
      <c r="M343" s="233"/>
      <c r="N343" s="234"/>
      <c r="O343" s="88"/>
      <c r="P343" s="88"/>
      <c r="Q343" s="88"/>
      <c r="R343" s="88"/>
      <c r="S343" s="88"/>
      <c r="T343" s="89"/>
      <c r="U343" s="35"/>
      <c r="V343" s="35"/>
      <c r="W343" s="35"/>
      <c r="X343" s="35"/>
      <c r="Y343" s="35"/>
      <c r="Z343" s="35"/>
      <c r="AA343" s="35"/>
      <c r="AB343" s="35"/>
      <c r="AC343" s="35"/>
      <c r="AD343" s="35"/>
      <c r="AE343" s="35"/>
      <c r="AT343" s="14" t="s">
        <v>153</v>
      </c>
      <c r="AU343" s="14" t="s">
        <v>86</v>
      </c>
    </row>
    <row r="344" spans="1:47" s="2" customFormat="1" ht="12">
      <c r="A344" s="35"/>
      <c r="B344" s="36"/>
      <c r="C344" s="37"/>
      <c r="D344" s="235" t="s">
        <v>154</v>
      </c>
      <c r="E344" s="37"/>
      <c r="F344" s="236" t="s">
        <v>507</v>
      </c>
      <c r="G344" s="37"/>
      <c r="H344" s="37"/>
      <c r="I344" s="232"/>
      <c r="J344" s="37"/>
      <c r="K344" s="37"/>
      <c r="L344" s="41"/>
      <c r="M344" s="233"/>
      <c r="N344" s="234"/>
      <c r="O344" s="88"/>
      <c r="P344" s="88"/>
      <c r="Q344" s="88"/>
      <c r="R344" s="88"/>
      <c r="S344" s="88"/>
      <c r="T344" s="89"/>
      <c r="U344" s="35"/>
      <c r="V344" s="35"/>
      <c r="W344" s="35"/>
      <c r="X344" s="35"/>
      <c r="Y344" s="35"/>
      <c r="Z344" s="35"/>
      <c r="AA344" s="35"/>
      <c r="AB344" s="35"/>
      <c r="AC344" s="35"/>
      <c r="AD344" s="35"/>
      <c r="AE344" s="35"/>
      <c r="AT344" s="14" t="s">
        <v>154</v>
      </c>
      <c r="AU344" s="14" t="s">
        <v>86</v>
      </c>
    </row>
    <row r="345" spans="1:63" s="12" customFormat="1" ht="22.8" customHeight="1">
      <c r="A345" s="12"/>
      <c r="B345" s="200"/>
      <c r="C345" s="201"/>
      <c r="D345" s="202" t="s">
        <v>75</v>
      </c>
      <c r="E345" s="214" t="s">
        <v>508</v>
      </c>
      <c r="F345" s="214" t="s">
        <v>509</v>
      </c>
      <c r="G345" s="201"/>
      <c r="H345" s="201"/>
      <c r="I345" s="204"/>
      <c r="J345" s="215">
        <f>BK345</f>
        <v>0</v>
      </c>
      <c r="K345" s="201"/>
      <c r="L345" s="206"/>
      <c r="M345" s="207"/>
      <c r="N345" s="208"/>
      <c r="O345" s="208"/>
      <c r="P345" s="209">
        <f>SUM(P346:P356)</f>
        <v>0</v>
      </c>
      <c r="Q345" s="208"/>
      <c r="R345" s="209">
        <f>SUM(R346:R356)</f>
        <v>0.00458</v>
      </c>
      <c r="S345" s="208"/>
      <c r="T345" s="210">
        <f>SUM(T346:T356)</f>
        <v>0.0002</v>
      </c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R345" s="211" t="s">
        <v>86</v>
      </c>
      <c r="AT345" s="212" t="s">
        <v>75</v>
      </c>
      <c r="AU345" s="212" t="s">
        <v>84</v>
      </c>
      <c r="AY345" s="211" t="s">
        <v>145</v>
      </c>
      <c r="BK345" s="213">
        <f>SUM(BK346:BK356)</f>
        <v>0</v>
      </c>
    </row>
    <row r="346" spans="1:65" s="2" customFormat="1" ht="21.75" customHeight="1">
      <c r="A346" s="35"/>
      <c r="B346" s="36"/>
      <c r="C346" s="216" t="s">
        <v>510</v>
      </c>
      <c r="D346" s="216" t="s">
        <v>147</v>
      </c>
      <c r="E346" s="217" t="s">
        <v>511</v>
      </c>
      <c r="F346" s="218" t="s">
        <v>512</v>
      </c>
      <c r="G346" s="219" t="s">
        <v>175</v>
      </c>
      <c r="H346" s="220">
        <v>2</v>
      </c>
      <c r="I346" s="221"/>
      <c r="J346" s="222">
        <f>ROUND(I346*H346,2)</f>
        <v>0</v>
      </c>
      <c r="K346" s="223"/>
      <c r="L346" s="41"/>
      <c r="M346" s="224" t="s">
        <v>1</v>
      </c>
      <c r="N346" s="225" t="s">
        <v>41</v>
      </c>
      <c r="O346" s="88"/>
      <c r="P346" s="226">
        <f>O346*H346</f>
        <v>0</v>
      </c>
      <c r="Q346" s="226">
        <v>0</v>
      </c>
      <c r="R346" s="226">
        <f>Q346*H346</f>
        <v>0</v>
      </c>
      <c r="S346" s="226">
        <v>0.0001</v>
      </c>
      <c r="T346" s="227">
        <f>S346*H346</f>
        <v>0.0002</v>
      </c>
      <c r="U346" s="35"/>
      <c r="V346" s="35"/>
      <c r="W346" s="35"/>
      <c r="X346" s="35"/>
      <c r="Y346" s="35"/>
      <c r="Z346" s="35"/>
      <c r="AA346" s="35"/>
      <c r="AB346" s="35"/>
      <c r="AC346" s="35"/>
      <c r="AD346" s="35"/>
      <c r="AE346" s="35"/>
      <c r="AR346" s="228" t="s">
        <v>228</v>
      </c>
      <c r="AT346" s="228" t="s">
        <v>147</v>
      </c>
      <c r="AU346" s="228" t="s">
        <v>86</v>
      </c>
      <c r="AY346" s="14" t="s">
        <v>145</v>
      </c>
      <c r="BE346" s="229">
        <f>IF(N346="základní",J346,0)</f>
        <v>0</v>
      </c>
      <c r="BF346" s="229">
        <f>IF(N346="snížená",J346,0)</f>
        <v>0</v>
      </c>
      <c r="BG346" s="229">
        <f>IF(N346="zákl. přenesená",J346,0)</f>
        <v>0</v>
      </c>
      <c r="BH346" s="229">
        <f>IF(N346="sníž. přenesená",J346,0)</f>
        <v>0</v>
      </c>
      <c r="BI346" s="229">
        <f>IF(N346="nulová",J346,0)</f>
        <v>0</v>
      </c>
      <c r="BJ346" s="14" t="s">
        <v>84</v>
      </c>
      <c r="BK346" s="229">
        <f>ROUND(I346*H346,2)</f>
        <v>0</v>
      </c>
      <c r="BL346" s="14" t="s">
        <v>228</v>
      </c>
      <c r="BM346" s="228" t="s">
        <v>513</v>
      </c>
    </row>
    <row r="347" spans="1:47" s="2" customFormat="1" ht="12">
      <c r="A347" s="35"/>
      <c r="B347" s="36"/>
      <c r="C347" s="37"/>
      <c r="D347" s="230" t="s">
        <v>153</v>
      </c>
      <c r="E347" s="37"/>
      <c r="F347" s="231" t="s">
        <v>512</v>
      </c>
      <c r="G347" s="37"/>
      <c r="H347" s="37"/>
      <c r="I347" s="232"/>
      <c r="J347" s="37"/>
      <c r="K347" s="37"/>
      <c r="L347" s="41"/>
      <c r="M347" s="233"/>
      <c r="N347" s="234"/>
      <c r="O347" s="88"/>
      <c r="P347" s="88"/>
      <c r="Q347" s="88"/>
      <c r="R347" s="88"/>
      <c r="S347" s="88"/>
      <c r="T347" s="89"/>
      <c r="U347" s="35"/>
      <c r="V347" s="35"/>
      <c r="W347" s="35"/>
      <c r="X347" s="35"/>
      <c r="Y347" s="35"/>
      <c r="Z347" s="35"/>
      <c r="AA347" s="35"/>
      <c r="AB347" s="35"/>
      <c r="AC347" s="35"/>
      <c r="AD347" s="35"/>
      <c r="AE347" s="35"/>
      <c r="AT347" s="14" t="s">
        <v>153</v>
      </c>
      <c r="AU347" s="14" t="s">
        <v>86</v>
      </c>
    </row>
    <row r="348" spans="1:47" s="2" customFormat="1" ht="12">
      <c r="A348" s="35"/>
      <c r="B348" s="36"/>
      <c r="C348" s="37"/>
      <c r="D348" s="235" t="s">
        <v>154</v>
      </c>
      <c r="E348" s="37"/>
      <c r="F348" s="236" t="s">
        <v>514</v>
      </c>
      <c r="G348" s="37"/>
      <c r="H348" s="37"/>
      <c r="I348" s="232"/>
      <c r="J348" s="37"/>
      <c r="K348" s="37"/>
      <c r="L348" s="41"/>
      <c r="M348" s="233"/>
      <c r="N348" s="234"/>
      <c r="O348" s="88"/>
      <c r="P348" s="88"/>
      <c r="Q348" s="88"/>
      <c r="R348" s="88"/>
      <c r="S348" s="88"/>
      <c r="T348" s="89"/>
      <c r="U348" s="35"/>
      <c r="V348" s="35"/>
      <c r="W348" s="35"/>
      <c r="X348" s="35"/>
      <c r="Y348" s="35"/>
      <c r="Z348" s="35"/>
      <c r="AA348" s="35"/>
      <c r="AB348" s="35"/>
      <c r="AC348" s="35"/>
      <c r="AD348" s="35"/>
      <c r="AE348" s="35"/>
      <c r="AT348" s="14" t="s">
        <v>154</v>
      </c>
      <c r="AU348" s="14" t="s">
        <v>86</v>
      </c>
    </row>
    <row r="349" spans="1:65" s="2" customFormat="1" ht="24.15" customHeight="1">
      <c r="A349" s="35"/>
      <c r="B349" s="36"/>
      <c r="C349" s="216" t="s">
        <v>515</v>
      </c>
      <c r="D349" s="216" t="s">
        <v>147</v>
      </c>
      <c r="E349" s="217" t="s">
        <v>516</v>
      </c>
      <c r="F349" s="218" t="s">
        <v>517</v>
      </c>
      <c r="G349" s="219" t="s">
        <v>397</v>
      </c>
      <c r="H349" s="220">
        <v>2</v>
      </c>
      <c r="I349" s="221"/>
      <c r="J349" s="222">
        <f>ROUND(I349*H349,2)</f>
        <v>0</v>
      </c>
      <c r="K349" s="223"/>
      <c r="L349" s="41"/>
      <c r="M349" s="224" t="s">
        <v>1</v>
      </c>
      <c r="N349" s="225" t="s">
        <v>41</v>
      </c>
      <c r="O349" s="88"/>
      <c r="P349" s="226">
        <f>O349*H349</f>
        <v>0</v>
      </c>
      <c r="Q349" s="226">
        <v>0.00229</v>
      </c>
      <c r="R349" s="226">
        <f>Q349*H349</f>
        <v>0.00458</v>
      </c>
      <c r="S349" s="226">
        <v>0</v>
      </c>
      <c r="T349" s="227">
        <f>S349*H349</f>
        <v>0</v>
      </c>
      <c r="U349" s="35"/>
      <c r="V349" s="35"/>
      <c r="W349" s="35"/>
      <c r="X349" s="35"/>
      <c r="Y349" s="35"/>
      <c r="Z349" s="35"/>
      <c r="AA349" s="35"/>
      <c r="AB349" s="35"/>
      <c r="AC349" s="35"/>
      <c r="AD349" s="35"/>
      <c r="AE349" s="35"/>
      <c r="AR349" s="228" t="s">
        <v>228</v>
      </c>
      <c r="AT349" s="228" t="s">
        <v>147</v>
      </c>
      <c r="AU349" s="228" t="s">
        <v>86</v>
      </c>
      <c r="AY349" s="14" t="s">
        <v>145</v>
      </c>
      <c r="BE349" s="229">
        <f>IF(N349="základní",J349,0)</f>
        <v>0</v>
      </c>
      <c r="BF349" s="229">
        <f>IF(N349="snížená",J349,0)</f>
        <v>0</v>
      </c>
      <c r="BG349" s="229">
        <f>IF(N349="zákl. přenesená",J349,0)</f>
        <v>0</v>
      </c>
      <c r="BH349" s="229">
        <f>IF(N349="sníž. přenesená",J349,0)</f>
        <v>0</v>
      </c>
      <c r="BI349" s="229">
        <f>IF(N349="nulová",J349,0)</f>
        <v>0</v>
      </c>
      <c r="BJ349" s="14" t="s">
        <v>84</v>
      </c>
      <c r="BK349" s="229">
        <f>ROUND(I349*H349,2)</f>
        <v>0</v>
      </c>
      <c r="BL349" s="14" t="s">
        <v>228</v>
      </c>
      <c r="BM349" s="228" t="s">
        <v>518</v>
      </c>
    </row>
    <row r="350" spans="1:47" s="2" customFormat="1" ht="12">
      <c r="A350" s="35"/>
      <c r="B350" s="36"/>
      <c r="C350" s="37"/>
      <c r="D350" s="230" t="s">
        <v>153</v>
      </c>
      <c r="E350" s="37"/>
      <c r="F350" s="231" t="s">
        <v>517</v>
      </c>
      <c r="G350" s="37"/>
      <c r="H350" s="37"/>
      <c r="I350" s="232"/>
      <c r="J350" s="37"/>
      <c r="K350" s="37"/>
      <c r="L350" s="41"/>
      <c r="M350" s="233"/>
      <c r="N350" s="234"/>
      <c r="O350" s="88"/>
      <c r="P350" s="88"/>
      <c r="Q350" s="88"/>
      <c r="R350" s="88"/>
      <c r="S350" s="88"/>
      <c r="T350" s="89"/>
      <c r="U350" s="35"/>
      <c r="V350" s="35"/>
      <c r="W350" s="35"/>
      <c r="X350" s="35"/>
      <c r="Y350" s="35"/>
      <c r="Z350" s="35"/>
      <c r="AA350" s="35"/>
      <c r="AB350" s="35"/>
      <c r="AC350" s="35"/>
      <c r="AD350" s="35"/>
      <c r="AE350" s="35"/>
      <c r="AT350" s="14" t="s">
        <v>153</v>
      </c>
      <c r="AU350" s="14" t="s">
        <v>86</v>
      </c>
    </row>
    <row r="351" spans="1:65" s="2" customFormat="1" ht="24.15" customHeight="1">
      <c r="A351" s="35"/>
      <c r="B351" s="36"/>
      <c r="C351" s="216" t="s">
        <v>519</v>
      </c>
      <c r="D351" s="216" t="s">
        <v>147</v>
      </c>
      <c r="E351" s="217" t="s">
        <v>520</v>
      </c>
      <c r="F351" s="218" t="s">
        <v>521</v>
      </c>
      <c r="G351" s="219" t="s">
        <v>168</v>
      </c>
      <c r="H351" s="220">
        <v>0.005</v>
      </c>
      <c r="I351" s="221"/>
      <c r="J351" s="222">
        <f>ROUND(I351*H351,2)</f>
        <v>0</v>
      </c>
      <c r="K351" s="223"/>
      <c r="L351" s="41"/>
      <c r="M351" s="224" t="s">
        <v>1</v>
      </c>
      <c r="N351" s="225" t="s">
        <v>41</v>
      </c>
      <c r="O351" s="88"/>
      <c r="P351" s="226">
        <f>O351*H351</f>
        <v>0</v>
      </c>
      <c r="Q351" s="226">
        <v>0</v>
      </c>
      <c r="R351" s="226">
        <f>Q351*H351</f>
        <v>0</v>
      </c>
      <c r="S351" s="226">
        <v>0</v>
      </c>
      <c r="T351" s="227">
        <f>S351*H351</f>
        <v>0</v>
      </c>
      <c r="U351" s="35"/>
      <c r="V351" s="35"/>
      <c r="W351" s="35"/>
      <c r="X351" s="35"/>
      <c r="Y351" s="35"/>
      <c r="Z351" s="35"/>
      <c r="AA351" s="35"/>
      <c r="AB351" s="35"/>
      <c r="AC351" s="35"/>
      <c r="AD351" s="35"/>
      <c r="AE351" s="35"/>
      <c r="AR351" s="228" t="s">
        <v>228</v>
      </c>
      <c r="AT351" s="228" t="s">
        <v>147</v>
      </c>
      <c r="AU351" s="228" t="s">
        <v>86</v>
      </c>
      <c r="AY351" s="14" t="s">
        <v>145</v>
      </c>
      <c r="BE351" s="229">
        <f>IF(N351="základní",J351,0)</f>
        <v>0</v>
      </c>
      <c r="BF351" s="229">
        <f>IF(N351="snížená",J351,0)</f>
        <v>0</v>
      </c>
      <c r="BG351" s="229">
        <f>IF(N351="zákl. přenesená",J351,0)</f>
        <v>0</v>
      </c>
      <c r="BH351" s="229">
        <f>IF(N351="sníž. přenesená",J351,0)</f>
        <v>0</v>
      </c>
      <c r="BI351" s="229">
        <f>IF(N351="nulová",J351,0)</f>
        <v>0</v>
      </c>
      <c r="BJ351" s="14" t="s">
        <v>84</v>
      </c>
      <c r="BK351" s="229">
        <f>ROUND(I351*H351,2)</f>
        <v>0</v>
      </c>
      <c r="BL351" s="14" t="s">
        <v>228</v>
      </c>
      <c r="BM351" s="228" t="s">
        <v>522</v>
      </c>
    </row>
    <row r="352" spans="1:47" s="2" customFormat="1" ht="12">
      <c r="A352" s="35"/>
      <c r="B352" s="36"/>
      <c r="C352" s="37"/>
      <c r="D352" s="230" t="s">
        <v>153</v>
      </c>
      <c r="E352" s="37"/>
      <c r="F352" s="231" t="s">
        <v>521</v>
      </c>
      <c r="G352" s="37"/>
      <c r="H352" s="37"/>
      <c r="I352" s="232"/>
      <c r="J352" s="37"/>
      <c r="K352" s="37"/>
      <c r="L352" s="41"/>
      <c r="M352" s="233"/>
      <c r="N352" s="234"/>
      <c r="O352" s="88"/>
      <c r="P352" s="88"/>
      <c r="Q352" s="88"/>
      <c r="R352" s="88"/>
      <c r="S352" s="88"/>
      <c r="T352" s="89"/>
      <c r="U352" s="35"/>
      <c r="V352" s="35"/>
      <c r="W352" s="35"/>
      <c r="X352" s="35"/>
      <c r="Y352" s="35"/>
      <c r="Z352" s="35"/>
      <c r="AA352" s="35"/>
      <c r="AB352" s="35"/>
      <c r="AC352" s="35"/>
      <c r="AD352" s="35"/>
      <c r="AE352" s="35"/>
      <c r="AT352" s="14" t="s">
        <v>153</v>
      </c>
      <c r="AU352" s="14" t="s">
        <v>86</v>
      </c>
    </row>
    <row r="353" spans="1:47" s="2" customFormat="1" ht="12">
      <c r="A353" s="35"/>
      <c r="B353" s="36"/>
      <c r="C353" s="37"/>
      <c r="D353" s="235" t="s">
        <v>154</v>
      </c>
      <c r="E353" s="37"/>
      <c r="F353" s="236" t="s">
        <v>523</v>
      </c>
      <c r="G353" s="37"/>
      <c r="H353" s="37"/>
      <c r="I353" s="232"/>
      <c r="J353" s="37"/>
      <c r="K353" s="37"/>
      <c r="L353" s="41"/>
      <c r="M353" s="233"/>
      <c r="N353" s="234"/>
      <c r="O353" s="88"/>
      <c r="P353" s="88"/>
      <c r="Q353" s="88"/>
      <c r="R353" s="88"/>
      <c r="S353" s="88"/>
      <c r="T353" s="89"/>
      <c r="U353" s="35"/>
      <c r="V353" s="35"/>
      <c r="W353" s="35"/>
      <c r="X353" s="35"/>
      <c r="Y353" s="35"/>
      <c r="Z353" s="35"/>
      <c r="AA353" s="35"/>
      <c r="AB353" s="35"/>
      <c r="AC353" s="35"/>
      <c r="AD353" s="35"/>
      <c r="AE353" s="35"/>
      <c r="AT353" s="14" t="s">
        <v>154</v>
      </c>
      <c r="AU353" s="14" t="s">
        <v>86</v>
      </c>
    </row>
    <row r="354" spans="1:65" s="2" customFormat="1" ht="24.15" customHeight="1">
      <c r="A354" s="35"/>
      <c r="B354" s="36"/>
      <c r="C354" s="216" t="s">
        <v>524</v>
      </c>
      <c r="D354" s="216" t="s">
        <v>147</v>
      </c>
      <c r="E354" s="217" t="s">
        <v>525</v>
      </c>
      <c r="F354" s="218" t="s">
        <v>526</v>
      </c>
      <c r="G354" s="219" t="s">
        <v>168</v>
      </c>
      <c r="H354" s="220">
        <v>0.005</v>
      </c>
      <c r="I354" s="221"/>
      <c r="J354" s="222">
        <f>ROUND(I354*H354,2)</f>
        <v>0</v>
      </c>
      <c r="K354" s="223"/>
      <c r="L354" s="41"/>
      <c r="M354" s="224" t="s">
        <v>1</v>
      </c>
      <c r="N354" s="225" t="s">
        <v>41</v>
      </c>
      <c r="O354" s="88"/>
      <c r="P354" s="226">
        <f>O354*H354</f>
        <v>0</v>
      </c>
      <c r="Q354" s="226">
        <v>0</v>
      </c>
      <c r="R354" s="226">
        <f>Q354*H354</f>
        <v>0</v>
      </c>
      <c r="S354" s="226">
        <v>0</v>
      </c>
      <c r="T354" s="227">
        <f>S354*H354</f>
        <v>0</v>
      </c>
      <c r="U354" s="35"/>
      <c r="V354" s="35"/>
      <c r="W354" s="35"/>
      <c r="X354" s="35"/>
      <c r="Y354" s="35"/>
      <c r="Z354" s="35"/>
      <c r="AA354" s="35"/>
      <c r="AB354" s="35"/>
      <c r="AC354" s="35"/>
      <c r="AD354" s="35"/>
      <c r="AE354" s="35"/>
      <c r="AR354" s="228" t="s">
        <v>228</v>
      </c>
      <c r="AT354" s="228" t="s">
        <v>147</v>
      </c>
      <c r="AU354" s="228" t="s">
        <v>86</v>
      </c>
      <c r="AY354" s="14" t="s">
        <v>145</v>
      </c>
      <c r="BE354" s="229">
        <f>IF(N354="základní",J354,0)</f>
        <v>0</v>
      </c>
      <c r="BF354" s="229">
        <f>IF(N354="snížená",J354,0)</f>
        <v>0</v>
      </c>
      <c r="BG354" s="229">
        <f>IF(N354="zákl. přenesená",J354,0)</f>
        <v>0</v>
      </c>
      <c r="BH354" s="229">
        <f>IF(N354="sníž. přenesená",J354,0)</f>
        <v>0</v>
      </c>
      <c r="BI354" s="229">
        <f>IF(N354="nulová",J354,0)</f>
        <v>0</v>
      </c>
      <c r="BJ354" s="14" t="s">
        <v>84</v>
      </c>
      <c r="BK354" s="229">
        <f>ROUND(I354*H354,2)</f>
        <v>0</v>
      </c>
      <c r="BL354" s="14" t="s">
        <v>228</v>
      </c>
      <c r="BM354" s="228" t="s">
        <v>527</v>
      </c>
    </row>
    <row r="355" spans="1:47" s="2" customFormat="1" ht="12">
      <c r="A355" s="35"/>
      <c r="B355" s="36"/>
      <c r="C355" s="37"/>
      <c r="D355" s="230" t="s">
        <v>153</v>
      </c>
      <c r="E355" s="37"/>
      <c r="F355" s="231" t="s">
        <v>526</v>
      </c>
      <c r="G355" s="37"/>
      <c r="H355" s="37"/>
      <c r="I355" s="232"/>
      <c r="J355" s="37"/>
      <c r="K355" s="37"/>
      <c r="L355" s="41"/>
      <c r="M355" s="233"/>
      <c r="N355" s="234"/>
      <c r="O355" s="88"/>
      <c r="P355" s="88"/>
      <c r="Q355" s="88"/>
      <c r="R355" s="88"/>
      <c r="S355" s="88"/>
      <c r="T355" s="89"/>
      <c r="U355" s="35"/>
      <c r="V355" s="35"/>
      <c r="W355" s="35"/>
      <c r="X355" s="35"/>
      <c r="Y355" s="35"/>
      <c r="Z355" s="35"/>
      <c r="AA355" s="35"/>
      <c r="AB355" s="35"/>
      <c r="AC355" s="35"/>
      <c r="AD355" s="35"/>
      <c r="AE355" s="35"/>
      <c r="AT355" s="14" t="s">
        <v>153</v>
      </c>
      <c r="AU355" s="14" t="s">
        <v>86</v>
      </c>
    </row>
    <row r="356" spans="1:47" s="2" customFormat="1" ht="12">
      <c r="A356" s="35"/>
      <c r="B356" s="36"/>
      <c r="C356" s="37"/>
      <c r="D356" s="235" t="s">
        <v>154</v>
      </c>
      <c r="E356" s="37"/>
      <c r="F356" s="236" t="s">
        <v>528</v>
      </c>
      <c r="G356" s="37"/>
      <c r="H356" s="37"/>
      <c r="I356" s="232"/>
      <c r="J356" s="37"/>
      <c r="K356" s="37"/>
      <c r="L356" s="41"/>
      <c r="M356" s="233"/>
      <c r="N356" s="234"/>
      <c r="O356" s="88"/>
      <c r="P356" s="88"/>
      <c r="Q356" s="88"/>
      <c r="R356" s="88"/>
      <c r="S356" s="88"/>
      <c r="T356" s="89"/>
      <c r="U356" s="35"/>
      <c r="V356" s="35"/>
      <c r="W356" s="35"/>
      <c r="X356" s="35"/>
      <c r="Y356" s="35"/>
      <c r="Z356" s="35"/>
      <c r="AA356" s="35"/>
      <c r="AB356" s="35"/>
      <c r="AC356" s="35"/>
      <c r="AD356" s="35"/>
      <c r="AE356" s="35"/>
      <c r="AT356" s="14" t="s">
        <v>154</v>
      </c>
      <c r="AU356" s="14" t="s">
        <v>86</v>
      </c>
    </row>
    <row r="357" spans="1:63" s="12" customFormat="1" ht="22.8" customHeight="1">
      <c r="A357" s="12"/>
      <c r="B357" s="200"/>
      <c r="C357" s="201"/>
      <c r="D357" s="202" t="s">
        <v>75</v>
      </c>
      <c r="E357" s="214" t="s">
        <v>529</v>
      </c>
      <c r="F357" s="214" t="s">
        <v>530</v>
      </c>
      <c r="G357" s="201"/>
      <c r="H357" s="201"/>
      <c r="I357" s="204"/>
      <c r="J357" s="215">
        <f>BK357</f>
        <v>0</v>
      </c>
      <c r="K357" s="201"/>
      <c r="L357" s="206"/>
      <c r="M357" s="207"/>
      <c r="N357" s="208"/>
      <c r="O357" s="208"/>
      <c r="P357" s="209">
        <f>SUM(P358:P368)</f>
        <v>0</v>
      </c>
      <c r="Q357" s="208"/>
      <c r="R357" s="209">
        <f>SUM(R358:R368)</f>
        <v>0.0155</v>
      </c>
      <c r="S357" s="208"/>
      <c r="T357" s="210">
        <f>SUM(T358:T368)</f>
        <v>0</v>
      </c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R357" s="211" t="s">
        <v>86</v>
      </c>
      <c r="AT357" s="212" t="s">
        <v>75</v>
      </c>
      <c r="AU357" s="212" t="s">
        <v>84</v>
      </c>
      <c r="AY357" s="211" t="s">
        <v>145</v>
      </c>
      <c r="BK357" s="213">
        <f>SUM(BK358:BK368)</f>
        <v>0</v>
      </c>
    </row>
    <row r="358" spans="1:65" s="2" customFormat="1" ht="24.15" customHeight="1">
      <c r="A358" s="35"/>
      <c r="B358" s="36"/>
      <c r="C358" s="216" t="s">
        <v>531</v>
      </c>
      <c r="D358" s="216" t="s">
        <v>147</v>
      </c>
      <c r="E358" s="217" t="s">
        <v>532</v>
      </c>
      <c r="F358" s="218" t="s">
        <v>533</v>
      </c>
      <c r="G358" s="219" t="s">
        <v>175</v>
      </c>
      <c r="H358" s="220">
        <v>1</v>
      </c>
      <c r="I358" s="221"/>
      <c r="J358" s="222">
        <f>ROUND(I358*H358,2)</f>
        <v>0</v>
      </c>
      <c r="K358" s="223"/>
      <c r="L358" s="41"/>
      <c r="M358" s="224" t="s">
        <v>1</v>
      </c>
      <c r="N358" s="225" t="s">
        <v>41</v>
      </c>
      <c r="O358" s="88"/>
      <c r="P358" s="226">
        <f>O358*H358</f>
        <v>0</v>
      </c>
      <c r="Q358" s="226">
        <v>0</v>
      </c>
      <c r="R358" s="226">
        <f>Q358*H358</f>
        <v>0</v>
      </c>
      <c r="S358" s="226">
        <v>0</v>
      </c>
      <c r="T358" s="227">
        <f>S358*H358</f>
        <v>0</v>
      </c>
      <c r="U358" s="35"/>
      <c r="V358" s="35"/>
      <c r="W358" s="35"/>
      <c r="X358" s="35"/>
      <c r="Y358" s="35"/>
      <c r="Z358" s="35"/>
      <c r="AA358" s="35"/>
      <c r="AB358" s="35"/>
      <c r="AC358" s="35"/>
      <c r="AD358" s="35"/>
      <c r="AE358" s="35"/>
      <c r="AR358" s="228" t="s">
        <v>228</v>
      </c>
      <c r="AT358" s="228" t="s">
        <v>147</v>
      </c>
      <c r="AU358" s="228" t="s">
        <v>86</v>
      </c>
      <c r="AY358" s="14" t="s">
        <v>145</v>
      </c>
      <c r="BE358" s="229">
        <f>IF(N358="základní",J358,0)</f>
        <v>0</v>
      </c>
      <c r="BF358" s="229">
        <f>IF(N358="snížená",J358,0)</f>
        <v>0</v>
      </c>
      <c r="BG358" s="229">
        <f>IF(N358="zákl. přenesená",J358,0)</f>
        <v>0</v>
      </c>
      <c r="BH358" s="229">
        <f>IF(N358="sníž. přenesená",J358,0)</f>
        <v>0</v>
      </c>
      <c r="BI358" s="229">
        <f>IF(N358="nulová",J358,0)</f>
        <v>0</v>
      </c>
      <c r="BJ358" s="14" t="s">
        <v>84</v>
      </c>
      <c r="BK358" s="229">
        <f>ROUND(I358*H358,2)</f>
        <v>0</v>
      </c>
      <c r="BL358" s="14" t="s">
        <v>228</v>
      </c>
      <c r="BM358" s="228" t="s">
        <v>534</v>
      </c>
    </row>
    <row r="359" spans="1:47" s="2" customFormat="1" ht="12">
      <c r="A359" s="35"/>
      <c r="B359" s="36"/>
      <c r="C359" s="37"/>
      <c r="D359" s="230" t="s">
        <v>153</v>
      </c>
      <c r="E359" s="37"/>
      <c r="F359" s="231" t="s">
        <v>533</v>
      </c>
      <c r="G359" s="37"/>
      <c r="H359" s="37"/>
      <c r="I359" s="232"/>
      <c r="J359" s="37"/>
      <c r="K359" s="37"/>
      <c r="L359" s="41"/>
      <c r="M359" s="233"/>
      <c r="N359" s="234"/>
      <c r="O359" s="88"/>
      <c r="P359" s="88"/>
      <c r="Q359" s="88"/>
      <c r="R359" s="88"/>
      <c r="S359" s="88"/>
      <c r="T359" s="89"/>
      <c r="U359" s="35"/>
      <c r="V359" s="35"/>
      <c r="W359" s="35"/>
      <c r="X359" s="35"/>
      <c r="Y359" s="35"/>
      <c r="Z359" s="35"/>
      <c r="AA359" s="35"/>
      <c r="AB359" s="35"/>
      <c r="AC359" s="35"/>
      <c r="AD359" s="35"/>
      <c r="AE359" s="35"/>
      <c r="AT359" s="14" t="s">
        <v>153</v>
      </c>
      <c r="AU359" s="14" t="s">
        <v>86</v>
      </c>
    </row>
    <row r="360" spans="1:47" s="2" customFormat="1" ht="12">
      <c r="A360" s="35"/>
      <c r="B360" s="36"/>
      <c r="C360" s="37"/>
      <c r="D360" s="235" t="s">
        <v>154</v>
      </c>
      <c r="E360" s="37"/>
      <c r="F360" s="236" t="s">
        <v>535</v>
      </c>
      <c r="G360" s="37"/>
      <c r="H360" s="37"/>
      <c r="I360" s="232"/>
      <c r="J360" s="37"/>
      <c r="K360" s="37"/>
      <c r="L360" s="41"/>
      <c r="M360" s="233"/>
      <c r="N360" s="234"/>
      <c r="O360" s="88"/>
      <c r="P360" s="88"/>
      <c r="Q360" s="88"/>
      <c r="R360" s="88"/>
      <c r="S360" s="88"/>
      <c r="T360" s="89"/>
      <c r="U360" s="35"/>
      <c r="V360" s="35"/>
      <c r="W360" s="35"/>
      <c r="X360" s="35"/>
      <c r="Y360" s="35"/>
      <c r="Z360" s="35"/>
      <c r="AA360" s="35"/>
      <c r="AB360" s="35"/>
      <c r="AC360" s="35"/>
      <c r="AD360" s="35"/>
      <c r="AE360" s="35"/>
      <c r="AT360" s="14" t="s">
        <v>154</v>
      </c>
      <c r="AU360" s="14" t="s">
        <v>86</v>
      </c>
    </row>
    <row r="361" spans="1:65" s="2" customFormat="1" ht="24.15" customHeight="1">
      <c r="A361" s="35"/>
      <c r="B361" s="36"/>
      <c r="C361" s="237" t="s">
        <v>536</v>
      </c>
      <c r="D361" s="237" t="s">
        <v>353</v>
      </c>
      <c r="E361" s="238" t="s">
        <v>537</v>
      </c>
      <c r="F361" s="239" t="s">
        <v>538</v>
      </c>
      <c r="G361" s="240" t="s">
        <v>175</v>
      </c>
      <c r="H361" s="241">
        <v>1</v>
      </c>
      <c r="I361" s="242"/>
      <c r="J361" s="243">
        <f>ROUND(I361*H361,2)</f>
        <v>0</v>
      </c>
      <c r="K361" s="244"/>
      <c r="L361" s="245"/>
      <c r="M361" s="246" t="s">
        <v>1</v>
      </c>
      <c r="N361" s="247" t="s">
        <v>41</v>
      </c>
      <c r="O361" s="88"/>
      <c r="P361" s="226">
        <f>O361*H361</f>
        <v>0</v>
      </c>
      <c r="Q361" s="226">
        <v>0.0155</v>
      </c>
      <c r="R361" s="226">
        <f>Q361*H361</f>
        <v>0.0155</v>
      </c>
      <c r="S361" s="226">
        <v>0</v>
      </c>
      <c r="T361" s="227">
        <f>S361*H361</f>
        <v>0</v>
      </c>
      <c r="U361" s="35"/>
      <c r="V361" s="35"/>
      <c r="W361" s="35"/>
      <c r="X361" s="35"/>
      <c r="Y361" s="35"/>
      <c r="Z361" s="35"/>
      <c r="AA361" s="35"/>
      <c r="AB361" s="35"/>
      <c r="AC361" s="35"/>
      <c r="AD361" s="35"/>
      <c r="AE361" s="35"/>
      <c r="AR361" s="228" t="s">
        <v>307</v>
      </c>
      <c r="AT361" s="228" t="s">
        <v>353</v>
      </c>
      <c r="AU361" s="228" t="s">
        <v>86</v>
      </c>
      <c r="AY361" s="14" t="s">
        <v>145</v>
      </c>
      <c r="BE361" s="229">
        <f>IF(N361="základní",J361,0)</f>
        <v>0</v>
      </c>
      <c r="BF361" s="229">
        <f>IF(N361="snížená",J361,0)</f>
        <v>0</v>
      </c>
      <c r="BG361" s="229">
        <f>IF(N361="zákl. přenesená",J361,0)</f>
        <v>0</v>
      </c>
      <c r="BH361" s="229">
        <f>IF(N361="sníž. přenesená",J361,0)</f>
        <v>0</v>
      </c>
      <c r="BI361" s="229">
        <f>IF(N361="nulová",J361,0)</f>
        <v>0</v>
      </c>
      <c r="BJ361" s="14" t="s">
        <v>84</v>
      </c>
      <c r="BK361" s="229">
        <f>ROUND(I361*H361,2)</f>
        <v>0</v>
      </c>
      <c r="BL361" s="14" t="s">
        <v>228</v>
      </c>
      <c r="BM361" s="228" t="s">
        <v>539</v>
      </c>
    </row>
    <row r="362" spans="1:47" s="2" customFormat="1" ht="12">
      <c r="A362" s="35"/>
      <c r="B362" s="36"/>
      <c r="C362" s="37"/>
      <c r="D362" s="230" t="s">
        <v>153</v>
      </c>
      <c r="E362" s="37"/>
      <c r="F362" s="231" t="s">
        <v>538</v>
      </c>
      <c r="G362" s="37"/>
      <c r="H362" s="37"/>
      <c r="I362" s="232"/>
      <c r="J362" s="37"/>
      <c r="K362" s="37"/>
      <c r="L362" s="41"/>
      <c r="M362" s="233"/>
      <c r="N362" s="234"/>
      <c r="O362" s="88"/>
      <c r="P362" s="88"/>
      <c r="Q362" s="88"/>
      <c r="R362" s="88"/>
      <c r="S362" s="88"/>
      <c r="T362" s="89"/>
      <c r="U362" s="35"/>
      <c r="V362" s="35"/>
      <c r="W362" s="35"/>
      <c r="X362" s="35"/>
      <c r="Y362" s="35"/>
      <c r="Z362" s="35"/>
      <c r="AA362" s="35"/>
      <c r="AB362" s="35"/>
      <c r="AC362" s="35"/>
      <c r="AD362" s="35"/>
      <c r="AE362" s="35"/>
      <c r="AT362" s="14" t="s">
        <v>153</v>
      </c>
      <c r="AU362" s="14" t="s">
        <v>86</v>
      </c>
    </row>
    <row r="363" spans="1:65" s="2" customFormat="1" ht="24.15" customHeight="1">
      <c r="A363" s="35"/>
      <c r="B363" s="36"/>
      <c r="C363" s="216" t="s">
        <v>540</v>
      </c>
      <c r="D363" s="216" t="s">
        <v>147</v>
      </c>
      <c r="E363" s="217" t="s">
        <v>541</v>
      </c>
      <c r="F363" s="218" t="s">
        <v>542</v>
      </c>
      <c r="G363" s="219" t="s">
        <v>168</v>
      </c>
      <c r="H363" s="220">
        <v>0.016</v>
      </c>
      <c r="I363" s="221"/>
      <c r="J363" s="222">
        <f>ROUND(I363*H363,2)</f>
        <v>0</v>
      </c>
      <c r="K363" s="223"/>
      <c r="L363" s="41"/>
      <c r="M363" s="224" t="s">
        <v>1</v>
      </c>
      <c r="N363" s="225" t="s">
        <v>41</v>
      </c>
      <c r="O363" s="88"/>
      <c r="P363" s="226">
        <f>O363*H363</f>
        <v>0</v>
      </c>
      <c r="Q363" s="226">
        <v>0</v>
      </c>
      <c r="R363" s="226">
        <f>Q363*H363</f>
        <v>0</v>
      </c>
      <c r="S363" s="226">
        <v>0</v>
      </c>
      <c r="T363" s="227">
        <f>S363*H363</f>
        <v>0</v>
      </c>
      <c r="U363" s="35"/>
      <c r="V363" s="35"/>
      <c r="W363" s="35"/>
      <c r="X363" s="35"/>
      <c r="Y363" s="35"/>
      <c r="Z363" s="35"/>
      <c r="AA363" s="35"/>
      <c r="AB363" s="35"/>
      <c r="AC363" s="35"/>
      <c r="AD363" s="35"/>
      <c r="AE363" s="35"/>
      <c r="AR363" s="228" t="s">
        <v>228</v>
      </c>
      <c r="AT363" s="228" t="s">
        <v>147</v>
      </c>
      <c r="AU363" s="228" t="s">
        <v>86</v>
      </c>
      <c r="AY363" s="14" t="s">
        <v>145</v>
      </c>
      <c r="BE363" s="229">
        <f>IF(N363="základní",J363,0)</f>
        <v>0</v>
      </c>
      <c r="BF363" s="229">
        <f>IF(N363="snížená",J363,0)</f>
        <v>0</v>
      </c>
      <c r="BG363" s="229">
        <f>IF(N363="zákl. přenesená",J363,0)</f>
        <v>0</v>
      </c>
      <c r="BH363" s="229">
        <f>IF(N363="sníž. přenesená",J363,0)</f>
        <v>0</v>
      </c>
      <c r="BI363" s="229">
        <f>IF(N363="nulová",J363,0)</f>
        <v>0</v>
      </c>
      <c r="BJ363" s="14" t="s">
        <v>84</v>
      </c>
      <c r="BK363" s="229">
        <f>ROUND(I363*H363,2)</f>
        <v>0</v>
      </c>
      <c r="BL363" s="14" t="s">
        <v>228</v>
      </c>
      <c r="BM363" s="228" t="s">
        <v>543</v>
      </c>
    </row>
    <row r="364" spans="1:47" s="2" customFormat="1" ht="12">
      <c r="A364" s="35"/>
      <c r="B364" s="36"/>
      <c r="C364" s="37"/>
      <c r="D364" s="230" t="s">
        <v>153</v>
      </c>
      <c r="E364" s="37"/>
      <c r="F364" s="231" t="s">
        <v>542</v>
      </c>
      <c r="G364" s="37"/>
      <c r="H364" s="37"/>
      <c r="I364" s="232"/>
      <c r="J364" s="37"/>
      <c r="K364" s="37"/>
      <c r="L364" s="41"/>
      <c r="M364" s="233"/>
      <c r="N364" s="234"/>
      <c r="O364" s="88"/>
      <c r="P364" s="88"/>
      <c r="Q364" s="88"/>
      <c r="R364" s="88"/>
      <c r="S364" s="88"/>
      <c r="T364" s="89"/>
      <c r="U364" s="35"/>
      <c r="V364" s="35"/>
      <c r="W364" s="35"/>
      <c r="X364" s="35"/>
      <c r="Y364" s="35"/>
      <c r="Z364" s="35"/>
      <c r="AA364" s="35"/>
      <c r="AB364" s="35"/>
      <c r="AC364" s="35"/>
      <c r="AD364" s="35"/>
      <c r="AE364" s="35"/>
      <c r="AT364" s="14" t="s">
        <v>153</v>
      </c>
      <c r="AU364" s="14" t="s">
        <v>86</v>
      </c>
    </row>
    <row r="365" spans="1:47" s="2" customFormat="1" ht="12">
      <c r="A365" s="35"/>
      <c r="B365" s="36"/>
      <c r="C365" s="37"/>
      <c r="D365" s="235" t="s">
        <v>154</v>
      </c>
      <c r="E365" s="37"/>
      <c r="F365" s="236" t="s">
        <v>544</v>
      </c>
      <c r="G365" s="37"/>
      <c r="H365" s="37"/>
      <c r="I365" s="232"/>
      <c r="J365" s="37"/>
      <c r="K365" s="37"/>
      <c r="L365" s="41"/>
      <c r="M365" s="233"/>
      <c r="N365" s="234"/>
      <c r="O365" s="88"/>
      <c r="P365" s="88"/>
      <c r="Q365" s="88"/>
      <c r="R365" s="88"/>
      <c r="S365" s="88"/>
      <c r="T365" s="89"/>
      <c r="U365" s="35"/>
      <c r="V365" s="35"/>
      <c r="W365" s="35"/>
      <c r="X365" s="35"/>
      <c r="Y365" s="35"/>
      <c r="Z365" s="35"/>
      <c r="AA365" s="35"/>
      <c r="AB365" s="35"/>
      <c r="AC365" s="35"/>
      <c r="AD365" s="35"/>
      <c r="AE365" s="35"/>
      <c r="AT365" s="14" t="s">
        <v>154</v>
      </c>
      <c r="AU365" s="14" t="s">
        <v>86</v>
      </c>
    </row>
    <row r="366" spans="1:65" s="2" customFormat="1" ht="24.15" customHeight="1">
      <c r="A366" s="35"/>
      <c r="B366" s="36"/>
      <c r="C366" s="216" t="s">
        <v>545</v>
      </c>
      <c r="D366" s="216" t="s">
        <v>147</v>
      </c>
      <c r="E366" s="217" t="s">
        <v>546</v>
      </c>
      <c r="F366" s="218" t="s">
        <v>547</v>
      </c>
      <c r="G366" s="219" t="s">
        <v>168</v>
      </c>
      <c r="H366" s="220">
        <v>0.016</v>
      </c>
      <c r="I366" s="221"/>
      <c r="J366" s="222">
        <f>ROUND(I366*H366,2)</f>
        <v>0</v>
      </c>
      <c r="K366" s="223"/>
      <c r="L366" s="41"/>
      <c r="M366" s="224" t="s">
        <v>1</v>
      </c>
      <c r="N366" s="225" t="s">
        <v>41</v>
      </c>
      <c r="O366" s="88"/>
      <c r="P366" s="226">
        <f>O366*H366</f>
        <v>0</v>
      </c>
      <c r="Q366" s="226">
        <v>0</v>
      </c>
      <c r="R366" s="226">
        <f>Q366*H366</f>
        <v>0</v>
      </c>
      <c r="S366" s="226">
        <v>0</v>
      </c>
      <c r="T366" s="227">
        <f>S366*H366</f>
        <v>0</v>
      </c>
      <c r="U366" s="35"/>
      <c r="V366" s="35"/>
      <c r="W366" s="35"/>
      <c r="X366" s="35"/>
      <c r="Y366" s="35"/>
      <c r="Z366" s="35"/>
      <c r="AA366" s="35"/>
      <c r="AB366" s="35"/>
      <c r="AC366" s="35"/>
      <c r="AD366" s="35"/>
      <c r="AE366" s="35"/>
      <c r="AR366" s="228" t="s">
        <v>228</v>
      </c>
      <c r="AT366" s="228" t="s">
        <v>147</v>
      </c>
      <c r="AU366" s="228" t="s">
        <v>86</v>
      </c>
      <c r="AY366" s="14" t="s">
        <v>145</v>
      </c>
      <c r="BE366" s="229">
        <f>IF(N366="základní",J366,0)</f>
        <v>0</v>
      </c>
      <c r="BF366" s="229">
        <f>IF(N366="snížená",J366,0)</f>
        <v>0</v>
      </c>
      <c r="BG366" s="229">
        <f>IF(N366="zákl. přenesená",J366,0)</f>
        <v>0</v>
      </c>
      <c r="BH366" s="229">
        <f>IF(N366="sníž. přenesená",J366,0)</f>
        <v>0</v>
      </c>
      <c r="BI366" s="229">
        <f>IF(N366="nulová",J366,0)</f>
        <v>0</v>
      </c>
      <c r="BJ366" s="14" t="s">
        <v>84</v>
      </c>
      <c r="BK366" s="229">
        <f>ROUND(I366*H366,2)</f>
        <v>0</v>
      </c>
      <c r="BL366" s="14" t="s">
        <v>228</v>
      </c>
      <c r="BM366" s="228" t="s">
        <v>548</v>
      </c>
    </row>
    <row r="367" spans="1:47" s="2" customFormat="1" ht="12">
      <c r="A367" s="35"/>
      <c r="B367" s="36"/>
      <c r="C367" s="37"/>
      <c r="D367" s="230" t="s">
        <v>153</v>
      </c>
      <c r="E367" s="37"/>
      <c r="F367" s="231" t="s">
        <v>547</v>
      </c>
      <c r="G367" s="37"/>
      <c r="H367" s="37"/>
      <c r="I367" s="232"/>
      <c r="J367" s="37"/>
      <c r="K367" s="37"/>
      <c r="L367" s="41"/>
      <c r="M367" s="233"/>
      <c r="N367" s="234"/>
      <c r="O367" s="88"/>
      <c r="P367" s="88"/>
      <c r="Q367" s="88"/>
      <c r="R367" s="88"/>
      <c r="S367" s="88"/>
      <c r="T367" s="89"/>
      <c r="U367" s="35"/>
      <c r="V367" s="35"/>
      <c r="W367" s="35"/>
      <c r="X367" s="35"/>
      <c r="Y367" s="35"/>
      <c r="Z367" s="35"/>
      <c r="AA367" s="35"/>
      <c r="AB367" s="35"/>
      <c r="AC367" s="35"/>
      <c r="AD367" s="35"/>
      <c r="AE367" s="35"/>
      <c r="AT367" s="14" t="s">
        <v>153</v>
      </c>
      <c r="AU367" s="14" t="s">
        <v>86</v>
      </c>
    </row>
    <row r="368" spans="1:47" s="2" customFormat="1" ht="12">
      <c r="A368" s="35"/>
      <c r="B368" s="36"/>
      <c r="C368" s="37"/>
      <c r="D368" s="235" t="s">
        <v>154</v>
      </c>
      <c r="E368" s="37"/>
      <c r="F368" s="236" t="s">
        <v>549</v>
      </c>
      <c r="G368" s="37"/>
      <c r="H368" s="37"/>
      <c r="I368" s="232"/>
      <c r="J368" s="37"/>
      <c r="K368" s="37"/>
      <c r="L368" s="41"/>
      <c r="M368" s="233"/>
      <c r="N368" s="234"/>
      <c r="O368" s="88"/>
      <c r="P368" s="88"/>
      <c r="Q368" s="88"/>
      <c r="R368" s="88"/>
      <c r="S368" s="88"/>
      <c r="T368" s="89"/>
      <c r="U368" s="35"/>
      <c r="V368" s="35"/>
      <c r="W368" s="35"/>
      <c r="X368" s="35"/>
      <c r="Y368" s="35"/>
      <c r="Z368" s="35"/>
      <c r="AA368" s="35"/>
      <c r="AB368" s="35"/>
      <c r="AC368" s="35"/>
      <c r="AD368" s="35"/>
      <c r="AE368" s="35"/>
      <c r="AT368" s="14" t="s">
        <v>154</v>
      </c>
      <c r="AU368" s="14" t="s">
        <v>86</v>
      </c>
    </row>
    <row r="369" spans="1:63" s="12" customFormat="1" ht="22.8" customHeight="1">
      <c r="A369" s="12"/>
      <c r="B369" s="200"/>
      <c r="C369" s="201"/>
      <c r="D369" s="202" t="s">
        <v>75</v>
      </c>
      <c r="E369" s="214" t="s">
        <v>550</v>
      </c>
      <c r="F369" s="214" t="s">
        <v>551</v>
      </c>
      <c r="G369" s="201"/>
      <c r="H369" s="201"/>
      <c r="I369" s="204"/>
      <c r="J369" s="215">
        <f>BK369</f>
        <v>0</v>
      </c>
      <c r="K369" s="201"/>
      <c r="L369" s="206"/>
      <c r="M369" s="207"/>
      <c r="N369" s="208"/>
      <c r="O369" s="208"/>
      <c r="P369" s="209">
        <f>SUM(P370:P404)</f>
        <v>0</v>
      </c>
      <c r="Q369" s="208"/>
      <c r="R369" s="209">
        <f>SUM(R370:R404)</f>
        <v>0.30503252999999997</v>
      </c>
      <c r="S369" s="208"/>
      <c r="T369" s="210">
        <f>SUM(T370:T404)</f>
        <v>1.0327279999999999</v>
      </c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R369" s="211" t="s">
        <v>86</v>
      </c>
      <c r="AT369" s="212" t="s">
        <v>75</v>
      </c>
      <c r="AU369" s="212" t="s">
        <v>84</v>
      </c>
      <c r="AY369" s="211" t="s">
        <v>145</v>
      </c>
      <c r="BK369" s="213">
        <f>SUM(BK370:BK404)</f>
        <v>0</v>
      </c>
    </row>
    <row r="370" spans="1:65" s="2" customFormat="1" ht="44.25" customHeight="1">
      <c r="A370" s="35"/>
      <c r="B370" s="36"/>
      <c r="C370" s="216" t="s">
        <v>552</v>
      </c>
      <c r="D370" s="216" t="s">
        <v>147</v>
      </c>
      <c r="E370" s="217" t="s">
        <v>553</v>
      </c>
      <c r="F370" s="218" t="s">
        <v>554</v>
      </c>
      <c r="G370" s="219" t="s">
        <v>158</v>
      </c>
      <c r="H370" s="220">
        <v>1.32</v>
      </c>
      <c r="I370" s="221"/>
      <c r="J370" s="222">
        <f>ROUND(I370*H370,2)</f>
        <v>0</v>
      </c>
      <c r="K370" s="223"/>
      <c r="L370" s="41"/>
      <c r="M370" s="224" t="s">
        <v>1</v>
      </c>
      <c r="N370" s="225" t="s">
        <v>41</v>
      </c>
      <c r="O370" s="88"/>
      <c r="P370" s="226">
        <f>O370*H370</f>
        <v>0</v>
      </c>
      <c r="Q370" s="226">
        <v>0.0014</v>
      </c>
      <c r="R370" s="226">
        <f>Q370*H370</f>
        <v>0.001848</v>
      </c>
      <c r="S370" s="226">
        <v>0</v>
      </c>
      <c r="T370" s="227">
        <f>S370*H370</f>
        <v>0</v>
      </c>
      <c r="U370" s="35"/>
      <c r="V370" s="35"/>
      <c r="W370" s="35"/>
      <c r="X370" s="35"/>
      <c r="Y370" s="35"/>
      <c r="Z370" s="35"/>
      <c r="AA370" s="35"/>
      <c r="AB370" s="35"/>
      <c r="AC370" s="35"/>
      <c r="AD370" s="35"/>
      <c r="AE370" s="35"/>
      <c r="AR370" s="228" t="s">
        <v>228</v>
      </c>
      <c r="AT370" s="228" t="s">
        <v>147</v>
      </c>
      <c r="AU370" s="228" t="s">
        <v>86</v>
      </c>
      <c r="AY370" s="14" t="s">
        <v>145</v>
      </c>
      <c r="BE370" s="229">
        <f>IF(N370="základní",J370,0)</f>
        <v>0</v>
      </c>
      <c r="BF370" s="229">
        <f>IF(N370="snížená",J370,0)</f>
        <v>0</v>
      </c>
      <c r="BG370" s="229">
        <f>IF(N370="zákl. přenesená",J370,0)</f>
        <v>0</v>
      </c>
      <c r="BH370" s="229">
        <f>IF(N370="sníž. přenesená",J370,0)</f>
        <v>0</v>
      </c>
      <c r="BI370" s="229">
        <f>IF(N370="nulová",J370,0)</f>
        <v>0</v>
      </c>
      <c r="BJ370" s="14" t="s">
        <v>84</v>
      </c>
      <c r="BK370" s="229">
        <f>ROUND(I370*H370,2)</f>
        <v>0</v>
      </c>
      <c r="BL370" s="14" t="s">
        <v>228</v>
      </c>
      <c r="BM370" s="228" t="s">
        <v>555</v>
      </c>
    </row>
    <row r="371" spans="1:47" s="2" customFormat="1" ht="12">
      <c r="A371" s="35"/>
      <c r="B371" s="36"/>
      <c r="C371" s="37"/>
      <c r="D371" s="230" t="s">
        <v>153</v>
      </c>
      <c r="E371" s="37"/>
      <c r="F371" s="231" t="s">
        <v>554</v>
      </c>
      <c r="G371" s="37"/>
      <c r="H371" s="37"/>
      <c r="I371" s="232"/>
      <c r="J371" s="37"/>
      <c r="K371" s="37"/>
      <c r="L371" s="41"/>
      <c r="M371" s="233"/>
      <c r="N371" s="234"/>
      <c r="O371" s="88"/>
      <c r="P371" s="88"/>
      <c r="Q371" s="88"/>
      <c r="R371" s="88"/>
      <c r="S371" s="88"/>
      <c r="T371" s="89"/>
      <c r="U371" s="35"/>
      <c r="V371" s="35"/>
      <c r="W371" s="35"/>
      <c r="X371" s="35"/>
      <c r="Y371" s="35"/>
      <c r="Z371" s="35"/>
      <c r="AA371" s="35"/>
      <c r="AB371" s="35"/>
      <c r="AC371" s="35"/>
      <c r="AD371" s="35"/>
      <c r="AE371" s="35"/>
      <c r="AT371" s="14" t="s">
        <v>153</v>
      </c>
      <c r="AU371" s="14" t="s">
        <v>86</v>
      </c>
    </row>
    <row r="372" spans="1:47" s="2" customFormat="1" ht="12">
      <c r="A372" s="35"/>
      <c r="B372" s="36"/>
      <c r="C372" s="37"/>
      <c r="D372" s="235" t="s">
        <v>154</v>
      </c>
      <c r="E372" s="37"/>
      <c r="F372" s="236" t="s">
        <v>556</v>
      </c>
      <c r="G372" s="37"/>
      <c r="H372" s="37"/>
      <c r="I372" s="232"/>
      <c r="J372" s="37"/>
      <c r="K372" s="37"/>
      <c r="L372" s="41"/>
      <c r="M372" s="233"/>
      <c r="N372" s="234"/>
      <c r="O372" s="88"/>
      <c r="P372" s="88"/>
      <c r="Q372" s="88"/>
      <c r="R372" s="88"/>
      <c r="S372" s="88"/>
      <c r="T372" s="89"/>
      <c r="U372" s="35"/>
      <c r="V372" s="35"/>
      <c r="W372" s="35"/>
      <c r="X372" s="35"/>
      <c r="Y372" s="35"/>
      <c r="Z372" s="35"/>
      <c r="AA372" s="35"/>
      <c r="AB372" s="35"/>
      <c r="AC372" s="35"/>
      <c r="AD372" s="35"/>
      <c r="AE372" s="35"/>
      <c r="AT372" s="14" t="s">
        <v>154</v>
      </c>
      <c r="AU372" s="14" t="s">
        <v>86</v>
      </c>
    </row>
    <row r="373" spans="1:65" s="2" customFormat="1" ht="44.25" customHeight="1">
      <c r="A373" s="35"/>
      <c r="B373" s="36"/>
      <c r="C373" s="216" t="s">
        <v>557</v>
      </c>
      <c r="D373" s="216" t="s">
        <v>147</v>
      </c>
      <c r="E373" s="217" t="s">
        <v>558</v>
      </c>
      <c r="F373" s="218" t="s">
        <v>559</v>
      </c>
      <c r="G373" s="219" t="s">
        <v>158</v>
      </c>
      <c r="H373" s="220">
        <v>29.801</v>
      </c>
      <c r="I373" s="221"/>
      <c r="J373" s="222">
        <f>ROUND(I373*H373,2)</f>
        <v>0</v>
      </c>
      <c r="K373" s="223"/>
      <c r="L373" s="41"/>
      <c r="M373" s="224" t="s">
        <v>1</v>
      </c>
      <c r="N373" s="225" t="s">
        <v>41</v>
      </c>
      <c r="O373" s="88"/>
      <c r="P373" s="226">
        <f>O373*H373</f>
        <v>0</v>
      </c>
      <c r="Q373" s="226">
        <v>0.00253</v>
      </c>
      <c r="R373" s="226">
        <f>Q373*H373</f>
        <v>0.07539653</v>
      </c>
      <c r="S373" s="226">
        <v>0</v>
      </c>
      <c r="T373" s="227">
        <f>S373*H373</f>
        <v>0</v>
      </c>
      <c r="U373" s="35"/>
      <c r="V373" s="35"/>
      <c r="W373" s="35"/>
      <c r="X373" s="35"/>
      <c r="Y373" s="35"/>
      <c r="Z373" s="35"/>
      <c r="AA373" s="35"/>
      <c r="AB373" s="35"/>
      <c r="AC373" s="35"/>
      <c r="AD373" s="35"/>
      <c r="AE373" s="35"/>
      <c r="AR373" s="228" t="s">
        <v>228</v>
      </c>
      <c r="AT373" s="228" t="s">
        <v>147</v>
      </c>
      <c r="AU373" s="228" t="s">
        <v>86</v>
      </c>
      <c r="AY373" s="14" t="s">
        <v>145</v>
      </c>
      <c r="BE373" s="229">
        <f>IF(N373="základní",J373,0)</f>
        <v>0</v>
      </c>
      <c r="BF373" s="229">
        <f>IF(N373="snížená",J373,0)</f>
        <v>0</v>
      </c>
      <c r="BG373" s="229">
        <f>IF(N373="zákl. přenesená",J373,0)</f>
        <v>0</v>
      </c>
      <c r="BH373" s="229">
        <f>IF(N373="sníž. přenesená",J373,0)</f>
        <v>0</v>
      </c>
      <c r="BI373" s="229">
        <f>IF(N373="nulová",J373,0)</f>
        <v>0</v>
      </c>
      <c r="BJ373" s="14" t="s">
        <v>84</v>
      </c>
      <c r="BK373" s="229">
        <f>ROUND(I373*H373,2)</f>
        <v>0</v>
      </c>
      <c r="BL373" s="14" t="s">
        <v>228</v>
      </c>
      <c r="BM373" s="228" t="s">
        <v>560</v>
      </c>
    </row>
    <row r="374" spans="1:47" s="2" customFormat="1" ht="12">
      <c r="A374" s="35"/>
      <c r="B374" s="36"/>
      <c r="C374" s="37"/>
      <c r="D374" s="230" t="s">
        <v>153</v>
      </c>
      <c r="E374" s="37"/>
      <c r="F374" s="231" t="s">
        <v>559</v>
      </c>
      <c r="G374" s="37"/>
      <c r="H374" s="37"/>
      <c r="I374" s="232"/>
      <c r="J374" s="37"/>
      <c r="K374" s="37"/>
      <c r="L374" s="41"/>
      <c r="M374" s="233"/>
      <c r="N374" s="234"/>
      <c r="O374" s="88"/>
      <c r="P374" s="88"/>
      <c r="Q374" s="88"/>
      <c r="R374" s="88"/>
      <c r="S374" s="88"/>
      <c r="T374" s="89"/>
      <c r="U374" s="35"/>
      <c r="V374" s="35"/>
      <c r="W374" s="35"/>
      <c r="X374" s="35"/>
      <c r="Y374" s="35"/>
      <c r="Z374" s="35"/>
      <c r="AA374" s="35"/>
      <c r="AB374" s="35"/>
      <c r="AC374" s="35"/>
      <c r="AD374" s="35"/>
      <c r="AE374" s="35"/>
      <c r="AT374" s="14" t="s">
        <v>153</v>
      </c>
      <c r="AU374" s="14" t="s">
        <v>86</v>
      </c>
    </row>
    <row r="375" spans="1:47" s="2" customFormat="1" ht="12">
      <c r="A375" s="35"/>
      <c r="B375" s="36"/>
      <c r="C375" s="37"/>
      <c r="D375" s="235" t="s">
        <v>154</v>
      </c>
      <c r="E375" s="37"/>
      <c r="F375" s="236" t="s">
        <v>561</v>
      </c>
      <c r="G375" s="37"/>
      <c r="H375" s="37"/>
      <c r="I375" s="232"/>
      <c r="J375" s="37"/>
      <c r="K375" s="37"/>
      <c r="L375" s="41"/>
      <c r="M375" s="233"/>
      <c r="N375" s="234"/>
      <c r="O375" s="88"/>
      <c r="P375" s="88"/>
      <c r="Q375" s="88"/>
      <c r="R375" s="88"/>
      <c r="S375" s="88"/>
      <c r="T375" s="89"/>
      <c r="U375" s="35"/>
      <c r="V375" s="35"/>
      <c r="W375" s="35"/>
      <c r="X375" s="35"/>
      <c r="Y375" s="35"/>
      <c r="Z375" s="35"/>
      <c r="AA375" s="35"/>
      <c r="AB375" s="35"/>
      <c r="AC375" s="35"/>
      <c r="AD375" s="35"/>
      <c r="AE375" s="35"/>
      <c r="AT375" s="14" t="s">
        <v>154</v>
      </c>
      <c r="AU375" s="14" t="s">
        <v>86</v>
      </c>
    </row>
    <row r="376" spans="1:65" s="2" customFormat="1" ht="37.8" customHeight="1">
      <c r="A376" s="35"/>
      <c r="B376" s="36"/>
      <c r="C376" s="216" t="s">
        <v>562</v>
      </c>
      <c r="D376" s="216" t="s">
        <v>147</v>
      </c>
      <c r="E376" s="217" t="s">
        <v>563</v>
      </c>
      <c r="F376" s="218" t="s">
        <v>564</v>
      </c>
      <c r="G376" s="219" t="s">
        <v>158</v>
      </c>
      <c r="H376" s="220">
        <v>24.39</v>
      </c>
      <c r="I376" s="221"/>
      <c r="J376" s="222">
        <f>ROUND(I376*H376,2)</f>
        <v>0</v>
      </c>
      <c r="K376" s="223"/>
      <c r="L376" s="41"/>
      <c r="M376" s="224" t="s">
        <v>1</v>
      </c>
      <c r="N376" s="225" t="s">
        <v>41</v>
      </c>
      <c r="O376" s="88"/>
      <c r="P376" s="226">
        <f>O376*H376</f>
        <v>0</v>
      </c>
      <c r="Q376" s="226">
        <v>0</v>
      </c>
      <c r="R376" s="226">
        <f>Q376*H376</f>
        <v>0</v>
      </c>
      <c r="S376" s="226">
        <v>0.0042</v>
      </c>
      <c r="T376" s="227">
        <f>S376*H376</f>
        <v>0.102438</v>
      </c>
      <c r="U376" s="35"/>
      <c r="V376" s="35"/>
      <c r="W376" s="35"/>
      <c r="X376" s="35"/>
      <c r="Y376" s="35"/>
      <c r="Z376" s="35"/>
      <c r="AA376" s="35"/>
      <c r="AB376" s="35"/>
      <c r="AC376" s="35"/>
      <c r="AD376" s="35"/>
      <c r="AE376" s="35"/>
      <c r="AR376" s="228" t="s">
        <v>228</v>
      </c>
      <c r="AT376" s="228" t="s">
        <v>147</v>
      </c>
      <c r="AU376" s="228" t="s">
        <v>86</v>
      </c>
      <c r="AY376" s="14" t="s">
        <v>145</v>
      </c>
      <c r="BE376" s="229">
        <f>IF(N376="základní",J376,0)</f>
        <v>0</v>
      </c>
      <c r="BF376" s="229">
        <f>IF(N376="snížená",J376,0)</f>
        <v>0</v>
      </c>
      <c r="BG376" s="229">
        <f>IF(N376="zákl. přenesená",J376,0)</f>
        <v>0</v>
      </c>
      <c r="BH376" s="229">
        <f>IF(N376="sníž. přenesená",J376,0)</f>
        <v>0</v>
      </c>
      <c r="BI376" s="229">
        <f>IF(N376="nulová",J376,0)</f>
        <v>0</v>
      </c>
      <c r="BJ376" s="14" t="s">
        <v>84</v>
      </c>
      <c r="BK376" s="229">
        <f>ROUND(I376*H376,2)</f>
        <v>0</v>
      </c>
      <c r="BL376" s="14" t="s">
        <v>228</v>
      </c>
      <c r="BM376" s="228" t="s">
        <v>565</v>
      </c>
    </row>
    <row r="377" spans="1:47" s="2" customFormat="1" ht="12">
      <c r="A377" s="35"/>
      <c r="B377" s="36"/>
      <c r="C377" s="37"/>
      <c r="D377" s="230" t="s">
        <v>153</v>
      </c>
      <c r="E377" s="37"/>
      <c r="F377" s="231" t="s">
        <v>564</v>
      </c>
      <c r="G377" s="37"/>
      <c r="H377" s="37"/>
      <c r="I377" s="232"/>
      <c r="J377" s="37"/>
      <c r="K377" s="37"/>
      <c r="L377" s="41"/>
      <c r="M377" s="233"/>
      <c r="N377" s="234"/>
      <c r="O377" s="88"/>
      <c r="P377" s="88"/>
      <c r="Q377" s="88"/>
      <c r="R377" s="88"/>
      <c r="S377" s="88"/>
      <c r="T377" s="89"/>
      <c r="U377" s="35"/>
      <c r="V377" s="35"/>
      <c r="W377" s="35"/>
      <c r="X377" s="35"/>
      <c r="Y377" s="35"/>
      <c r="Z377" s="35"/>
      <c r="AA377" s="35"/>
      <c r="AB377" s="35"/>
      <c r="AC377" s="35"/>
      <c r="AD377" s="35"/>
      <c r="AE377" s="35"/>
      <c r="AT377" s="14" t="s">
        <v>153</v>
      </c>
      <c r="AU377" s="14" t="s">
        <v>86</v>
      </c>
    </row>
    <row r="378" spans="1:47" s="2" customFormat="1" ht="12">
      <c r="A378" s="35"/>
      <c r="B378" s="36"/>
      <c r="C378" s="37"/>
      <c r="D378" s="235" t="s">
        <v>154</v>
      </c>
      <c r="E378" s="37"/>
      <c r="F378" s="236" t="s">
        <v>566</v>
      </c>
      <c r="G378" s="37"/>
      <c r="H378" s="37"/>
      <c r="I378" s="232"/>
      <c r="J378" s="37"/>
      <c r="K378" s="37"/>
      <c r="L378" s="41"/>
      <c r="M378" s="233"/>
      <c r="N378" s="234"/>
      <c r="O378" s="88"/>
      <c r="P378" s="88"/>
      <c r="Q378" s="88"/>
      <c r="R378" s="88"/>
      <c r="S378" s="88"/>
      <c r="T378" s="89"/>
      <c r="U378" s="35"/>
      <c r="V378" s="35"/>
      <c r="W378" s="35"/>
      <c r="X378" s="35"/>
      <c r="Y378" s="35"/>
      <c r="Z378" s="35"/>
      <c r="AA378" s="35"/>
      <c r="AB378" s="35"/>
      <c r="AC378" s="35"/>
      <c r="AD378" s="35"/>
      <c r="AE378" s="35"/>
      <c r="AT378" s="14" t="s">
        <v>154</v>
      </c>
      <c r="AU378" s="14" t="s">
        <v>86</v>
      </c>
    </row>
    <row r="379" spans="1:65" s="2" customFormat="1" ht="24.15" customHeight="1">
      <c r="A379" s="35"/>
      <c r="B379" s="36"/>
      <c r="C379" s="216" t="s">
        <v>567</v>
      </c>
      <c r="D379" s="216" t="s">
        <v>147</v>
      </c>
      <c r="E379" s="217" t="s">
        <v>568</v>
      </c>
      <c r="F379" s="218" t="s">
        <v>569</v>
      </c>
      <c r="G379" s="219" t="s">
        <v>158</v>
      </c>
      <c r="H379" s="220">
        <v>2.16</v>
      </c>
      <c r="I379" s="221"/>
      <c r="J379" s="222">
        <f>ROUND(I379*H379,2)</f>
        <v>0</v>
      </c>
      <c r="K379" s="223"/>
      <c r="L379" s="41"/>
      <c r="M379" s="224" t="s">
        <v>1</v>
      </c>
      <c r="N379" s="225" t="s">
        <v>41</v>
      </c>
      <c r="O379" s="88"/>
      <c r="P379" s="226">
        <f>O379*H379</f>
        <v>0</v>
      </c>
      <c r="Q379" s="226">
        <v>0</v>
      </c>
      <c r="R379" s="226">
        <f>Q379*H379</f>
        <v>0</v>
      </c>
      <c r="S379" s="226">
        <v>0</v>
      </c>
      <c r="T379" s="227">
        <f>S379*H379</f>
        <v>0</v>
      </c>
      <c r="U379" s="35"/>
      <c r="V379" s="35"/>
      <c r="W379" s="35"/>
      <c r="X379" s="35"/>
      <c r="Y379" s="35"/>
      <c r="Z379" s="35"/>
      <c r="AA379" s="35"/>
      <c r="AB379" s="35"/>
      <c r="AC379" s="35"/>
      <c r="AD379" s="35"/>
      <c r="AE379" s="35"/>
      <c r="AR379" s="228" t="s">
        <v>228</v>
      </c>
      <c r="AT379" s="228" t="s">
        <v>147</v>
      </c>
      <c r="AU379" s="228" t="s">
        <v>86</v>
      </c>
      <c r="AY379" s="14" t="s">
        <v>145</v>
      </c>
      <c r="BE379" s="229">
        <f>IF(N379="základní",J379,0)</f>
        <v>0</v>
      </c>
      <c r="BF379" s="229">
        <f>IF(N379="snížená",J379,0)</f>
        <v>0</v>
      </c>
      <c r="BG379" s="229">
        <f>IF(N379="zákl. přenesená",J379,0)</f>
        <v>0</v>
      </c>
      <c r="BH379" s="229">
        <f>IF(N379="sníž. přenesená",J379,0)</f>
        <v>0</v>
      </c>
      <c r="BI379" s="229">
        <f>IF(N379="nulová",J379,0)</f>
        <v>0</v>
      </c>
      <c r="BJ379" s="14" t="s">
        <v>84</v>
      </c>
      <c r="BK379" s="229">
        <f>ROUND(I379*H379,2)</f>
        <v>0</v>
      </c>
      <c r="BL379" s="14" t="s">
        <v>228</v>
      </c>
      <c r="BM379" s="228" t="s">
        <v>570</v>
      </c>
    </row>
    <row r="380" spans="1:47" s="2" customFormat="1" ht="12">
      <c r="A380" s="35"/>
      <c r="B380" s="36"/>
      <c r="C380" s="37"/>
      <c r="D380" s="230" t="s">
        <v>153</v>
      </c>
      <c r="E380" s="37"/>
      <c r="F380" s="231" t="s">
        <v>569</v>
      </c>
      <c r="G380" s="37"/>
      <c r="H380" s="37"/>
      <c r="I380" s="232"/>
      <c r="J380" s="37"/>
      <c r="K380" s="37"/>
      <c r="L380" s="41"/>
      <c r="M380" s="233"/>
      <c r="N380" s="234"/>
      <c r="O380" s="88"/>
      <c r="P380" s="88"/>
      <c r="Q380" s="88"/>
      <c r="R380" s="88"/>
      <c r="S380" s="88"/>
      <c r="T380" s="89"/>
      <c r="U380" s="35"/>
      <c r="V380" s="35"/>
      <c r="W380" s="35"/>
      <c r="X380" s="35"/>
      <c r="Y380" s="35"/>
      <c r="Z380" s="35"/>
      <c r="AA380" s="35"/>
      <c r="AB380" s="35"/>
      <c r="AC380" s="35"/>
      <c r="AD380" s="35"/>
      <c r="AE380" s="35"/>
      <c r="AT380" s="14" t="s">
        <v>153</v>
      </c>
      <c r="AU380" s="14" t="s">
        <v>86</v>
      </c>
    </row>
    <row r="381" spans="1:47" s="2" customFormat="1" ht="12">
      <c r="A381" s="35"/>
      <c r="B381" s="36"/>
      <c r="C381" s="37"/>
      <c r="D381" s="235" t="s">
        <v>154</v>
      </c>
      <c r="E381" s="37"/>
      <c r="F381" s="236" t="s">
        <v>571</v>
      </c>
      <c r="G381" s="37"/>
      <c r="H381" s="37"/>
      <c r="I381" s="232"/>
      <c r="J381" s="37"/>
      <c r="K381" s="37"/>
      <c r="L381" s="41"/>
      <c r="M381" s="233"/>
      <c r="N381" s="234"/>
      <c r="O381" s="88"/>
      <c r="P381" s="88"/>
      <c r="Q381" s="88"/>
      <c r="R381" s="88"/>
      <c r="S381" s="88"/>
      <c r="T381" s="89"/>
      <c r="U381" s="35"/>
      <c r="V381" s="35"/>
      <c r="W381" s="35"/>
      <c r="X381" s="35"/>
      <c r="Y381" s="35"/>
      <c r="Z381" s="35"/>
      <c r="AA381" s="35"/>
      <c r="AB381" s="35"/>
      <c r="AC381" s="35"/>
      <c r="AD381" s="35"/>
      <c r="AE381" s="35"/>
      <c r="AT381" s="14" t="s">
        <v>154</v>
      </c>
      <c r="AU381" s="14" t="s">
        <v>86</v>
      </c>
    </row>
    <row r="382" spans="1:65" s="2" customFormat="1" ht="37.8" customHeight="1">
      <c r="A382" s="35"/>
      <c r="B382" s="36"/>
      <c r="C382" s="237" t="s">
        <v>572</v>
      </c>
      <c r="D382" s="237" t="s">
        <v>353</v>
      </c>
      <c r="E382" s="238" t="s">
        <v>573</v>
      </c>
      <c r="F382" s="239" t="s">
        <v>574</v>
      </c>
      <c r="G382" s="240" t="s">
        <v>158</v>
      </c>
      <c r="H382" s="241">
        <v>2.268</v>
      </c>
      <c r="I382" s="242"/>
      <c r="J382" s="243">
        <f>ROUND(I382*H382,2)</f>
        <v>0</v>
      </c>
      <c r="K382" s="244"/>
      <c r="L382" s="245"/>
      <c r="M382" s="246" t="s">
        <v>1</v>
      </c>
      <c r="N382" s="247" t="s">
        <v>41</v>
      </c>
      <c r="O382" s="88"/>
      <c r="P382" s="226">
        <f>O382*H382</f>
        <v>0</v>
      </c>
      <c r="Q382" s="226">
        <v>0.015</v>
      </c>
      <c r="R382" s="226">
        <f>Q382*H382</f>
        <v>0.034019999999999995</v>
      </c>
      <c r="S382" s="226">
        <v>0</v>
      </c>
      <c r="T382" s="227">
        <f>S382*H382</f>
        <v>0</v>
      </c>
      <c r="U382" s="35"/>
      <c r="V382" s="35"/>
      <c r="W382" s="35"/>
      <c r="X382" s="35"/>
      <c r="Y382" s="35"/>
      <c r="Z382" s="35"/>
      <c r="AA382" s="35"/>
      <c r="AB382" s="35"/>
      <c r="AC382" s="35"/>
      <c r="AD382" s="35"/>
      <c r="AE382" s="35"/>
      <c r="AR382" s="228" t="s">
        <v>307</v>
      </c>
      <c r="AT382" s="228" t="s">
        <v>353</v>
      </c>
      <c r="AU382" s="228" t="s">
        <v>86</v>
      </c>
      <c r="AY382" s="14" t="s">
        <v>145</v>
      </c>
      <c r="BE382" s="229">
        <f>IF(N382="základní",J382,0)</f>
        <v>0</v>
      </c>
      <c r="BF382" s="229">
        <f>IF(N382="snížená",J382,0)</f>
        <v>0</v>
      </c>
      <c r="BG382" s="229">
        <f>IF(N382="zákl. přenesená",J382,0)</f>
        <v>0</v>
      </c>
      <c r="BH382" s="229">
        <f>IF(N382="sníž. přenesená",J382,0)</f>
        <v>0</v>
      </c>
      <c r="BI382" s="229">
        <f>IF(N382="nulová",J382,0)</f>
        <v>0</v>
      </c>
      <c r="BJ382" s="14" t="s">
        <v>84</v>
      </c>
      <c r="BK382" s="229">
        <f>ROUND(I382*H382,2)</f>
        <v>0</v>
      </c>
      <c r="BL382" s="14" t="s">
        <v>228</v>
      </c>
      <c r="BM382" s="228" t="s">
        <v>575</v>
      </c>
    </row>
    <row r="383" spans="1:47" s="2" customFormat="1" ht="12">
      <c r="A383" s="35"/>
      <c r="B383" s="36"/>
      <c r="C383" s="37"/>
      <c r="D383" s="230" t="s">
        <v>153</v>
      </c>
      <c r="E383" s="37"/>
      <c r="F383" s="231" t="s">
        <v>574</v>
      </c>
      <c r="G383" s="37"/>
      <c r="H383" s="37"/>
      <c r="I383" s="232"/>
      <c r="J383" s="37"/>
      <c r="K383" s="37"/>
      <c r="L383" s="41"/>
      <c r="M383" s="233"/>
      <c r="N383" s="234"/>
      <c r="O383" s="88"/>
      <c r="P383" s="88"/>
      <c r="Q383" s="88"/>
      <c r="R383" s="88"/>
      <c r="S383" s="88"/>
      <c r="T383" s="89"/>
      <c r="U383" s="35"/>
      <c r="V383" s="35"/>
      <c r="W383" s="35"/>
      <c r="X383" s="35"/>
      <c r="Y383" s="35"/>
      <c r="Z383" s="35"/>
      <c r="AA383" s="35"/>
      <c r="AB383" s="35"/>
      <c r="AC383" s="35"/>
      <c r="AD383" s="35"/>
      <c r="AE383" s="35"/>
      <c r="AT383" s="14" t="s">
        <v>153</v>
      </c>
      <c r="AU383" s="14" t="s">
        <v>86</v>
      </c>
    </row>
    <row r="384" spans="1:65" s="2" customFormat="1" ht="24.15" customHeight="1">
      <c r="A384" s="35"/>
      <c r="B384" s="36"/>
      <c r="C384" s="216" t="s">
        <v>576</v>
      </c>
      <c r="D384" s="216" t="s">
        <v>147</v>
      </c>
      <c r="E384" s="217" t="s">
        <v>568</v>
      </c>
      <c r="F384" s="218" t="s">
        <v>569</v>
      </c>
      <c r="G384" s="219" t="s">
        <v>158</v>
      </c>
      <c r="H384" s="220">
        <v>29.812</v>
      </c>
      <c r="I384" s="221"/>
      <c r="J384" s="222">
        <f>ROUND(I384*H384,2)</f>
        <v>0</v>
      </c>
      <c r="K384" s="223"/>
      <c r="L384" s="41"/>
      <c r="M384" s="224" t="s">
        <v>1</v>
      </c>
      <c r="N384" s="225" t="s">
        <v>41</v>
      </c>
      <c r="O384" s="88"/>
      <c r="P384" s="226">
        <f>O384*H384</f>
        <v>0</v>
      </c>
      <c r="Q384" s="226">
        <v>0</v>
      </c>
      <c r="R384" s="226">
        <f>Q384*H384</f>
        <v>0</v>
      </c>
      <c r="S384" s="226">
        <v>0</v>
      </c>
      <c r="T384" s="227">
        <f>S384*H384</f>
        <v>0</v>
      </c>
      <c r="U384" s="35"/>
      <c r="V384" s="35"/>
      <c r="W384" s="35"/>
      <c r="X384" s="35"/>
      <c r="Y384" s="35"/>
      <c r="Z384" s="35"/>
      <c r="AA384" s="35"/>
      <c r="AB384" s="35"/>
      <c r="AC384" s="35"/>
      <c r="AD384" s="35"/>
      <c r="AE384" s="35"/>
      <c r="AR384" s="228" t="s">
        <v>228</v>
      </c>
      <c r="AT384" s="228" t="s">
        <v>147</v>
      </c>
      <c r="AU384" s="228" t="s">
        <v>86</v>
      </c>
      <c r="AY384" s="14" t="s">
        <v>145</v>
      </c>
      <c r="BE384" s="229">
        <f>IF(N384="základní",J384,0)</f>
        <v>0</v>
      </c>
      <c r="BF384" s="229">
        <f>IF(N384="snížená",J384,0)</f>
        <v>0</v>
      </c>
      <c r="BG384" s="229">
        <f>IF(N384="zákl. přenesená",J384,0)</f>
        <v>0</v>
      </c>
      <c r="BH384" s="229">
        <f>IF(N384="sníž. přenesená",J384,0)</f>
        <v>0</v>
      </c>
      <c r="BI384" s="229">
        <f>IF(N384="nulová",J384,0)</f>
        <v>0</v>
      </c>
      <c r="BJ384" s="14" t="s">
        <v>84</v>
      </c>
      <c r="BK384" s="229">
        <f>ROUND(I384*H384,2)</f>
        <v>0</v>
      </c>
      <c r="BL384" s="14" t="s">
        <v>228</v>
      </c>
      <c r="BM384" s="228" t="s">
        <v>577</v>
      </c>
    </row>
    <row r="385" spans="1:47" s="2" customFormat="1" ht="12">
      <c r="A385" s="35"/>
      <c r="B385" s="36"/>
      <c r="C385" s="37"/>
      <c r="D385" s="230" t="s">
        <v>153</v>
      </c>
      <c r="E385" s="37"/>
      <c r="F385" s="231" t="s">
        <v>569</v>
      </c>
      <c r="G385" s="37"/>
      <c r="H385" s="37"/>
      <c r="I385" s="232"/>
      <c r="J385" s="37"/>
      <c r="K385" s="37"/>
      <c r="L385" s="41"/>
      <c r="M385" s="233"/>
      <c r="N385" s="234"/>
      <c r="O385" s="88"/>
      <c r="P385" s="88"/>
      <c r="Q385" s="88"/>
      <c r="R385" s="88"/>
      <c r="S385" s="88"/>
      <c r="T385" s="89"/>
      <c r="U385" s="35"/>
      <c r="V385" s="35"/>
      <c r="W385" s="35"/>
      <c r="X385" s="35"/>
      <c r="Y385" s="35"/>
      <c r="Z385" s="35"/>
      <c r="AA385" s="35"/>
      <c r="AB385" s="35"/>
      <c r="AC385" s="35"/>
      <c r="AD385" s="35"/>
      <c r="AE385" s="35"/>
      <c r="AT385" s="14" t="s">
        <v>153</v>
      </c>
      <c r="AU385" s="14" t="s">
        <v>86</v>
      </c>
    </row>
    <row r="386" spans="1:47" s="2" customFormat="1" ht="12">
      <c r="A386" s="35"/>
      <c r="B386" s="36"/>
      <c r="C386" s="37"/>
      <c r="D386" s="235" t="s">
        <v>154</v>
      </c>
      <c r="E386" s="37"/>
      <c r="F386" s="236" t="s">
        <v>571</v>
      </c>
      <c r="G386" s="37"/>
      <c r="H386" s="37"/>
      <c r="I386" s="232"/>
      <c r="J386" s="37"/>
      <c r="K386" s="37"/>
      <c r="L386" s="41"/>
      <c r="M386" s="233"/>
      <c r="N386" s="234"/>
      <c r="O386" s="88"/>
      <c r="P386" s="88"/>
      <c r="Q386" s="88"/>
      <c r="R386" s="88"/>
      <c r="S386" s="88"/>
      <c r="T386" s="89"/>
      <c r="U386" s="35"/>
      <c r="V386" s="35"/>
      <c r="W386" s="35"/>
      <c r="X386" s="35"/>
      <c r="Y386" s="35"/>
      <c r="Z386" s="35"/>
      <c r="AA386" s="35"/>
      <c r="AB386" s="35"/>
      <c r="AC386" s="35"/>
      <c r="AD386" s="35"/>
      <c r="AE386" s="35"/>
      <c r="AT386" s="14" t="s">
        <v>154</v>
      </c>
      <c r="AU386" s="14" t="s">
        <v>86</v>
      </c>
    </row>
    <row r="387" spans="1:65" s="2" customFormat="1" ht="37.8" customHeight="1">
      <c r="A387" s="35"/>
      <c r="B387" s="36"/>
      <c r="C387" s="237" t="s">
        <v>578</v>
      </c>
      <c r="D387" s="237" t="s">
        <v>353</v>
      </c>
      <c r="E387" s="238" t="s">
        <v>579</v>
      </c>
      <c r="F387" s="239" t="s">
        <v>580</v>
      </c>
      <c r="G387" s="240" t="s">
        <v>158</v>
      </c>
      <c r="H387" s="241">
        <v>4.524</v>
      </c>
      <c r="I387" s="242"/>
      <c r="J387" s="243">
        <f>ROUND(I387*H387,2)</f>
        <v>0</v>
      </c>
      <c r="K387" s="244"/>
      <c r="L387" s="245"/>
      <c r="M387" s="246" t="s">
        <v>1</v>
      </c>
      <c r="N387" s="247" t="s">
        <v>41</v>
      </c>
      <c r="O387" s="88"/>
      <c r="P387" s="226">
        <f>O387*H387</f>
        <v>0</v>
      </c>
      <c r="Q387" s="226">
        <v>0.032</v>
      </c>
      <c r="R387" s="226">
        <f>Q387*H387</f>
        <v>0.144768</v>
      </c>
      <c r="S387" s="226">
        <v>0</v>
      </c>
      <c r="T387" s="227">
        <f>S387*H387</f>
        <v>0</v>
      </c>
      <c r="U387" s="35"/>
      <c r="V387" s="35"/>
      <c r="W387" s="35"/>
      <c r="X387" s="35"/>
      <c r="Y387" s="35"/>
      <c r="Z387" s="35"/>
      <c r="AA387" s="35"/>
      <c r="AB387" s="35"/>
      <c r="AC387" s="35"/>
      <c r="AD387" s="35"/>
      <c r="AE387" s="35"/>
      <c r="AR387" s="228" t="s">
        <v>307</v>
      </c>
      <c r="AT387" s="228" t="s">
        <v>353</v>
      </c>
      <c r="AU387" s="228" t="s">
        <v>86</v>
      </c>
      <c r="AY387" s="14" t="s">
        <v>145</v>
      </c>
      <c r="BE387" s="229">
        <f>IF(N387="základní",J387,0)</f>
        <v>0</v>
      </c>
      <c r="BF387" s="229">
        <f>IF(N387="snížená",J387,0)</f>
        <v>0</v>
      </c>
      <c r="BG387" s="229">
        <f>IF(N387="zákl. přenesená",J387,0)</f>
        <v>0</v>
      </c>
      <c r="BH387" s="229">
        <f>IF(N387="sníž. přenesená",J387,0)</f>
        <v>0</v>
      </c>
      <c r="BI387" s="229">
        <f>IF(N387="nulová",J387,0)</f>
        <v>0</v>
      </c>
      <c r="BJ387" s="14" t="s">
        <v>84</v>
      </c>
      <c r="BK387" s="229">
        <f>ROUND(I387*H387,2)</f>
        <v>0</v>
      </c>
      <c r="BL387" s="14" t="s">
        <v>228</v>
      </c>
      <c r="BM387" s="228" t="s">
        <v>581</v>
      </c>
    </row>
    <row r="388" spans="1:47" s="2" customFormat="1" ht="12">
      <c r="A388" s="35"/>
      <c r="B388" s="36"/>
      <c r="C388" s="37"/>
      <c r="D388" s="230" t="s">
        <v>153</v>
      </c>
      <c r="E388" s="37"/>
      <c r="F388" s="231" t="s">
        <v>580</v>
      </c>
      <c r="G388" s="37"/>
      <c r="H388" s="37"/>
      <c r="I388" s="232"/>
      <c r="J388" s="37"/>
      <c r="K388" s="37"/>
      <c r="L388" s="41"/>
      <c r="M388" s="233"/>
      <c r="N388" s="234"/>
      <c r="O388" s="88"/>
      <c r="P388" s="88"/>
      <c r="Q388" s="88"/>
      <c r="R388" s="88"/>
      <c r="S388" s="88"/>
      <c r="T388" s="89"/>
      <c r="U388" s="35"/>
      <c r="V388" s="35"/>
      <c r="W388" s="35"/>
      <c r="X388" s="35"/>
      <c r="Y388" s="35"/>
      <c r="Z388" s="35"/>
      <c r="AA388" s="35"/>
      <c r="AB388" s="35"/>
      <c r="AC388" s="35"/>
      <c r="AD388" s="35"/>
      <c r="AE388" s="35"/>
      <c r="AT388" s="14" t="s">
        <v>153</v>
      </c>
      <c r="AU388" s="14" t="s">
        <v>86</v>
      </c>
    </row>
    <row r="389" spans="1:65" s="2" customFormat="1" ht="24.15" customHeight="1">
      <c r="A389" s="35"/>
      <c r="B389" s="36"/>
      <c r="C389" s="216" t="s">
        <v>582</v>
      </c>
      <c r="D389" s="216" t="s">
        <v>147</v>
      </c>
      <c r="E389" s="217" t="s">
        <v>583</v>
      </c>
      <c r="F389" s="218" t="s">
        <v>584</v>
      </c>
      <c r="G389" s="219" t="s">
        <v>262</v>
      </c>
      <c r="H389" s="220">
        <v>12.195</v>
      </c>
      <c r="I389" s="221"/>
      <c r="J389" s="222">
        <f>ROUND(I389*H389,2)</f>
        <v>0</v>
      </c>
      <c r="K389" s="223"/>
      <c r="L389" s="41"/>
      <c r="M389" s="224" t="s">
        <v>1</v>
      </c>
      <c r="N389" s="225" t="s">
        <v>41</v>
      </c>
      <c r="O389" s="88"/>
      <c r="P389" s="226">
        <f>O389*H389</f>
        <v>0</v>
      </c>
      <c r="Q389" s="226">
        <v>0</v>
      </c>
      <c r="R389" s="226">
        <f>Q389*H389</f>
        <v>0</v>
      </c>
      <c r="S389" s="226">
        <v>0</v>
      </c>
      <c r="T389" s="227">
        <f>S389*H389</f>
        <v>0</v>
      </c>
      <c r="U389" s="35"/>
      <c r="V389" s="35"/>
      <c r="W389" s="35"/>
      <c r="X389" s="35"/>
      <c r="Y389" s="35"/>
      <c r="Z389" s="35"/>
      <c r="AA389" s="35"/>
      <c r="AB389" s="35"/>
      <c r="AC389" s="35"/>
      <c r="AD389" s="35"/>
      <c r="AE389" s="35"/>
      <c r="AR389" s="228" t="s">
        <v>228</v>
      </c>
      <c r="AT389" s="228" t="s">
        <v>147</v>
      </c>
      <c r="AU389" s="228" t="s">
        <v>86</v>
      </c>
      <c r="AY389" s="14" t="s">
        <v>145</v>
      </c>
      <c r="BE389" s="229">
        <f>IF(N389="základní",J389,0)</f>
        <v>0</v>
      </c>
      <c r="BF389" s="229">
        <f>IF(N389="snížená",J389,0)</f>
        <v>0</v>
      </c>
      <c r="BG389" s="229">
        <f>IF(N389="zákl. přenesená",J389,0)</f>
        <v>0</v>
      </c>
      <c r="BH389" s="229">
        <f>IF(N389="sníž. přenesená",J389,0)</f>
        <v>0</v>
      </c>
      <c r="BI389" s="229">
        <f>IF(N389="nulová",J389,0)</f>
        <v>0</v>
      </c>
      <c r="BJ389" s="14" t="s">
        <v>84</v>
      </c>
      <c r="BK389" s="229">
        <f>ROUND(I389*H389,2)</f>
        <v>0</v>
      </c>
      <c r="BL389" s="14" t="s">
        <v>228</v>
      </c>
      <c r="BM389" s="228" t="s">
        <v>585</v>
      </c>
    </row>
    <row r="390" spans="1:47" s="2" customFormat="1" ht="12">
      <c r="A390" s="35"/>
      <c r="B390" s="36"/>
      <c r="C390" s="37"/>
      <c r="D390" s="230" t="s">
        <v>153</v>
      </c>
      <c r="E390" s="37"/>
      <c r="F390" s="231" t="s">
        <v>584</v>
      </c>
      <c r="G390" s="37"/>
      <c r="H390" s="37"/>
      <c r="I390" s="232"/>
      <c r="J390" s="37"/>
      <c r="K390" s="37"/>
      <c r="L390" s="41"/>
      <c r="M390" s="233"/>
      <c r="N390" s="234"/>
      <c r="O390" s="88"/>
      <c r="P390" s="88"/>
      <c r="Q390" s="88"/>
      <c r="R390" s="88"/>
      <c r="S390" s="88"/>
      <c r="T390" s="89"/>
      <c r="U390" s="35"/>
      <c r="V390" s="35"/>
      <c r="W390" s="35"/>
      <c r="X390" s="35"/>
      <c r="Y390" s="35"/>
      <c r="Z390" s="35"/>
      <c r="AA390" s="35"/>
      <c r="AB390" s="35"/>
      <c r="AC390" s="35"/>
      <c r="AD390" s="35"/>
      <c r="AE390" s="35"/>
      <c r="AT390" s="14" t="s">
        <v>153</v>
      </c>
      <c r="AU390" s="14" t="s">
        <v>86</v>
      </c>
    </row>
    <row r="391" spans="1:65" s="2" customFormat="1" ht="24.15" customHeight="1">
      <c r="A391" s="35"/>
      <c r="B391" s="36"/>
      <c r="C391" s="216" t="s">
        <v>586</v>
      </c>
      <c r="D391" s="216" t="s">
        <v>147</v>
      </c>
      <c r="E391" s="217" t="s">
        <v>587</v>
      </c>
      <c r="F391" s="218" t="s">
        <v>588</v>
      </c>
      <c r="G391" s="219" t="s">
        <v>158</v>
      </c>
      <c r="H391" s="220">
        <v>26.343</v>
      </c>
      <c r="I391" s="221"/>
      <c r="J391" s="222">
        <f>ROUND(I391*H391,2)</f>
        <v>0</v>
      </c>
      <c r="K391" s="223"/>
      <c r="L391" s="41"/>
      <c r="M391" s="224" t="s">
        <v>1</v>
      </c>
      <c r="N391" s="225" t="s">
        <v>41</v>
      </c>
      <c r="O391" s="88"/>
      <c r="P391" s="226">
        <f>O391*H391</f>
        <v>0</v>
      </c>
      <c r="Q391" s="226">
        <v>0</v>
      </c>
      <c r="R391" s="226">
        <f>Q391*H391</f>
        <v>0</v>
      </c>
      <c r="S391" s="226">
        <v>0.03</v>
      </c>
      <c r="T391" s="227">
        <f>S391*H391</f>
        <v>0.7902899999999999</v>
      </c>
      <c r="U391" s="35"/>
      <c r="V391" s="35"/>
      <c r="W391" s="35"/>
      <c r="X391" s="35"/>
      <c r="Y391" s="35"/>
      <c r="Z391" s="35"/>
      <c r="AA391" s="35"/>
      <c r="AB391" s="35"/>
      <c r="AC391" s="35"/>
      <c r="AD391" s="35"/>
      <c r="AE391" s="35"/>
      <c r="AR391" s="228" t="s">
        <v>228</v>
      </c>
      <c r="AT391" s="228" t="s">
        <v>147</v>
      </c>
      <c r="AU391" s="228" t="s">
        <v>86</v>
      </c>
      <c r="AY391" s="14" t="s">
        <v>145</v>
      </c>
      <c r="BE391" s="229">
        <f>IF(N391="základní",J391,0)</f>
        <v>0</v>
      </c>
      <c r="BF391" s="229">
        <f>IF(N391="snížená",J391,0)</f>
        <v>0</v>
      </c>
      <c r="BG391" s="229">
        <f>IF(N391="zákl. přenesená",J391,0)</f>
        <v>0</v>
      </c>
      <c r="BH391" s="229">
        <f>IF(N391="sníž. přenesená",J391,0)</f>
        <v>0</v>
      </c>
      <c r="BI391" s="229">
        <f>IF(N391="nulová",J391,0)</f>
        <v>0</v>
      </c>
      <c r="BJ391" s="14" t="s">
        <v>84</v>
      </c>
      <c r="BK391" s="229">
        <f>ROUND(I391*H391,2)</f>
        <v>0</v>
      </c>
      <c r="BL391" s="14" t="s">
        <v>228</v>
      </c>
      <c r="BM391" s="228" t="s">
        <v>589</v>
      </c>
    </row>
    <row r="392" spans="1:47" s="2" customFormat="1" ht="12">
      <c r="A392" s="35"/>
      <c r="B392" s="36"/>
      <c r="C392" s="37"/>
      <c r="D392" s="230" t="s">
        <v>153</v>
      </c>
      <c r="E392" s="37"/>
      <c r="F392" s="231" t="s">
        <v>588</v>
      </c>
      <c r="G392" s="37"/>
      <c r="H392" s="37"/>
      <c r="I392" s="232"/>
      <c r="J392" s="37"/>
      <c r="K392" s="37"/>
      <c r="L392" s="41"/>
      <c r="M392" s="233"/>
      <c r="N392" s="234"/>
      <c r="O392" s="88"/>
      <c r="P392" s="88"/>
      <c r="Q392" s="88"/>
      <c r="R392" s="88"/>
      <c r="S392" s="88"/>
      <c r="T392" s="89"/>
      <c r="U392" s="35"/>
      <c r="V392" s="35"/>
      <c r="W392" s="35"/>
      <c r="X392" s="35"/>
      <c r="Y392" s="35"/>
      <c r="Z392" s="35"/>
      <c r="AA392" s="35"/>
      <c r="AB392" s="35"/>
      <c r="AC392" s="35"/>
      <c r="AD392" s="35"/>
      <c r="AE392" s="35"/>
      <c r="AT392" s="14" t="s">
        <v>153</v>
      </c>
      <c r="AU392" s="14" t="s">
        <v>86</v>
      </c>
    </row>
    <row r="393" spans="1:47" s="2" customFormat="1" ht="12">
      <c r="A393" s="35"/>
      <c r="B393" s="36"/>
      <c r="C393" s="37"/>
      <c r="D393" s="235" t="s">
        <v>154</v>
      </c>
      <c r="E393" s="37"/>
      <c r="F393" s="236" t="s">
        <v>590</v>
      </c>
      <c r="G393" s="37"/>
      <c r="H393" s="37"/>
      <c r="I393" s="232"/>
      <c r="J393" s="37"/>
      <c r="K393" s="37"/>
      <c r="L393" s="41"/>
      <c r="M393" s="233"/>
      <c r="N393" s="234"/>
      <c r="O393" s="88"/>
      <c r="P393" s="88"/>
      <c r="Q393" s="88"/>
      <c r="R393" s="88"/>
      <c r="S393" s="88"/>
      <c r="T393" s="89"/>
      <c r="U393" s="35"/>
      <c r="V393" s="35"/>
      <c r="W393" s="35"/>
      <c r="X393" s="35"/>
      <c r="Y393" s="35"/>
      <c r="Z393" s="35"/>
      <c r="AA393" s="35"/>
      <c r="AB393" s="35"/>
      <c r="AC393" s="35"/>
      <c r="AD393" s="35"/>
      <c r="AE393" s="35"/>
      <c r="AT393" s="14" t="s">
        <v>154</v>
      </c>
      <c r="AU393" s="14" t="s">
        <v>86</v>
      </c>
    </row>
    <row r="394" spans="1:65" s="2" customFormat="1" ht="16.5" customHeight="1">
      <c r="A394" s="35"/>
      <c r="B394" s="36"/>
      <c r="C394" s="216" t="s">
        <v>591</v>
      </c>
      <c r="D394" s="216" t="s">
        <v>147</v>
      </c>
      <c r="E394" s="217" t="s">
        <v>592</v>
      </c>
      <c r="F394" s="218" t="s">
        <v>593</v>
      </c>
      <c r="G394" s="219" t="s">
        <v>262</v>
      </c>
      <c r="H394" s="220">
        <v>7.585</v>
      </c>
      <c r="I394" s="221"/>
      <c r="J394" s="222">
        <f>ROUND(I394*H394,2)</f>
        <v>0</v>
      </c>
      <c r="K394" s="223"/>
      <c r="L394" s="41"/>
      <c r="M394" s="224" t="s">
        <v>1</v>
      </c>
      <c r="N394" s="225" t="s">
        <v>41</v>
      </c>
      <c r="O394" s="88"/>
      <c r="P394" s="226">
        <f>O394*H394</f>
        <v>0</v>
      </c>
      <c r="Q394" s="226">
        <v>0</v>
      </c>
      <c r="R394" s="226">
        <f>Q394*H394</f>
        <v>0</v>
      </c>
      <c r="S394" s="226">
        <v>0</v>
      </c>
      <c r="T394" s="227">
        <f>S394*H394</f>
        <v>0</v>
      </c>
      <c r="U394" s="35"/>
      <c r="V394" s="35"/>
      <c r="W394" s="35"/>
      <c r="X394" s="35"/>
      <c r="Y394" s="35"/>
      <c r="Z394" s="35"/>
      <c r="AA394" s="35"/>
      <c r="AB394" s="35"/>
      <c r="AC394" s="35"/>
      <c r="AD394" s="35"/>
      <c r="AE394" s="35"/>
      <c r="AR394" s="228" t="s">
        <v>228</v>
      </c>
      <c r="AT394" s="228" t="s">
        <v>147</v>
      </c>
      <c r="AU394" s="228" t="s">
        <v>86</v>
      </c>
      <c r="AY394" s="14" t="s">
        <v>145</v>
      </c>
      <c r="BE394" s="229">
        <f>IF(N394="základní",J394,0)</f>
        <v>0</v>
      </c>
      <c r="BF394" s="229">
        <f>IF(N394="snížená",J394,0)</f>
        <v>0</v>
      </c>
      <c r="BG394" s="229">
        <f>IF(N394="zákl. přenesená",J394,0)</f>
        <v>0</v>
      </c>
      <c r="BH394" s="229">
        <f>IF(N394="sníž. přenesená",J394,0)</f>
        <v>0</v>
      </c>
      <c r="BI394" s="229">
        <f>IF(N394="nulová",J394,0)</f>
        <v>0</v>
      </c>
      <c r="BJ394" s="14" t="s">
        <v>84</v>
      </c>
      <c r="BK394" s="229">
        <f>ROUND(I394*H394,2)</f>
        <v>0</v>
      </c>
      <c r="BL394" s="14" t="s">
        <v>228</v>
      </c>
      <c r="BM394" s="228" t="s">
        <v>594</v>
      </c>
    </row>
    <row r="395" spans="1:47" s="2" customFormat="1" ht="12">
      <c r="A395" s="35"/>
      <c r="B395" s="36"/>
      <c r="C395" s="37"/>
      <c r="D395" s="230" t="s">
        <v>153</v>
      </c>
      <c r="E395" s="37"/>
      <c r="F395" s="231" t="s">
        <v>593</v>
      </c>
      <c r="G395" s="37"/>
      <c r="H395" s="37"/>
      <c r="I395" s="232"/>
      <c r="J395" s="37"/>
      <c r="K395" s="37"/>
      <c r="L395" s="41"/>
      <c r="M395" s="233"/>
      <c r="N395" s="234"/>
      <c r="O395" s="88"/>
      <c r="P395" s="88"/>
      <c r="Q395" s="88"/>
      <c r="R395" s="88"/>
      <c r="S395" s="88"/>
      <c r="T395" s="89"/>
      <c r="U395" s="35"/>
      <c r="V395" s="35"/>
      <c r="W395" s="35"/>
      <c r="X395" s="35"/>
      <c r="Y395" s="35"/>
      <c r="Z395" s="35"/>
      <c r="AA395" s="35"/>
      <c r="AB395" s="35"/>
      <c r="AC395" s="35"/>
      <c r="AD395" s="35"/>
      <c r="AE395" s="35"/>
      <c r="AT395" s="14" t="s">
        <v>153</v>
      </c>
      <c r="AU395" s="14" t="s">
        <v>86</v>
      </c>
    </row>
    <row r="396" spans="1:47" s="2" customFormat="1" ht="12">
      <c r="A396" s="35"/>
      <c r="B396" s="36"/>
      <c r="C396" s="37"/>
      <c r="D396" s="235" t="s">
        <v>154</v>
      </c>
      <c r="E396" s="37"/>
      <c r="F396" s="236" t="s">
        <v>595</v>
      </c>
      <c r="G396" s="37"/>
      <c r="H396" s="37"/>
      <c r="I396" s="232"/>
      <c r="J396" s="37"/>
      <c r="K396" s="37"/>
      <c r="L396" s="41"/>
      <c r="M396" s="233"/>
      <c r="N396" s="234"/>
      <c r="O396" s="88"/>
      <c r="P396" s="88"/>
      <c r="Q396" s="88"/>
      <c r="R396" s="88"/>
      <c r="S396" s="88"/>
      <c r="T396" s="89"/>
      <c r="U396" s="35"/>
      <c r="V396" s="35"/>
      <c r="W396" s="35"/>
      <c r="X396" s="35"/>
      <c r="Y396" s="35"/>
      <c r="Z396" s="35"/>
      <c r="AA396" s="35"/>
      <c r="AB396" s="35"/>
      <c r="AC396" s="35"/>
      <c r="AD396" s="35"/>
      <c r="AE396" s="35"/>
      <c r="AT396" s="14" t="s">
        <v>154</v>
      </c>
      <c r="AU396" s="14" t="s">
        <v>86</v>
      </c>
    </row>
    <row r="397" spans="1:65" s="2" customFormat="1" ht="24.15" customHeight="1">
      <c r="A397" s="35"/>
      <c r="B397" s="36"/>
      <c r="C397" s="237" t="s">
        <v>596</v>
      </c>
      <c r="D397" s="237" t="s">
        <v>353</v>
      </c>
      <c r="E397" s="238" t="s">
        <v>597</v>
      </c>
      <c r="F397" s="239" t="s">
        <v>598</v>
      </c>
      <c r="G397" s="240" t="s">
        <v>168</v>
      </c>
      <c r="H397" s="241">
        <v>0.049</v>
      </c>
      <c r="I397" s="242"/>
      <c r="J397" s="243">
        <f>ROUND(I397*H397,2)</f>
        <v>0</v>
      </c>
      <c r="K397" s="244"/>
      <c r="L397" s="245"/>
      <c r="M397" s="246" t="s">
        <v>1</v>
      </c>
      <c r="N397" s="247" t="s">
        <v>41</v>
      </c>
      <c r="O397" s="88"/>
      <c r="P397" s="226">
        <f>O397*H397</f>
        <v>0</v>
      </c>
      <c r="Q397" s="226">
        <v>1</v>
      </c>
      <c r="R397" s="226">
        <f>Q397*H397</f>
        <v>0.049</v>
      </c>
      <c r="S397" s="226">
        <v>0</v>
      </c>
      <c r="T397" s="227">
        <f>S397*H397</f>
        <v>0</v>
      </c>
      <c r="U397" s="35"/>
      <c r="V397" s="35"/>
      <c r="W397" s="35"/>
      <c r="X397" s="35"/>
      <c r="Y397" s="35"/>
      <c r="Z397" s="35"/>
      <c r="AA397" s="35"/>
      <c r="AB397" s="35"/>
      <c r="AC397" s="35"/>
      <c r="AD397" s="35"/>
      <c r="AE397" s="35"/>
      <c r="AR397" s="228" t="s">
        <v>307</v>
      </c>
      <c r="AT397" s="228" t="s">
        <v>353</v>
      </c>
      <c r="AU397" s="228" t="s">
        <v>86</v>
      </c>
      <c r="AY397" s="14" t="s">
        <v>145</v>
      </c>
      <c r="BE397" s="229">
        <f>IF(N397="základní",J397,0)</f>
        <v>0</v>
      </c>
      <c r="BF397" s="229">
        <f>IF(N397="snížená",J397,0)</f>
        <v>0</v>
      </c>
      <c r="BG397" s="229">
        <f>IF(N397="zákl. přenesená",J397,0)</f>
        <v>0</v>
      </c>
      <c r="BH397" s="229">
        <f>IF(N397="sníž. přenesená",J397,0)</f>
        <v>0</v>
      </c>
      <c r="BI397" s="229">
        <f>IF(N397="nulová",J397,0)</f>
        <v>0</v>
      </c>
      <c r="BJ397" s="14" t="s">
        <v>84</v>
      </c>
      <c r="BK397" s="229">
        <f>ROUND(I397*H397,2)</f>
        <v>0</v>
      </c>
      <c r="BL397" s="14" t="s">
        <v>228</v>
      </c>
      <c r="BM397" s="228" t="s">
        <v>599</v>
      </c>
    </row>
    <row r="398" spans="1:47" s="2" customFormat="1" ht="12">
      <c r="A398" s="35"/>
      <c r="B398" s="36"/>
      <c r="C398" s="37"/>
      <c r="D398" s="230" t="s">
        <v>153</v>
      </c>
      <c r="E398" s="37"/>
      <c r="F398" s="231" t="s">
        <v>598</v>
      </c>
      <c r="G398" s="37"/>
      <c r="H398" s="37"/>
      <c r="I398" s="232"/>
      <c r="J398" s="37"/>
      <c r="K398" s="37"/>
      <c r="L398" s="41"/>
      <c r="M398" s="233"/>
      <c r="N398" s="234"/>
      <c r="O398" s="88"/>
      <c r="P398" s="88"/>
      <c r="Q398" s="88"/>
      <c r="R398" s="88"/>
      <c r="S398" s="88"/>
      <c r="T398" s="89"/>
      <c r="U398" s="35"/>
      <c r="V398" s="35"/>
      <c r="W398" s="35"/>
      <c r="X398" s="35"/>
      <c r="Y398" s="35"/>
      <c r="Z398" s="35"/>
      <c r="AA398" s="35"/>
      <c r="AB398" s="35"/>
      <c r="AC398" s="35"/>
      <c r="AD398" s="35"/>
      <c r="AE398" s="35"/>
      <c r="AT398" s="14" t="s">
        <v>153</v>
      </c>
      <c r="AU398" s="14" t="s">
        <v>86</v>
      </c>
    </row>
    <row r="399" spans="1:65" s="2" customFormat="1" ht="24.15" customHeight="1">
      <c r="A399" s="35"/>
      <c r="B399" s="36"/>
      <c r="C399" s="216" t="s">
        <v>600</v>
      </c>
      <c r="D399" s="216" t="s">
        <v>147</v>
      </c>
      <c r="E399" s="217" t="s">
        <v>601</v>
      </c>
      <c r="F399" s="218" t="s">
        <v>602</v>
      </c>
      <c r="G399" s="219" t="s">
        <v>603</v>
      </c>
      <c r="H399" s="220">
        <v>140</v>
      </c>
      <c r="I399" s="221"/>
      <c r="J399" s="222">
        <f>ROUND(I399*H399,2)</f>
        <v>0</v>
      </c>
      <c r="K399" s="223"/>
      <c r="L399" s="41"/>
      <c r="M399" s="224" t="s">
        <v>1</v>
      </c>
      <c r="N399" s="225" t="s">
        <v>41</v>
      </c>
      <c r="O399" s="88"/>
      <c r="P399" s="226">
        <f>O399*H399</f>
        <v>0</v>
      </c>
      <c r="Q399" s="226">
        <v>0</v>
      </c>
      <c r="R399" s="226">
        <f>Q399*H399</f>
        <v>0</v>
      </c>
      <c r="S399" s="226">
        <v>0.001</v>
      </c>
      <c r="T399" s="227">
        <f>S399*H399</f>
        <v>0.14</v>
      </c>
      <c r="U399" s="35"/>
      <c r="V399" s="35"/>
      <c r="W399" s="35"/>
      <c r="X399" s="35"/>
      <c r="Y399" s="35"/>
      <c r="Z399" s="35"/>
      <c r="AA399" s="35"/>
      <c r="AB399" s="35"/>
      <c r="AC399" s="35"/>
      <c r="AD399" s="35"/>
      <c r="AE399" s="35"/>
      <c r="AR399" s="228" t="s">
        <v>228</v>
      </c>
      <c r="AT399" s="228" t="s">
        <v>147</v>
      </c>
      <c r="AU399" s="228" t="s">
        <v>86</v>
      </c>
      <c r="AY399" s="14" t="s">
        <v>145</v>
      </c>
      <c r="BE399" s="229">
        <f>IF(N399="základní",J399,0)</f>
        <v>0</v>
      </c>
      <c r="BF399" s="229">
        <f>IF(N399="snížená",J399,0)</f>
        <v>0</v>
      </c>
      <c r="BG399" s="229">
        <f>IF(N399="zákl. přenesená",J399,0)</f>
        <v>0</v>
      </c>
      <c r="BH399" s="229">
        <f>IF(N399="sníž. přenesená",J399,0)</f>
        <v>0</v>
      </c>
      <c r="BI399" s="229">
        <f>IF(N399="nulová",J399,0)</f>
        <v>0</v>
      </c>
      <c r="BJ399" s="14" t="s">
        <v>84</v>
      </c>
      <c r="BK399" s="229">
        <f>ROUND(I399*H399,2)</f>
        <v>0</v>
      </c>
      <c r="BL399" s="14" t="s">
        <v>228</v>
      </c>
      <c r="BM399" s="228" t="s">
        <v>604</v>
      </c>
    </row>
    <row r="400" spans="1:47" s="2" customFormat="1" ht="12">
      <c r="A400" s="35"/>
      <c r="B400" s="36"/>
      <c r="C400" s="37"/>
      <c r="D400" s="230" t="s">
        <v>153</v>
      </c>
      <c r="E400" s="37"/>
      <c r="F400" s="231" t="s">
        <v>602</v>
      </c>
      <c r="G400" s="37"/>
      <c r="H400" s="37"/>
      <c r="I400" s="232"/>
      <c r="J400" s="37"/>
      <c r="K400" s="37"/>
      <c r="L400" s="41"/>
      <c r="M400" s="233"/>
      <c r="N400" s="234"/>
      <c r="O400" s="88"/>
      <c r="P400" s="88"/>
      <c r="Q400" s="88"/>
      <c r="R400" s="88"/>
      <c r="S400" s="88"/>
      <c r="T400" s="89"/>
      <c r="U400" s="35"/>
      <c r="V400" s="35"/>
      <c r="W400" s="35"/>
      <c r="X400" s="35"/>
      <c r="Y400" s="35"/>
      <c r="Z400" s="35"/>
      <c r="AA400" s="35"/>
      <c r="AB400" s="35"/>
      <c r="AC400" s="35"/>
      <c r="AD400" s="35"/>
      <c r="AE400" s="35"/>
      <c r="AT400" s="14" t="s">
        <v>153</v>
      </c>
      <c r="AU400" s="14" t="s">
        <v>86</v>
      </c>
    </row>
    <row r="401" spans="1:47" s="2" customFormat="1" ht="12">
      <c r="A401" s="35"/>
      <c r="B401" s="36"/>
      <c r="C401" s="37"/>
      <c r="D401" s="235" t="s">
        <v>154</v>
      </c>
      <c r="E401" s="37"/>
      <c r="F401" s="236" t="s">
        <v>605</v>
      </c>
      <c r="G401" s="37"/>
      <c r="H401" s="37"/>
      <c r="I401" s="232"/>
      <c r="J401" s="37"/>
      <c r="K401" s="37"/>
      <c r="L401" s="41"/>
      <c r="M401" s="233"/>
      <c r="N401" s="234"/>
      <c r="O401" s="88"/>
      <c r="P401" s="88"/>
      <c r="Q401" s="88"/>
      <c r="R401" s="88"/>
      <c r="S401" s="88"/>
      <c r="T401" s="89"/>
      <c r="U401" s="35"/>
      <c r="V401" s="35"/>
      <c r="W401" s="35"/>
      <c r="X401" s="35"/>
      <c r="Y401" s="35"/>
      <c r="Z401" s="35"/>
      <c r="AA401" s="35"/>
      <c r="AB401" s="35"/>
      <c r="AC401" s="35"/>
      <c r="AD401" s="35"/>
      <c r="AE401" s="35"/>
      <c r="AT401" s="14" t="s">
        <v>154</v>
      </c>
      <c r="AU401" s="14" t="s">
        <v>86</v>
      </c>
    </row>
    <row r="402" spans="1:65" s="2" customFormat="1" ht="24.15" customHeight="1">
      <c r="A402" s="35"/>
      <c r="B402" s="36"/>
      <c r="C402" s="216" t="s">
        <v>606</v>
      </c>
      <c r="D402" s="216" t="s">
        <v>147</v>
      </c>
      <c r="E402" s="217" t="s">
        <v>607</v>
      </c>
      <c r="F402" s="218" t="s">
        <v>608</v>
      </c>
      <c r="G402" s="219" t="s">
        <v>609</v>
      </c>
      <c r="H402" s="248"/>
      <c r="I402" s="221"/>
      <c r="J402" s="222">
        <f>ROUND(I402*H402,2)</f>
        <v>0</v>
      </c>
      <c r="K402" s="223"/>
      <c r="L402" s="41"/>
      <c r="M402" s="224" t="s">
        <v>1</v>
      </c>
      <c r="N402" s="225" t="s">
        <v>41</v>
      </c>
      <c r="O402" s="88"/>
      <c r="P402" s="226">
        <f>O402*H402</f>
        <v>0</v>
      </c>
      <c r="Q402" s="226">
        <v>0</v>
      </c>
      <c r="R402" s="226">
        <f>Q402*H402</f>
        <v>0</v>
      </c>
      <c r="S402" s="226">
        <v>0</v>
      </c>
      <c r="T402" s="227">
        <f>S402*H402</f>
        <v>0</v>
      </c>
      <c r="U402" s="35"/>
      <c r="V402" s="35"/>
      <c r="W402" s="35"/>
      <c r="X402" s="35"/>
      <c r="Y402" s="35"/>
      <c r="Z402" s="35"/>
      <c r="AA402" s="35"/>
      <c r="AB402" s="35"/>
      <c r="AC402" s="35"/>
      <c r="AD402" s="35"/>
      <c r="AE402" s="35"/>
      <c r="AR402" s="228" t="s">
        <v>228</v>
      </c>
      <c r="AT402" s="228" t="s">
        <v>147</v>
      </c>
      <c r="AU402" s="228" t="s">
        <v>86</v>
      </c>
      <c r="AY402" s="14" t="s">
        <v>145</v>
      </c>
      <c r="BE402" s="229">
        <f>IF(N402="základní",J402,0)</f>
        <v>0</v>
      </c>
      <c r="BF402" s="229">
        <f>IF(N402="snížená",J402,0)</f>
        <v>0</v>
      </c>
      <c r="BG402" s="229">
        <f>IF(N402="zákl. přenesená",J402,0)</f>
        <v>0</v>
      </c>
      <c r="BH402" s="229">
        <f>IF(N402="sníž. přenesená",J402,0)</f>
        <v>0</v>
      </c>
      <c r="BI402" s="229">
        <f>IF(N402="nulová",J402,0)</f>
        <v>0</v>
      </c>
      <c r="BJ402" s="14" t="s">
        <v>84</v>
      </c>
      <c r="BK402" s="229">
        <f>ROUND(I402*H402,2)</f>
        <v>0</v>
      </c>
      <c r="BL402" s="14" t="s">
        <v>228</v>
      </c>
      <c r="BM402" s="228" t="s">
        <v>610</v>
      </c>
    </row>
    <row r="403" spans="1:47" s="2" customFormat="1" ht="12">
      <c r="A403" s="35"/>
      <c r="B403" s="36"/>
      <c r="C403" s="37"/>
      <c r="D403" s="230" t="s">
        <v>153</v>
      </c>
      <c r="E403" s="37"/>
      <c r="F403" s="231" t="s">
        <v>608</v>
      </c>
      <c r="G403" s="37"/>
      <c r="H403" s="37"/>
      <c r="I403" s="232"/>
      <c r="J403" s="37"/>
      <c r="K403" s="37"/>
      <c r="L403" s="41"/>
      <c r="M403" s="233"/>
      <c r="N403" s="234"/>
      <c r="O403" s="88"/>
      <c r="P403" s="88"/>
      <c r="Q403" s="88"/>
      <c r="R403" s="88"/>
      <c r="S403" s="88"/>
      <c r="T403" s="89"/>
      <c r="U403" s="35"/>
      <c r="V403" s="35"/>
      <c r="W403" s="35"/>
      <c r="X403" s="35"/>
      <c r="Y403" s="35"/>
      <c r="Z403" s="35"/>
      <c r="AA403" s="35"/>
      <c r="AB403" s="35"/>
      <c r="AC403" s="35"/>
      <c r="AD403" s="35"/>
      <c r="AE403" s="35"/>
      <c r="AT403" s="14" t="s">
        <v>153</v>
      </c>
      <c r="AU403" s="14" t="s">
        <v>86</v>
      </c>
    </row>
    <row r="404" spans="1:47" s="2" customFormat="1" ht="12">
      <c r="A404" s="35"/>
      <c r="B404" s="36"/>
      <c r="C404" s="37"/>
      <c r="D404" s="235" t="s">
        <v>154</v>
      </c>
      <c r="E404" s="37"/>
      <c r="F404" s="236" t="s">
        <v>611</v>
      </c>
      <c r="G404" s="37"/>
      <c r="H404" s="37"/>
      <c r="I404" s="232"/>
      <c r="J404" s="37"/>
      <c r="K404" s="37"/>
      <c r="L404" s="41"/>
      <c r="M404" s="233"/>
      <c r="N404" s="234"/>
      <c r="O404" s="88"/>
      <c r="P404" s="88"/>
      <c r="Q404" s="88"/>
      <c r="R404" s="88"/>
      <c r="S404" s="88"/>
      <c r="T404" s="89"/>
      <c r="U404" s="35"/>
      <c r="V404" s="35"/>
      <c r="W404" s="35"/>
      <c r="X404" s="35"/>
      <c r="Y404" s="35"/>
      <c r="Z404" s="35"/>
      <c r="AA404" s="35"/>
      <c r="AB404" s="35"/>
      <c r="AC404" s="35"/>
      <c r="AD404" s="35"/>
      <c r="AE404" s="35"/>
      <c r="AT404" s="14" t="s">
        <v>154</v>
      </c>
      <c r="AU404" s="14" t="s">
        <v>86</v>
      </c>
    </row>
    <row r="405" spans="1:63" s="12" customFormat="1" ht="22.8" customHeight="1">
      <c r="A405" s="12"/>
      <c r="B405" s="200"/>
      <c r="C405" s="201"/>
      <c r="D405" s="202" t="s">
        <v>75</v>
      </c>
      <c r="E405" s="214" t="s">
        <v>612</v>
      </c>
      <c r="F405" s="214" t="s">
        <v>613</v>
      </c>
      <c r="G405" s="201"/>
      <c r="H405" s="201"/>
      <c r="I405" s="204"/>
      <c r="J405" s="215">
        <f>BK405</f>
        <v>0</v>
      </c>
      <c r="K405" s="201"/>
      <c r="L405" s="206"/>
      <c r="M405" s="207"/>
      <c r="N405" s="208"/>
      <c r="O405" s="208"/>
      <c r="P405" s="209">
        <f>SUM(P406:P427)</f>
        <v>0</v>
      </c>
      <c r="Q405" s="208"/>
      <c r="R405" s="209">
        <f>SUM(R406:R427)</f>
        <v>0.008457830000000001</v>
      </c>
      <c r="S405" s="208"/>
      <c r="T405" s="210">
        <f>SUM(T406:T427)</f>
        <v>0.005557499999999999</v>
      </c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R405" s="211" t="s">
        <v>86</v>
      </c>
      <c r="AT405" s="212" t="s">
        <v>75</v>
      </c>
      <c r="AU405" s="212" t="s">
        <v>84</v>
      </c>
      <c r="AY405" s="211" t="s">
        <v>145</v>
      </c>
      <c r="BK405" s="213">
        <f>SUM(BK406:BK427)</f>
        <v>0</v>
      </c>
    </row>
    <row r="406" spans="1:65" s="2" customFormat="1" ht="21.75" customHeight="1">
      <c r="A406" s="35"/>
      <c r="B406" s="36"/>
      <c r="C406" s="216" t="s">
        <v>614</v>
      </c>
      <c r="D406" s="216" t="s">
        <v>147</v>
      </c>
      <c r="E406" s="217" t="s">
        <v>615</v>
      </c>
      <c r="F406" s="218" t="s">
        <v>616</v>
      </c>
      <c r="G406" s="219" t="s">
        <v>262</v>
      </c>
      <c r="H406" s="220">
        <v>18.525</v>
      </c>
      <c r="I406" s="221"/>
      <c r="J406" s="222">
        <f>ROUND(I406*H406,2)</f>
        <v>0</v>
      </c>
      <c r="K406" s="223"/>
      <c r="L406" s="41"/>
      <c r="M406" s="224" t="s">
        <v>1</v>
      </c>
      <c r="N406" s="225" t="s">
        <v>41</v>
      </c>
      <c r="O406" s="88"/>
      <c r="P406" s="226">
        <f>O406*H406</f>
        <v>0</v>
      </c>
      <c r="Q406" s="226">
        <v>0</v>
      </c>
      <c r="R406" s="226">
        <f>Q406*H406</f>
        <v>0</v>
      </c>
      <c r="S406" s="226">
        <v>0.0003</v>
      </c>
      <c r="T406" s="227">
        <f>S406*H406</f>
        <v>0.005557499999999999</v>
      </c>
      <c r="U406" s="35"/>
      <c r="V406" s="35"/>
      <c r="W406" s="35"/>
      <c r="X406" s="35"/>
      <c r="Y406" s="35"/>
      <c r="Z406" s="35"/>
      <c r="AA406" s="35"/>
      <c r="AB406" s="35"/>
      <c r="AC406" s="35"/>
      <c r="AD406" s="35"/>
      <c r="AE406" s="35"/>
      <c r="AR406" s="228" t="s">
        <v>228</v>
      </c>
      <c r="AT406" s="228" t="s">
        <v>147</v>
      </c>
      <c r="AU406" s="228" t="s">
        <v>86</v>
      </c>
      <c r="AY406" s="14" t="s">
        <v>145</v>
      </c>
      <c r="BE406" s="229">
        <f>IF(N406="základní",J406,0)</f>
        <v>0</v>
      </c>
      <c r="BF406" s="229">
        <f>IF(N406="snížená",J406,0)</f>
        <v>0</v>
      </c>
      <c r="BG406" s="229">
        <f>IF(N406="zákl. přenesená",J406,0)</f>
        <v>0</v>
      </c>
      <c r="BH406" s="229">
        <f>IF(N406="sníž. přenesená",J406,0)</f>
        <v>0</v>
      </c>
      <c r="BI406" s="229">
        <f>IF(N406="nulová",J406,0)</f>
        <v>0</v>
      </c>
      <c r="BJ406" s="14" t="s">
        <v>84</v>
      </c>
      <c r="BK406" s="229">
        <f>ROUND(I406*H406,2)</f>
        <v>0</v>
      </c>
      <c r="BL406" s="14" t="s">
        <v>228</v>
      </c>
      <c r="BM406" s="228" t="s">
        <v>617</v>
      </c>
    </row>
    <row r="407" spans="1:47" s="2" customFormat="1" ht="12">
      <c r="A407" s="35"/>
      <c r="B407" s="36"/>
      <c r="C407" s="37"/>
      <c r="D407" s="230" t="s">
        <v>153</v>
      </c>
      <c r="E407" s="37"/>
      <c r="F407" s="231" t="s">
        <v>616</v>
      </c>
      <c r="G407" s="37"/>
      <c r="H407" s="37"/>
      <c r="I407" s="232"/>
      <c r="J407" s="37"/>
      <c r="K407" s="37"/>
      <c r="L407" s="41"/>
      <c r="M407" s="233"/>
      <c r="N407" s="234"/>
      <c r="O407" s="88"/>
      <c r="P407" s="88"/>
      <c r="Q407" s="88"/>
      <c r="R407" s="88"/>
      <c r="S407" s="88"/>
      <c r="T407" s="89"/>
      <c r="U407" s="35"/>
      <c r="V407" s="35"/>
      <c r="W407" s="35"/>
      <c r="X407" s="35"/>
      <c r="Y407" s="35"/>
      <c r="Z407" s="35"/>
      <c r="AA407" s="35"/>
      <c r="AB407" s="35"/>
      <c r="AC407" s="35"/>
      <c r="AD407" s="35"/>
      <c r="AE407" s="35"/>
      <c r="AT407" s="14" t="s">
        <v>153</v>
      </c>
      <c r="AU407" s="14" t="s">
        <v>86</v>
      </c>
    </row>
    <row r="408" spans="1:47" s="2" customFormat="1" ht="12">
      <c r="A408" s="35"/>
      <c r="B408" s="36"/>
      <c r="C408" s="37"/>
      <c r="D408" s="235" t="s">
        <v>154</v>
      </c>
      <c r="E408" s="37"/>
      <c r="F408" s="236" t="s">
        <v>618</v>
      </c>
      <c r="G408" s="37"/>
      <c r="H408" s="37"/>
      <c r="I408" s="232"/>
      <c r="J408" s="37"/>
      <c r="K408" s="37"/>
      <c r="L408" s="41"/>
      <c r="M408" s="233"/>
      <c r="N408" s="234"/>
      <c r="O408" s="88"/>
      <c r="P408" s="88"/>
      <c r="Q408" s="88"/>
      <c r="R408" s="88"/>
      <c r="S408" s="88"/>
      <c r="T408" s="89"/>
      <c r="U408" s="35"/>
      <c r="V408" s="35"/>
      <c r="W408" s="35"/>
      <c r="X408" s="35"/>
      <c r="Y408" s="35"/>
      <c r="Z408" s="35"/>
      <c r="AA408" s="35"/>
      <c r="AB408" s="35"/>
      <c r="AC408" s="35"/>
      <c r="AD408" s="35"/>
      <c r="AE408" s="35"/>
      <c r="AT408" s="14" t="s">
        <v>154</v>
      </c>
      <c r="AU408" s="14" t="s">
        <v>86</v>
      </c>
    </row>
    <row r="409" spans="1:65" s="2" customFormat="1" ht="16.5" customHeight="1">
      <c r="A409" s="35"/>
      <c r="B409" s="36"/>
      <c r="C409" s="216" t="s">
        <v>619</v>
      </c>
      <c r="D409" s="216" t="s">
        <v>147</v>
      </c>
      <c r="E409" s="217" t="s">
        <v>620</v>
      </c>
      <c r="F409" s="218" t="s">
        <v>621</v>
      </c>
      <c r="G409" s="219" t="s">
        <v>262</v>
      </c>
      <c r="H409" s="220">
        <v>26.665</v>
      </c>
      <c r="I409" s="221"/>
      <c r="J409" s="222">
        <f>ROUND(I409*H409,2)</f>
        <v>0</v>
      </c>
      <c r="K409" s="223"/>
      <c r="L409" s="41"/>
      <c r="M409" s="224" t="s">
        <v>1</v>
      </c>
      <c r="N409" s="225" t="s">
        <v>41</v>
      </c>
      <c r="O409" s="88"/>
      <c r="P409" s="226">
        <f>O409*H409</f>
        <v>0</v>
      </c>
      <c r="Q409" s="226">
        <v>1E-05</v>
      </c>
      <c r="R409" s="226">
        <f>Q409*H409</f>
        <v>0.00026665</v>
      </c>
      <c r="S409" s="226">
        <v>0</v>
      </c>
      <c r="T409" s="227">
        <f>S409*H409</f>
        <v>0</v>
      </c>
      <c r="U409" s="35"/>
      <c r="V409" s="35"/>
      <c r="W409" s="35"/>
      <c r="X409" s="35"/>
      <c r="Y409" s="35"/>
      <c r="Z409" s="35"/>
      <c r="AA409" s="35"/>
      <c r="AB409" s="35"/>
      <c r="AC409" s="35"/>
      <c r="AD409" s="35"/>
      <c r="AE409" s="35"/>
      <c r="AR409" s="228" t="s">
        <v>228</v>
      </c>
      <c r="AT409" s="228" t="s">
        <v>147</v>
      </c>
      <c r="AU409" s="228" t="s">
        <v>86</v>
      </c>
      <c r="AY409" s="14" t="s">
        <v>145</v>
      </c>
      <c r="BE409" s="229">
        <f>IF(N409="základní",J409,0)</f>
        <v>0</v>
      </c>
      <c r="BF409" s="229">
        <f>IF(N409="snížená",J409,0)</f>
        <v>0</v>
      </c>
      <c r="BG409" s="229">
        <f>IF(N409="zákl. přenesená",J409,0)</f>
        <v>0</v>
      </c>
      <c r="BH409" s="229">
        <f>IF(N409="sníž. přenesená",J409,0)</f>
        <v>0</v>
      </c>
      <c r="BI409" s="229">
        <f>IF(N409="nulová",J409,0)</f>
        <v>0</v>
      </c>
      <c r="BJ409" s="14" t="s">
        <v>84</v>
      </c>
      <c r="BK409" s="229">
        <f>ROUND(I409*H409,2)</f>
        <v>0</v>
      </c>
      <c r="BL409" s="14" t="s">
        <v>228</v>
      </c>
      <c r="BM409" s="228" t="s">
        <v>622</v>
      </c>
    </row>
    <row r="410" spans="1:47" s="2" customFormat="1" ht="12">
      <c r="A410" s="35"/>
      <c r="B410" s="36"/>
      <c r="C410" s="37"/>
      <c r="D410" s="230" t="s">
        <v>153</v>
      </c>
      <c r="E410" s="37"/>
      <c r="F410" s="231" t="s">
        <v>621</v>
      </c>
      <c r="G410" s="37"/>
      <c r="H410" s="37"/>
      <c r="I410" s="232"/>
      <c r="J410" s="37"/>
      <c r="K410" s="37"/>
      <c r="L410" s="41"/>
      <c r="M410" s="233"/>
      <c r="N410" s="234"/>
      <c r="O410" s="88"/>
      <c r="P410" s="88"/>
      <c r="Q410" s="88"/>
      <c r="R410" s="88"/>
      <c r="S410" s="88"/>
      <c r="T410" s="89"/>
      <c r="U410" s="35"/>
      <c r="V410" s="35"/>
      <c r="W410" s="35"/>
      <c r="X410" s="35"/>
      <c r="Y410" s="35"/>
      <c r="Z410" s="35"/>
      <c r="AA410" s="35"/>
      <c r="AB410" s="35"/>
      <c r="AC410" s="35"/>
      <c r="AD410" s="35"/>
      <c r="AE410" s="35"/>
      <c r="AT410" s="14" t="s">
        <v>153</v>
      </c>
      <c r="AU410" s="14" t="s">
        <v>86</v>
      </c>
    </row>
    <row r="411" spans="1:47" s="2" customFormat="1" ht="12">
      <c r="A411" s="35"/>
      <c r="B411" s="36"/>
      <c r="C411" s="37"/>
      <c r="D411" s="235" t="s">
        <v>154</v>
      </c>
      <c r="E411" s="37"/>
      <c r="F411" s="236" t="s">
        <v>623</v>
      </c>
      <c r="G411" s="37"/>
      <c r="H411" s="37"/>
      <c r="I411" s="232"/>
      <c r="J411" s="37"/>
      <c r="K411" s="37"/>
      <c r="L411" s="41"/>
      <c r="M411" s="233"/>
      <c r="N411" s="234"/>
      <c r="O411" s="88"/>
      <c r="P411" s="88"/>
      <c r="Q411" s="88"/>
      <c r="R411" s="88"/>
      <c r="S411" s="88"/>
      <c r="T411" s="89"/>
      <c r="U411" s="35"/>
      <c r="V411" s="35"/>
      <c r="W411" s="35"/>
      <c r="X411" s="35"/>
      <c r="Y411" s="35"/>
      <c r="Z411" s="35"/>
      <c r="AA411" s="35"/>
      <c r="AB411" s="35"/>
      <c r="AC411" s="35"/>
      <c r="AD411" s="35"/>
      <c r="AE411" s="35"/>
      <c r="AT411" s="14" t="s">
        <v>154</v>
      </c>
      <c r="AU411" s="14" t="s">
        <v>86</v>
      </c>
    </row>
    <row r="412" spans="1:65" s="2" customFormat="1" ht="16.5" customHeight="1">
      <c r="A412" s="35"/>
      <c r="B412" s="36"/>
      <c r="C412" s="237" t="s">
        <v>624</v>
      </c>
      <c r="D412" s="237" t="s">
        <v>353</v>
      </c>
      <c r="E412" s="238" t="s">
        <v>625</v>
      </c>
      <c r="F412" s="239" t="s">
        <v>626</v>
      </c>
      <c r="G412" s="240" t="s">
        <v>262</v>
      </c>
      <c r="H412" s="241">
        <v>27.198</v>
      </c>
      <c r="I412" s="242"/>
      <c r="J412" s="243">
        <f>ROUND(I412*H412,2)</f>
        <v>0</v>
      </c>
      <c r="K412" s="244"/>
      <c r="L412" s="245"/>
      <c r="M412" s="246" t="s">
        <v>1</v>
      </c>
      <c r="N412" s="247" t="s">
        <v>41</v>
      </c>
      <c r="O412" s="88"/>
      <c r="P412" s="226">
        <f>O412*H412</f>
        <v>0</v>
      </c>
      <c r="Q412" s="226">
        <v>0.00022</v>
      </c>
      <c r="R412" s="226">
        <f>Q412*H412</f>
        <v>0.005983560000000001</v>
      </c>
      <c r="S412" s="226">
        <v>0</v>
      </c>
      <c r="T412" s="227">
        <f>S412*H412</f>
        <v>0</v>
      </c>
      <c r="U412" s="35"/>
      <c r="V412" s="35"/>
      <c r="W412" s="35"/>
      <c r="X412" s="35"/>
      <c r="Y412" s="35"/>
      <c r="Z412" s="35"/>
      <c r="AA412" s="35"/>
      <c r="AB412" s="35"/>
      <c r="AC412" s="35"/>
      <c r="AD412" s="35"/>
      <c r="AE412" s="35"/>
      <c r="AR412" s="228" t="s">
        <v>307</v>
      </c>
      <c r="AT412" s="228" t="s">
        <v>353</v>
      </c>
      <c r="AU412" s="228" t="s">
        <v>86</v>
      </c>
      <c r="AY412" s="14" t="s">
        <v>145</v>
      </c>
      <c r="BE412" s="229">
        <f>IF(N412="základní",J412,0)</f>
        <v>0</v>
      </c>
      <c r="BF412" s="229">
        <f>IF(N412="snížená",J412,0)</f>
        <v>0</v>
      </c>
      <c r="BG412" s="229">
        <f>IF(N412="zákl. přenesená",J412,0)</f>
        <v>0</v>
      </c>
      <c r="BH412" s="229">
        <f>IF(N412="sníž. přenesená",J412,0)</f>
        <v>0</v>
      </c>
      <c r="BI412" s="229">
        <f>IF(N412="nulová",J412,0)</f>
        <v>0</v>
      </c>
      <c r="BJ412" s="14" t="s">
        <v>84</v>
      </c>
      <c r="BK412" s="229">
        <f>ROUND(I412*H412,2)</f>
        <v>0</v>
      </c>
      <c r="BL412" s="14" t="s">
        <v>228</v>
      </c>
      <c r="BM412" s="228" t="s">
        <v>627</v>
      </c>
    </row>
    <row r="413" spans="1:47" s="2" customFormat="1" ht="12">
      <c r="A413" s="35"/>
      <c r="B413" s="36"/>
      <c r="C413" s="37"/>
      <c r="D413" s="230" t="s">
        <v>153</v>
      </c>
      <c r="E413" s="37"/>
      <c r="F413" s="231" t="s">
        <v>626</v>
      </c>
      <c r="G413" s="37"/>
      <c r="H413" s="37"/>
      <c r="I413" s="232"/>
      <c r="J413" s="37"/>
      <c r="K413" s="37"/>
      <c r="L413" s="41"/>
      <c r="M413" s="233"/>
      <c r="N413" s="234"/>
      <c r="O413" s="88"/>
      <c r="P413" s="88"/>
      <c r="Q413" s="88"/>
      <c r="R413" s="88"/>
      <c r="S413" s="88"/>
      <c r="T413" s="89"/>
      <c r="U413" s="35"/>
      <c r="V413" s="35"/>
      <c r="W413" s="35"/>
      <c r="X413" s="35"/>
      <c r="Y413" s="35"/>
      <c r="Z413" s="35"/>
      <c r="AA413" s="35"/>
      <c r="AB413" s="35"/>
      <c r="AC413" s="35"/>
      <c r="AD413" s="35"/>
      <c r="AE413" s="35"/>
      <c r="AT413" s="14" t="s">
        <v>153</v>
      </c>
      <c r="AU413" s="14" t="s">
        <v>86</v>
      </c>
    </row>
    <row r="414" spans="1:65" s="2" customFormat="1" ht="16.5" customHeight="1">
      <c r="A414" s="35"/>
      <c r="B414" s="36"/>
      <c r="C414" s="216" t="s">
        <v>628</v>
      </c>
      <c r="D414" s="216" t="s">
        <v>147</v>
      </c>
      <c r="E414" s="217" t="s">
        <v>629</v>
      </c>
      <c r="F414" s="218" t="s">
        <v>630</v>
      </c>
      <c r="G414" s="219" t="s">
        <v>262</v>
      </c>
      <c r="H414" s="220">
        <v>4.545</v>
      </c>
      <c r="I414" s="221"/>
      <c r="J414" s="222">
        <f>ROUND(I414*H414,2)</f>
        <v>0</v>
      </c>
      <c r="K414" s="223"/>
      <c r="L414" s="41"/>
      <c r="M414" s="224" t="s">
        <v>1</v>
      </c>
      <c r="N414" s="225" t="s">
        <v>41</v>
      </c>
      <c r="O414" s="88"/>
      <c r="P414" s="226">
        <f>O414*H414</f>
        <v>0</v>
      </c>
      <c r="Q414" s="226">
        <v>0</v>
      </c>
      <c r="R414" s="226">
        <f>Q414*H414</f>
        <v>0</v>
      </c>
      <c r="S414" s="226">
        <v>0</v>
      </c>
      <c r="T414" s="227">
        <f>S414*H414</f>
        <v>0</v>
      </c>
      <c r="U414" s="35"/>
      <c r="V414" s="35"/>
      <c r="W414" s="35"/>
      <c r="X414" s="35"/>
      <c r="Y414" s="35"/>
      <c r="Z414" s="35"/>
      <c r="AA414" s="35"/>
      <c r="AB414" s="35"/>
      <c r="AC414" s="35"/>
      <c r="AD414" s="35"/>
      <c r="AE414" s="35"/>
      <c r="AR414" s="228" t="s">
        <v>228</v>
      </c>
      <c r="AT414" s="228" t="s">
        <v>147</v>
      </c>
      <c r="AU414" s="228" t="s">
        <v>86</v>
      </c>
      <c r="AY414" s="14" t="s">
        <v>145</v>
      </c>
      <c r="BE414" s="229">
        <f>IF(N414="základní",J414,0)</f>
        <v>0</v>
      </c>
      <c r="BF414" s="229">
        <f>IF(N414="snížená",J414,0)</f>
        <v>0</v>
      </c>
      <c r="BG414" s="229">
        <f>IF(N414="zákl. přenesená",J414,0)</f>
        <v>0</v>
      </c>
      <c r="BH414" s="229">
        <f>IF(N414="sníž. přenesená",J414,0)</f>
        <v>0</v>
      </c>
      <c r="BI414" s="229">
        <f>IF(N414="nulová",J414,0)</f>
        <v>0</v>
      </c>
      <c r="BJ414" s="14" t="s">
        <v>84</v>
      </c>
      <c r="BK414" s="229">
        <f>ROUND(I414*H414,2)</f>
        <v>0</v>
      </c>
      <c r="BL414" s="14" t="s">
        <v>228</v>
      </c>
      <c r="BM414" s="228" t="s">
        <v>631</v>
      </c>
    </row>
    <row r="415" spans="1:47" s="2" customFormat="1" ht="12">
      <c r="A415" s="35"/>
      <c r="B415" s="36"/>
      <c r="C415" s="37"/>
      <c r="D415" s="230" t="s">
        <v>153</v>
      </c>
      <c r="E415" s="37"/>
      <c r="F415" s="231" t="s">
        <v>630</v>
      </c>
      <c r="G415" s="37"/>
      <c r="H415" s="37"/>
      <c r="I415" s="232"/>
      <c r="J415" s="37"/>
      <c r="K415" s="37"/>
      <c r="L415" s="41"/>
      <c r="M415" s="233"/>
      <c r="N415" s="234"/>
      <c r="O415" s="88"/>
      <c r="P415" s="88"/>
      <c r="Q415" s="88"/>
      <c r="R415" s="88"/>
      <c r="S415" s="88"/>
      <c r="T415" s="89"/>
      <c r="U415" s="35"/>
      <c r="V415" s="35"/>
      <c r="W415" s="35"/>
      <c r="X415" s="35"/>
      <c r="Y415" s="35"/>
      <c r="Z415" s="35"/>
      <c r="AA415" s="35"/>
      <c r="AB415" s="35"/>
      <c r="AC415" s="35"/>
      <c r="AD415" s="35"/>
      <c r="AE415" s="35"/>
      <c r="AT415" s="14" t="s">
        <v>153</v>
      </c>
      <c r="AU415" s="14" t="s">
        <v>86</v>
      </c>
    </row>
    <row r="416" spans="1:47" s="2" customFormat="1" ht="12">
      <c r="A416" s="35"/>
      <c r="B416" s="36"/>
      <c r="C416" s="37"/>
      <c r="D416" s="235" t="s">
        <v>154</v>
      </c>
      <c r="E416" s="37"/>
      <c r="F416" s="236" t="s">
        <v>632</v>
      </c>
      <c r="G416" s="37"/>
      <c r="H416" s="37"/>
      <c r="I416" s="232"/>
      <c r="J416" s="37"/>
      <c r="K416" s="37"/>
      <c r="L416" s="41"/>
      <c r="M416" s="233"/>
      <c r="N416" s="234"/>
      <c r="O416" s="88"/>
      <c r="P416" s="88"/>
      <c r="Q416" s="88"/>
      <c r="R416" s="88"/>
      <c r="S416" s="88"/>
      <c r="T416" s="89"/>
      <c r="U416" s="35"/>
      <c r="V416" s="35"/>
      <c r="W416" s="35"/>
      <c r="X416" s="35"/>
      <c r="Y416" s="35"/>
      <c r="Z416" s="35"/>
      <c r="AA416" s="35"/>
      <c r="AB416" s="35"/>
      <c r="AC416" s="35"/>
      <c r="AD416" s="35"/>
      <c r="AE416" s="35"/>
      <c r="AT416" s="14" t="s">
        <v>154</v>
      </c>
      <c r="AU416" s="14" t="s">
        <v>86</v>
      </c>
    </row>
    <row r="417" spans="1:65" s="2" customFormat="1" ht="16.5" customHeight="1">
      <c r="A417" s="35"/>
      <c r="B417" s="36"/>
      <c r="C417" s="237" t="s">
        <v>633</v>
      </c>
      <c r="D417" s="237" t="s">
        <v>353</v>
      </c>
      <c r="E417" s="238" t="s">
        <v>634</v>
      </c>
      <c r="F417" s="239" t="s">
        <v>635</v>
      </c>
      <c r="G417" s="240" t="s">
        <v>262</v>
      </c>
      <c r="H417" s="241">
        <v>4.772</v>
      </c>
      <c r="I417" s="242"/>
      <c r="J417" s="243">
        <f>ROUND(I417*H417,2)</f>
        <v>0</v>
      </c>
      <c r="K417" s="244"/>
      <c r="L417" s="245"/>
      <c r="M417" s="246" t="s">
        <v>1</v>
      </c>
      <c r="N417" s="247" t="s">
        <v>41</v>
      </c>
      <c r="O417" s="88"/>
      <c r="P417" s="226">
        <f>O417*H417</f>
        <v>0</v>
      </c>
      <c r="Q417" s="226">
        <v>0.00026</v>
      </c>
      <c r="R417" s="226">
        <f>Q417*H417</f>
        <v>0.00124072</v>
      </c>
      <c r="S417" s="226">
        <v>0</v>
      </c>
      <c r="T417" s="227">
        <f>S417*H417</f>
        <v>0</v>
      </c>
      <c r="U417" s="35"/>
      <c r="V417" s="35"/>
      <c r="W417" s="35"/>
      <c r="X417" s="35"/>
      <c r="Y417" s="35"/>
      <c r="Z417" s="35"/>
      <c r="AA417" s="35"/>
      <c r="AB417" s="35"/>
      <c r="AC417" s="35"/>
      <c r="AD417" s="35"/>
      <c r="AE417" s="35"/>
      <c r="AR417" s="228" t="s">
        <v>307</v>
      </c>
      <c r="AT417" s="228" t="s">
        <v>353</v>
      </c>
      <c r="AU417" s="228" t="s">
        <v>86</v>
      </c>
      <c r="AY417" s="14" t="s">
        <v>145</v>
      </c>
      <c r="BE417" s="229">
        <f>IF(N417="základní",J417,0)</f>
        <v>0</v>
      </c>
      <c r="BF417" s="229">
        <f>IF(N417="snížená",J417,0)</f>
        <v>0</v>
      </c>
      <c r="BG417" s="229">
        <f>IF(N417="zákl. přenesená",J417,0)</f>
        <v>0</v>
      </c>
      <c r="BH417" s="229">
        <f>IF(N417="sníž. přenesená",J417,0)</f>
        <v>0</v>
      </c>
      <c r="BI417" s="229">
        <f>IF(N417="nulová",J417,0)</f>
        <v>0</v>
      </c>
      <c r="BJ417" s="14" t="s">
        <v>84</v>
      </c>
      <c r="BK417" s="229">
        <f>ROUND(I417*H417,2)</f>
        <v>0</v>
      </c>
      <c r="BL417" s="14" t="s">
        <v>228</v>
      </c>
      <c r="BM417" s="228" t="s">
        <v>636</v>
      </c>
    </row>
    <row r="418" spans="1:47" s="2" customFormat="1" ht="12">
      <c r="A418" s="35"/>
      <c r="B418" s="36"/>
      <c r="C418" s="37"/>
      <c r="D418" s="230" t="s">
        <v>153</v>
      </c>
      <c r="E418" s="37"/>
      <c r="F418" s="231" t="s">
        <v>635</v>
      </c>
      <c r="G418" s="37"/>
      <c r="H418" s="37"/>
      <c r="I418" s="232"/>
      <c r="J418" s="37"/>
      <c r="K418" s="37"/>
      <c r="L418" s="41"/>
      <c r="M418" s="233"/>
      <c r="N418" s="234"/>
      <c r="O418" s="88"/>
      <c r="P418" s="88"/>
      <c r="Q418" s="88"/>
      <c r="R418" s="88"/>
      <c r="S418" s="88"/>
      <c r="T418" s="89"/>
      <c r="U418" s="35"/>
      <c r="V418" s="35"/>
      <c r="W418" s="35"/>
      <c r="X418" s="35"/>
      <c r="Y418" s="35"/>
      <c r="Z418" s="35"/>
      <c r="AA418" s="35"/>
      <c r="AB418" s="35"/>
      <c r="AC418" s="35"/>
      <c r="AD418" s="35"/>
      <c r="AE418" s="35"/>
      <c r="AT418" s="14" t="s">
        <v>153</v>
      </c>
      <c r="AU418" s="14" t="s">
        <v>86</v>
      </c>
    </row>
    <row r="419" spans="1:65" s="2" customFormat="1" ht="16.5" customHeight="1">
      <c r="A419" s="35"/>
      <c r="B419" s="36"/>
      <c r="C419" s="216" t="s">
        <v>637</v>
      </c>
      <c r="D419" s="216" t="s">
        <v>147</v>
      </c>
      <c r="E419" s="217" t="s">
        <v>638</v>
      </c>
      <c r="F419" s="218" t="s">
        <v>639</v>
      </c>
      <c r="G419" s="219" t="s">
        <v>158</v>
      </c>
      <c r="H419" s="220">
        <v>32.23</v>
      </c>
      <c r="I419" s="221"/>
      <c r="J419" s="222">
        <f>ROUND(I419*H419,2)</f>
        <v>0</v>
      </c>
      <c r="K419" s="223"/>
      <c r="L419" s="41"/>
      <c r="M419" s="224" t="s">
        <v>1</v>
      </c>
      <c r="N419" s="225" t="s">
        <v>41</v>
      </c>
      <c r="O419" s="88"/>
      <c r="P419" s="226">
        <f>O419*H419</f>
        <v>0</v>
      </c>
      <c r="Q419" s="226">
        <v>3E-05</v>
      </c>
      <c r="R419" s="226">
        <f>Q419*H419</f>
        <v>0.0009668999999999999</v>
      </c>
      <c r="S419" s="226">
        <v>0</v>
      </c>
      <c r="T419" s="227">
        <f>S419*H419</f>
        <v>0</v>
      </c>
      <c r="U419" s="35"/>
      <c r="V419" s="35"/>
      <c r="W419" s="35"/>
      <c r="X419" s="35"/>
      <c r="Y419" s="35"/>
      <c r="Z419" s="35"/>
      <c r="AA419" s="35"/>
      <c r="AB419" s="35"/>
      <c r="AC419" s="35"/>
      <c r="AD419" s="35"/>
      <c r="AE419" s="35"/>
      <c r="AR419" s="228" t="s">
        <v>228</v>
      </c>
      <c r="AT419" s="228" t="s">
        <v>147</v>
      </c>
      <c r="AU419" s="228" t="s">
        <v>86</v>
      </c>
      <c r="AY419" s="14" t="s">
        <v>145</v>
      </c>
      <c r="BE419" s="229">
        <f>IF(N419="základní",J419,0)</f>
        <v>0</v>
      </c>
      <c r="BF419" s="229">
        <f>IF(N419="snížená",J419,0)</f>
        <v>0</v>
      </c>
      <c r="BG419" s="229">
        <f>IF(N419="zákl. přenesená",J419,0)</f>
        <v>0</v>
      </c>
      <c r="BH419" s="229">
        <f>IF(N419="sníž. přenesená",J419,0)</f>
        <v>0</v>
      </c>
      <c r="BI419" s="229">
        <f>IF(N419="nulová",J419,0)</f>
        <v>0</v>
      </c>
      <c r="BJ419" s="14" t="s">
        <v>84</v>
      </c>
      <c r="BK419" s="229">
        <f>ROUND(I419*H419,2)</f>
        <v>0</v>
      </c>
      <c r="BL419" s="14" t="s">
        <v>228</v>
      </c>
      <c r="BM419" s="228" t="s">
        <v>640</v>
      </c>
    </row>
    <row r="420" spans="1:47" s="2" customFormat="1" ht="12">
      <c r="A420" s="35"/>
      <c r="B420" s="36"/>
      <c r="C420" s="37"/>
      <c r="D420" s="230" t="s">
        <v>153</v>
      </c>
      <c r="E420" s="37"/>
      <c r="F420" s="231" t="s">
        <v>639</v>
      </c>
      <c r="G420" s="37"/>
      <c r="H420" s="37"/>
      <c r="I420" s="232"/>
      <c r="J420" s="37"/>
      <c r="K420" s="37"/>
      <c r="L420" s="41"/>
      <c r="M420" s="233"/>
      <c r="N420" s="234"/>
      <c r="O420" s="88"/>
      <c r="P420" s="88"/>
      <c r="Q420" s="88"/>
      <c r="R420" s="88"/>
      <c r="S420" s="88"/>
      <c r="T420" s="89"/>
      <c r="U420" s="35"/>
      <c r="V420" s="35"/>
      <c r="W420" s="35"/>
      <c r="X420" s="35"/>
      <c r="Y420" s="35"/>
      <c r="Z420" s="35"/>
      <c r="AA420" s="35"/>
      <c r="AB420" s="35"/>
      <c r="AC420" s="35"/>
      <c r="AD420" s="35"/>
      <c r="AE420" s="35"/>
      <c r="AT420" s="14" t="s">
        <v>153</v>
      </c>
      <c r="AU420" s="14" t="s">
        <v>86</v>
      </c>
    </row>
    <row r="421" spans="1:47" s="2" customFormat="1" ht="12">
      <c r="A421" s="35"/>
      <c r="B421" s="36"/>
      <c r="C421" s="37"/>
      <c r="D421" s="235" t="s">
        <v>154</v>
      </c>
      <c r="E421" s="37"/>
      <c r="F421" s="236" t="s">
        <v>641</v>
      </c>
      <c r="G421" s="37"/>
      <c r="H421" s="37"/>
      <c r="I421" s="232"/>
      <c r="J421" s="37"/>
      <c r="K421" s="37"/>
      <c r="L421" s="41"/>
      <c r="M421" s="233"/>
      <c r="N421" s="234"/>
      <c r="O421" s="88"/>
      <c r="P421" s="88"/>
      <c r="Q421" s="88"/>
      <c r="R421" s="88"/>
      <c r="S421" s="88"/>
      <c r="T421" s="89"/>
      <c r="U421" s="35"/>
      <c r="V421" s="35"/>
      <c r="W421" s="35"/>
      <c r="X421" s="35"/>
      <c r="Y421" s="35"/>
      <c r="Z421" s="35"/>
      <c r="AA421" s="35"/>
      <c r="AB421" s="35"/>
      <c r="AC421" s="35"/>
      <c r="AD421" s="35"/>
      <c r="AE421" s="35"/>
      <c r="AT421" s="14" t="s">
        <v>154</v>
      </c>
      <c r="AU421" s="14" t="s">
        <v>86</v>
      </c>
    </row>
    <row r="422" spans="1:65" s="2" customFormat="1" ht="24.15" customHeight="1">
      <c r="A422" s="35"/>
      <c r="B422" s="36"/>
      <c r="C422" s="216" t="s">
        <v>642</v>
      </c>
      <c r="D422" s="216" t="s">
        <v>147</v>
      </c>
      <c r="E422" s="217" t="s">
        <v>643</v>
      </c>
      <c r="F422" s="218" t="s">
        <v>644</v>
      </c>
      <c r="G422" s="219" t="s">
        <v>168</v>
      </c>
      <c r="H422" s="220">
        <v>0.008</v>
      </c>
      <c r="I422" s="221"/>
      <c r="J422" s="222">
        <f>ROUND(I422*H422,2)</f>
        <v>0</v>
      </c>
      <c r="K422" s="223"/>
      <c r="L422" s="41"/>
      <c r="M422" s="224" t="s">
        <v>1</v>
      </c>
      <c r="N422" s="225" t="s">
        <v>41</v>
      </c>
      <c r="O422" s="88"/>
      <c r="P422" s="226">
        <f>O422*H422</f>
        <v>0</v>
      </c>
      <c r="Q422" s="226">
        <v>0</v>
      </c>
      <c r="R422" s="226">
        <f>Q422*H422</f>
        <v>0</v>
      </c>
      <c r="S422" s="226">
        <v>0</v>
      </c>
      <c r="T422" s="227">
        <f>S422*H422</f>
        <v>0</v>
      </c>
      <c r="U422" s="35"/>
      <c r="V422" s="35"/>
      <c r="W422" s="35"/>
      <c r="X422" s="35"/>
      <c r="Y422" s="35"/>
      <c r="Z422" s="35"/>
      <c r="AA422" s="35"/>
      <c r="AB422" s="35"/>
      <c r="AC422" s="35"/>
      <c r="AD422" s="35"/>
      <c r="AE422" s="35"/>
      <c r="AR422" s="228" t="s">
        <v>228</v>
      </c>
      <c r="AT422" s="228" t="s">
        <v>147</v>
      </c>
      <c r="AU422" s="228" t="s">
        <v>86</v>
      </c>
      <c r="AY422" s="14" t="s">
        <v>145</v>
      </c>
      <c r="BE422" s="229">
        <f>IF(N422="základní",J422,0)</f>
        <v>0</v>
      </c>
      <c r="BF422" s="229">
        <f>IF(N422="snížená",J422,0)</f>
        <v>0</v>
      </c>
      <c r="BG422" s="229">
        <f>IF(N422="zákl. přenesená",J422,0)</f>
        <v>0</v>
      </c>
      <c r="BH422" s="229">
        <f>IF(N422="sníž. přenesená",J422,0)</f>
        <v>0</v>
      </c>
      <c r="BI422" s="229">
        <f>IF(N422="nulová",J422,0)</f>
        <v>0</v>
      </c>
      <c r="BJ422" s="14" t="s">
        <v>84</v>
      </c>
      <c r="BK422" s="229">
        <f>ROUND(I422*H422,2)</f>
        <v>0</v>
      </c>
      <c r="BL422" s="14" t="s">
        <v>228</v>
      </c>
      <c r="BM422" s="228" t="s">
        <v>645</v>
      </c>
    </row>
    <row r="423" spans="1:47" s="2" customFormat="1" ht="12">
      <c r="A423" s="35"/>
      <c r="B423" s="36"/>
      <c r="C423" s="37"/>
      <c r="D423" s="230" t="s">
        <v>153</v>
      </c>
      <c r="E423" s="37"/>
      <c r="F423" s="231" t="s">
        <v>644</v>
      </c>
      <c r="G423" s="37"/>
      <c r="H423" s="37"/>
      <c r="I423" s="232"/>
      <c r="J423" s="37"/>
      <c r="K423" s="37"/>
      <c r="L423" s="41"/>
      <c r="M423" s="233"/>
      <c r="N423" s="234"/>
      <c r="O423" s="88"/>
      <c r="P423" s="88"/>
      <c r="Q423" s="88"/>
      <c r="R423" s="88"/>
      <c r="S423" s="88"/>
      <c r="T423" s="89"/>
      <c r="U423" s="35"/>
      <c r="V423" s="35"/>
      <c r="W423" s="35"/>
      <c r="X423" s="35"/>
      <c r="Y423" s="35"/>
      <c r="Z423" s="35"/>
      <c r="AA423" s="35"/>
      <c r="AB423" s="35"/>
      <c r="AC423" s="35"/>
      <c r="AD423" s="35"/>
      <c r="AE423" s="35"/>
      <c r="AT423" s="14" t="s">
        <v>153</v>
      </c>
      <c r="AU423" s="14" t="s">
        <v>86</v>
      </c>
    </row>
    <row r="424" spans="1:47" s="2" customFormat="1" ht="12">
      <c r="A424" s="35"/>
      <c r="B424" s="36"/>
      <c r="C424" s="37"/>
      <c r="D424" s="235" t="s">
        <v>154</v>
      </c>
      <c r="E424" s="37"/>
      <c r="F424" s="236" t="s">
        <v>646</v>
      </c>
      <c r="G424" s="37"/>
      <c r="H424" s="37"/>
      <c r="I424" s="232"/>
      <c r="J424" s="37"/>
      <c r="K424" s="37"/>
      <c r="L424" s="41"/>
      <c r="M424" s="233"/>
      <c r="N424" s="234"/>
      <c r="O424" s="88"/>
      <c r="P424" s="88"/>
      <c r="Q424" s="88"/>
      <c r="R424" s="88"/>
      <c r="S424" s="88"/>
      <c r="T424" s="89"/>
      <c r="U424" s="35"/>
      <c r="V424" s="35"/>
      <c r="W424" s="35"/>
      <c r="X424" s="35"/>
      <c r="Y424" s="35"/>
      <c r="Z424" s="35"/>
      <c r="AA424" s="35"/>
      <c r="AB424" s="35"/>
      <c r="AC424" s="35"/>
      <c r="AD424" s="35"/>
      <c r="AE424" s="35"/>
      <c r="AT424" s="14" t="s">
        <v>154</v>
      </c>
      <c r="AU424" s="14" t="s">
        <v>86</v>
      </c>
    </row>
    <row r="425" spans="1:65" s="2" customFormat="1" ht="24.15" customHeight="1">
      <c r="A425" s="35"/>
      <c r="B425" s="36"/>
      <c r="C425" s="216" t="s">
        <v>647</v>
      </c>
      <c r="D425" s="216" t="s">
        <v>147</v>
      </c>
      <c r="E425" s="217" t="s">
        <v>648</v>
      </c>
      <c r="F425" s="218" t="s">
        <v>649</v>
      </c>
      <c r="G425" s="219" t="s">
        <v>168</v>
      </c>
      <c r="H425" s="220">
        <v>0.008</v>
      </c>
      <c r="I425" s="221"/>
      <c r="J425" s="222">
        <f>ROUND(I425*H425,2)</f>
        <v>0</v>
      </c>
      <c r="K425" s="223"/>
      <c r="L425" s="41"/>
      <c r="M425" s="224" t="s">
        <v>1</v>
      </c>
      <c r="N425" s="225" t="s">
        <v>41</v>
      </c>
      <c r="O425" s="88"/>
      <c r="P425" s="226">
        <f>O425*H425</f>
        <v>0</v>
      </c>
      <c r="Q425" s="226">
        <v>0</v>
      </c>
      <c r="R425" s="226">
        <f>Q425*H425</f>
        <v>0</v>
      </c>
      <c r="S425" s="226">
        <v>0</v>
      </c>
      <c r="T425" s="227">
        <f>S425*H425</f>
        <v>0</v>
      </c>
      <c r="U425" s="35"/>
      <c r="V425" s="35"/>
      <c r="W425" s="35"/>
      <c r="X425" s="35"/>
      <c r="Y425" s="35"/>
      <c r="Z425" s="35"/>
      <c r="AA425" s="35"/>
      <c r="AB425" s="35"/>
      <c r="AC425" s="35"/>
      <c r="AD425" s="35"/>
      <c r="AE425" s="35"/>
      <c r="AR425" s="228" t="s">
        <v>228</v>
      </c>
      <c r="AT425" s="228" t="s">
        <v>147</v>
      </c>
      <c r="AU425" s="228" t="s">
        <v>86</v>
      </c>
      <c r="AY425" s="14" t="s">
        <v>145</v>
      </c>
      <c r="BE425" s="229">
        <f>IF(N425="základní",J425,0)</f>
        <v>0</v>
      </c>
      <c r="BF425" s="229">
        <f>IF(N425="snížená",J425,0)</f>
        <v>0</v>
      </c>
      <c r="BG425" s="229">
        <f>IF(N425="zákl. přenesená",J425,0)</f>
        <v>0</v>
      </c>
      <c r="BH425" s="229">
        <f>IF(N425="sníž. přenesená",J425,0)</f>
        <v>0</v>
      </c>
      <c r="BI425" s="229">
        <f>IF(N425="nulová",J425,0)</f>
        <v>0</v>
      </c>
      <c r="BJ425" s="14" t="s">
        <v>84</v>
      </c>
      <c r="BK425" s="229">
        <f>ROUND(I425*H425,2)</f>
        <v>0</v>
      </c>
      <c r="BL425" s="14" t="s">
        <v>228</v>
      </c>
      <c r="BM425" s="228" t="s">
        <v>650</v>
      </c>
    </row>
    <row r="426" spans="1:47" s="2" customFormat="1" ht="12">
      <c r="A426" s="35"/>
      <c r="B426" s="36"/>
      <c r="C426" s="37"/>
      <c r="D426" s="230" t="s">
        <v>153</v>
      </c>
      <c r="E426" s="37"/>
      <c r="F426" s="231" t="s">
        <v>649</v>
      </c>
      <c r="G426" s="37"/>
      <c r="H426" s="37"/>
      <c r="I426" s="232"/>
      <c r="J426" s="37"/>
      <c r="K426" s="37"/>
      <c r="L426" s="41"/>
      <c r="M426" s="233"/>
      <c r="N426" s="234"/>
      <c r="O426" s="88"/>
      <c r="P426" s="88"/>
      <c r="Q426" s="88"/>
      <c r="R426" s="88"/>
      <c r="S426" s="88"/>
      <c r="T426" s="89"/>
      <c r="U426" s="35"/>
      <c r="V426" s="35"/>
      <c r="W426" s="35"/>
      <c r="X426" s="35"/>
      <c r="Y426" s="35"/>
      <c r="Z426" s="35"/>
      <c r="AA426" s="35"/>
      <c r="AB426" s="35"/>
      <c r="AC426" s="35"/>
      <c r="AD426" s="35"/>
      <c r="AE426" s="35"/>
      <c r="AT426" s="14" t="s">
        <v>153</v>
      </c>
      <c r="AU426" s="14" t="s">
        <v>86</v>
      </c>
    </row>
    <row r="427" spans="1:47" s="2" customFormat="1" ht="12">
      <c r="A427" s="35"/>
      <c r="B427" s="36"/>
      <c r="C427" s="37"/>
      <c r="D427" s="235" t="s">
        <v>154</v>
      </c>
      <c r="E427" s="37"/>
      <c r="F427" s="236" t="s">
        <v>651</v>
      </c>
      <c r="G427" s="37"/>
      <c r="H427" s="37"/>
      <c r="I427" s="232"/>
      <c r="J427" s="37"/>
      <c r="K427" s="37"/>
      <c r="L427" s="41"/>
      <c r="M427" s="233"/>
      <c r="N427" s="234"/>
      <c r="O427" s="88"/>
      <c r="P427" s="88"/>
      <c r="Q427" s="88"/>
      <c r="R427" s="88"/>
      <c r="S427" s="88"/>
      <c r="T427" s="89"/>
      <c r="U427" s="35"/>
      <c r="V427" s="35"/>
      <c r="W427" s="35"/>
      <c r="X427" s="35"/>
      <c r="Y427" s="35"/>
      <c r="Z427" s="35"/>
      <c r="AA427" s="35"/>
      <c r="AB427" s="35"/>
      <c r="AC427" s="35"/>
      <c r="AD427" s="35"/>
      <c r="AE427" s="35"/>
      <c r="AT427" s="14" t="s">
        <v>154</v>
      </c>
      <c r="AU427" s="14" t="s">
        <v>86</v>
      </c>
    </row>
    <row r="428" spans="1:63" s="12" customFormat="1" ht="22.8" customHeight="1">
      <c r="A428" s="12"/>
      <c r="B428" s="200"/>
      <c r="C428" s="201"/>
      <c r="D428" s="202" t="s">
        <v>75</v>
      </c>
      <c r="E428" s="214" t="s">
        <v>652</v>
      </c>
      <c r="F428" s="214" t="s">
        <v>653</v>
      </c>
      <c r="G428" s="201"/>
      <c r="H428" s="201"/>
      <c r="I428" s="204"/>
      <c r="J428" s="215">
        <f>BK428</f>
        <v>0</v>
      </c>
      <c r="K428" s="201"/>
      <c r="L428" s="206"/>
      <c r="M428" s="207"/>
      <c r="N428" s="208"/>
      <c r="O428" s="208"/>
      <c r="P428" s="209">
        <f>SUM(P429:P448)</f>
        <v>0</v>
      </c>
      <c r="Q428" s="208"/>
      <c r="R428" s="209">
        <f>SUM(R429:R448)</f>
        <v>0.07200248</v>
      </c>
      <c r="S428" s="208"/>
      <c r="T428" s="210">
        <f>SUM(T429:T448)</f>
        <v>0</v>
      </c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R428" s="211" t="s">
        <v>86</v>
      </c>
      <c r="AT428" s="212" t="s">
        <v>75</v>
      </c>
      <c r="AU428" s="212" t="s">
        <v>84</v>
      </c>
      <c r="AY428" s="211" t="s">
        <v>145</v>
      </c>
      <c r="BK428" s="213">
        <f>SUM(BK429:BK448)</f>
        <v>0</v>
      </c>
    </row>
    <row r="429" spans="1:65" s="2" customFormat="1" ht="37.8" customHeight="1">
      <c r="A429" s="35"/>
      <c r="B429" s="36"/>
      <c r="C429" s="216" t="s">
        <v>654</v>
      </c>
      <c r="D429" s="216" t="s">
        <v>147</v>
      </c>
      <c r="E429" s="217" t="s">
        <v>655</v>
      </c>
      <c r="F429" s="218" t="s">
        <v>656</v>
      </c>
      <c r="G429" s="219" t="s">
        <v>158</v>
      </c>
      <c r="H429" s="220">
        <v>186.04</v>
      </c>
      <c r="I429" s="221"/>
      <c r="J429" s="222">
        <f>ROUND(I429*H429,2)</f>
        <v>0</v>
      </c>
      <c r="K429" s="223"/>
      <c r="L429" s="41"/>
      <c r="M429" s="224" t="s">
        <v>1</v>
      </c>
      <c r="N429" s="225" t="s">
        <v>41</v>
      </c>
      <c r="O429" s="88"/>
      <c r="P429" s="226">
        <f>O429*H429</f>
        <v>0</v>
      </c>
      <c r="Q429" s="226">
        <v>0</v>
      </c>
      <c r="R429" s="226">
        <f>Q429*H429</f>
        <v>0</v>
      </c>
      <c r="S429" s="226">
        <v>0</v>
      </c>
      <c r="T429" s="227">
        <f>S429*H429</f>
        <v>0</v>
      </c>
      <c r="U429" s="35"/>
      <c r="V429" s="35"/>
      <c r="W429" s="35"/>
      <c r="X429" s="35"/>
      <c r="Y429" s="35"/>
      <c r="Z429" s="35"/>
      <c r="AA429" s="35"/>
      <c r="AB429" s="35"/>
      <c r="AC429" s="35"/>
      <c r="AD429" s="35"/>
      <c r="AE429" s="35"/>
      <c r="AR429" s="228" t="s">
        <v>228</v>
      </c>
      <c r="AT429" s="228" t="s">
        <v>147</v>
      </c>
      <c r="AU429" s="228" t="s">
        <v>86</v>
      </c>
      <c r="AY429" s="14" t="s">
        <v>145</v>
      </c>
      <c r="BE429" s="229">
        <f>IF(N429="základní",J429,0)</f>
        <v>0</v>
      </c>
      <c r="BF429" s="229">
        <f>IF(N429="snížená",J429,0)</f>
        <v>0</v>
      </c>
      <c r="BG429" s="229">
        <f>IF(N429="zákl. přenesená",J429,0)</f>
        <v>0</v>
      </c>
      <c r="BH429" s="229">
        <f>IF(N429="sníž. přenesená",J429,0)</f>
        <v>0</v>
      </c>
      <c r="BI429" s="229">
        <f>IF(N429="nulová",J429,0)</f>
        <v>0</v>
      </c>
      <c r="BJ429" s="14" t="s">
        <v>84</v>
      </c>
      <c r="BK429" s="229">
        <f>ROUND(I429*H429,2)</f>
        <v>0</v>
      </c>
      <c r="BL429" s="14" t="s">
        <v>228</v>
      </c>
      <c r="BM429" s="228" t="s">
        <v>657</v>
      </c>
    </row>
    <row r="430" spans="1:47" s="2" customFormat="1" ht="12">
      <c r="A430" s="35"/>
      <c r="B430" s="36"/>
      <c r="C430" s="37"/>
      <c r="D430" s="230" t="s">
        <v>153</v>
      </c>
      <c r="E430" s="37"/>
      <c r="F430" s="231" t="s">
        <v>656</v>
      </c>
      <c r="G430" s="37"/>
      <c r="H430" s="37"/>
      <c r="I430" s="232"/>
      <c r="J430" s="37"/>
      <c r="K430" s="37"/>
      <c r="L430" s="41"/>
      <c r="M430" s="233"/>
      <c r="N430" s="234"/>
      <c r="O430" s="88"/>
      <c r="P430" s="88"/>
      <c r="Q430" s="88"/>
      <c r="R430" s="88"/>
      <c r="S430" s="88"/>
      <c r="T430" s="89"/>
      <c r="U430" s="35"/>
      <c r="V430" s="35"/>
      <c r="W430" s="35"/>
      <c r="X430" s="35"/>
      <c r="Y430" s="35"/>
      <c r="Z430" s="35"/>
      <c r="AA430" s="35"/>
      <c r="AB430" s="35"/>
      <c r="AC430" s="35"/>
      <c r="AD430" s="35"/>
      <c r="AE430" s="35"/>
      <c r="AT430" s="14" t="s">
        <v>153</v>
      </c>
      <c r="AU430" s="14" t="s">
        <v>86</v>
      </c>
    </row>
    <row r="431" spans="1:65" s="2" customFormat="1" ht="16.5" customHeight="1">
      <c r="A431" s="35"/>
      <c r="B431" s="36"/>
      <c r="C431" s="237" t="s">
        <v>658</v>
      </c>
      <c r="D431" s="237" t="s">
        <v>353</v>
      </c>
      <c r="E431" s="238" t="s">
        <v>659</v>
      </c>
      <c r="F431" s="239" t="s">
        <v>660</v>
      </c>
      <c r="G431" s="240" t="s">
        <v>158</v>
      </c>
      <c r="H431" s="241">
        <v>213.946</v>
      </c>
      <c r="I431" s="242"/>
      <c r="J431" s="243">
        <f>ROUND(I431*H431,2)</f>
        <v>0</v>
      </c>
      <c r="K431" s="244"/>
      <c r="L431" s="245"/>
      <c r="M431" s="246" t="s">
        <v>1</v>
      </c>
      <c r="N431" s="247" t="s">
        <v>41</v>
      </c>
      <c r="O431" s="88"/>
      <c r="P431" s="226">
        <f>O431*H431</f>
        <v>0</v>
      </c>
      <c r="Q431" s="226">
        <v>0</v>
      </c>
      <c r="R431" s="226">
        <f>Q431*H431</f>
        <v>0</v>
      </c>
      <c r="S431" s="226">
        <v>0</v>
      </c>
      <c r="T431" s="227">
        <f>S431*H431</f>
        <v>0</v>
      </c>
      <c r="U431" s="35"/>
      <c r="V431" s="35"/>
      <c r="W431" s="35"/>
      <c r="X431" s="35"/>
      <c r="Y431" s="35"/>
      <c r="Z431" s="35"/>
      <c r="AA431" s="35"/>
      <c r="AB431" s="35"/>
      <c r="AC431" s="35"/>
      <c r="AD431" s="35"/>
      <c r="AE431" s="35"/>
      <c r="AR431" s="228" t="s">
        <v>307</v>
      </c>
      <c r="AT431" s="228" t="s">
        <v>353</v>
      </c>
      <c r="AU431" s="228" t="s">
        <v>86</v>
      </c>
      <c r="AY431" s="14" t="s">
        <v>145</v>
      </c>
      <c r="BE431" s="229">
        <f>IF(N431="základní",J431,0)</f>
        <v>0</v>
      </c>
      <c r="BF431" s="229">
        <f>IF(N431="snížená",J431,0)</f>
        <v>0</v>
      </c>
      <c r="BG431" s="229">
        <f>IF(N431="zákl. přenesená",J431,0)</f>
        <v>0</v>
      </c>
      <c r="BH431" s="229">
        <f>IF(N431="sníž. přenesená",J431,0)</f>
        <v>0</v>
      </c>
      <c r="BI431" s="229">
        <f>IF(N431="nulová",J431,0)</f>
        <v>0</v>
      </c>
      <c r="BJ431" s="14" t="s">
        <v>84</v>
      </c>
      <c r="BK431" s="229">
        <f>ROUND(I431*H431,2)</f>
        <v>0</v>
      </c>
      <c r="BL431" s="14" t="s">
        <v>228</v>
      </c>
      <c r="BM431" s="228" t="s">
        <v>661</v>
      </c>
    </row>
    <row r="432" spans="1:47" s="2" customFormat="1" ht="12">
      <c r="A432" s="35"/>
      <c r="B432" s="36"/>
      <c r="C432" s="37"/>
      <c r="D432" s="230" t="s">
        <v>153</v>
      </c>
      <c r="E432" s="37"/>
      <c r="F432" s="231" t="s">
        <v>660</v>
      </c>
      <c r="G432" s="37"/>
      <c r="H432" s="37"/>
      <c r="I432" s="232"/>
      <c r="J432" s="37"/>
      <c r="K432" s="37"/>
      <c r="L432" s="41"/>
      <c r="M432" s="233"/>
      <c r="N432" s="234"/>
      <c r="O432" s="88"/>
      <c r="P432" s="88"/>
      <c r="Q432" s="88"/>
      <c r="R432" s="88"/>
      <c r="S432" s="88"/>
      <c r="T432" s="89"/>
      <c r="U432" s="35"/>
      <c r="V432" s="35"/>
      <c r="W432" s="35"/>
      <c r="X432" s="35"/>
      <c r="Y432" s="35"/>
      <c r="Z432" s="35"/>
      <c r="AA432" s="35"/>
      <c r="AB432" s="35"/>
      <c r="AC432" s="35"/>
      <c r="AD432" s="35"/>
      <c r="AE432" s="35"/>
      <c r="AT432" s="14" t="s">
        <v>153</v>
      </c>
      <c r="AU432" s="14" t="s">
        <v>86</v>
      </c>
    </row>
    <row r="433" spans="1:65" s="2" customFormat="1" ht="24.15" customHeight="1">
      <c r="A433" s="35"/>
      <c r="B433" s="36"/>
      <c r="C433" s="237" t="s">
        <v>662</v>
      </c>
      <c r="D433" s="237" t="s">
        <v>353</v>
      </c>
      <c r="E433" s="238" t="s">
        <v>663</v>
      </c>
      <c r="F433" s="239" t="s">
        <v>664</v>
      </c>
      <c r="G433" s="240" t="s">
        <v>158</v>
      </c>
      <c r="H433" s="241">
        <v>213.946</v>
      </c>
      <c r="I433" s="242"/>
      <c r="J433" s="243">
        <f>ROUND(I433*H433,2)</f>
        <v>0</v>
      </c>
      <c r="K433" s="244"/>
      <c r="L433" s="245"/>
      <c r="M433" s="246" t="s">
        <v>1</v>
      </c>
      <c r="N433" s="247" t="s">
        <v>41</v>
      </c>
      <c r="O433" s="88"/>
      <c r="P433" s="226">
        <f>O433*H433</f>
        <v>0</v>
      </c>
      <c r="Q433" s="226">
        <v>0.0003</v>
      </c>
      <c r="R433" s="226">
        <f>Q433*H433</f>
        <v>0.0641838</v>
      </c>
      <c r="S433" s="226">
        <v>0</v>
      </c>
      <c r="T433" s="227">
        <f>S433*H433</f>
        <v>0</v>
      </c>
      <c r="U433" s="35"/>
      <c r="V433" s="35"/>
      <c r="W433" s="35"/>
      <c r="X433" s="35"/>
      <c r="Y433" s="35"/>
      <c r="Z433" s="35"/>
      <c r="AA433" s="35"/>
      <c r="AB433" s="35"/>
      <c r="AC433" s="35"/>
      <c r="AD433" s="35"/>
      <c r="AE433" s="35"/>
      <c r="AR433" s="228" t="s">
        <v>307</v>
      </c>
      <c r="AT433" s="228" t="s">
        <v>353</v>
      </c>
      <c r="AU433" s="228" t="s">
        <v>86</v>
      </c>
      <c r="AY433" s="14" t="s">
        <v>145</v>
      </c>
      <c r="BE433" s="229">
        <f>IF(N433="základní",J433,0)</f>
        <v>0</v>
      </c>
      <c r="BF433" s="229">
        <f>IF(N433="snížená",J433,0)</f>
        <v>0</v>
      </c>
      <c r="BG433" s="229">
        <f>IF(N433="zákl. přenesená",J433,0)</f>
        <v>0</v>
      </c>
      <c r="BH433" s="229">
        <f>IF(N433="sníž. přenesená",J433,0)</f>
        <v>0</v>
      </c>
      <c r="BI433" s="229">
        <f>IF(N433="nulová",J433,0)</f>
        <v>0</v>
      </c>
      <c r="BJ433" s="14" t="s">
        <v>84</v>
      </c>
      <c r="BK433" s="229">
        <f>ROUND(I433*H433,2)</f>
        <v>0</v>
      </c>
      <c r="BL433" s="14" t="s">
        <v>228</v>
      </c>
      <c r="BM433" s="228" t="s">
        <v>665</v>
      </c>
    </row>
    <row r="434" spans="1:47" s="2" customFormat="1" ht="12">
      <c r="A434" s="35"/>
      <c r="B434" s="36"/>
      <c r="C434" s="37"/>
      <c r="D434" s="230" t="s">
        <v>153</v>
      </c>
      <c r="E434" s="37"/>
      <c r="F434" s="231" t="s">
        <v>664</v>
      </c>
      <c r="G434" s="37"/>
      <c r="H434" s="37"/>
      <c r="I434" s="232"/>
      <c r="J434" s="37"/>
      <c r="K434" s="37"/>
      <c r="L434" s="41"/>
      <c r="M434" s="233"/>
      <c r="N434" s="234"/>
      <c r="O434" s="88"/>
      <c r="P434" s="88"/>
      <c r="Q434" s="88"/>
      <c r="R434" s="88"/>
      <c r="S434" s="88"/>
      <c r="T434" s="89"/>
      <c r="U434" s="35"/>
      <c r="V434" s="35"/>
      <c r="W434" s="35"/>
      <c r="X434" s="35"/>
      <c r="Y434" s="35"/>
      <c r="Z434" s="35"/>
      <c r="AA434" s="35"/>
      <c r="AB434" s="35"/>
      <c r="AC434" s="35"/>
      <c r="AD434" s="35"/>
      <c r="AE434" s="35"/>
      <c r="AT434" s="14" t="s">
        <v>153</v>
      </c>
      <c r="AU434" s="14" t="s">
        <v>86</v>
      </c>
    </row>
    <row r="435" spans="1:65" s="2" customFormat="1" ht="24.15" customHeight="1">
      <c r="A435" s="35"/>
      <c r="B435" s="36"/>
      <c r="C435" s="216" t="s">
        <v>666</v>
      </c>
      <c r="D435" s="216" t="s">
        <v>147</v>
      </c>
      <c r="E435" s="217" t="s">
        <v>667</v>
      </c>
      <c r="F435" s="218" t="s">
        <v>668</v>
      </c>
      <c r="G435" s="219" t="s">
        <v>158</v>
      </c>
      <c r="H435" s="220">
        <v>32.23</v>
      </c>
      <c r="I435" s="221"/>
      <c r="J435" s="222">
        <f>ROUND(I435*H435,2)</f>
        <v>0</v>
      </c>
      <c r="K435" s="223"/>
      <c r="L435" s="41"/>
      <c r="M435" s="224" t="s">
        <v>1</v>
      </c>
      <c r="N435" s="225" t="s">
        <v>41</v>
      </c>
      <c r="O435" s="88"/>
      <c r="P435" s="226">
        <f>O435*H435</f>
        <v>0</v>
      </c>
      <c r="Q435" s="226">
        <v>0</v>
      </c>
      <c r="R435" s="226">
        <f>Q435*H435</f>
        <v>0</v>
      </c>
      <c r="S435" s="226">
        <v>0</v>
      </c>
      <c r="T435" s="227">
        <f>S435*H435</f>
        <v>0</v>
      </c>
      <c r="U435" s="35"/>
      <c r="V435" s="35"/>
      <c r="W435" s="35"/>
      <c r="X435" s="35"/>
      <c r="Y435" s="35"/>
      <c r="Z435" s="35"/>
      <c r="AA435" s="35"/>
      <c r="AB435" s="35"/>
      <c r="AC435" s="35"/>
      <c r="AD435" s="35"/>
      <c r="AE435" s="35"/>
      <c r="AR435" s="228" t="s">
        <v>228</v>
      </c>
      <c r="AT435" s="228" t="s">
        <v>147</v>
      </c>
      <c r="AU435" s="228" t="s">
        <v>86</v>
      </c>
      <c r="AY435" s="14" t="s">
        <v>145</v>
      </c>
      <c r="BE435" s="229">
        <f>IF(N435="základní",J435,0)</f>
        <v>0</v>
      </c>
      <c r="BF435" s="229">
        <f>IF(N435="snížená",J435,0)</f>
        <v>0</v>
      </c>
      <c r="BG435" s="229">
        <f>IF(N435="zákl. přenesená",J435,0)</f>
        <v>0</v>
      </c>
      <c r="BH435" s="229">
        <f>IF(N435="sníž. přenesená",J435,0)</f>
        <v>0</v>
      </c>
      <c r="BI435" s="229">
        <f>IF(N435="nulová",J435,0)</f>
        <v>0</v>
      </c>
      <c r="BJ435" s="14" t="s">
        <v>84</v>
      </c>
      <c r="BK435" s="229">
        <f>ROUND(I435*H435,2)</f>
        <v>0</v>
      </c>
      <c r="BL435" s="14" t="s">
        <v>228</v>
      </c>
      <c r="BM435" s="228" t="s">
        <v>669</v>
      </c>
    </row>
    <row r="436" spans="1:47" s="2" customFormat="1" ht="12">
      <c r="A436" s="35"/>
      <c r="B436" s="36"/>
      <c r="C436" s="37"/>
      <c r="D436" s="230" t="s">
        <v>153</v>
      </c>
      <c r="E436" s="37"/>
      <c r="F436" s="231" t="s">
        <v>668</v>
      </c>
      <c r="G436" s="37"/>
      <c r="H436" s="37"/>
      <c r="I436" s="232"/>
      <c r="J436" s="37"/>
      <c r="K436" s="37"/>
      <c r="L436" s="41"/>
      <c r="M436" s="233"/>
      <c r="N436" s="234"/>
      <c r="O436" s="88"/>
      <c r="P436" s="88"/>
      <c r="Q436" s="88"/>
      <c r="R436" s="88"/>
      <c r="S436" s="88"/>
      <c r="T436" s="89"/>
      <c r="U436" s="35"/>
      <c r="V436" s="35"/>
      <c r="W436" s="35"/>
      <c r="X436" s="35"/>
      <c r="Y436" s="35"/>
      <c r="Z436" s="35"/>
      <c r="AA436" s="35"/>
      <c r="AB436" s="35"/>
      <c r="AC436" s="35"/>
      <c r="AD436" s="35"/>
      <c r="AE436" s="35"/>
      <c r="AT436" s="14" t="s">
        <v>153</v>
      </c>
      <c r="AU436" s="14" t="s">
        <v>86</v>
      </c>
    </row>
    <row r="437" spans="1:65" s="2" customFormat="1" ht="24.15" customHeight="1">
      <c r="A437" s="35"/>
      <c r="B437" s="36"/>
      <c r="C437" s="216" t="s">
        <v>670</v>
      </c>
      <c r="D437" s="216" t="s">
        <v>147</v>
      </c>
      <c r="E437" s="217" t="s">
        <v>671</v>
      </c>
      <c r="F437" s="218" t="s">
        <v>672</v>
      </c>
      <c r="G437" s="219" t="s">
        <v>158</v>
      </c>
      <c r="H437" s="220">
        <v>20.28</v>
      </c>
      <c r="I437" s="221"/>
      <c r="J437" s="222">
        <f>ROUND(I437*H437,2)</f>
        <v>0</v>
      </c>
      <c r="K437" s="223"/>
      <c r="L437" s="41"/>
      <c r="M437" s="224" t="s">
        <v>1</v>
      </c>
      <c r="N437" s="225" t="s">
        <v>41</v>
      </c>
      <c r="O437" s="88"/>
      <c r="P437" s="226">
        <f>O437*H437</f>
        <v>0</v>
      </c>
      <c r="Q437" s="226">
        <v>0.00013</v>
      </c>
      <c r="R437" s="226">
        <f>Q437*H437</f>
        <v>0.0026364</v>
      </c>
      <c r="S437" s="226">
        <v>0</v>
      </c>
      <c r="T437" s="227">
        <f>S437*H437</f>
        <v>0</v>
      </c>
      <c r="U437" s="35"/>
      <c r="V437" s="35"/>
      <c r="W437" s="35"/>
      <c r="X437" s="35"/>
      <c r="Y437" s="35"/>
      <c r="Z437" s="35"/>
      <c r="AA437" s="35"/>
      <c r="AB437" s="35"/>
      <c r="AC437" s="35"/>
      <c r="AD437" s="35"/>
      <c r="AE437" s="35"/>
      <c r="AR437" s="228" t="s">
        <v>228</v>
      </c>
      <c r="AT437" s="228" t="s">
        <v>147</v>
      </c>
      <c r="AU437" s="228" t="s">
        <v>86</v>
      </c>
      <c r="AY437" s="14" t="s">
        <v>145</v>
      </c>
      <c r="BE437" s="229">
        <f>IF(N437="základní",J437,0)</f>
        <v>0</v>
      </c>
      <c r="BF437" s="229">
        <f>IF(N437="snížená",J437,0)</f>
        <v>0</v>
      </c>
      <c r="BG437" s="229">
        <f>IF(N437="zákl. přenesená",J437,0)</f>
        <v>0</v>
      </c>
      <c r="BH437" s="229">
        <f>IF(N437="sníž. přenesená",J437,0)</f>
        <v>0</v>
      </c>
      <c r="BI437" s="229">
        <f>IF(N437="nulová",J437,0)</f>
        <v>0</v>
      </c>
      <c r="BJ437" s="14" t="s">
        <v>84</v>
      </c>
      <c r="BK437" s="229">
        <f>ROUND(I437*H437,2)</f>
        <v>0</v>
      </c>
      <c r="BL437" s="14" t="s">
        <v>228</v>
      </c>
      <c r="BM437" s="228" t="s">
        <v>673</v>
      </c>
    </row>
    <row r="438" spans="1:47" s="2" customFormat="1" ht="12">
      <c r="A438" s="35"/>
      <c r="B438" s="36"/>
      <c r="C438" s="37"/>
      <c r="D438" s="230" t="s">
        <v>153</v>
      </c>
      <c r="E438" s="37"/>
      <c r="F438" s="231" t="s">
        <v>672</v>
      </c>
      <c r="G438" s="37"/>
      <c r="H438" s="37"/>
      <c r="I438" s="232"/>
      <c r="J438" s="37"/>
      <c r="K438" s="37"/>
      <c r="L438" s="41"/>
      <c r="M438" s="233"/>
      <c r="N438" s="234"/>
      <c r="O438" s="88"/>
      <c r="P438" s="88"/>
      <c r="Q438" s="88"/>
      <c r="R438" s="88"/>
      <c r="S438" s="88"/>
      <c r="T438" s="89"/>
      <c r="U438" s="35"/>
      <c r="V438" s="35"/>
      <c r="W438" s="35"/>
      <c r="X438" s="35"/>
      <c r="Y438" s="35"/>
      <c r="Z438" s="35"/>
      <c r="AA438" s="35"/>
      <c r="AB438" s="35"/>
      <c r="AC438" s="35"/>
      <c r="AD438" s="35"/>
      <c r="AE438" s="35"/>
      <c r="AT438" s="14" t="s">
        <v>153</v>
      </c>
      <c r="AU438" s="14" t="s">
        <v>86</v>
      </c>
    </row>
    <row r="439" spans="1:47" s="2" customFormat="1" ht="12">
      <c r="A439" s="35"/>
      <c r="B439" s="36"/>
      <c r="C439" s="37"/>
      <c r="D439" s="235" t="s">
        <v>154</v>
      </c>
      <c r="E439" s="37"/>
      <c r="F439" s="236" t="s">
        <v>674</v>
      </c>
      <c r="G439" s="37"/>
      <c r="H439" s="37"/>
      <c r="I439" s="232"/>
      <c r="J439" s="37"/>
      <c r="K439" s="37"/>
      <c r="L439" s="41"/>
      <c r="M439" s="233"/>
      <c r="N439" s="234"/>
      <c r="O439" s="88"/>
      <c r="P439" s="88"/>
      <c r="Q439" s="88"/>
      <c r="R439" s="88"/>
      <c r="S439" s="88"/>
      <c r="T439" s="89"/>
      <c r="U439" s="35"/>
      <c r="V439" s="35"/>
      <c r="W439" s="35"/>
      <c r="X439" s="35"/>
      <c r="Y439" s="35"/>
      <c r="Z439" s="35"/>
      <c r="AA439" s="35"/>
      <c r="AB439" s="35"/>
      <c r="AC439" s="35"/>
      <c r="AD439" s="35"/>
      <c r="AE439" s="35"/>
      <c r="AT439" s="14" t="s">
        <v>154</v>
      </c>
      <c r="AU439" s="14" t="s">
        <v>86</v>
      </c>
    </row>
    <row r="440" spans="1:65" s="2" customFormat="1" ht="24.15" customHeight="1">
      <c r="A440" s="35"/>
      <c r="B440" s="36"/>
      <c r="C440" s="216" t="s">
        <v>675</v>
      </c>
      <c r="D440" s="216" t="s">
        <v>147</v>
      </c>
      <c r="E440" s="217" t="s">
        <v>676</v>
      </c>
      <c r="F440" s="218" t="s">
        <v>677</v>
      </c>
      <c r="G440" s="219" t="s">
        <v>158</v>
      </c>
      <c r="H440" s="220">
        <v>20.28</v>
      </c>
      <c r="I440" s="221"/>
      <c r="J440" s="222">
        <f>ROUND(I440*H440,2)</f>
        <v>0</v>
      </c>
      <c r="K440" s="223"/>
      <c r="L440" s="41"/>
      <c r="M440" s="224" t="s">
        <v>1</v>
      </c>
      <c r="N440" s="225" t="s">
        <v>41</v>
      </c>
      <c r="O440" s="88"/>
      <c r="P440" s="226">
        <f>O440*H440</f>
        <v>0</v>
      </c>
      <c r="Q440" s="226">
        <v>0.00014</v>
      </c>
      <c r="R440" s="226">
        <f>Q440*H440</f>
        <v>0.0028392</v>
      </c>
      <c r="S440" s="226">
        <v>0</v>
      </c>
      <c r="T440" s="227">
        <f>S440*H440</f>
        <v>0</v>
      </c>
      <c r="U440" s="35"/>
      <c r="V440" s="35"/>
      <c r="W440" s="35"/>
      <c r="X440" s="35"/>
      <c r="Y440" s="35"/>
      <c r="Z440" s="35"/>
      <c r="AA440" s="35"/>
      <c r="AB440" s="35"/>
      <c r="AC440" s="35"/>
      <c r="AD440" s="35"/>
      <c r="AE440" s="35"/>
      <c r="AR440" s="228" t="s">
        <v>228</v>
      </c>
      <c r="AT440" s="228" t="s">
        <v>147</v>
      </c>
      <c r="AU440" s="228" t="s">
        <v>86</v>
      </c>
      <c r="AY440" s="14" t="s">
        <v>145</v>
      </c>
      <c r="BE440" s="229">
        <f>IF(N440="základní",J440,0)</f>
        <v>0</v>
      </c>
      <c r="BF440" s="229">
        <f>IF(N440="snížená",J440,0)</f>
        <v>0</v>
      </c>
      <c r="BG440" s="229">
        <f>IF(N440="zákl. přenesená",J440,0)</f>
        <v>0</v>
      </c>
      <c r="BH440" s="229">
        <f>IF(N440="sníž. přenesená",J440,0)</f>
        <v>0</v>
      </c>
      <c r="BI440" s="229">
        <f>IF(N440="nulová",J440,0)</f>
        <v>0</v>
      </c>
      <c r="BJ440" s="14" t="s">
        <v>84</v>
      </c>
      <c r="BK440" s="229">
        <f>ROUND(I440*H440,2)</f>
        <v>0</v>
      </c>
      <c r="BL440" s="14" t="s">
        <v>228</v>
      </c>
      <c r="BM440" s="228" t="s">
        <v>678</v>
      </c>
    </row>
    <row r="441" spans="1:47" s="2" customFormat="1" ht="12">
      <c r="A441" s="35"/>
      <c r="B441" s="36"/>
      <c r="C441" s="37"/>
      <c r="D441" s="230" t="s">
        <v>153</v>
      </c>
      <c r="E441" s="37"/>
      <c r="F441" s="231" t="s">
        <v>677</v>
      </c>
      <c r="G441" s="37"/>
      <c r="H441" s="37"/>
      <c r="I441" s="232"/>
      <c r="J441" s="37"/>
      <c r="K441" s="37"/>
      <c r="L441" s="41"/>
      <c r="M441" s="233"/>
      <c r="N441" s="234"/>
      <c r="O441" s="88"/>
      <c r="P441" s="88"/>
      <c r="Q441" s="88"/>
      <c r="R441" s="88"/>
      <c r="S441" s="88"/>
      <c r="T441" s="89"/>
      <c r="U441" s="35"/>
      <c r="V441" s="35"/>
      <c r="W441" s="35"/>
      <c r="X441" s="35"/>
      <c r="Y441" s="35"/>
      <c r="Z441" s="35"/>
      <c r="AA441" s="35"/>
      <c r="AB441" s="35"/>
      <c r="AC441" s="35"/>
      <c r="AD441" s="35"/>
      <c r="AE441" s="35"/>
      <c r="AT441" s="14" t="s">
        <v>153</v>
      </c>
      <c r="AU441" s="14" t="s">
        <v>86</v>
      </c>
    </row>
    <row r="442" spans="1:47" s="2" customFormat="1" ht="12">
      <c r="A442" s="35"/>
      <c r="B442" s="36"/>
      <c r="C442" s="37"/>
      <c r="D442" s="235" t="s">
        <v>154</v>
      </c>
      <c r="E442" s="37"/>
      <c r="F442" s="236" t="s">
        <v>679</v>
      </c>
      <c r="G442" s="37"/>
      <c r="H442" s="37"/>
      <c r="I442" s="232"/>
      <c r="J442" s="37"/>
      <c r="K442" s="37"/>
      <c r="L442" s="41"/>
      <c r="M442" s="233"/>
      <c r="N442" s="234"/>
      <c r="O442" s="88"/>
      <c r="P442" s="88"/>
      <c r="Q442" s="88"/>
      <c r="R442" s="88"/>
      <c r="S442" s="88"/>
      <c r="T442" s="89"/>
      <c r="U442" s="35"/>
      <c r="V442" s="35"/>
      <c r="W442" s="35"/>
      <c r="X442" s="35"/>
      <c r="Y442" s="35"/>
      <c r="Z442" s="35"/>
      <c r="AA442" s="35"/>
      <c r="AB442" s="35"/>
      <c r="AC442" s="35"/>
      <c r="AD442" s="35"/>
      <c r="AE442" s="35"/>
      <c r="AT442" s="14" t="s">
        <v>154</v>
      </c>
      <c r="AU442" s="14" t="s">
        <v>86</v>
      </c>
    </row>
    <row r="443" spans="1:65" s="2" customFormat="1" ht="24.15" customHeight="1">
      <c r="A443" s="35"/>
      <c r="B443" s="36"/>
      <c r="C443" s="216" t="s">
        <v>680</v>
      </c>
      <c r="D443" s="216" t="s">
        <v>147</v>
      </c>
      <c r="E443" s="217" t="s">
        <v>681</v>
      </c>
      <c r="F443" s="218" t="s">
        <v>682</v>
      </c>
      <c r="G443" s="219" t="s">
        <v>158</v>
      </c>
      <c r="H443" s="220">
        <v>6.166</v>
      </c>
      <c r="I443" s="221"/>
      <c r="J443" s="222">
        <f>ROUND(I443*H443,2)</f>
        <v>0</v>
      </c>
      <c r="K443" s="223"/>
      <c r="L443" s="41"/>
      <c r="M443" s="224" t="s">
        <v>1</v>
      </c>
      <c r="N443" s="225" t="s">
        <v>41</v>
      </c>
      <c r="O443" s="88"/>
      <c r="P443" s="226">
        <f>O443*H443</f>
        <v>0</v>
      </c>
      <c r="Q443" s="226">
        <v>0.00014</v>
      </c>
      <c r="R443" s="226">
        <f>Q443*H443</f>
        <v>0.0008632399999999999</v>
      </c>
      <c r="S443" s="226">
        <v>0</v>
      </c>
      <c r="T443" s="227">
        <f>S443*H443</f>
        <v>0</v>
      </c>
      <c r="U443" s="35"/>
      <c r="V443" s="35"/>
      <c r="W443" s="35"/>
      <c r="X443" s="35"/>
      <c r="Y443" s="35"/>
      <c r="Z443" s="35"/>
      <c r="AA443" s="35"/>
      <c r="AB443" s="35"/>
      <c r="AC443" s="35"/>
      <c r="AD443" s="35"/>
      <c r="AE443" s="35"/>
      <c r="AR443" s="228" t="s">
        <v>228</v>
      </c>
      <c r="AT443" s="228" t="s">
        <v>147</v>
      </c>
      <c r="AU443" s="228" t="s">
        <v>86</v>
      </c>
      <c r="AY443" s="14" t="s">
        <v>145</v>
      </c>
      <c r="BE443" s="229">
        <f>IF(N443="základní",J443,0)</f>
        <v>0</v>
      </c>
      <c r="BF443" s="229">
        <f>IF(N443="snížená",J443,0)</f>
        <v>0</v>
      </c>
      <c r="BG443" s="229">
        <f>IF(N443="zákl. přenesená",J443,0)</f>
        <v>0</v>
      </c>
      <c r="BH443" s="229">
        <f>IF(N443="sníž. přenesená",J443,0)</f>
        <v>0</v>
      </c>
      <c r="BI443" s="229">
        <f>IF(N443="nulová",J443,0)</f>
        <v>0</v>
      </c>
      <c r="BJ443" s="14" t="s">
        <v>84</v>
      </c>
      <c r="BK443" s="229">
        <f>ROUND(I443*H443,2)</f>
        <v>0</v>
      </c>
      <c r="BL443" s="14" t="s">
        <v>228</v>
      </c>
      <c r="BM443" s="228" t="s">
        <v>683</v>
      </c>
    </row>
    <row r="444" spans="1:47" s="2" customFormat="1" ht="12">
      <c r="A444" s="35"/>
      <c r="B444" s="36"/>
      <c r="C444" s="37"/>
      <c r="D444" s="230" t="s">
        <v>153</v>
      </c>
      <c r="E444" s="37"/>
      <c r="F444" s="231" t="s">
        <v>682</v>
      </c>
      <c r="G444" s="37"/>
      <c r="H444" s="37"/>
      <c r="I444" s="232"/>
      <c r="J444" s="37"/>
      <c r="K444" s="37"/>
      <c r="L444" s="41"/>
      <c r="M444" s="233"/>
      <c r="N444" s="234"/>
      <c r="O444" s="88"/>
      <c r="P444" s="88"/>
      <c r="Q444" s="88"/>
      <c r="R444" s="88"/>
      <c r="S444" s="88"/>
      <c r="T444" s="89"/>
      <c r="U444" s="35"/>
      <c r="V444" s="35"/>
      <c r="W444" s="35"/>
      <c r="X444" s="35"/>
      <c r="Y444" s="35"/>
      <c r="Z444" s="35"/>
      <c r="AA444" s="35"/>
      <c r="AB444" s="35"/>
      <c r="AC444" s="35"/>
      <c r="AD444" s="35"/>
      <c r="AE444" s="35"/>
      <c r="AT444" s="14" t="s">
        <v>153</v>
      </c>
      <c r="AU444" s="14" t="s">
        <v>86</v>
      </c>
    </row>
    <row r="445" spans="1:47" s="2" customFormat="1" ht="12">
      <c r="A445" s="35"/>
      <c r="B445" s="36"/>
      <c r="C445" s="37"/>
      <c r="D445" s="235" t="s">
        <v>154</v>
      </c>
      <c r="E445" s="37"/>
      <c r="F445" s="236" t="s">
        <v>684</v>
      </c>
      <c r="G445" s="37"/>
      <c r="H445" s="37"/>
      <c r="I445" s="232"/>
      <c r="J445" s="37"/>
      <c r="K445" s="37"/>
      <c r="L445" s="41"/>
      <c r="M445" s="233"/>
      <c r="N445" s="234"/>
      <c r="O445" s="88"/>
      <c r="P445" s="88"/>
      <c r="Q445" s="88"/>
      <c r="R445" s="88"/>
      <c r="S445" s="88"/>
      <c r="T445" s="89"/>
      <c r="U445" s="35"/>
      <c r="V445" s="35"/>
      <c r="W445" s="35"/>
      <c r="X445" s="35"/>
      <c r="Y445" s="35"/>
      <c r="Z445" s="35"/>
      <c r="AA445" s="35"/>
      <c r="AB445" s="35"/>
      <c r="AC445" s="35"/>
      <c r="AD445" s="35"/>
      <c r="AE445" s="35"/>
      <c r="AT445" s="14" t="s">
        <v>154</v>
      </c>
      <c r="AU445" s="14" t="s">
        <v>86</v>
      </c>
    </row>
    <row r="446" spans="1:65" s="2" customFormat="1" ht="24.15" customHeight="1">
      <c r="A446" s="35"/>
      <c r="B446" s="36"/>
      <c r="C446" s="216" t="s">
        <v>685</v>
      </c>
      <c r="D446" s="216" t="s">
        <v>147</v>
      </c>
      <c r="E446" s="217" t="s">
        <v>686</v>
      </c>
      <c r="F446" s="218" t="s">
        <v>687</v>
      </c>
      <c r="G446" s="219" t="s">
        <v>158</v>
      </c>
      <c r="H446" s="220">
        <v>12.332</v>
      </c>
      <c r="I446" s="221"/>
      <c r="J446" s="222">
        <f>ROUND(I446*H446,2)</f>
        <v>0</v>
      </c>
      <c r="K446" s="223"/>
      <c r="L446" s="41"/>
      <c r="M446" s="224" t="s">
        <v>1</v>
      </c>
      <c r="N446" s="225" t="s">
        <v>41</v>
      </c>
      <c r="O446" s="88"/>
      <c r="P446" s="226">
        <f>O446*H446</f>
        <v>0</v>
      </c>
      <c r="Q446" s="226">
        <v>0.00012</v>
      </c>
      <c r="R446" s="226">
        <f>Q446*H446</f>
        <v>0.00147984</v>
      </c>
      <c r="S446" s="226">
        <v>0</v>
      </c>
      <c r="T446" s="227">
        <f>S446*H446</f>
        <v>0</v>
      </c>
      <c r="U446" s="35"/>
      <c r="V446" s="35"/>
      <c r="W446" s="35"/>
      <c r="X446" s="35"/>
      <c r="Y446" s="35"/>
      <c r="Z446" s="35"/>
      <c r="AA446" s="35"/>
      <c r="AB446" s="35"/>
      <c r="AC446" s="35"/>
      <c r="AD446" s="35"/>
      <c r="AE446" s="35"/>
      <c r="AR446" s="228" t="s">
        <v>228</v>
      </c>
      <c r="AT446" s="228" t="s">
        <v>147</v>
      </c>
      <c r="AU446" s="228" t="s">
        <v>86</v>
      </c>
      <c r="AY446" s="14" t="s">
        <v>145</v>
      </c>
      <c r="BE446" s="229">
        <f>IF(N446="základní",J446,0)</f>
        <v>0</v>
      </c>
      <c r="BF446" s="229">
        <f>IF(N446="snížená",J446,0)</f>
        <v>0</v>
      </c>
      <c r="BG446" s="229">
        <f>IF(N446="zákl. přenesená",J446,0)</f>
        <v>0</v>
      </c>
      <c r="BH446" s="229">
        <f>IF(N446="sníž. přenesená",J446,0)</f>
        <v>0</v>
      </c>
      <c r="BI446" s="229">
        <f>IF(N446="nulová",J446,0)</f>
        <v>0</v>
      </c>
      <c r="BJ446" s="14" t="s">
        <v>84</v>
      </c>
      <c r="BK446" s="229">
        <f>ROUND(I446*H446,2)</f>
        <v>0</v>
      </c>
      <c r="BL446" s="14" t="s">
        <v>228</v>
      </c>
      <c r="BM446" s="228" t="s">
        <v>688</v>
      </c>
    </row>
    <row r="447" spans="1:47" s="2" customFormat="1" ht="12">
      <c r="A447" s="35"/>
      <c r="B447" s="36"/>
      <c r="C447" s="37"/>
      <c r="D447" s="230" t="s">
        <v>153</v>
      </c>
      <c r="E447" s="37"/>
      <c r="F447" s="231" t="s">
        <v>687</v>
      </c>
      <c r="G447" s="37"/>
      <c r="H447" s="37"/>
      <c r="I447" s="232"/>
      <c r="J447" s="37"/>
      <c r="K447" s="37"/>
      <c r="L447" s="41"/>
      <c r="M447" s="233"/>
      <c r="N447" s="234"/>
      <c r="O447" s="88"/>
      <c r="P447" s="88"/>
      <c r="Q447" s="88"/>
      <c r="R447" s="88"/>
      <c r="S447" s="88"/>
      <c r="T447" s="89"/>
      <c r="U447" s="35"/>
      <c r="V447" s="35"/>
      <c r="W447" s="35"/>
      <c r="X447" s="35"/>
      <c r="Y447" s="35"/>
      <c r="Z447" s="35"/>
      <c r="AA447" s="35"/>
      <c r="AB447" s="35"/>
      <c r="AC447" s="35"/>
      <c r="AD447" s="35"/>
      <c r="AE447" s="35"/>
      <c r="AT447" s="14" t="s">
        <v>153</v>
      </c>
      <c r="AU447" s="14" t="s">
        <v>86</v>
      </c>
    </row>
    <row r="448" spans="1:47" s="2" customFormat="1" ht="12">
      <c r="A448" s="35"/>
      <c r="B448" s="36"/>
      <c r="C448" s="37"/>
      <c r="D448" s="235" t="s">
        <v>154</v>
      </c>
      <c r="E448" s="37"/>
      <c r="F448" s="236" t="s">
        <v>689</v>
      </c>
      <c r="G448" s="37"/>
      <c r="H448" s="37"/>
      <c r="I448" s="232"/>
      <c r="J448" s="37"/>
      <c r="K448" s="37"/>
      <c r="L448" s="41"/>
      <c r="M448" s="233"/>
      <c r="N448" s="234"/>
      <c r="O448" s="88"/>
      <c r="P448" s="88"/>
      <c r="Q448" s="88"/>
      <c r="R448" s="88"/>
      <c r="S448" s="88"/>
      <c r="T448" s="89"/>
      <c r="U448" s="35"/>
      <c r="V448" s="35"/>
      <c r="W448" s="35"/>
      <c r="X448" s="35"/>
      <c r="Y448" s="35"/>
      <c r="Z448" s="35"/>
      <c r="AA448" s="35"/>
      <c r="AB448" s="35"/>
      <c r="AC448" s="35"/>
      <c r="AD448" s="35"/>
      <c r="AE448" s="35"/>
      <c r="AT448" s="14" t="s">
        <v>154</v>
      </c>
      <c r="AU448" s="14" t="s">
        <v>86</v>
      </c>
    </row>
    <row r="449" spans="1:63" s="12" customFormat="1" ht="22.8" customHeight="1">
      <c r="A449" s="12"/>
      <c r="B449" s="200"/>
      <c r="C449" s="201"/>
      <c r="D449" s="202" t="s">
        <v>75</v>
      </c>
      <c r="E449" s="214" t="s">
        <v>690</v>
      </c>
      <c r="F449" s="214" t="s">
        <v>691</v>
      </c>
      <c r="G449" s="201"/>
      <c r="H449" s="201"/>
      <c r="I449" s="204"/>
      <c r="J449" s="215">
        <f>BK449</f>
        <v>0</v>
      </c>
      <c r="K449" s="201"/>
      <c r="L449" s="206"/>
      <c r="M449" s="207"/>
      <c r="N449" s="208"/>
      <c r="O449" s="208"/>
      <c r="P449" s="209">
        <f>SUM(P450:P464)</f>
        <v>0</v>
      </c>
      <c r="Q449" s="208"/>
      <c r="R449" s="209">
        <f>SUM(R450:R464)</f>
        <v>0.09441042</v>
      </c>
      <c r="S449" s="208"/>
      <c r="T449" s="210">
        <f>SUM(T450:T464)</f>
        <v>0.013859999999999999</v>
      </c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R449" s="211" t="s">
        <v>86</v>
      </c>
      <c r="AT449" s="212" t="s">
        <v>75</v>
      </c>
      <c r="AU449" s="212" t="s">
        <v>84</v>
      </c>
      <c r="AY449" s="211" t="s">
        <v>145</v>
      </c>
      <c r="BK449" s="213">
        <f>SUM(BK450:BK464)</f>
        <v>0</v>
      </c>
    </row>
    <row r="450" spans="1:65" s="2" customFormat="1" ht="24.15" customHeight="1">
      <c r="A450" s="35"/>
      <c r="B450" s="36"/>
      <c r="C450" s="216" t="s">
        <v>692</v>
      </c>
      <c r="D450" s="216" t="s">
        <v>147</v>
      </c>
      <c r="E450" s="217" t="s">
        <v>693</v>
      </c>
      <c r="F450" s="218" t="s">
        <v>694</v>
      </c>
      <c r="G450" s="219" t="s">
        <v>158</v>
      </c>
      <c r="H450" s="220">
        <v>92.4</v>
      </c>
      <c r="I450" s="221"/>
      <c r="J450" s="222">
        <f>ROUND(I450*H450,2)</f>
        <v>0</v>
      </c>
      <c r="K450" s="223"/>
      <c r="L450" s="41"/>
      <c r="M450" s="224" t="s">
        <v>1</v>
      </c>
      <c r="N450" s="225" t="s">
        <v>41</v>
      </c>
      <c r="O450" s="88"/>
      <c r="P450" s="226">
        <f>O450*H450</f>
        <v>0</v>
      </c>
      <c r="Q450" s="226">
        <v>0</v>
      </c>
      <c r="R450" s="226">
        <f>Q450*H450</f>
        <v>0</v>
      </c>
      <c r="S450" s="226">
        <v>0</v>
      </c>
      <c r="T450" s="227">
        <f>S450*H450</f>
        <v>0</v>
      </c>
      <c r="U450" s="35"/>
      <c r="V450" s="35"/>
      <c r="W450" s="35"/>
      <c r="X450" s="35"/>
      <c r="Y450" s="35"/>
      <c r="Z450" s="35"/>
      <c r="AA450" s="35"/>
      <c r="AB450" s="35"/>
      <c r="AC450" s="35"/>
      <c r="AD450" s="35"/>
      <c r="AE450" s="35"/>
      <c r="AR450" s="228" t="s">
        <v>228</v>
      </c>
      <c r="AT450" s="228" t="s">
        <v>147</v>
      </c>
      <c r="AU450" s="228" t="s">
        <v>86</v>
      </c>
      <c r="AY450" s="14" t="s">
        <v>145</v>
      </c>
      <c r="BE450" s="229">
        <f>IF(N450="základní",J450,0)</f>
        <v>0</v>
      </c>
      <c r="BF450" s="229">
        <f>IF(N450="snížená",J450,0)</f>
        <v>0</v>
      </c>
      <c r="BG450" s="229">
        <f>IF(N450="zákl. přenesená",J450,0)</f>
        <v>0</v>
      </c>
      <c r="BH450" s="229">
        <f>IF(N450="sníž. přenesená",J450,0)</f>
        <v>0</v>
      </c>
      <c r="BI450" s="229">
        <f>IF(N450="nulová",J450,0)</f>
        <v>0</v>
      </c>
      <c r="BJ450" s="14" t="s">
        <v>84</v>
      </c>
      <c r="BK450" s="229">
        <f>ROUND(I450*H450,2)</f>
        <v>0</v>
      </c>
      <c r="BL450" s="14" t="s">
        <v>228</v>
      </c>
      <c r="BM450" s="228" t="s">
        <v>695</v>
      </c>
    </row>
    <row r="451" spans="1:47" s="2" customFormat="1" ht="12">
      <c r="A451" s="35"/>
      <c r="B451" s="36"/>
      <c r="C451" s="37"/>
      <c r="D451" s="230" t="s">
        <v>153</v>
      </c>
      <c r="E451" s="37"/>
      <c r="F451" s="231" t="s">
        <v>694</v>
      </c>
      <c r="G451" s="37"/>
      <c r="H451" s="37"/>
      <c r="I451" s="232"/>
      <c r="J451" s="37"/>
      <c r="K451" s="37"/>
      <c r="L451" s="41"/>
      <c r="M451" s="233"/>
      <c r="N451" s="234"/>
      <c r="O451" s="88"/>
      <c r="P451" s="88"/>
      <c r="Q451" s="88"/>
      <c r="R451" s="88"/>
      <c r="S451" s="88"/>
      <c r="T451" s="89"/>
      <c r="U451" s="35"/>
      <c r="V451" s="35"/>
      <c r="W451" s="35"/>
      <c r="X451" s="35"/>
      <c r="Y451" s="35"/>
      <c r="Z451" s="35"/>
      <c r="AA451" s="35"/>
      <c r="AB451" s="35"/>
      <c r="AC451" s="35"/>
      <c r="AD451" s="35"/>
      <c r="AE451" s="35"/>
      <c r="AT451" s="14" t="s">
        <v>153</v>
      </c>
      <c r="AU451" s="14" t="s">
        <v>86</v>
      </c>
    </row>
    <row r="452" spans="1:47" s="2" customFormat="1" ht="12">
      <c r="A452" s="35"/>
      <c r="B452" s="36"/>
      <c r="C452" s="37"/>
      <c r="D452" s="235" t="s">
        <v>154</v>
      </c>
      <c r="E452" s="37"/>
      <c r="F452" s="236" t="s">
        <v>696</v>
      </c>
      <c r="G452" s="37"/>
      <c r="H452" s="37"/>
      <c r="I452" s="232"/>
      <c r="J452" s="37"/>
      <c r="K452" s="37"/>
      <c r="L452" s="41"/>
      <c r="M452" s="233"/>
      <c r="N452" s="234"/>
      <c r="O452" s="88"/>
      <c r="P452" s="88"/>
      <c r="Q452" s="88"/>
      <c r="R452" s="88"/>
      <c r="S452" s="88"/>
      <c r="T452" s="89"/>
      <c r="U452" s="35"/>
      <c r="V452" s="35"/>
      <c r="W452" s="35"/>
      <c r="X452" s="35"/>
      <c r="Y452" s="35"/>
      <c r="Z452" s="35"/>
      <c r="AA452" s="35"/>
      <c r="AB452" s="35"/>
      <c r="AC452" s="35"/>
      <c r="AD452" s="35"/>
      <c r="AE452" s="35"/>
      <c r="AT452" s="14" t="s">
        <v>154</v>
      </c>
      <c r="AU452" s="14" t="s">
        <v>86</v>
      </c>
    </row>
    <row r="453" spans="1:65" s="2" customFormat="1" ht="24.15" customHeight="1">
      <c r="A453" s="35"/>
      <c r="B453" s="36"/>
      <c r="C453" s="216" t="s">
        <v>697</v>
      </c>
      <c r="D453" s="216" t="s">
        <v>147</v>
      </c>
      <c r="E453" s="217" t="s">
        <v>698</v>
      </c>
      <c r="F453" s="218" t="s">
        <v>699</v>
      </c>
      <c r="G453" s="219" t="s">
        <v>158</v>
      </c>
      <c r="H453" s="220">
        <v>92.4</v>
      </c>
      <c r="I453" s="221"/>
      <c r="J453" s="222">
        <f>ROUND(I453*H453,2)</f>
        <v>0</v>
      </c>
      <c r="K453" s="223"/>
      <c r="L453" s="41"/>
      <c r="M453" s="224" t="s">
        <v>1</v>
      </c>
      <c r="N453" s="225" t="s">
        <v>41</v>
      </c>
      <c r="O453" s="88"/>
      <c r="P453" s="226">
        <f>O453*H453</f>
        <v>0</v>
      </c>
      <c r="Q453" s="226">
        <v>0</v>
      </c>
      <c r="R453" s="226">
        <f>Q453*H453</f>
        <v>0</v>
      </c>
      <c r="S453" s="226">
        <v>0.00015</v>
      </c>
      <c r="T453" s="227">
        <f>S453*H453</f>
        <v>0.013859999999999999</v>
      </c>
      <c r="U453" s="35"/>
      <c r="V453" s="35"/>
      <c r="W453" s="35"/>
      <c r="X453" s="35"/>
      <c r="Y453" s="35"/>
      <c r="Z453" s="35"/>
      <c r="AA453" s="35"/>
      <c r="AB453" s="35"/>
      <c r="AC453" s="35"/>
      <c r="AD453" s="35"/>
      <c r="AE453" s="35"/>
      <c r="AR453" s="228" t="s">
        <v>228</v>
      </c>
      <c r="AT453" s="228" t="s">
        <v>147</v>
      </c>
      <c r="AU453" s="228" t="s">
        <v>86</v>
      </c>
      <c r="AY453" s="14" t="s">
        <v>145</v>
      </c>
      <c r="BE453" s="229">
        <f>IF(N453="základní",J453,0)</f>
        <v>0</v>
      </c>
      <c r="BF453" s="229">
        <f>IF(N453="snížená",J453,0)</f>
        <v>0</v>
      </c>
      <c r="BG453" s="229">
        <f>IF(N453="zákl. přenesená",J453,0)</f>
        <v>0</v>
      </c>
      <c r="BH453" s="229">
        <f>IF(N453="sníž. přenesená",J453,0)</f>
        <v>0</v>
      </c>
      <c r="BI453" s="229">
        <f>IF(N453="nulová",J453,0)</f>
        <v>0</v>
      </c>
      <c r="BJ453" s="14" t="s">
        <v>84</v>
      </c>
      <c r="BK453" s="229">
        <f>ROUND(I453*H453,2)</f>
        <v>0</v>
      </c>
      <c r="BL453" s="14" t="s">
        <v>228</v>
      </c>
      <c r="BM453" s="228" t="s">
        <v>700</v>
      </c>
    </row>
    <row r="454" spans="1:47" s="2" customFormat="1" ht="12">
      <c r="A454" s="35"/>
      <c r="B454" s="36"/>
      <c r="C454" s="37"/>
      <c r="D454" s="230" t="s">
        <v>153</v>
      </c>
      <c r="E454" s="37"/>
      <c r="F454" s="231" t="s">
        <v>699</v>
      </c>
      <c r="G454" s="37"/>
      <c r="H454" s="37"/>
      <c r="I454" s="232"/>
      <c r="J454" s="37"/>
      <c r="K454" s="37"/>
      <c r="L454" s="41"/>
      <c r="M454" s="233"/>
      <c r="N454" s="234"/>
      <c r="O454" s="88"/>
      <c r="P454" s="88"/>
      <c r="Q454" s="88"/>
      <c r="R454" s="88"/>
      <c r="S454" s="88"/>
      <c r="T454" s="89"/>
      <c r="U454" s="35"/>
      <c r="V454" s="35"/>
      <c r="W454" s="35"/>
      <c r="X454" s="35"/>
      <c r="Y454" s="35"/>
      <c r="Z454" s="35"/>
      <c r="AA454" s="35"/>
      <c r="AB454" s="35"/>
      <c r="AC454" s="35"/>
      <c r="AD454" s="35"/>
      <c r="AE454" s="35"/>
      <c r="AT454" s="14" t="s">
        <v>153</v>
      </c>
      <c r="AU454" s="14" t="s">
        <v>86</v>
      </c>
    </row>
    <row r="455" spans="1:47" s="2" customFormat="1" ht="12">
      <c r="A455" s="35"/>
      <c r="B455" s="36"/>
      <c r="C455" s="37"/>
      <c r="D455" s="235" t="s">
        <v>154</v>
      </c>
      <c r="E455" s="37"/>
      <c r="F455" s="236" t="s">
        <v>701</v>
      </c>
      <c r="G455" s="37"/>
      <c r="H455" s="37"/>
      <c r="I455" s="232"/>
      <c r="J455" s="37"/>
      <c r="K455" s="37"/>
      <c r="L455" s="41"/>
      <c r="M455" s="233"/>
      <c r="N455" s="234"/>
      <c r="O455" s="88"/>
      <c r="P455" s="88"/>
      <c r="Q455" s="88"/>
      <c r="R455" s="88"/>
      <c r="S455" s="88"/>
      <c r="T455" s="89"/>
      <c r="U455" s="35"/>
      <c r="V455" s="35"/>
      <c r="W455" s="35"/>
      <c r="X455" s="35"/>
      <c r="Y455" s="35"/>
      <c r="Z455" s="35"/>
      <c r="AA455" s="35"/>
      <c r="AB455" s="35"/>
      <c r="AC455" s="35"/>
      <c r="AD455" s="35"/>
      <c r="AE455" s="35"/>
      <c r="AT455" s="14" t="s">
        <v>154</v>
      </c>
      <c r="AU455" s="14" t="s">
        <v>86</v>
      </c>
    </row>
    <row r="456" spans="1:65" s="2" customFormat="1" ht="24.15" customHeight="1">
      <c r="A456" s="35"/>
      <c r="B456" s="36"/>
      <c r="C456" s="216" t="s">
        <v>702</v>
      </c>
      <c r="D456" s="216" t="s">
        <v>147</v>
      </c>
      <c r="E456" s="217" t="s">
        <v>703</v>
      </c>
      <c r="F456" s="218" t="s">
        <v>704</v>
      </c>
      <c r="G456" s="219" t="s">
        <v>158</v>
      </c>
      <c r="H456" s="220">
        <v>203.687</v>
      </c>
      <c r="I456" s="221"/>
      <c r="J456" s="222">
        <f>ROUND(I456*H456,2)</f>
        <v>0</v>
      </c>
      <c r="K456" s="223"/>
      <c r="L456" s="41"/>
      <c r="M456" s="224" t="s">
        <v>1</v>
      </c>
      <c r="N456" s="225" t="s">
        <v>41</v>
      </c>
      <c r="O456" s="88"/>
      <c r="P456" s="226">
        <f>O456*H456</f>
        <v>0</v>
      </c>
      <c r="Q456" s="226">
        <v>0.0002</v>
      </c>
      <c r="R456" s="226">
        <f>Q456*H456</f>
        <v>0.04073740000000001</v>
      </c>
      <c r="S456" s="226">
        <v>0</v>
      </c>
      <c r="T456" s="227">
        <f>S456*H456</f>
        <v>0</v>
      </c>
      <c r="U456" s="35"/>
      <c r="V456" s="35"/>
      <c r="W456" s="35"/>
      <c r="X456" s="35"/>
      <c r="Y456" s="35"/>
      <c r="Z456" s="35"/>
      <c r="AA456" s="35"/>
      <c r="AB456" s="35"/>
      <c r="AC456" s="35"/>
      <c r="AD456" s="35"/>
      <c r="AE456" s="35"/>
      <c r="AR456" s="228" t="s">
        <v>228</v>
      </c>
      <c r="AT456" s="228" t="s">
        <v>147</v>
      </c>
      <c r="AU456" s="228" t="s">
        <v>86</v>
      </c>
      <c r="AY456" s="14" t="s">
        <v>145</v>
      </c>
      <c r="BE456" s="229">
        <f>IF(N456="základní",J456,0)</f>
        <v>0</v>
      </c>
      <c r="BF456" s="229">
        <f>IF(N456="snížená",J456,0)</f>
        <v>0</v>
      </c>
      <c r="BG456" s="229">
        <f>IF(N456="zákl. přenesená",J456,0)</f>
        <v>0</v>
      </c>
      <c r="BH456" s="229">
        <f>IF(N456="sníž. přenesená",J456,0)</f>
        <v>0</v>
      </c>
      <c r="BI456" s="229">
        <f>IF(N456="nulová",J456,0)</f>
        <v>0</v>
      </c>
      <c r="BJ456" s="14" t="s">
        <v>84</v>
      </c>
      <c r="BK456" s="229">
        <f>ROUND(I456*H456,2)</f>
        <v>0</v>
      </c>
      <c r="BL456" s="14" t="s">
        <v>228</v>
      </c>
      <c r="BM456" s="228" t="s">
        <v>705</v>
      </c>
    </row>
    <row r="457" spans="1:47" s="2" customFormat="1" ht="12">
      <c r="A457" s="35"/>
      <c r="B457" s="36"/>
      <c r="C457" s="37"/>
      <c r="D457" s="230" t="s">
        <v>153</v>
      </c>
      <c r="E457" s="37"/>
      <c r="F457" s="231" t="s">
        <v>704</v>
      </c>
      <c r="G457" s="37"/>
      <c r="H457" s="37"/>
      <c r="I457" s="232"/>
      <c r="J457" s="37"/>
      <c r="K457" s="37"/>
      <c r="L457" s="41"/>
      <c r="M457" s="233"/>
      <c r="N457" s="234"/>
      <c r="O457" s="88"/>
      <c r="P457" s="88"/>
      <c r="Q457" s="88"/>
      <c r="R457" s="88"/>
      <c r="S457" s="88"/>
      <c r="T457" s="89"/>
      <c r="U457" s="35"/>
      <c r="V457" s="35"/>
      <c r="W457" s="35"/>
      <c r="X457" s="35"/>
      <c r="Y457" s="35"/>
      <c r="Z457" s="35"/>
      <c r="AA457" s="35"/>
      <c r="AB457" s="35"/>
      <c r="AC457" s="35"/>
      <c r="AD457" s="35"/>
      <c r="AE457" s="35"/>
      <c r="AT457" s="14" t="s">
        <v>153</v>
      </c>
      <c r="AU457" s="14" t="s">
        <v>86</v>
      </c>
    </row>
    <row r="458" spans="1:47" s="2" customFormat="1" ht="12">
      <c r="A458" s="35"/>
      <c r="B458" s="36"/>
      <c r="C458" s="37"/>
      <c r="D458" s="235" t="s">
        <v>154</v>
      </c>
      <c r="E458" s="37"/>
      <c r="F458" s="236" t="s">
        <v>706</v>
      </c>
      <c r="G458" s="37"/>
      <c r="H458" s="37"/>
      <c r="I458" s="232"/>
      <c r="J458" s="37"/>
      <c r="K458" s="37"/>
      <c r="L458" s="41"/>
      <c r="M458" s="233"/>
      <c r="N458" s="234"/>
      <c r="O458" s="88"/>
      <c r="P458" s="88"/>
      <c r="Q458" s="88"/>
      <c r="R458" s="88"/>
      <c r="S458" s="88"/>
      <c r="T458" s="89"/>
      <c r="U458" s="35"/>
      <c r="V458" s="35"/>
      <c r="W458" s="35"/>
      <c r="X458" s="35"/>
      <c r="Y458" s="35"/>
      <c r="Z458" s="35"/>
      <c r="AA458" s="35"/>
      <c r="AB458" s="35"/>
      <c r="AC458" s="35"/>
      <c r="AD458" s="35"/>
      <c r="AE458" s="35"/>
      <c r="AT458" s="14" t="s">
        <v>154</v>
      </c>
      <c r="AU458" s="14" t="s">
        <v>86</v>
      </c>
    </row>
    <row r="459" spans="1:65" s="2" customFormat="1" ht="33" customHeight="1">
      <c r="A459" s="35"/>
      <c r="B459" s="36"/>
      <c r="C459" s="216" t="s">
        <v>707</v>
      </c>
      <c r="D459" s="216" t="s">
        <v>147</v>
      </c>
      <c r="E459" s="217" t="s">
        <v>708</v>
      </c>
      <c r="F459" s="218" t="s">
        <v>709</v>
      </c>
      <c r="G459" s="219" t="s">
        <v>158</v>
      </c>
      <c r="H459" s="220">
        <v>203.687</v>
      </c>
      <c r="I459" s="221"/>
      <c r="J459" s="222">
        <f>ROUND(I459*H459,2)</f>
        <v>0</v>
      </c>
      <c r="K459" s="223"/>
      <c r="L459" s="41"/>
      <c r="M459" s="224" t="s">
        <v>1</v>
      </c>
      <c r="N459" s="225" t="s">
        <v>41</v>
      </c>
      <c r="O459" s="88"/>
      <c r="P459" s="226">
        <f>O459*H459</f>
        <v>0</v>
      </c>
      <c r="Q459" s="226">
        <v>0.00026</v>
      </c>
      <c r="R459" s="226">
        <f>Q459*H459</f>
        <v>0.05295862</v>
      </c>
      <c r="S459" s="226">
        <v>0</v>
      </c>
      <c r="T459" s="227">
        <f>S459*H459</f>
        <v>0</v>
      </c>
      <c r="U459" s="35"/>
      <c r="V459" s="35"/>
      <c r="W459" s="35"/>
      <c r="X459" s="35"/>
      <c r="Y459" s="35"/>
      <c r="Z459" s="35"/>
      <c r="AA459" s="35"/>
      <c r="AB459" s="35"/>
      <c r="AC459" s="35"/>
      <c r="AD459" s="35"/>
      <c r="AE459" s="35"/>
      <c r="AR459" s="228" t="s">
        <v>228</v>
      </c>
      <c r="AT459" s="228" t="s">
        <v>147</v>
      </c>
      <c r="AU459" s="228" t="s">
        <v>86</v>
      </c>
      <c r="AY459" s="14" t="s">
        <v>145</v>
      </c>
      <c r="BE459" s="229">
        <f>IF(N459="základní",J459,0)</f>
        <v>0</v>
      </c>
      <c r="BF459" s="229">
        <f>IF(N459="snížená",J459,0)</f>
        <v>0</v>
      </c>
      <c r="BG459" s="229">
        <f>IF(N459="zákl. přenesená",J459,0)</f>
        <v>0</v>
      </c>
      <c r="BH459" s="229">
        <f>IF(N459="sníž. přenesená",J459,0)</f>
        <v>0</v>
      </c>
      <c r="BI459" s="229">
        <f>IF(N459="nulová",J459,0)</f>
        <v>0</v>
      </c>
      <c r="BJ459" s="14" t="s">
        <v>84</v>
      </c>
      <c r="BK459" s="229">
        <f>ROUND(I459*H459,2)</f>
        <v>0</v>
      </c>
      <c r="BL459" s="14" t="s">
        <v>228</v>
      </c>
      <c r="BM459" s="228" t="s">
        <v>710</v>
      </c>
    </row>
    <row r="460" spans="1:47" s="2" customFormat="1" ht="12">
      <c r="A460" s="35"/>
      <c r="B460" s="36"/>
      <c r="C460" s="37"/>
      <c r="D460" s="230" t="s">
        <v>153</v>
      </c>
      <c r="E460" s="37"/>
      <c r="F460" s="231" t="s">
        <v>709</v>
      </c>
      <c r="G460" s="37"/>
      <c r="H460" s="37"/>
      <c r="I460" s="232"/>
      <c r="J460" s="37"/>
      <c r="K460" s="37"/>
      <c r="L460" s="41"/>
      <c r="M460" s="233"/>
      <c r="N460" s="234"/>
      <c r="O460" s="88"/>
      <c r="P460" s="88"/>
      <c r="Q460" s="88"/>
      <c r="R460" s="88"/>
      <c r="S460" s="88"/>
      <c r="T460" s="89"/>
      <c r="U460" s="35"/>
      <c r="V460" s="35"/>
      <c r="W460" s="35"/>
      <c r="X460" s="35"/>
      <c r="Y460" s="35"/>
      <c r="Z460" s="35"/>
      <c r="AA460" s="35"/>
      <c r="AB460" s="35"/>
      <c r="AC460" s="35"/>
      <c r="AD460" s="35"/>
      <c r="AE460" s="35"/>
      <c r="AT460" s="14" t="s">
        <v>153</v>
      </c>
      <c r="AU460" s="14" t="s">
        <v>86</v>
      </c>
    </row>
    <row r="461" spans="1:47" s="2" customFormat="1" ht="12">
      <c r="A461" s="35"/>
      <c r="B461" s="36"/>
      <c r="C461" s="37"/>
      <c r="D461" s="235" t="s">
        <v>154</v>
      </c>
      <c r="E461" s="37"/>
      <c r="F461" s="236" t="s">
        <v>711</v>
      </c>
      <c r="G461" s="37"/>
      <c r="H461" s="37"/>
      <c r="I461" s="232"/>
      <c r="J461" s="37"/>
      <c r="K461" s="37"/>
      <c r="L461" s="41"/>
      <c r="M461" s="233"/>
      <c r="N461" s="234"/>
      <c r="O461" s="88"/>
      <c r="P461" s="88"/>
      <c r="Q461" s="88"/>
      <c r="R461" s="88"/>
      <c r="S461" s="88"/>
      <c r="T461" s="89"/>
      <c r="U461" s="35"/>
      <c r="V461" s="35"/>
      <c r="W461" s="35"/>
      <c r="X461" s="35"/>
      <c r="Y461" s="35"/>
      <c r="Z461" s="35"/>
      <c r="AA461" s="35"/>
      <c r="AB461" s="35"/>
      <c r="AC461" s="35"/>
      <c r="AD461" s="35"/>
      <c r="AE461" s="35"/>
      <c r="AT461" s="14" t="s">
        <v>154</v>
      </c>
      <c r="AU461" s="14" t="s">
        <v>86</v>
      </c>
    </row>
    <row r="462" spans="1:65" s="2" customFormat="1" ht="24.15" customHeight="1">
      <c r="A462" s="35"/>
      <c r="B462" s="36"/>
      <c r="C462" s="216" t="s">
        <v>712</v>
      </c>
      <c r="D462" s="216" t="s">
        <v>147</v>
      </c>
      <c r="E462" s="217" t="s">
        <v>713</v>
      </c>
      <c r="F462" s="218" t="s">
        <v>714</v>
      </c>
      <c r="G462" s="219" t="s">
        <v>158</v>
      </c>
      <c r="H462" s="220">
        <v>0.188</v>
      </c>
      <c r="I462" s="221"/>
      <c r="J462" s="222">
        <f>ROUND(I462*H462,2)</f>
        <v>0</v>
      </c>
      <c r="K462" s="223"/>
      <c r="L462" s="41"/>
      <c r="M462" s="224" t="s">
        <v>1</v>
      </c>
      <c r="N462" s="225" t="s">
        <v>41</v>
      </c>
      <c r="O462" s="88"/>
      <c r="P462" s="226">
        <f>O462*H462</f>
        <v>0</v>
      </c>
      <c r="Q462" s="226">
        <v>0.0038</v>
      </c>
      <c r="R462" s="226">
        <f>Q462*H462</f>
        <v>0.0007144</v>
      </c>
      <c r="S462" s="226">
        <v>0</v>
      </c>
      <c r="T462" s="227">
        <f>S462*H462</f>
        <v>0</v>
      </c>
      <c r="U462" s="35"/>
      <c r="V462" s="35"/>
      <c r="W462" s="35"/>
      <c r="X462" s="35"/>
      <c r="Y462" s="35"/>
      <c r="Z462" s="35"/>
      <c r="AA462" s="35"/>
      <c r="AB462" s="35"/>
      <c r="AC462" s="35"/>
      <c r="AD462" s="35"/>
      <c r="AE462" s="35"/>
      <c r="AR462" s="228" t="s">
        <v>228</v>
      </c>
      <c r="AT462" s="228" t="s">
        <v>147</v>
      </c>
      <c r="AU462" s="228" t="s">
        <v>86</v>
      </c>
      <c r="AY462" s="14" t="s">
        <v>145</v>
      </c>
      <c r="BE462" s="229">
        <f>IF(N462="základní",J462,0)</f>
        <v>0</v>
      </c>
      <c r="BF462" s="229">
        <f>IF(N462="snížená",J462,0)</f>
        <v>0</v>
      </c>
      <c r="BG462" s="229">
        <f>IF(N462="zákl. přenesená",J462,0)</f>
        <v>0</v>
      </c>
      <c r="BH462" s="229">
        <f>IF(N462="sníž. přenesená",J462,0)</f>
        <v>0</v>
      </c>
      <c r="BI462" s="229">
        <f>IF(N462="nulová",J462,0)</f>
        <v>0</v>
      </c>
      <c r="BJ462" s="14" t="s">
        <v>84</v>
      </c>
      <c r="BK462" s="229">
        <f>ROUND(I462*H462,2)</f>
        <v>0</v>
      </c>
      <c r="BL462" s="14" t="s">
        <v>228</v>
      </c>
      <c r="BM462" s="228" t="s">
        <v>715</v>
      </c>
    </row>
    <row r="463" spans="1:47" s="2" customFormat="1" ht="12">
      <c r="A463" s="35"/>
      <c r="B463" s="36"/>
      <c r="C463" s="37"/>
      <c r="D463" s="230" t="s">
        <v>153</v>
      </c>
      <c r="E463" s="37"/>
      <c r="F463" s="231" t="s">
        <v>714</v>
      </c>
      <c r="G463" s="37"/>
      <c r="H463" s="37"/>
      <c r="I463" s="232"/>
      <c r="J463" s="37"/>
      <c r="K463" s="37"/>
      <c r="L463" s="41"/>
      <c r="M463" s="233"/>
      <c r="N463" s="234"/>
      <c r="O463" s="88"/>
      <c r="P463" s="88"/>
      <c r="Q463" s="88"/>
      <c r="R463" s="88"/>
      <c r="S463" s="88"/>
      <c r="T463" s="89"/>
      <c r="U463" s="35"/>
      <c r="V463" s="35"/>
      <c r="W463" s="35"/>
      <c r="X463" s="35"/>
      <c r="Y463" s="35"/>
      <c r="Z463" s="35"/>
      <c r="AA463" s="35"/>
      <c r="AB463" s="35"/>
      <c r="AC463" s="35"/>
      <c r="AD463" s="35"/>
      <c r="AE463" s="35"/>
      <c r="AT463" s="14" t="s">
        <v>153</v>
      </c>
      <c r="AU463" s="14" t="s">
        <v>86</v>
      </c>
    </row>
    <row r="464" spans="1:47" s="2" customFormat="1" ht="12">
      <c r="A464" s="35"/>
      <c r="B464" s="36"/>
      <c r="C464" s="37"/>
      <c r="D464" s="235" t="s">
        <v>154</v>
      </c>
      <c r="E464" s="37"/>
      <c r="F464" s="236" t="s">
        <v>716</v>
      </c>
      <c r="G464" s="37"/>
      <c r="H464" s="37"/>
      <c r="I464" s="232"/>
      <c r="J464" s="37"/>
      <c r="K464" s="37"/>
      <c r="L464" s="41"/>
      <c r="M464" s="233"/>
      <c r="N464" s="234"/>
      <c r="O464" s="88"/>
      <c r="P464" s="88"/>
      <c r="Q464" s="88"/>
      <c r="R464" s="88"/>
      <c r="S464" s="88"/>
      <c r="T464" s="89"/>
      <c r="U464" s="35"/>
      <c r="V464" s="35"/>
      <c r="W464" s="35"/>
      <c r="X464" s="35"/>
      <c r="Y464" s="35"/>
      <c r="Z464" s="35"/>
      <c r="AA464" s="35"/>
      <c r="AB464" s="35"/>
      <c r="AC464" s="35"/>
      <c r="AD464" s="35"/>
      <c r="AE464" s="35"/>
      <c r="AT464" s="14" t="s">
        <v>154</v>
      </c>
      <c r="AU464" s="14" t="s">
        <v>86</v>
      </c>
    </row>
    <row r="465" spans="1:63" s="12" customFormat="1" ht="25.9" customHeight="1">
      <c r="A465" s="12"/>
      <c r="B465" s="200"/>
      <c r="C465" s="201"/>
      <c r="D465" s="202" t="s">
        <v>75</v>
      </c>
      <c r="E465" s="203" t="s">
        <v>353</v>
      </c>
      <c r="F465" s="203" t="s">
        <v>717</v>
      </c>
      <c r="G465" s="201"/>
      <c r="H465" s="201"/>
      <c r="I465" s="204"/>
      <c r="J465" s="205">
        <f>BK465</f>
        <v>0</v>
      </c>
      <c r="K465" s="201"/>
      <c r="L465" s="206"/>
      <c r="M465" s="207"/>
      <c r="N465" s="208"/>
      <c r="O465" s="208"/>
      <c r="P465" s="209">
        <f>P466+P469</f>
        <v>0</v>
      </c>
      <c r="Q465" s="208"/>
      <c r="R465" s="209">
        <f>R466+R469</f>
        <v>0.03846</v>
      </c>
      <c r="S465" s="208"/>
      <c r="T465" s="210">
        <f>T466+T469</f>
        <v>0</v>
      </c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R465" s="211" t="s">
        <v>161</v>
      </c>
      <c r="AT465" s="212" t="s">
        <v>75</v>
      </c>
      <c r="AU465" s="212" t="s">
        <v>76</v>
      </c>
      <c r="AY465" s="211" t="s">
        <v>145</v>
      </c>
      <c r="BK465" s="213">
        <f>BK466+BK469</f>
        <v>0</v>
      </c>
    </row>
    <row r="466" spans="1:63" s="12" customFormat="1" ht="22.8" customHeight="1">
      <c r="A466" s="12"/>
      <c r="B466" s="200"/>
      <c r="C466" s="201"/>
      <c r="D466" s="202" t="s">
        <v>75</v>
      </c>
      <c r="E466" s="214" t="s">
        <v>718</v>
      </c>
      <c r="F466" s="214" t="s">
        <v>719</v>
      </c>
      <c r="G466" s="201"/>
      <c r="H466" s="201"/>
      <c r="I466" s="204"/>
      <c r="J466" s="215">
        <f>BK466</f>
        <v>0</v>
      </c>
      <c r="K466" s="201"/>
      <c r="L466" s="206"/>
      <c r="M466" s="207"/>
      <c r="N466" s="208"/>
      <c r="O466" s="208"/>
      <c r="P466" s="209">
        <f>SUM(P467:P468)</f>
        <v>0</v>
      </c>
      <c r="Q466" s="208"/>
      <c r="R466" s="209">
        <f>SUM(R467:R468)</f>
        <v>0</v>
      </c>
      <c r="S466" s="208"/>
      <c r="T466" s="210">
        <f>SUM(T467:T468)</f>
        <v>0</v>
      </c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R466" s="211" t="s">
        <v>161</v>
      </c>
      <c r="AT466" s="212" t="s">
        <v>75</v>
      </c>
      <c r="AU466" s="212" t="s">
        <v>84</v>
      </c>
      <c r="AY466" s="211" t="s">
        <v>145</v>
      </c>
      <c r="BK466" s="213">
        <f>SUM(BK467:BK468)</f>
        <v>0</v>
      </c>
    </row>
    <row r="467" spans="1:65" s="2" customFormat="1" ht="24.15" customHeight="1">
      <c r="A467" s="35"/>
      <c r="B467" s="36"/>
      <c r="C467" s="216" t="s">
        <v>720</v>
      </c>
      <c r="D467" s="216" t="s">
        <v>147</v>
      </c>
      <c r="E467" s="217" t="s">
        <v>721</v>
      </c>
      <c r="F467" s="218" t="s">
        <v>722</v>
      </c>
      <c r="G467" s="219" t="s">
        <v>186</v>
      </c>
      <c r="H467" s="220">
        <v>1</v>
      </c>
      <c r="I467" s="221"/>
      <c r="J467" s="222">
        <f>ROUND(I467*H467,2)</f>
        <v>0</v>
      </c>
      <c r="K467" s="223"/>
      <c r="L467" s="41"/>
      <c r="M467" s="224" t="s">
        <v>1</v>
      </c>
      <c r="N467" s="225" t="s">
        <v>41</v>
      </c>
      <c r="O467" s="88"/>
      <c r="P467" s="226">
        <f>O467*H467</f>
        <v>0</v>
      </c>
      <c r="Q467" s="226">
        <v>0</v>
      </c>
      <c r="R467" s="226">
        <f>Q467*H467</f>
        <v>0</v>
      </c>
      <c r="S467" s="226">
        <v>0</v>
      </c>
      <c r="T467" s="227">
        <f>S467*H467</f>
        <v>0</v>
      </c>
      <c r="U467" s="35"/>
      <c r="V467" s="35"/>
      <c r="W467" s="35"/>
      <c r="X467" s="35"/>
      <c r="Y467" s="35"/>
      <c r="Z467" s="35"/>
      <c r="AA467" s="35"/>
      <c r="AB467" s="35"/>
      <c r="AC467" s="35"/>
      <c r="AD467" s="35"/>
      <c r="AE467" s="35"/>
      <c r="AR467" s="228" t="s">
        <v>469</v>
      </c>
      <c r="AT467" s="228" t="s">
        <v>147</v>
      </c>
      <c r="AU467" s="228" t="s">
        <v>86</v>
      </c>
      <c r="AY467" s="14" t="s">
        <v>145</v>
      </c>
      <c r="BE467" s="229">
        <f>IF(N467="základní",J467,0)</f>
        <v>0</v>
      </c>
      <c r="BF467" s="229">
        <f>IF(N467="snížená",J467,0)</f>
        <v>0</v>
      </c>
      <c r="BG467" s="229">
        <f>IF(N467="zákl. přenesená",J467,0)</f>
        <v>0</v>
      </c>
      <c r="BH467" s="229">
        <f>IF(N467="sníž. přenesená",J467,0)</f>
        <v>0</v>
      </c>
      <c r="BI467" s="229">
        <f>IF(N467="nulová",J467,0)</f>
        <v>0</v>
      </c>
      <c r="BJ467" s="14" t="s">
        <v>84</v>
      </c>
      <c r="BK467" s="229">
        <f>ROUND(I467*H467,2)</f>
        <v>0</v>
      </c>
      <c r="BL467" s="14" t="s">
        <v>469</v>
      </c>
      <c r="BM467" s="228" t="s">
        <v>723</v>
      </c>
    </row>
    <row r="468" spans="1:47" s="2" customFormat="1" ht="12">
      <c r="A468" s="35"/>
      <c r="B468" s="36"/>
      <c r="C468" s="37"/>
      <c r="D468" s="230" t="s">
        <v>153</v>
      </c>
      <c r="E468" s="37"/>
      <c r="F468" s="231" t="s">
        <v>722</v>
      </c>
      <c r="G468" s="37"/>
      <c r="H468" s="37"/>
      <c r="I468" s="232"/>
      <c r="J468" s="37"/>
      <c r="K468" s="37"/>
      <c r="L468" s="41"/>
      <c r="M468" s="233"/>
      <c r="N468" s="234"/>
      <c r="O468" s="88"/>
      <c r="P468" s="88"/>
      <c r="Q468" s="88"/>
      <c r="R468" s="88"/>
      <c r="S468" s="88"/>
      <c r="T468" s="89"/>
      <c r="U468" s="35"/>
      <c r="V468" s="35"/>
      <c r="W468" s="35"/>
      <c r="X468" s="35"/>
      <c r="Y468" s="35"/>
      <c r="Z468" s="35"/>
      <c r="AA468" s="35"/>
      <c r="AB468" s="35"/>
      <c r="AC468" s="35"/>
      <c r="AD468" s="35"/>
      <c r="AE468" s="35"/>
      <c r="AT468" s="14" t="s">
        <v>153</v>
      </c>
      <c r="AU468" s="14" t="s">
        <v>86</v>
      </c>
    </row>
    <row r="469" spans="1:63" s="12" customFormat="1" ht="22.8" customHeight="1">
      <c r="A469" s="12"/>
      <c r="B469" s="200"/>
      <c r="C469" s="201"/>
      <c r="D469" s="202" t="s">
        <v>75</v>
      </c>
      <c r="E469" s="214" t="s">
        <v>724</v>
      </c>
      <c r="F469" s="214" t="s">
        <v>725</v>
      </c>
      <c r="G469" s="201"/>
      <c r="H469" s="201"/>
      <c r="I469" s="204"/>
      <c r="J469" s="215">
        <f>BK469</f>
        <v>0</v>
      </c>
      <c r="K469" s="201"/>
      <c r="L469" s="206"/>
      <c r="M469" s="207"/>
      <c r="N469" s="208"/>
      <c r="O469" s="208"/>
      <c r="P469" s="209">
        <f>SUM(P470:P479)</f>
        <v>0</v>
      </c>
      <c r="Q469" s="208"/>
      <c r="R469" s="209">
        <f>SUM(R470:R479)</f>
        <v>0.03846</v>
      </c>
      <c r="S469" s="208"/>
      <c r="T469" s="210">
        <f>SUM(T470:T479)</f>
        <v>0</v>
      </c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R469" s="211" t="s">
        <v>161</v>
      </c>
      <c r="AT469" s="212" t="s">
        <v>75</v>
      </c>
      <c r="AU469" s="212" t="s">
        <v>84</v>
      </c>
      <c r="AY469" s="211" t="s">
        <v>145</v>
      </c>
      <c r="BK469" s="213">
        <f>SUM(BK470:BK479)</f>
        <v>0</v>
      </c>
    </row>
    <row r="470" spans="1:65" s="2" customFormat="1" ht="24.15" customHeight="1">
      <c r="A470" s="35"/>
      <c r="B470" s="36"/>
      <c r="C470" s="216" t="s">
        <v>726</v>
      </c>
      <c r="D470" s="216" t="s">
        <v>147</v>
      </c>
      <c r="E470" s="217" t="s">
        <v>727</v>
      </c>
      <c r="F470" s="218" t="s">
        <v>728</v>
      </c>
      <c r="G470" s="219" t="s">
        <v>175</v>
      </c>
      <c r="H470" s="220">
        <v>2</v>
      </c>
      <c r="I470" s="221"/>
      <c r="J470" s="222">
        <f>ROUND(I470*H470,2)</f>
        <v>0</v>
      </c>
      <c r="K470" s="223"/>
      <c r="L470" s="41"/>
      <c r="M470" s="224" t="s">
        <v>1</v>
      </c>
      <c r="N470" s="225" t="s">
        <v>41</v>
      </c>
      <c r="O470" s="88"/>
      <c r="P470" s="226">
        <f>O470*H470</f>
        <v>0</v>
      </c>
      <c r="Q470" s="226">
        <v>0.00205</v>
      </c>
      <c r="R470" s="226">
        <f>Q470*H470</f>
        <v>0.0041</v>
      </c>
      <c r="S470" s="226">
        <v>0</v>
      </c>
      <c r="T470" s="227">
        <f>S470*H470</f>
        <v>0</v>
      </c>
      <c r="U470" s="35"/>
      <c r="V470" s="35"/>
      <c r="W470" s="35"/>
      <c r="X470" s="35"/>
      <c r="Y470" s="35"/>
      <c r="Z470" s="35"/>
      <c r="AA470" s="35"/>
      <c r="AB470" s="35"/>
      <c r="AC470" s="35"/>
      <c r="AD470" s="35"/>
      <c r="AE470" s="35"/>
      <c r="AR470" s="228" t="s">
        <v>228</v>
      </c>
      <c r="AT470" s="228" t="s">
        <v>147</v>
      </c>
      <c r="AU470" s="228" t="s">
        <v>86</v>
      </c>
      <c r="AY470" s="14" t="s">
        <v>145</v>
      </c>
      <c r="BE470" s="229">
        <f>IF(N470="základní",J470,0)</f>
        <v>0</v>
      </c>
      <c r="BF470" s="229">
        <f>IF(N470="snížená",J470,0)</f>
        <v>0</v>
      </c>
      <c r="BG470" s="229">
        <f>IF(N470="zákl. přenesená",J470,0)</f>
        <v>0</v>
      </c>
      <c r="BH470" s="229">
        <f>IF(N470="sníž. přenesená",J470,0)</f>
        <v>0</v>
      </c>
      <c r="BI470" s="229">
        <f>IF(N470="nulová",J470,0)</f>
        <v>0</v>
      </c>
      <c r="BJ470" s="14" t="s">
        <v>84</v>
      </c>
      <c r="BK470" s="229">
        <f>ROUND(I470*H470,2)</f>
        <v>0</v>
      </c>
      <c r="BL470" s="14" t="s">
        <v>228</v>
      </c>
      <c r="BM470" s="228" t="s">
        <v>729</v>
      </c>
    </row>
    <row r="471" spans="1:47" s="2" customFormat="1" ht="12">
      <c r="A471" s="35"/>
      <c r="B471" s="36"/>
      <c r="C471" s="37"/>
      <c r="D471" s="230" t="s">
        <v>153</v>
      </c>
      <c r="E471" s="37"/>
      <c r="F471" s="231" t="s">
        <v>728</v>
      </c>
      <c r="G471" s="37"/>
      <c r="H471" s="37"/>
      <c r="I471" s="232"/>
      <c r="J471" s="37"/>
      <c r="K471" s="37"/>
      <c r="L471" s="41"/>
      <c r="M471" s="233"/>
      <c r="N471" s="234"/>
      <c r="O471" s="88"/>
      <c r="P471" s="88"/>
      <c r="Q471" s="88"/>
      <c r="R471" s="88"/>
      <c r="S471" s="88"/>
      <c r="T471" s="89"/>
      <c r="U471" s="35"/>
      <c r="V471" s="35"/>
      <c r="W471" s="35"/>
      <c r="X471" s="35"/>
      <c r="Y471" s="35"/>
      <c r="Z471" s="35"/>
      <c r="AA471" s="35"/>
      <c r="AB471" s="35"/>
      <c r="AC471" s="35"/>
      <c r="AD471" s="35"/>
      <c r="AE471" s="35"/>
      <c r="AT471" s="14" t="s">
        <v>153</v>
      </c>
      <c r="AU471" s="14" t="s">
        <v>86</v>
      </c>
    </row>
    <row r="472" spans="1:65" s="2" customFormat="1" ht="24.15" customHeight="1">
      <c r="A472" s="35"/>
      <c r="B472" s="36"/>
      <c r="C472" s="216" t="s">
        <v>730</v>
      </c>
      <c r="D472" s="216" t="s">
        <v>147</v>
      </c>
      <c r="E472" s="217" t="s">
        <v>731</v>
      </c>
      <c r="F472" s="218" t="s">
        <v>732</v>
      </c>
      <c r="G472" s="219" t="s">
        <v>175</v>
      </c>
      <c r="H472" s="220">
        <v>4</v>
      </c>
      <c r="I472" s="221"/>
      <c r="J472" s="222">
        <f>ROUND(I472*H472,2)</f>
        <v>0</v>
      </c>
      <c r="K472" s="223"/>
      <c r="L472" s="41"/>
      <c r="M472" s="224" t="s">
        <v>1</v>
      </c>
      <c r="N472" s="225" t="s">
        <v>41</v>
      </c>
      <c r="O472" s="88"/>
      <c r="P472" s="226">
        <f>O472*H472</f>
        <v>0</v>
      </c>
      <c r="Q472" s="226">
        <v>0.00818</v>
      </c>
      <c r="R472" s="226">
        <f>Q472*H472</f>
        <v>0.03272</v>
      </c>
      <c r="S472" s="226">
        <v>0</v>
      </c>
      <c r="T472" s="227">
        <f>S472*H472</f>
        <v>0</v>
      </c>
      <c r="U472" s="35"/>
      <c r="V472" s="35"/>
      <c r="W472" s="35"/>
      <c r="X472" s="35"/>
      <c r="Y472" s="35"/>
      <c r="Z472" s="35"/>
      <c r="AA472" s="35"/>
      <c r="AB472" s="35"/>
      <c r="AC472" s="35"/>
      <c r="AD472" s="35"/>
      <c r="AE472" s="35"/>
      <c r="AR472" s="228" t="s">
        <v>228</v>
      </c>
      <c r="AT472" s="228" t="s">
        <v>147</v>
      </c>
      <c r="AU472" s="228" t="s">
        <v>86</v>
      </c>
      <c r="AY472" s="14" t="s">
        <v>145</v>
      </c>
      <c r="BE472" s="229">
        <f>IF(N472="základní",J472,0)</f>
        <v>0</v>
      </c>
      <c r="BF472" s="229">
        <f>IF(N472="snížená",J472,0)</f>
        <v>0</v>
      </c>
      <c r="BG472" s="229">
        <f>IF(N472="zákl. přenesená",J472,0)</f>
        <v>0</v>
      </c>
      <c r="BH472" s="229">
        <f>IF(N472="sníž. přenesená",J472,0)</f>
        <v>0</v>
      </c>
      <c r="BI472" s="229">
        <f>IF(N472="nulová",J472,0)</f>
        <v>0</v>
      </c>
      <c r="BJ472" s="14" t="s">
        <v>84</v>
      </c>
      <c r="BK472" s="229">
        <f>ROUND(I472*H472,2)</f>
        <v>0</v>
      </c>
      <c r="BL472" s="14" t="s">
        <v>228</v>
      </c>
      <c r="BM472" s="228" t="s">
        <v>733</v>
      </c>
    </row>
    <row r="473" spans="1:47" s="2" customFormat="1" ht="12">
      <c r="A473" s="35"/>
      <c r="B473" s="36"/>
      <c r="C473" s="37"/>
      <c r="D473" s="230" t="s">
        <v>153</v>
      </c>
      <c r="E473" s="37"/>
      <c r="F473" s="231" t="s">
        <v>732</v>
      </c>
      <c r="G473" s="37"/>
      <c r="H473" s="37"/>
      <c r="I473" s="232"/>
      <c r="J473" s="37"/>
      <c r="K473" s="37"/>
      <c r="L473" s="41"/>
      <c r="M473" s="233"/>
      <c r="N473" s="234"/>
      <c r="O473" s="88"/>
      <c r="P473" s="88"/>
      <c r="Q473" s="88"/>
      <c r="R473" s="88"/>
      <c r="S473" s="88"/>
      <c r="T473" s="89"/>
      <c r="U473" s="35"/>
      <c r="V473" s="35"/>
      <c r="W473" s="35"/>
      <c r="X473" s="35"/>
      <c r="Y473" s="35"/>
      <c r="Z473" s="35"/>
      <c r="AA473" s="35"/>
      <c r="AB473" s="35"/>
      <c r="AC473" s="35"/>
      <c r="AD473" s="35"/>
      <c r="AE473" s="35"/>
      <c r="AT473" s="14" t="s">
        <v>153</v>
      </c>
      <c r="AU473" s="14" t="s">
        <v>86</v>
      </c>
    </row>
    <row r="474" spans="1:65" s="2" customFormat="1" ht="33" customHeight="1">
      <c r="A474" s="35"/>
      <c r="B474" s="36"/>
      <c r="C474" s="216" t="s">
        <v>734</v>
      </c>
      <c r="D474" s="216" t="s">
        <v>147</v>
      </c>
      <c r="E474" s="217" t="s">
        <v>735</v>
      </c>
      <c r="F474" s="218" t="s">
        <v>736</v>
      </c>
      <c r="G474" s="219" t="s">
        <v>175</v>
      </c>
      <c r="H474" s="220">
        <v>1</v>
      </c>
      <c r="I474" s="221"/>
      <c r="J474" s="222">
        <f>ROUND(I474*H474,2)</f>
        <v>0</v>
      </c>
      <c r="K474" s="223"/>
      <c r="L474" s="41"/>
      <c r="M474" s="224" t="s">
        <v>1</v>
      </c>
      <c r="N474" s="225" t="s">
        <v>41</v>
      </c>
      <c r="O474" s="88"/>
      <c r="P474" s="226">
        <f>O474*H474</f>
        <v>0</v>
      </c>
      <c r="Q474" s="226">
        <v>0.00164</v>
      </c>
      <c r="R474" s="226">
        <f>Q474*H474</f>
        <v>0.00164</v>
      </c>
      <c r="S474" s="226">
        <v>0</v>
      </c>
      <c r="T474" s="227">
        <f>S474*H474</f>
        <v>0</v>
      </c>
      <c r="U474" s="35"/>
      <c r="V474" s="35"/>
      <c r="W474" s="35"/>
      <c r="X474" s="35"/>
      <c r="Y474" s="35"/>
      <c r="Z474" s="35"/>
      <c r="AA474" s="35"/>
      <c r="AB474" s="35"/>
      <c r="AC474" s="35"/>
      <c r="AD474" s="35"/>
      <c r="AE474" s="35"/>
      <c r="AR474" s="228" t="s">
        <v>228</v>
      </c>
      <c r="AT474" s="228" t="s">
        <v>147</v>
      </c>
      <c r="AU474" s="228" t="s">
        <v>86</v>
      </c>
      <c r="AY474" s="14" t="s">
        <v>145</v>
      </c>
      <c r="BE474" s="229">
        <f>IF(N474="základní",J474,0)</f>
        <v>0</v>
      </c>
      <c r="BF474" s="229">
        <f>IF(N474="snížená",J474,0)</f>
        <v>0</v>
      </c>
      <c r="BG474" s="229">
        <f>IF(N474="zákl. přenesená",J474,0)</f>
        <v>0</v>
      </c>
      <c r="BH474" s="229">
        <f>IF(N474="sníž. přenesená",J474,0)</f>
        <v>0</v>
      </c>
      <c r="BI474" s="229">
        <f>IF(N474="nulová",J474,0)</f>
        <v>0</v>
      </c>
      <c r="BJ474" s="14" t="s">
        <v>84</v>
      </c>
      <c r="BK474" s="229">
        <f>ROUND(I474*H474,2)</f>
        <v>0</v>
      </c>
      <c r="BL474" s="14" t="s">
        <v>228</v>
      </c>
      <c r="BM474" s="228" t="s">
        <v>737</v>
      </c>
    </row>
    <row r="475" spans="1:47" s="2" customFormat="1" ht="12">
      <c r="A475" s="35"/>
      <c r="B475" s="36"/>
      <c r="C475" s="37"/>
      <c r="D475" s="230" t="s">
        <v>153</v>
      </c>
      <c r="E475" s="37"/>
      <c r="F475" s="231" t="s">
        <v>736</v>
      </c>
      <c r="G475" s="37"/>
      <c r="H475" s="37"/>
      <c r="I475" s="232"/>
      <c r="J475" s="37"/>
      <c r="K475" s="37"/>
      <c r="L475" s="41"/>
      <c r="M475" s="233"/>
      <c r="N475" s="234"/>
      <c r="O475" s="88"/>
      <c r="P475" s="88"/>
      <c r="Q475" s="88"/>
      <c r="R475" s="88"/>
      <c r="S475" s="88"/>
      <c r="T475" s="89"/>
      <c r="U475" s="35"/>
      <c r="V475" s="35"/>
      <c r="W475" s="35"/>
      <c r="X475" s="35"/>
      <c r="Y475" s="35"/>
      <c r="Z475" s="35"/>
      <c r="AA475" s="35"/>
      <c r="AB475" s="35"/>
      <c r="AC475" s="35"/>
      <c r="AD475" s="35"/>
      <c r="AE475" s="35"/>
      <c r="AT475" s="14" t="s">
        <v>153</v>
      </c>
      <c r="AU475" s="14" t="s">
        <v>86</v>
      </c>
    </row>
    <row r="476" spans="1:65" s="2" customFormat="1" ht="24.15" customHeight="1">
      <c r="A476" s="35"/>
      <c r="B476" s="36"/>
      <c r="C476" s="216" t="s">
        <v>738</v>
      </c>
      <c r="D476" s="216" t="s">
        <v>147</v>
      </c>
      <c r="E476" s="217" t="s">
        <v>739</v>
      </c>
      <c r="F476" s="218" t="s">
        <v>740</v>
      </c>
      <c r="G476" s="219" t="s">
        <v>186</v>
      </c>
      <c r="H476" s="220">
        <v>1</v>
      </c>
      <c r="I476" s="221"/>
      <c r="J476" s="222">
        <f>ROUND(I476*H476,2)</f>
        <v>0</v>
      </c>
      <c r="K476" s="223"/>
      <c r="L476" s="41"/>
      <c r="M476" s="224" t="s">
        <v>1</v>
      </c>
      <c r="N476" s="225" t="s">
        <v>41</v>
      </c>
      <c r="O476" s="88"/>
      <c r="P476" s="226">
        <f>O476*H476</f>
        <v>0</v>
      </c>
      <c r="Q476" s="226">
        <v>0</v>
      </c>
      <c r="R476" s="226">
        <f>Q476*H476</f>
        <v>0</v>
      </c>
      <c r="S476" s="226">
        <v>0</v>
      </c>
      <c r="T476" s="227">
        <f>S476*H476</f>
        <v>0</v>
      </c>
      <c r="U476" s="35"/>
      <c r="V476" s="35"/>
      <c r="W476" s="35"/>
      <c r="X476" s="35"/>
      <c r="Y476" s="35"/>
      <c r="Z476" s="35"/>
      <c r="AA476" s="35"/>
      <c r="AB476" s="35"/>
      <c r="AC476" s="35"/>
      <c r="AD476" s="35"/>
      <c r="AE476" s="35"/>
      <c r="AR476" s="228" t="s">
        <v>469</v>
      </c>
      <c r="AT476" s="228" t="s">
        <v>147</v>
      </c>
      <c r="AU476" s="228" t="s">
        <v>86</v>
      </c>
      <c r="AY476" s="14" t="s">
        <v>145</v>
      </c>
      <c r="BE476" s="229">
        <f>IF(N476="základní",J476,0)</f>
        <v>0</v>
      </c>
      <c r="BF476" s="229">
        <f>IF(N476="snížená",J476,0)</f>
        <v>0</v>
      </c>
      <c r="BG476" s="229">
        <f>IF(N476="zákl. přenesená",J476,0)</f>
        <v>0</v>
      </c>
      <c r="BH476" s="229">
        <f>IF(N476="sníž. přenesená",J476,0)</f>
        <v>0</v>
      </c>
      <c r="BI476" s="229">
        <f>IF(N476="nulová",J476,0)</f>
        <v>0</v>
      </c>
      <c r="BJ476" s="14" t="s">
        <v>84</v>
      </c>
      <c r="BK476" s="229">
        <f>ROUND(I476*H476,2)</f>
        <v>0</v>
      </c>
      <c r="BL476" s="14" t="s">
        <v>469</v>
      </c>
      <c r="BM476" s="228" t="s">
        <v>741</v>
      </c>
    </row>
    <row r="477" spans="1:47" s="2" customFormat="1" ht="12">
      <c r="A477" s="35"/>
      <c r="B477" s="36"/>
      <c r="C477" s="37"/>
      <c r="D477" s="230" t="s">
        <v>153</v>
      </c>
      <c r="E477" s="37"/>
      <c r="F477" s="231" t="s">
        <v>740</v>
      </c>
      <c r="G477" s="37"/>
      <c r="H477" s="37"/>
      <c r="I477" s="232"/>
      <c r="J477" s="37"/>
      <c r="K477" s="37"/>
      <c r="L477" s="41"/>
      <c r="M477" s="233"/>
      <c r="N477" s="234"/>
      <c r="O477" s="88"/>
      <c r="P477" s="88"/>
      <c r="Q477" s="88"/>
      <c r="R477" s="88"/>
      <c r="S477" s="88"/>
      <c r="T477" s="89"/>
      <c r="U477" s="35"/>
      <c r="V477" s="35"/>
      <c r="W477" s="35"/>
      <c r="X477" s="35"/>
      <c r="Y477" s="35"/>
      <c r="Z477" s="35"/>
      <c r="AA477" s="35"/>
      <c r="AB477" s="35"/>
      <c r="AC477" s="35"/>
      <c r="AD477" s="35"/>
      <c r="AE477" s="35"/>
      <c r="AT477" s="14" t="s">
        <v>153</v>
      </c>
      <c r="AU477" s="14" t="s">
        <v>86</v>
      </c>
    </row>
    <row r="478" spans="1:65" s="2" customFormat="1" ht="24.15" customHeight="1">
      <c r="A478" s="35"/>
      <c r="B478" s="36"/>
      <c r="C478" s="216" t="s">
        <v>742</v>
      </c>
      <c r="D478" s="216" t="s">
        <v>147</v>
      </c>
      <c r="E478" s="217" t="s">
        <v>743</v>
      </c>
      <c r="F478" s="218" t="s">
        <v>744</v>
      </c>
      <c r="G478" s="219" t="s">
        <v>175</v>
      </c>
      <c r="H478" s="220">
        <v>1</v>
      </c>
      <c r="I478" s="221"/>
      <c r="J478" s="222">
        <f>ROUND(I478*H478,2)</f>
        <v>0</v>
      </c>
      <c r="K478" s="223"/>
      <c r="L478" s="41"/>
      <c r="M478" s="224" t="s">
        <v>1</v>
      </c>
      <c r="N478" s="225" t="s">
        <v>41</v>
      </c>
      <c r="O478" s="88"/>
      <c r="P478" s="226">
        <f>O478*H478</f>
        <v>0</v>
      </c>
      <c r="Q478" s="226">
        <v>0</v>
      </c>
      <c r="R478" s="226">
        <f>Q478*H478</f>
        <v>0</v>
      </c>
      <c r="S478" s="226">
        <v>0</v>
      </c>
      <c r="T478" s="227">
        <f>S478*H478</f>
        <v>0</v>
      </c>
      <c r="U478" s="35"/>
      <c r="V478" s="35"/>
      <c r="W478" s="35"/>
      <c r="X478" s="35"/>
      <c r="Y478" s="35"/>
      <c r="Z478" s="35"/>
      <c r="AA478" s="35"/>
      <c r="AB478" s="35"/>
      <c r="AC478" s="35"/>
      <c r="AD478" s="35"/>
      <c r="AE478" s="35"/>
      <c r="AR478" s="228" t="s">
        <v>469</v>
      </c>
      <c r="AT478" s="228" t="s">
        <v>147</v>
      </c>
      <c r="AU478" s="228" t="s">
        <v>86</v>
      </c>
      <c r="AY478" s="14" t="s">
        <v>145</v>
      </c>
      <c r="BE478" s="229">
        <f>IF(N478="základní",J478,0)</f>
        <v>0</v>
      </c>
      <c r="BF478" s="229">
        <f>IF(N478="snížená",J478,0)</f>
        <v>0</v>
      </c>
      <c r="BG478" s="229">
        <f>IF(N478="zákl. přenesená",J478,0)</f>
        <v>0</v>
      </c>
      <c r="BH478" s="229">
        <f>IF(N478="sníž. přenesená",J478,0)</f>
        <v>0</v>
      </c>
      <c r="BI478" s="229">
        <f>IF(N478="nulová",J478,0)</f>
        <v>0</v>
      </c>
      <c r="BJ478" s="14" t="s">
        <v>84</v>
      </c>
      <c r="BK478" s="229">
        <f>ROUND(I478*H478,2)</f>
        <v>0</v>
      </c>
      <c r="BL478" s="14" t="s">
        <v>469</v>
      </c>
      <c r="BM478" s="228" t="s">
        <v>745</v>
      </c>
    </row>
    <row r="479" spans="1:47" s="2" customFormat="1" ht="12">
      <c r="A479" s="35"/>
      <c r="B479" s="36"/>
      <c r="C479" s="37"/>
      <c r="D479" s="230" t="s">
        <v>153</v>
      </c>
      <c r="E479" s="37"/>
      <c r="F479" s="231" t="s">
        <v>744</v>
      </c>
      <c r="G479" s="37"/>
      <c r="H479" s="37"/>
      <c r="I479" s="232"/>
      <c r="J479" s="37"/>
      <c r="K479" s="37"/>
      <c r="L479" s="41"/>
      <c r="M479" s="249"/>
      <c r="N479" s="250"/>
      <c r="O479" s="251"/>
      <c r="P479" s="251"/>
      <c r="Q479" s="251"/>
      <c r="R479" s="251"/>
      <c r="S479" s="251"/>
      <c r="T479" s="252"/>
      <c r="U479" s="35"/>
      <c r="V479" s="35"/>
      <c r="W479" s="35"/>
      <c r="X479" s="35"/>
      <c r="Y479" s="35"/>
      <c r="Z479" s="35"/>
      <c r="AA479" s="35"/>
      <c r="AB479" s="35"/>
      <c r="AC479" s="35"/>
      <c r="AD479" s="35"/>
      <c r="AE479" s="35"/>
      <c r="AT479" s="14" t="s">
        <v>153</v>
      </c>
      <c r="AU479" s="14" t="s">
        <v>86</v>
      </c>
    </row>
    <row r="480" spans="1:31" s="2" customFormat="1" ht="6.95" customHeight="1">
      <c r="A480" s="35"/>
      <c r="B480" s="63"/>
      <c r="C480" s="64"/>
      <c r="D480" s="64"/>
      <c r="E480" s="64"/>
      <c r="F480" s="64"/>
      <c r="G480" s="64"/>
      <c r="H480" s="64"/>
      <c r="I480" s="64"/>
      <c r="J480" s="64"/>
      <c r="K480" s="64"/>
      <c r="L480" s="41"/>
      <c r="M480" s="35"/>
      <c r="O480" s="35"/>
      <c r="P480" s="35"/>
      <c r="Q480" s="35"/>
      <c r="R480" s="35"/>
      <c r="S480" s="35"/>
      <c r="T480" s="35"/>
      <c r="U480" s="35"/>
      <c r="V480" s="35"/>
      <c r="W480" s="35"/>
      <c r="X480" s="35"/>
      <c r="Y480" s="35"/>
      <c r="Z480" s="35"/>
      <c r="AA480" s="35"/>
      <c r="AB480" s="35"/>
      <c r="AC480" s="35"/>
      <c r="AD480" s="35"/>
      <c r="AE480" s="35"/>
    </row>
  </sheetData>
  <sheetProtection password="CC35" sheet="1" objects="1" scenarios="1" formatColumns="0" formatRows="0" autoFilter="0"/>
  <autoFilter ref="C135:K479"/>
  <mergeCells count="9">
    <mergeCell ref="E7:H7"/>
    <mergeCell ref="E9:H9"/>
    <mergeCell ref="E18:H18"/>
    <mergeCell ref="E27:H27"/>
    <mergeCell ref="E85:H85"/>
    <mergeCell ref="E87:H87"/>
    <mergeCell ref="E126:H126"/>
    <mergeCell ref="E128:H128"/>
    <mergeCell ref="L2:V2"/>
  </mergeCells>
  <hyperlinks>
    <hyperlink ref="F141" r:id="rId1" display="https://podminky.urs.cz/item/CS_URS_2023_01/273322611"/>
    <hyperlink ref="F144" r:id="rId2" display="https://podminky.urs.cz/item/CS_URS_2023_01/273351121"/>
    <hyperlink ref="F147" r:id="rId3" display="https://podminky.urs.cz/item/CS_URS_2023_01/273351122"/>
    <hyperlink ref="F150" r:id="rId4" display="https://podminky.urs.cz/item/CS_URS_2023_01/273362021"/>
    <hyperlink ref="F154" r:id="rId5" display="https://podminky.urs.cz/item/CS_URS_2023_01/340235212"/>
    <hyperlink ref="F157" r:id="rId6" display="https://podminky.urs.cz/item/CS_URS_2023_01/340236212"/>
    <hyperlink ref="F163" r:id="rId7" display="https://podminky.urs.cz/item/CS_URS_2023_01/611325421"/>
    <hyperlink ref="F166" r:id="rId8" display="https://podminky.urs.cz/item/CS_URS_2023_01/612325221"/>
    <hyperlink ref="F169" r:id="rId9" display="https://podminky.urs.cz/item/CS_URS_2023_01/612325222"/>
    <hyperlink ref="F174" r:id="rId10" display="https://podminky.urs.cz/item/CS_URS_2023_01/612325421"/>
    <hyperlink ref="F177" r:id="rId11" display="https://podminky.urs.cz/item/CS_URS_2023_01/622525102"/>
    <hyperlink ref="F181" r:id="rId12" display="https://podminky.urs.cz/item/CS_URS_2023_01/949101111"/>
    <hyperlink ref="F184" r:id="rId13" display="https://podminky.urs.cz/item/CS_URS_2023_01/952901111"/>
    <hyperlink ref="F191" r:id="rId14" display="https://podminky.urs.cz/item/CS_URS_2023_01/953961111"/>
    <hyperlink ref="F196" r:id="rId15" display="https://podminky.urs.cz/item/CS_URS_2023_01/953965112"/>
    <hyperlink ref="F199" r:id="rId16" display="https://podminky.urs.cz/item/CS_URS_2023_01/971033331"/>
    <hyperlink ref="F202" r:id="rId17" display="https://podminky.urs.cz/item/CS_URS_2023_01/971033441"/>
    <hyperlink ref="F205" r:id="rId18" display="https://podminky.urs.cz/item/CS_URS_2023_01/977151111"/>
    <hyperlink ref="F208" r:id="rId19" display="https://podminky.urs.cz/item/CS_URS_2023_01/977151123"/>
    <hyperlink ref="F211" r:id="rId20" display="https://podminky.urs.cz/item/CS_URS_2023_01/978011111"/>
    <hyperlink ref="F214" r:id="rId21" display="https://podminky.urs.cz/item/CS_URS_2023_01/978013111"/>
    <hyperlink ref="F217" r:id="rId22" display="https://podminky.urs.cz/item/CS_URS_2023_01/978035127"/>
    <hyperlink ref="F221" r:id="rId23" display="https://podminky.urs.cz/item/CS_URS_2023_01/997013217"/>
    <hyperlink ref="F224" r:id="rId24" display="https://podminky.urs.cz/item/CS_URS_2023_01/997013219"/>
    <hyperlink ref="F227" r:id="rId25" display="https://podminky.urs.cz/item/CS_URS_2023_01/997013501"/>
    <hyperlink ref="F230" r:id="rId26" display="https://podminky.urs.cz/item/CS_URS_2023_01/997013509"/>
    <hyperlink ref="F233" r:id="rId27" display="https://podminky.urs.cz/item/CS_URS_2023_01/997013871"/>
    <hyperlink ref="F237" r:id="rId28" display="https://podminky.urs.cz/item/CS_URS_2023_01/998018003"/>
    <hyperlink ref="F240" r:id="rId29" display="https://podminky.urs.cz/item/CS_URS_2023_01/998018011"/>
    <hyperlink ref="F245" r:id="rId30" display="https://podminky.urs.cz/item/CS_URS_2023_01/712990812"/>
    <hyperlink ref="F250" r:id="rId31" display="https://podminky.urs.cz/item/CS_URS_2023_01/712361801"/>
    <hyperlink ref="F253" r:id="rId32" display="https://podminky.urs.cz/item/CS_URS_2023_01/712392171"/>
    <hyperlink ref="F256" r:id="rId33" display="https://podminky.urs.cz/item/CS_URS_2023_01/712363001"/>
    <hyperlink ref="F261" r:id="rId34" display="https://podminky.urs.cz/item/CS_URS_2023_01/712300931"/>
    <hyperlink ref="F264" r:id="rId35" display="https://podminky.urs.cz/item/CS_URS_2023_01/712399097"/>
    <hyperlink ref="F267" r:id="rId36" display="https://podminky.urs.cz/item/CS_URS_2023_01/712392172"/>
    <hyperlink ref="F270" r:id="rId37" display="https://podminky.urs.cz/item/CS_URS_2023_01/712771201"/>
    <hyperlink ref="F273" r:id="rId38" display="https://podminky.urs.cz/item/CS_URS_2023_01/998712104"/>
    <hyperlink ref="F276" r:id="rId39" display="https://podminky.urs.cz/item/CS_URS_2023_01/998712181"/>
    <hyperlink ref="F280" r:id="rId40" display="https://podminky.urs.cz/item/CS_URS_2023_01/762081410"/>
    <hyperlink ref="F285" r:id="rId41" display="https://podminky.urs.cz/item/CS_URS_2023_01/762412501"/>
    <hyperlink ref="F290" r:id="rId42" display="https://podminky.urs.cz/item/CS_URS_2023_01/762431230"/>
    <hyperlink ref="F297" r:id="rId43" display="https://podminky.urs.cz/item/CS_URS_2023_01/762439001"/>
    <hyperlink ref="F302" r:id="rId44" display="https://podminky.urs.cz/item/CS_URS_2023_01/762495000"/>
    <hyperlink ref="F305" r:id="rId45" display="https://podminky.urs.cz/item/CS_URS_2023_01/998762104"/>
    <hyperlink ref="F308" r:id="rId46" display="https://podminky.urs.cz/item/CS_URS_2023_01/998762181"/>
    <hyperlink ref="F312" r:id="rId47" display="https://podminky.urs.cz/item/CS_URS_2023_01/763112971"/>
    <hyperlink ref="F319" r:id="rId48" display="https://podminky.urs.cz/item/CS_URS_2023_01/763131751"/>
    <hyperlink ref="F324" r:id="rId49" display="https://podminky.urs.cz/item/CS_URS_2023_01/763131761"/>
    <hyperlink ref="F327" r:id="rId50" display="https://podminky.urs.cz/item/CS_URS_2023_01/763131821"/>
    <hyperlink ref="F330" r:id="rId51" display="https://podminky.urs.cz/item/CS_URS_2023_01/763132971"/>
    <hyperlink ref="F333" r:id="rId52" display="https://podminky.urs.cz/item/CS_URS_2023_01/763181311"/>
    <hyperlink ref="F338" r:id="rId53" display="https://podminky.urs.cz/item/CS_URS_2023_01/763181811"/>
    <hyperlink ref="F341" r:id="rId54" display="https://podminky.urs.cz/item/CS_URS_2023_01/998763303"/>
    <hyperlink ref="F344" r:id="rId55" display="https://podminky.urs.cz/item/CS_URS_2023_01/998763381"/>
    <hyperlink ref="F348" r:id="rId56" display="https://podminky.urs.cz/item/CS_URS_2023_01/764000901"/>
    <hyperlink ref="F353" r:id="rId57" display="https://podminky.urs.cz/item/CS_URS_2023_01/998764104"/>
    <hyperlink ref="F356" r:id="rId58" display="https://podminky.urs.cz/item/CS_URS_2023_01/998764181"/>
    <hyperlink ref="F360" r:id="rId59" display="https://podminky.urs.cz/item/CS_URS_2023_01/766660001"/>
    <hyperlink ref="F365" r:id="rId60" display="https://podminky.urs.cz/item/CS_URS_2023_01/998766103"/>
    <hyperlink ref="F368" r:id="rId61" display="https://podminky.urs.cz/item/CS_URS_2023_01/998766181"/>
    <hyperlink ref="F372" r:id="rId62" display="https://podminky.urs.cz/item/CS_URS_2023_01/767541113"/>
    <hyperlink ref="F375" r:id="rId63" display="https://podminky.urs.cz/item/CS_URS_2023_01/767541116"/>
    <hyperlink ref="F378" r:id="rId64" display="https://podminky.urs.cz/item/CS_URS_2023_01/767541181"/>
    <hyperlink ref="F381" r:id="rId65" display="https://podminky.urs.cz/item/CS_URS_2023_01/767541411"/>
    <hyperlink ref="F386" r:id="rId66" display="https://podminky.urs.cz/item/CS_URS_2023_01/767541411"/>
    <hyperlink ref="F393" r:id="rId67" display="https://podminky.urs.cz/item/CS_URS_2023_01/767541782"/>
    <hyperlink ref="F396" r:id="rId68" display="https://podminky.urs.cz/item/CS_URS_2023_01/767896110"/>
    <hyperlink ref="F401" r:id="rId69" display="https://podminky.urs.cz/item/CS_URS_2023_01/767996801"/>
    <hyperlink ref="F404" r:id="rId70" display="https://podminky.urs.cz/item/CS_URS_2023_01/998767204"/>
    <hyperlink ref="F408" r:id="rId71" display="https://podminky.urs.cz/item/CS_URS_2023_01/776410811"/>
    <hyperlink ref="F411" r:id="rId72" display="https://podminky.urs.cz/item/CS_URS_2023_01/776411111"/>
    <hyperlink ref="F416" r:id="rId73" display="https://podminky.urs.cz/item/CS_URS_2023_01/776431111"/>
    <hyperlink ref="F421" r:id="rId74" display="https://podminky.urs.cz/item/CS_URS_2023_01/776991141"/>
    <hyperlink ref="F424" r:id="rId75" display="https://podminky.urs.cz/item/CS_URS_2023_01/998776101"/>
    <hyperlink ref="F427" r:id="rId76" display="https://podminky.urs.cz/item/CS_URS_2023_01/998776181"/>
    <hyperlink ref="F439" r:id="rId77" display="https://podminky.urs.cz/item/CS_URS_2023_01/783214101"/>
    <hyperlink ref="F442" r:id="rId78" display="https://podminky.urs.cz/item/CS_URS_2023_01/783217101"/>
    <hyperlink ref="F445" r:id="rId79" display="https://podminky.urs.cz/item/CS_URS_2023_01/783314203"/>
    <hyperlink ref="F448" r:id="rId80" display="https://podminky.urs.cz/item/CS_URS_2023_01/783317101"/>
    <hyperlink ref="F452" r:id="rId81" display="https://podminky.urs.cz/item/CS_URS_2023_01/784111001"/>
    <hyperlink ref="F455" r:id="rId82" display="https://podminky.urs.cz/item/CS_URS_2023_01/784111011"/>
    <hyperlink ref="F458" r:id="rId83" display="https://podminky.urs.cz/item/CS_URS_2023_01/784181101"/>
    <hyperlink ref="F461" r:id="rId84" display="https://podminky.urs.cz/item/CS_URS_2023_01/784211101"/>
    <hyperlink ref="F464" r:id="rId85" display="https://podminky.urs.cz/item/CS_URS_2023_01/78466160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8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89</v>
      </c>
    </row>
    <row r="3" spans="2:46" s="1" customFormat="1" ht="6.95" customHeight="1" hidden="1">
      <c r="B3" s="133"/>
      <c r="C3" s="134"/>
      <c r="D3" s="134"/>
      <c r="E3" s="134"/>
      <c r="F3" s="134"/>
      <c r="G3" s="134"/>
      <c r="H3" s="134"/>
      <c r="I3" s="134"/>
      <c r="J3" s="134"/>
      <c r="K3" s="134"/>
      <c r="L3" s="17"/>
      <c r="AT3" s="14" t="s">
        <v>86</v>
      </c>
    </row>
    <row r="4" spans="2:46" s="1" customFormat="1" ht="24.95" customHeight="1" hidden="1">
      <c r="B4" s="17"/>
      <c r="D4" s="135" t="s">
        <v>102</v>
      </c>
      <c r="L4" s="17"/>
      <c r="M4" s="136" t="s">
        <v>10</v>
      </c>
      <c r="AT4" s="14" t="s">
        <v>4</v>
      </c>
    </row>
    <row r="5" spans="2:12" s="1" customFormat="1" ht="6.95" customHeight="1" hidden="1">
      <c r="B5" s="17"/>
      <c r="L5" s="17"/>
    </row>
    <row r="6" spans="2:12" s="1" customFormat="1" ht="12" customHeight="1" hidden="1">
      <c r="B6" s="17"/>
      <c r="D6" s="137" t="s">
        <v>16</v>
      </c>
      <c r="L6" s="17"/>
    </row>
    <row r="7" spans="2:12" s="1" customFormat="1" ht="26.25" customHeight="1" hidden="1">
      <c r="B7" s="17"/>
      <c r="E7" s="138" t="str">
        <f>'Rekapitulace stavby'!K6</f>
        <v>Nový magistrát - modernizace systému chlazení a souvisejících profesí</v>
      </c>
      <c r="F7" s="137"/>
      <c r="G7" s="137"/>
      <c r="H7" s="137"/>
      <c r="L7" s="17"/>
    </row>
    <row r="8" spans="1:31" s="2" customFormat="1" ht="12" customHeight="1" hidden="1">
      <c r="A8" s="35"/>
      <c r="B8" s="41"/>
      <c r="C8" s="35"/>
      <c r="D8" s="137" t="s">
        <v>103</v>
      </c>
      <c r="E8" s="35"/>
      <c r="F8" s="35"/>
      <c r="G8" s="35"/>
      <c r="H8" s="35"/>
      <c r="I8" s="35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 hidden="1">
      <c r="A9" s="35"/>
      <c r="B9" s="41"/>
      <c r="C9" s="35"/>
      <c r="D9" s="35"/>
      <c r="E9" s="139" t="s">
        <v>746</v>
      </c>
      <c r="F9" s="35"/>
      <c r="G9" s="35"/>
      <c r="H9" s="35"/>
      <c r="I9" s="35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hidden="1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 hidden="1">
      <c r="A11" s="35"/>
      <c r="B11" s="41"/>
      <c r="C11" s="35"/>
      <c r="D11" s="137" t="s">
        <v>18</v>
      </c>
      <c r="E11" s="35"/>
      <c r="F11" s="140" t="s">
        <v>1</v>
      </c>
      <c r="G11" s="35"/>
      <c r="H11" s="35"/>
      <c r="I11" s="137" t="s">
        <v>19</v>
      </c>
      <c r="J11" s="140" t="s">
        <v>1</v>
      </c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 hidden="1">
      <c r="A12" s="35"/>
      <c r="B12" s="41"/>
      <c r="C12" s="35"/>
      <c r="D12" s="137" t="s">
        <v>20</v>
      </c>
      <c r="E12" s="35"/>
      <c r="F12" s="140" t="s">
        <v>21</v>
      </c>
      <c r="G12" s="35"/>
      <c r="H12" s="35"/>
      <c r="I12" s="137" t="s">
        <v>22</v>
      </c>
      <c r="J12" s="141" t="str">
        <f>'Rekapitulace stavby'!AN8</f>
        <v>18. 5. 2024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 hidden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 hidden="1">
      <c r="A14" s="35"/>
      <c r="B14" s="41"/>
      <c r="C14" s="35"/>
      <c r="D14" s="137" t="s">
        <v>24</v>
      </c>
      <c r="E14" s="35"/>
      <c r="F14" s="35"/>
      <c r="G14" s="35"/>
      <c r="H14" s="35"/>
      <c r="I14" s="137" t="s">
        <v>25</v>
      </c>
      <c r="J14" s="140" t="s">
        <v>1</v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 hidden="1">
      <c r="A15" s="35"/>
      <c r="B15" s="41"/>
      <c r="C15" s="35"/>
      <c r="D15" s="35"/>
      <c r="E15" s="140" t="s">
        <v>26</v>
      </c>
      <c r="F15" s="35"/>
      <c r="G15" s="35"/>
      <c r="H15" s="35"/>
      <c r="I15" s="137" t="s">
        <v>27</v>
      </c>
      <c r="J15" s="140" t="s">
        <v>1</v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 hidden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 hidden="1">
      <c r="A17" s="35"/>
      <c r="B17" s="41"/>
      <c r="C17" s="35"/>
      <c r="D17" s="137" t="s">
        <v>28</v>
      </c>
      <c r="E17" s="35"/>
      <c r="F17" s="35"/>
      <c r="G17" s="35"/>
      <c r="H17" s="35"/>
      <c r="I17" s="137" t="s">
        <v>25</v>
      </c>
      <c r="J17" s="30" t="str">
        <f>'Rekapitulace stavby'!AN13</f>
        <v>Vyplň údaj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 hidden="1">
      <c r="A18" s="35"/>
      <c r="B18" s="41"/>
      <c r="C18" s="35"/>
      <c r="D18" s="35"/>
      <c r="E18" s="30" t="str">
        <f>'Rekapitulace stavby'!E14</f>
        <v>Vyplň údaj</v>
      </c>
      <c r="F18" s="140"/>
      <c r="G18" s="140"/>
      <c r="H18" s="140"/>
      <c r="I18" s="137" t="s">
        <v>27</v>
      </c>
      <c r="J18" s="30" t="str">
        <f>'Rekapitulace stavby'!AN14</f>
        <v>Vyplň údaj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 hidden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 hidden="1">
      <c r="A20" s="35"/>
      <c r="B20" s="41"/>
      <c r="C20" s="35"/>
      <c r="D20" s="137" t="s">
        <v>30</v>
      </c>
      <c r="E20" s="35"/>
      <c r="F20" s="35"/>
      <c r="G20" s="35"/>
      <c r="H20" s="35"/>
      <c r="I20" s="137" t="s">
        <v>25</v>
      </c>
      <c r="J20" s="140" t="s">
        <v>1</v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 hidden="1">
      <c r="A21" s="35"/>
      <c r="B21" s="41"/>
      <c r="C21" s="35"/>
      <c r="D21" s="35"/>
      <c r="E21" s="140" t="s">
        <v>31</v>
      </c>
      <c r="F21" s="35"/>
      <c r="G21" s="35"/>
      <c r="H21" s="35"/>
      <c r="I21" s="137" t="s">
        <v>27</v>
      </c>
      <c r="J21" s="140" t="s">
        <v>1</v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 hidden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 hidden="1">
      <c r="A23" s="35"/>
      <c r="B23" s="41"/>
      <c r="C23" s="35"/>
      <c r="D23" s="137" t="s">
        <v>33</v>
      </c>
      <c r="E23" s="35"/>
      <c r="F23" s="35"/>
      <c r="G23" s="35"/>
      <c r="H23" s="35"/>
      <c r="I23" s="137" t="s">
        <v>25</v>
      </c>
      <c r="J23" s="140" t="s">
        <v>1</v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 hidden="1">
      <c r="A24" s="35"/>
      <c r="B24" s="41"/>
      <c r="C24" s="35"/>
      <c r="D24" s="35"/>
      <c r="E24" s="140" t="s">
        <v>34</v>
      </c>
      <c r="F24" s="35"/>
      <c r="G24" s="35"/>
      <c r="H24" s="35"/>
      <c r="I24" s="137" t="s">
        <v>27</v>
      </c>
      <c r="J24" s="140" t="s">
        <v>1</v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 hidden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 hidden="1">
      <c r="A26" s="35"/>
      <c r="B26" s="41"/>
      <c r="C26" s="35"/>
      <c r="D26" s="137" t="s">
        <v>35</v>
      </c>
      <c r="E26" s="35"/>
      <c r="F26" s="35"/>
      <c r="G26" s="35"/>
      <c r="H26" s="35"/>
      <c r="I26" s="35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 hidden="1">
      <c r="A27" s="142"/>
      <c r="B27" s="143"/>
      <c r="C27" s="142"/>
      <c r="D27" s="142"/>
      <c r="E27" s="144" t="s">
        <v>1</v>
      </c>
      <c r="F27" s="144"/>
      <c r="G27" s="144"/>
      <c r="H27" s="144"/>
      <c r="I27" s="142"/>
      <c r="J27" s="142"/>
      <c r="K27" s="142"/>
      <c r="L27" s="145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</row>
    <row r="28" spans="1:31" s="2" customFormat="1" ht="6.95" customHeight="1" hidden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 hidden="1">
      <c r="A29" s="35"/>
      <c r="B29" s="41"/>
      <c r="C29" s="35"/>
      <c r="D29" s="146"/>
      <c r="E29" s="146"/>
      <c r="F29" s="146"/>
      <c r="G29" s="146"/>
      <c r="H29" s="146"/>
      <c r="I29" s="146"/>
      <c r="J29" s="146"/>
      <c r="K29" s="146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4" customHeight="1" hidden="1">
      <c r="A30" s="35"/>
      <c r="B30" s="41"/>
      <c r="C30" s="35"/>
      <c r="D30" s="147" t="s">
        <v>36</v>
      </c>
      <c r="E30" s="35"/>
      <c r="F30" s="35"/>
      <c r="G30" s="35"/>
      <c r="H30" s="35"/>
      <c r="I30" s="35"/>
      <c r="J30" s="148">
        <f>ROUND(J118,2)</f>
        <v>0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 hidden="1">
      <c r="A31" s="35"/>
      <c r="B31" s="41"/>
      <c r="C31" s="35"/>
      <c r="D31" s="146"/>
      <c r="E31" s="146"/>
      <c r="F31" s="146"/>
      <c r="G31" s="146"/>
      <c r="H31" s="146"/>
      <c r="I31" s="146"/>
      <c r="J31" s="146"/>
      <c r="K31" s="146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 hidden="1">
      <c r="A32" s="35"/>
      <c r="B32" s="41"/>
      <c r="C32" s="35"/>
      <c r="D32" s="35"/>
      <c r="E32" s="35"/>
      <c r="F32" s="149" t="s">
        <v>38</v>
      </c>
      <c r="G32" s="35"/>
      <c r="H32" s="35"/>
      <c r="I32" s="149" t="s">
        <v>37</v>
      </c>
      <c r="J32" s="149" t="s">
        <v>39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 hidden="1">
      <c r="A33" s="35"/>
      <c r="B33" s="41"/>
      <c r="C33" s="35"/>
      <c r="D33" s="150" t="s">
        <v>40</v>
      </c>
      <c r="E33" s="137" t="s">
        <v>41</v>
      </c>
      <c r="F33" s="151">
        <f>ROUND((SUM(BE118:BE184)),2)</f>
        <v>0</v>
      </c>
      <c r="G33" s="35"/>
      <c r="H33" s="35"/>
      <c r="I33" s="152">
        <v>0.21</v>
      </c>
      <c r="J33" s="151">
        <f>ROUND(((SUM(BE118:BE184))*I33),2)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 hidden="1">
      <c r="A34" s="35"/>
      <c r="B34" s="41"/>
      <c r="C34" s="35"/>
      <c r="D34" s="35"/>
      <c r="E34" s="137" t="s">
        <v>42</v>
      </c>
      <c r="F34" s="151">
        <f>ROUND((SUM(BF118:BF184)),2)</f>
        <v>0</v>
      </c>
      <c r="G34" s="35"/>
      <c r="H34" s="35"/>
      <c r="I34" s="152">
        <v>0.12</v>
      </c>
      <c r="J34" s="151">
        <f>ROUND(((SUM(BF118:BF184))*I34),2)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1"/>
      <c r="C35" s="35"/>
      <c r="D35" s="35"/>
      <c r="E35" s="137" t="s">
        <v>43</v>
      </c>
      <c r="F35" s="151">
        <f>ROUND((SUM(BG118:BG184)),2)</f>
        <v>0</v>
      </c>
      <c r="G35" s="35"/>
      <c r="H35" s="35"/>
      <c r="I35" s="152">
        <v>0.21</v>
      </c>
      <c r="J35" s="151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41"/>
      <c r="C36" s="35"/>
      <c r="D36" s="35"/>
      <c r="E36" s="137" t="s">
        <v>44</v>
      </c>
      <c r="F36" s="151">
        <f>ROUND((SUM(BH118:BH184)),2)</f>
        <v>0</v>
      </c>
      <c r="G36" s="35"/>
      <c r="H36" s="35"/>
      <c r="I36" s="152">
        <v>0.12</v>
      </c>
      <c r="J36" s="151">
        <f>0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1"/>
      <c r="C37" s="35"/>
      <c r="D37" s="35"/>
      <c r="E37" s="137" t="s">
        <v>45</v>
      </c>
      <c r="F37" s="151">
        <f>ROUND((SUM(BI118:BI184)),2)</f>
        <v>0</v>
      </c>
      <c r="G37" s="35"/>
      <c r="H37" s="35"/>
      <c r="I37" s="152">
        <v>0</v>
      </c>
      <c r="J37" s="151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 hidden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4" customHeight="1" hidden="1">
      <c r="A39" s="35"/>
      <c r="B39" s="41"/>
      <c r="C39" s="153"/>
      <c r="D39" s="154" t="s">
        <v>46</v>
      </c>
      <c r="E39" s="155"/>
      <c r="F39" s="155"/>
      <c r="G39" s="156" t="s">
        <v>47</v>
      </c>
      <c r="H39" s="157" t="s">
        <v>48</v>
      </c>
      <c r="I39" s="155"/>
      <c r="J39" s="158">
        <f>SUM(J30:J37)</f>
        <v>0</v>
      </c>
      <c r="K39" s="159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 hidden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" customHeight="1" hidden="1">
      <c r="B41" s="17"/>
      <c r="L41" s="17"/>
    </row>
    <row r="42" spans="2:12" s="1" customFormat="1" ht="14.4" customHeight="1" hidden="1">
      <c r="B42" s="17"/>
      <c r="L42" s="17"/>
    </row>
    <row r="43" spans="2:12" s="1" customFormat="1" ht="14.4" customHeight="1" hidden="1">
      <c r="B43" s="17"/>
      <c r="L43" s="17"/>
    </row>
    <row r="44" spans="2:12" s="1" customFormat="1" ht="14.4" customHeight="1" hidden="1">
      <c r="B44" s="17"/>
      <c r="L44" s="17"/>
    </row>
    <row r="45" spans="2:12" s="1" customFormat="1" ht="14.4" customHeight="1" hidden="1">
      <c r="B45" s="17"/>
      <c r="L45" s="17"/>
    </row>
    <row r="46" spans="2:12" s="1" customFormat="1" ht="14.4" customHeight="1" hidden="1">
      <c r="B46" s="17"/>
      <c r="L46" s="17"/>
    </row>
    <row r="47" spans="2:12" s="1" customFormat="1" ht="14.4" customHeight="1" hidden="1">
      <c r="B47" s="17"/>
      <c r="L47" s="17"/>
    </row>
    <row r="48" spans="2:12" s="1" customFormat="1" ht="14.4" customHeight="1" hidden="1">
      <c r="B48" s="17"/>
      <c r="L48" s="17"/>
    </row>
    <row r="49" spans="2:12" s="1" customFormat="1" ht="14.4" customHeight="1" hidden="1">
      <c r="B49" s="17"/>
      <c r="L49" s="17"/>
    </row>
    <row r="50" spans="2:12" s="2" customFormat="1" ht="14.4" customHeight="1" hidden="1">
      <c r="B50" s="60"/>
      <c r="D50" s="160" t="s">
        <v>49</v>
      </c>
      <c r="E50" s="161"/>
      <c r="F50" s="161"/>
      <c r="G50" s="160" t="s">
        <v>50</v>
      </c>
      <c r="H50" s="161"/>
      <c r="I50" s="161"/>
      <c r="J50" s="161"/>
      <c r="K50" s="161"/>
      <c r="L50" s="60"/>
    </row>
    <row r="51" spans="2:12" ht="12" hidden="1">
      <c r="B51" s="17"/>
      <c r="L51" s="17"/>
    </row>
    <row r="52" spans="2:12" ht="12" hidden="1">
      <c r="B52" s="17"/>
      <c r="L52" s="17"/>
    </row>
    <row r="53" spans="2:12" ht="12" hidden="1">
      <c r="B53" s="17"/>
      <c r="L53" s="17"/>
    </row>
    <row r="54" spans="2:12" ht="12" hidden="1">
      <c r="B54" s="17"/>
      <c r="L54" s="17"/>
    </row>
    <row r="55" spans="2:12" ht="12" hidden="1">
      <c r="B55" s="17"/>
      <c r="L55" s="17"/>
    </row>
    <row r="56" spans="2:12" ht="12" hidden="1">
      <c r="B56" s="17"/>
      <c r="L56" s="17"/>
    </row>
    <row r="57" spans="2:12" ht="12" hidden="1">
      <c r="B57" s="17"/>
      <c r="L57" s="17"/>
    </row>
    <row r="58" spans="2:12" ht="12" hidden="1">
      <c r="B58" s="17"/>
      <c r="L58" s="17"/>
    </row>
    <row r="59" spans="2:12" ht="12" hidden="1">
      <c r="B59" s="17"/>
      <c r="L59" s="17"/>
    </row>
    <row r="60" spans="2:12" ht="12" hidden="1">
      <c r="B60" s="17"/>
      <c r="L60" s="17"/>
    </row>
    <row r="61" spans="1:31" s="2" customFormat="1" ht="12" hidden="1">
      <c r="A61" s="35"/>
      <c r="B61" s="41"/>
      <c r="C61" s="35"/>
      <c r="D61" s="162" t="s">
        <v>51</v>
      </c>
      <c r="E61" s="163"/>
      <c r="F61" s="164" t="s">
        <v>52</v>
      </c>
      <c r="G61" s="162" t="s">
        <v>51</v>
      </c>
      <c r="H61" s="163"/>
      <c r="I61" s="163"/>
      <c r="J61" s="165" t="s">
        <v>52</v>
      </c>
      <c r="K61" s="163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 hidden="1">
      <c r="B62" s="17"/>
      <c r="L62" s="17"/>
    </row>
    <row r="63" spans="2:12" ht="12" hidden="1">
      <c r="B63" s="17"/>
      <c r="L63" s="17"/>
    </row>
    <row r="64" spans="2:12" ht="12" hidden="1">
      <c r="B64" s="17"/>
      <c r="L64" s="17"/>
    </row>
    <row r="65" spans="1:31" s="2" customFormat="1" ht="12" hidden="1">
      <c r="A65" s="35"/>
      <c r="B65" s="41"/>
      <c r="C65" s="35"/>
      <c r="D65" s="160" t="s">
        <v>53</v>
      </c>
      <c r="E65" s="166"/>
      <c r="F65" s="166"/>
      <c r="G65" s="160" t="s">
        <v>54</v>
      </c>
      <c r="H65" s="166"/>
      <c r="I65" s="166"/>
      <c r="J65" s="166"/>
      <c r="K65" s="166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 hidden="1">
      <c r="B66" s="17"/>
      <c r="L66" s="17"/>
    </row>
    <row r="67" spans="2:12" ht="12" hidden="1">
      <c r="B67" s="17"/>
      <c r="L67" s="17"/>
    </row>
    <row r="68" spans="2:12" ht="12" hidden="1">
      <c r="B68" s="17"/>
      <c r="L68" s="17"/>
    </row>
    <row r="69" spans="2:12" ht="12" hidden="1">
      <c r="B69" s="17"/>
      <c r="L69" s="17"/>
    </row>
    <row r="70" spans="2:12" ht="12" hidden="1">
      <c r="B70" s="17"/>
      <c r="L70" s="17"/>
    </row>
    <row r="71" spans="2:12" ht="12" hidden="1">
      <c r="B71" s="17"/>
      <c r="L71" s="17"/>
    </row>
    <row r="72" spans="2:12" ht="12" hidden="1">
      <c r="B72" s="17"/>
      <c r="L72" s="17"/>
    </row>
    <row r="73" spans="2:12" ht="12" hidden="1">
      <c r="B73" s="17"/>
      <c r="L73" s="17"/>
    </row>
    <row r="74" spans="2:12" ht="12" hidden="1">
      <c r="B74" s="17"/>
      <c r="L74" s="17"/>
    </row>
    <row r="75" spans="2:12" ht="12" hidden="1">
      <c r="B75" s="17"/>
      <c r="L75" s="17"/>
    </row>
    <row r="76" spans="1:31" s="2" customFormat="1" ht="12" hidden="1">
      <c r="A76" s="35"/>
      <c r="B76" s="41"/>
      <c r="C76" s="35"/>
      <c r="D76" s="162" t="s">
        <v>51</v>
      </c>
      <c r="E76" s="163"/>
      <c r="F76" s="164" t="s">
        <v>52</v>
      </c>
      <c r="G76" s="162" t="s">
        <v>51</v>
      </c>
      <c r="H76" s="163"/>
      <c r="I76" s="163"/>
      <c r="J76" s="165" t="s">
        <v>52</v>
      </c>
      <c r="K76" s="163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 hidden="1">
      <c r="A77" s="35"/>
      <c r="B77" s="167"/>
      <c r="C77" s="168"/>
      <c r="D77" s="168"/>
      <c r="E77" s="168"/>
      <c r="F77" s="168"/>
      <c r="G77" s="168"/>
      <c r="H77" s="168"/>
      <c r="I77" s="168"/>
      <c r="J77" s="168"/>
      <c r="K77" s="168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ht="12" hidden="1"/>
    <row r="79" ht="12" hidden="1"/>
    <row r="80" ht="12" hidden="1"/>
    <row r="81" spans="1:31" s="2" customFormat="1" ht="6.95" customHeight="1" hidden="1">
      <c r="A81" s="35"/>
      <c r="B81" s="169"/>
      <c r="C81" s="170"/>
      <c r="D81" s="170"/>
      <c r="E81" s="170"/>
      <c r="F81" s="170"/>
      <c r="G81" s="170"/>
      <c r="H81" s="170"/>
      <c r="I81" s="170"/>
      <c r="J81" s="170"/>
      <c r="K81" s="170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 hidden="1">
      <c r="A82" s="35"/>
      <c r="B82" s="36"/>
      <c r="C82" s="20" t="s">
        <v>105</v>
      </c>
      <c r="D82" s="37"/>
      <c r="E82" s="37"/>
      <c r="F82" s="37"/>
      <c r="G82" s="37"/>
      <c r="H82" s="37"/>
      <c r="I82" s="37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 hidden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 hidden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26.25" customHeight="1" hidden="1">
      <c r="A85" s="35"/>
      <c r="B85" s="36"/>
      <c r="C85" s="37"/>
      <c r="D85" s="37"/>
      <c r="E85" s="171" t="str">
        <f>E7</f>
        <v>Nový magistrát - modernizace systému chlazení a souvisejících profesí</v>
      </c>
      <c r="F85" s="29"/>
      <c r="G85" s="29"/>
      <c r="H85" s="29"/>
      <c r="I85" s="37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 hidden="1">
      <c r="A86" s="35"/>
      <c r="B86" s="36"/>
      <c r="C86" s="29" t="s">
        <v>103</v>
      </c>
      <c r="D86" s="37"/>
      <c r="E86" s="37"/>
      <c r="F86" s="37"/>
      <c r="G86" s="37"/>
      <c r="H86" s="37"/>
      <c r="I86" s="37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 hidden="1">
      <c r="A87" s="35"/>
      <c r="B87" s="36"/>
      <c r="C87" s="37"/>
      <c r="D87" s="37"/>
      <c r="E87" s="73" t="str">
        <f>E9</f>
        <v>SO 701_02 - Chlazení</v>
      </c>
      <c r="F87" s="37"/>
      <c r="G87" s="37"/>
      <c r="H87" s="37"/>
      <c r="I87" s="37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 hidden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 hidden="1">
      <c r="A89" s="35"/>
      <c r="B89" s="36"/>
      <c r="C89" s="29" t="s">
        <v>20</v>
      </c>
      <c r="D89" s="37"/>
      <c r="E89" s="37"/>
      <c r="F89" s="24" t="str">
        <f>F12</f>
        <v>Liberec</v>
      </c>
      <c r="G89" s="37"/>
      <c r="H89" s="37"/>
      <c r="I89" s="29" t="s">
        <v>22</v>
      </c>
      <c r="J89" s="76" t="str">
        <f>IF(J12="","",J12)</f>
        <v>18. 5. 2024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 hidden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25.65" customHeight="1" hidden="1">
      <c r="A91" s="35"/>
      <c r="B91" s="36"/>
      <c r="C91" s="29" t="s">
        <v>24</v>
      </c>
      <c r="D91" s="37"/>
      <c r="E91" s="37"/>
      <c r="F91" s="24" t="str">
        <f>E15</f>
        <v>Statutární město Liberec</v>
      </c>
      <c r="G91" s="37"/>
      <c r="H91" s="37"/>
      <c r="I91" s="29" t="s">
        <v>30</v>
      </c>
      <c r="J91" s="33" t="str">
        <f>E21</f>
        <v>Projektový atelier DAVID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40.05" customHeight="1" hidden="1">
      <c r="A92" s="35"/>
      <c r="B92" s="36"/>
      <c r="C92" s="29" t="s">
        <v>28</v>
      </c>
      <c r="D92" s="37"/>
      <c r="E92" s="37"/>
      <c r="F92" s="24" t="str">
        <f>IF(E18="","",E18)</f>
        <v>Vyplň údaj</v>
      </c>
      <c r="G92" s="37"/>
      <c r="H92" s="37"/>
      <c r="I92" s="29" t="s">
        <v>33</v>
      </c>
      <c r="J92" s="33" t="str">
        <f>E24</f>
        <v>Projektový atelier DAVID - Bc. Kosáková</v>
      </c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 hidden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 hidden="1">
      <c r="A94" s="35"/>
      <c r="B94" s="36"/>
      <c r="C94" s="172" t="s">
        <v>106</v>
      </c>
      <c r="D94" s="173"/>
      <c r="E94" s="173"/>
      <c r="F94" s="173"/>
      <c r="G94" s="173"/>
      <c r="H94" s="173"/>
      <c r="I94" s="173"/>
      <c r="J94" s="174" t="s">
        <v>107</v>
      </c>
      <c r="K94" s="173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" customHeight="1" hidden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 hidden="1">
      <c r="A96" s="35"/>
      <c r="B96" s="36"/>
      <c r="C96" s="175" t="s">
        <v>108</v>
      </c>
      <c r="D96" s="37"/>
      <c r="E96" s="37"/>
      <c r="F96" s="37"/>
      <c r="G96" s="37"/>
      <c r="H96" s="37"/>
      <c r="I96" s="37"/>
      <c r="J96" s="107">
        <f>J118</f>
        <v>0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109</v>
      </c>
    </row>
    <row r="97" spans="1:31" s="9" customFormat="1" ht="24.95" customHeight="1" hidden="1">
      <c r="A97" s="9"/>
      <c r="B97" s="176"/>
      <c r="C97" s="177"/>
      <c r="D97" s="178" t="s">
        <v>747</v>
      </c>
      <c r="E97" s="179"/>
      <c r="F97" s="179"/>
      <c r="G97" s="179"/>
      <c r="H97" s="179"/>
      <c r="I97" s="179"/>
      <c r="J97" s="180">
        <f>J119</f>
        <v>0</v>
      </c>
      <c r="K97" s="177"/>
      <c r="L97" s="18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 hidden="1">
      <c r="A98" s="9"/>
      <c r="B98" s="176"/>
      <c r="C98" s="177"/>
      <c r="D98" s="178" t="s">
        <v>748</v>
      </c>
      <c r="E98" s="179"/>
      <c r="F98" s="179"/>
      <c r="G98" s="179"/>
      <c r="H98" s="179"/>
      <c r="I98" s="179"/>
      <c r="J98" s="180">
        <f>J150</f>
        <v>0</v>
      </c>
      <c r="K98" s="177"/>
      <c r="L98" s="181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2" customFormat="1" ht="21.8" customHeight="1" hidden="1">
      <c r="A99" s="35"/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60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pans="1:31" s="2" customFormat="1" ht="6.95" customHeight="1" hidden="1">
      <c r="A100" s="35"/>
      <c r="B100" s="63"/>
      <c r="C100" s="64"/>
      <c r="D100" s="64"/>
      <c r="E100" s="64"/>
      <c r="F100" s="64"/>
      <c r="G100" s="64"/>
      <c r="H100" s="64"/>
      <c r="I100" s="64"/>
      <c r="J100" s="64"/>
      <c r="K100" s="64"/>
      <c r="L100" s="60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</row>
    <row r="101" ht="12" hidden="1"/>
    <row r="102" ht="12" hidden="1"/>
    <row r="103" ht="12" hidden="1"/>
    <row r="104" spans="1:31" s="2" customFormat="1" ht="6.95" customHeight="1">
      <c r="A104" s="35"/>
      <c r="B104" s="65"/>
      <c r="C104" s="66"/>
      <c r="D104" s="66"/>
      <c r="E104" s="66"/>
      <c r="F104" s="66"/>
      <c r="G104" s="66"/>
      <c r="H104" s="66"/>
      <c r="I104" s="66"/>
      <c r="J104" s="66"/>
      <c r="K104" s="66"/>
      <c r="L104" s="60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31" s="2" customFormat="1" ht="24.95" customHeight="1">
      <c r="A105" s="35"/>
      <c r="B105" s="36"/>
      <c r="C105" s="20" t="s">
        <v>130</v>
      </c>
      <c r="D105" s="37"/>
      <c r="E105" s="37"/>
      <c r="F105" s="37"/>
      <c r="G105" s="37"/>
      <c r="H105" s="37"/>
      <c r="I105" s="37"/>
      <c r="J105" s="37"/>
      <c r="K105" s="37"/>
      <c r="L105" s="60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6.95" customHeight="1">
      <c r="A106" s="35"/>
      <c r="B106" s="36"/>
      <c r="C106" s="37"/>
      <c r="D106" s="37"/>
      <c r="E106" s="37"/>
      <c r="F106" s="37"/>
      <c r="G106" s="37"/>
      <c r="H106" s="37"/>
      <c r="I106" s="37"/>
      <c r="J106" s="37"/>
      <c r="K106" s="37"/>
      <c r="L106" s="60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12" customHeight="1">
      <c r="A107" s="35"/>
      <c r="B107" s="36"/>
      <c r="C107" s="29" t="s">
        <v>16</v>
      </c>
      <c r="D107" s="37"/>
      <c r="E107" s="37"/>
      <c r="F107" s="37"/>
      <c r="G107" s="37"/>
      <c r="H107" s="37"/>
      <c r="I107" s="37"/>
      <c r="J107" s="37"/>
      <c r="K107" s="37"/>
      <c r="L107" s="60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26.25" customHeight="1">
      <c r="A108" s="35"/>
      <c r="B108" s="36"/>
      <c r="C108" s="37"/>
      <c r="D108" s="37"/>
      <c r="E108" s="171" t="str">
        <f>E7</f>
        <v>Nový magistrát - modernizace systému chlazení a souvisejících profesí</v>
      </c>
      <c r="F108" s="29"/>
      <c r="G108" s="29"/>
      <c r="H108" s="29"/>
      <c r="I108" s="37"/>
      <c r="J108" s="37"/>
      <c r="K108" s="37"/>
      <c r="L108" s="60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12" customHeight="1">
      <c r="A109" s="35"/>
      <c r="B109" s="36"/>
      <c r="C109" s="29" t="s">
        <v>103</v>
      </c>
      <c r="D109" s="37"/>
      <c r="E109" s="37"/>
      <c r="F109" s="37"/>
      <c r="G109" s="37"/>
      <c r="H109" s="37"/>
      <c r="I109" s="37"/>
      <c r="J109" s="37"/>
      <c r="K109" s="37"/>
      <c r="L109" s="60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16.5" customHeight="1">
      <c r="A110" s="35"/>
      <c r="B110" s="36"/>
      <c r="C110" s="37"/>
      <c r="D110" s="37"/>
      <c r="E110" s="73" t="str">
        <f>E9</f>
        <v>SO 701_02 - Chlazení</v>
      </c>
      <c r="F110" s="37"/>
      <c r="G110" s="37"/>
      <c r="H110" s="37"/>
      <c r="I110" s="37"/>
      <c r="J110" s="37"/>
      <c r="K110" s="37"/>
      <c r="L110" s="60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6.95" customHeight="1">
      <c r="A111" s="35"/>
      <c r="B111" s="36"/>
      <c r="C111" s="37"/>
      <c r="D111" s="37"/>
      <c r="E111" s="37"/>
      <c r="F111" s="37"/>
      <c r="G111" s="37"/>
      <c r="H111" s="37"/>
      <c r="I111" s="37"/>
      <c r="J111" s="37"/>
      <c r="K111" s="37"/>
      <c r="L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2" customHeight="1">
      <c r="A112" s="35"/>
      <c r="B112" s="36"/>
      <c r="C112" s="29" t="s">
        <v>20</v>
      </c>
      <c r="D112" s="37"/>
      <c r="E112" s="37"/>
      <c r="F112" s="24" t="str">
        <f>F12</f>
        <v>Liberec</v>
      </c>
      <c r="G112" s="37"/>
      <c r="H112" s="37"/>
      <c r="I112" s="29" t="s">
        <v>22</v>
      </c>
      <c r="J112" s="76" t="str">
        <f>IF(J12="","",J12)</f>
        <v>18. 5. 2024</v>
      </c>
      <c r="K112" s="37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6.95" customHeight="1">
      <c r="A113" s="35"/>
      <c r="B113" s="36"/>
      <c r="C113" s="37"/>
      <c r="D113" s="37"/>
      <c r="E113" s="37"/>
      <c r="F113" s="37"/>
      <c r="G113" s="37"/>
      <c r="H113" s="37"/>
      <c r="I113" s="37"/>
      <c r="J113" s="37"/>
      <c r="K113" s="37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25.65" customHeight="1">
      <c r="A114" s="35"/>
      <c r="B114" s="36"/>
      <c r="C114" s="29" t="s">
        <v>24</v>
      </c>
      <c r="D114" s="37"/>
      <c r="E114" s="37"/>
      <c r="F114" s="24" t="str">
        <f>E15</f>
        <v>Statutární město Liberec</v>
      </c>
      <c r="G114" s="37"/>
      <c r="H114" s="37"/>
      <c r="I114" s="29" t="s">
        <v>30</v>
      </c>
      <c r="J114" s="33" t="str">
        <f>E21</f>
        <v>Projektový atelier DAVID</v>
      </c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40.05" customHeight="1">
      <c r="A115" s="35"/>
      <c r="B115" s="36"/>
      <c r="C115" s="29" t="s">
        <v>28</v>
      </c>
      <c r="D115" s="37"/>
      <c r="E115" s="37"/>
      <c r="F115" s="24" t="str">
        <f>IF(E18="","",E18)</f>
        <v>Vyplň údaj</v>
      </c>
      <c r="G115" s="37"/>
      <c r="H115" s="37"/>
      <c r="I115" s="29" t="s">
        <v>33</v>
      </c>
      <c r="J115" s="33" t="str">
        <f>E24</f>
        <v>Projektový atelier DAVID - Bc. Kosáková</v>
      </c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0.3" customHeight="1">
      <c r="A116" s="35"/>
      <c r="B116" s="36"/>
      <c r="C116" s="37"/>
      <c r="D116" s="37"/>
      <c r="E116" s="37"/>
      <c r="F116" s="37"/>
      <c r="G116" s="37"/>
      <c r="H116" s="37"/>
      <c r="I116" s="37"/>
      <c r="J116" s="37"/>
      <c r="K116" s="37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11" customFormat="1" ht="29.25" customHeight="1">
      <c r="A117" s="188"/>
      <c r="B117" s="189"/>
      <c r="C117" s="190" t="s">
        <v>131</v>
      </c>
      <c r="D117" s="191" t="s">
        <v>61</v>
      </c>
      <c r="E117" s="191" t="s">
        <v>57</v>
      </c>
      <c r="F117" s="191" t="s">
        <v>58</v>
      </c>
      <c r="G117" s="191" t="s">
        <v>132</v>
      </c>
      <c r="H117" s="191" t="s">
        <v>133</v>
      </c>
      <c r="I117" s="191" t="s">
        <v>134</v>
      </c>
      <c r="J117" s="192" t="s">
        <v>107</v>
      </c>
      <c r="K117" s="193" t="s">
        <v>135</v>
      </c>
      <c r="L117" s="194"/>
      <c r="M117" s="97" t="s">
        <v>1</v>
      </c>
      <c r="N117" s="98" t="s">
        <v>40</v>
      </c>
      <c r="O117" s="98" t="s">
        <v>136</v>
      </c>
      <c r="P117" s="98" t="s">
        <v>137</v>
      </c>
      <c r="Q117" s="98" t="s">
        <v>138</v>
      </c>
      <c r="R117" s="98" t="s">
        <v>139</v>
      </c>
      <c r="S117" s="98" t="s">
        <v>140</v>
      </c>
      <c r="T117" s="99" t="s">
        <v>141</v>
      </c>
      <c r="U117" s="188"/>
      <c r="V117" s="188"/>
      <c r="W117" s="188"/>
      <c r="X117" s="188"/>
      <c r="Y117" s="188"/>
      <c r="Z117" s="188"/>
      <c r="AA117" s="188"/>
      <c r="AB117" s="188"/>
      <c r="AC117" s="188"/>
      <c r="AD117" s="188"/>
      <c r="AE117" s="188"/>
    </row>
    <row r="118" spans="1:63" s="2" customFormat="1" ht="22.8" customHeight="1">
      <c r="A118" s="35"/>
      <c r="B118" s="36"/>
      <c r="C118" s="104" t="s">
        <v>142</v>
      </c>
      <c r="D118" s="37"/>
      <c r="E118" s="37"/>
      <c r="F118" s="37"/>
      <c r="G118" s="37"/>
      <c r="H118" s="37"/>
      <c r="I118" s="37"/>
      <c r="J118" s="195">
        <f>BK118</f>
        <v>0</v>
      </c>
      <c r="K118" s="37"/>
      <c r="L118" s="41"/>
      <c r="M118" s="100"/>
      <c r="N118" s="196"/>
      <c r="O118" s="101"/>
      <c r="P118" s="197">
        <f>P119+P150</f>
        <v>0</v>
      </c>
      <c r="Q118" s="101"/>
      <c r="R118" s="197">
        <f>R119+R150</f>
        <v>0</v>
      </c>
      <c r="S118" s="101"/>
      <c r="T118" s="198">
        <f>T119+T150</f>
        <v>0</v>
      </c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T118" s="14" t="s">
        <v>75</v>
      </c>
      <c r="AU118" s="14" t="s">
        <v>109</v>
      </c>
      <c r="BK118" s="199">
        <f>BK119+BK150</f>
        <v>0</v>
      </c>
    </row>
    <row r="119" spans="1:63" s="12" customFormat="1" ht="25.9" customHeight="1">
      <c r="A119" s="12"/>
      <c r="B119" s="200"/>
      <c r="C119" s="201"/>
      <c r="D119" s="202" t="s">
        <v>75</v>
      </c>
      <c r="E119" s="203" t="s">
        <v>749</v>
      </c>
      <c r="F119" s="203" t="s">
        <v>749</v>
      </c>
      <c r="G119" s="201"/>
      <c r="H119" s="201"/>
      <c r="I119" s="204"/>
      <c r="J119" s="205">
        <f>BK119</f>
        <v>0</v>
      </c>
      <c r="K119" s="201"/>
      <c r="L119" s="206"/>
      <c r="M119" s="207"/>
      <c r="N119" s="208"/>
      <c r="O119" s="208"/>
      <c r="P119" s="209">
        <f>SUM(P120:P149)</f>
        <v>0</v>
      </c>
      <c r="Q119" s="208"/>
      <c r="R119" s="209">
        <f>SUM(R120:R149)</f>
        <v>0</v>
      </c>
      <c r="S119" s="208"/>
      <c r="T119" s="210">
        <f>SUM(T120:T149)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11" t="s">
        <v>84</v>
      </c>
      <c r="AT119" s="212" t="s">
        <v>75</v>
      </c>
      <c r="AU119" s="212" t="s">
        <v>76</v>
      </c>
      <c r="AY119" s="211" t="s">
        <v>145</v>
      </c>
      <c r="BK119" s="213">
        <f>SUM(BK120:BK149)</f>
        <v>0</v>
      </c>
    </row>
    <row r="120" spans="1:65" s="2" customFormat="1" ht="33" customHeight="1">
      <c r="A120" s="35"/>
      <c r="B120" s="36"/>
      <c r="C120" s="216" t="s">
        <v>84</v>
      </c>
      <c r="D120" s="216" t="s">
        <v>147</v>
      </c>
      <c r="E120" s="217" t="s">
        <v>750</v>
      </c>
      <c r="F120" s="218" t="s">
        <v>751</v>
      </c>
      <c r="G120" s="219" t="s">
        <v>397</v>
      </c>
      <c r="H120" s="220">
        <v>1</v>
      </c>
      <c r="I120" s="221"/>
      <c r="J120" s="222">
        <f>ROUND(I120*H120,2)</f>
        <v>0</v>
      </c>
      <c r="K120" s="223"/>
      <c r="L120" s="41"/>
      <c r="M120" s="224" t="s">
        <v>1</v>
      </c>
      <c r="N120" s="225" t="s">
        <v>41</v>
      </c>
      <c r="O120" s="88"/>
      <c r="P120" s="226">
        <f>O120*H120</f>
        <v>0</v>
      </c>
      <c r="Q120" s="226">
        <v>0</v>
      </c>
      <c r="R120" s="226">
        <f>Q120*H120</f>
        <v>0</v>
      </c>
      <c r="S120" s="226">
        <v>0</v>
      </c>
      <c r="T120" s="227">
        <f>S120*H120</f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R120" s="228" t="s">
        <v>151</v>
      </c>
      <c r="AT120" s="228" t="s">
        <v>147</v>
      </c>
      <c r="AU120" s="228" t="s">
        <v>84</v>
      </c>
      <c r="AY120" s="14" t="s">
        <v>145</v>
      </c>
      <c r="BE120" s="229">
        <f>IF(N120="základní",J120,0)</f>
        <v>0</v>
      </c>
      <c r="BF120" s="229">
        <f>IF(N120="snížená",J120,0)</f>
        <v>0</v>
      </c>
      <c r="BG120" s="229">
        <f>IF(N120="zákl. přenesená",J120,0)</f>
        <v>0</v>
      </c>
      <c r="BH120" s="229">
        <f>IF(N120="sníž. přenesená",J120,0)</f>
        <v>0</v>
      </c>
      <c r="BI120" s="229">
        <f>IF(N120="nulová",J120,0)</f>
        <v>0</v>
      </c>
      <c r="BJ120" s="14" t="s">
        <v>84</v>
      </c>
      <c r="BK120" s="229">
        <f>ROUND(I120*H120,2)</f>
        <v>0</v>
      </c>
      <c r="BL120" s="14" t="s">
        <v>151</v>
      </c>
      <c r="BM120" s="228" t="s">
        <v>752</v>
      </c>
    </row>
    <row r="121" spans="1:47" s="2" customFormat="1" ht="12">
      <c r="A121" s="35"/>
      <c r="B121" s="36"/>
      <c r="C121" s="37"/>
      <c r="D121" s="230" t="s">
        <v>153</v>
      </c>
      <c r="E121" s="37"/>
      <c r="F121" s="231" t="s">
        <v>751</v>
      </c>
      <c r="G121" s="37"/>
      <c r="H121" s="37"/>
      <c r="I121" s="232"/>
      <c r="J121" s="37"/>
      <c r="K121" s="37"/>
      <c r="L121" s="41"/>
      <c r="M121" s="233"/>
      <c r="N121" s="234"/>
      <c r="O121" s="88"/>
      <c r="P121" s="88"/>
      <c r="Q121" s="88"/>
      <c r="R121" s="88"/>
      <c r="S121" s="88"/>
      <c r="T121" s="89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T121" s="14" t="s">
        <v>153</v>
      </c>
      <c r="AU121" s="14" t="s">
        <v>84</v>
      </c>
    </row>
    <row r="122" spans="1:65" s="2" customFormat="1" ht="33" customHeight="1">
      <c r="A122" s="35"/>
      <c r="B122" s="36"/>
      <c r="C122" s="216" t="s">
        <v>86</v>
      </c>
      <c r="D122" s="216" t="s">
        <v>147</v>
      </c>
      <c r="E122" s="217" t="s">
        <v>753</v>
      </c>
      <c r="F122" s="218" t="s">
        <v>754</v>
      </c>
      <c r="G122" s="219" t="s">
        <v>397</v>
      </c>
      <c r="H122" s="220">
        <v>1</v>
      </c>
      <c r="I122" s="221"/>
      <c r="J122" s="222">
        <f>ROUND(I122*H122,2)</f>
        <v>0</v>
      </c>
      <c r="K122" s="223"/>
      <c r="L122" s="41"/>
      <c r="M122" s="224" t="s">
        <v>1</v>
      </c>
      <c r="N122" s="225" t="s">
        <v>41</v>
      </c>
      <c r="O122" s="88"/>
      <c r="P122" s="226">
        <f>O122*H122</f>
        <v>0</v>
      </c>
      <c r="Q122" s="226">
        <v>0</v>
      </c>
      <c r="R122" s="226">
        <f>Q122*H122</f>
        <v>0</v>
      </c>
      <c r="S122" s="226">
        <v>0</v>
      </c>
      <c r="T122" s="227">
        <f>S122*H122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228" t="s">
        <v>151</v>
      </c>
      <c r="AT122" s="228" t="s">
        <v>147</v>
      </c>
      <c r="AU122" s="228" t="s">
        <v>84</v>
      </c>
      <c r="AY122" s="14" t="s">
        <v>145</v>
      </c>
      <c r="BE122" s="229">
        <f>IF(N122="základní",J122,0)</f>
        <v>0</v>
      </c>
      <c r="BF122" s="229">
        <f>IF(N122="snížená",J122,0)</f>
        <v>0</v>
      </c>
      <c r="BG122" s="229">
        <f>IF(N122="zákl. přenesená",J122,0)</f>
        <v>0</v>
      </c>
      <c r="BH122" s="229">
        <f>IF(N122="sníž. přenesená",J122,0)</f>
        <v>0</v>
      </c>
      <c r="BI122" s="229">
        <f>IF(N122="nulová",J122,0)</f>
        <v>0</v>
      </c>
      <c r="BJ122" s="14" t="s">
        <v>84</v>
      </c>
      <c r="BK122" s="229">
        <f>ROUND(I122*H122,2)</f>
        <v>0</v>
      </c>
      <c r="BL122" s="14" t="s">
        <v>151</v>
      </c>
      <c r="BM122" s="228" t="s">
        <v>755</v>
      </c>
    </row>
    <row r="123" spans="1:47" s="2" customFormat="1" ht="12">
      <c r="A123" s="35"/>
      <c r="B123" s="36"/>
      <c r="C123" s="37"/>
      <c r="D123" s="230" t="s">
        <v>153</v>
      </c>
      <c r="E123" s="37"/>
      <c r="F123" s="231" t="s">
        <v>754</v>
      </c>
      <c r="G123" s="37"/>
      <c r="H123" s="37"/>
      <c r="I123" s="232"/>
      <c r="J123" s="37"/>
      <c r="K123" s="37"/>
      <c r="L123" s="41"/>
      <c r="M123" s="233"/>
      <c r="N123" s="234"/>
      <c r="O123" s="88"/>
      <c r="P123" s="88"/>
      <c r="Q123" s="88"/>
      <c r="R123" s="88"/>
      <c r="S123" s="88"/>
      <c r="T123" s="89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T123" s="14" t="s">
        <v>153</v>
      </c>
      <c r="AU123" s="14" t="s">
        <v>84</v>
      </c>
    </row>
    <row r="124" spans="1:65" s="2" customFormat="1" ht="24.15" customHeight="1">
      <c r="A124" s="35"/>
      <c r="B124" s="36"/>
      <c r="C124" s="216" t="s">
        <v>161</v>
      </c>
      <c r="D124" s="216" t="s">
        <v>147</v>
      </c>
      <c r="E124" s="217" t="s">
        <v>756</v>
      </c>
      <c r="F124" s="218" t="s">
        <v>757</v>
      </c>
      <c r="G124" s="219" t="s">
        <v>397</v>
      </c>
      <c r="H124" s="220">
        <v>1</v>
      </c>
      <c r="I124" s="221"/>
      <c r="J124" s="222">
        <f>ROUND(I124*H124,2)</f>
        <v>0</v>
      </c>
      <c r="K124" s="223"/>
      <c r="L124" s="41"/>
      <c r="M124" s="224" t="s">
        <v>1</v>
      </c>
      <c r="N124" s="225" t="s">
        <v>41</v>
      </c>
      <c r="O124" s="88"/>
      <c r="P124" s="226">
        <f>O124*H124</f>
        <v>0</v>
      </c>
      <c r="Q124" s="226">
        <v>0</v>
      </c>
      <c r="R124" s="226">
        <f>Q124*H124</f>
        <v>0</v>
      </c>
      <c r="S124" s="226">
        <v>0</v>
      </c>
      <c r="T124" s="227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228" t="s">
        <v>151</v>
      </c>
      <c r="AT124" s="228" t="s">
        <v>147</v>
      </c>
      <c r="AU124" s="228" t="s">
        <v>84</v>
      </c>
      <c r="AY124" s="14" t="s">
        <v>145</v>
      </c>
      <c r="BE124" s="229">
        <f>IF(N124="základní",J124,0)</f>
        <v>0</v>
      </c>
      <c r="BF124" s="229">
        <f>IF(N124="snížená",J124,0)</f>
        <v>0</v>
      </c>
      <c r="BG124" s="229">
        <f>IF(N124="zákl. přenesená",J124,0)</f>
        <v>0</v>
      </c>
      <c r="BH124" s="229">
        <f>IF(N124="sníž. přenesená",J124,0)</f>
        <v>0</v>
      </c>
      <c r="BI124" s="229">
        <f>IF(N124="nulová",J124,0)</f>
        <v>0</v>
      </c>
      <c r="BJ124" s="14" t="s">
        <v>84</v>
      </c>
      <c r="BK124" s="229">
        <f>ROUND(I124*H124,2)</f>
        <v>0</v>
      </c>
      <c r="BL124" s="14" t="s">
        <v>151</v>
      </c>
      <c r="BM124" s="228" t="s">
        <v>758</v>
      </c>
    </row>
    <row r="125" spans="1:47" s="2" customFormat="1" ht="12">
      <c r="A125" s="35"/>
      <c r="B125" s="36"/>
      <c r="C125" s="37"/>
      <c r="D125" s="230" t="s">
        <v>153</v>
      </c>
      <c r="E125" s="37"/>
      <c r="F125" s="231" t="s">
        <v>757</v>
      </c>
      <c r="G125" s="37"/>
      <c r="H125" s="37"/>
      <c r="I125" s="232"/>
      <c r="J125" s="37"/>
      <c r="K125" s="37"/>
      <c r="L125" s="41"/>
      <c r="M125" s="233"/>
      <c r="N125" s="234"/>
      <c r="O125" s="88"/>
      <c r="P125" s="88"/>
      <c r="Q125" s="88"/>
      <c r="R125" s="88"/>
      <c r="S125" s="88"/>
      <c r="T125" s="89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T125" s="14" t="s">
        <v>153</v>
      </c>
      <c r="AU125" s="14" t="s">
        <v>84</v>
      </c>
    </row>
    <row r="126" spans="1:65" s="2" customFormat="1" ht="33" customHeight="1">
      <c r="A126" s="35"/>
      <c r="B126" s="36"/>
      <c r="C126" s="216" t="s">
        <v>151</v>
      </c>
      <c r="D126" s="216" t="s">
        <v>147</v>
      </c>
      <c r="E126" s="217" t="s">
        <v>759</v>
      </c>
      <c r="F126" s="218" t="s">
        <v>751</v>
      </c>
      <c r="G126" s="219" t="s">
        <v>397</v>
      </c>
      <c r="H126" s="220">
        <v>1</v>
      </c>
      <c r="I126" s="221"/>
      <c r="J126" s="222">
        <f>ROUND(I126*H126,2)</f>
        <v>0</v>
      </c>
      <c r="K126" s="223"/>
      <c r="L126" s="41"/>
      <c r="M126" s="224" t="s">
        <v>1</v>
      </c>
      <c r="N126" s="225" t="s">
        <v>41</v>
      </c>
      <c r="O126" s="88"/>
      <c r="P126" s="226">
        <f>O126*H126</f>
        <v>0</v>
      </c>
      <c r="Q126" s="226">
        <v>0</v>
      </c>
      <c r="R126" s="226">
        <f>Q126*H126</f>
        <v>0</v>
      </c>
      <c r="S126" s="226">
        <v>0</v>
      </c>
      <c r="T126" s="227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28" t="s">
        <v>151</v>
      </c>
      <c r="AT126" s="228" t="s">
        <v>147</v>
      </c>
      <c r="AU126" s="228" t="s">
        <v>84</v>
      </c>
      <c r="AY126" s="14" t="s">
        <v>145</v>
      </c>
      <c r="BE126" s="229">
        <f>IF(N126="základní",J126,0)</f>
        <v>0</v>
      </c>
      <c r="BF126" s="229">
        <f>IF(N126="snížená",J126,0)</f>
        <v>0</v>
      </c>
      <c r="BG126" s="229">
        <f>IF(N126="zákl. přenesená",J126,0)</f>
        <v>0</v>
      </c>
      <c r="BH126" s="229">
        <f>IF(N126="sníž. přenesená",J126,0)</f>
        <v>0</v>
      </c>
      <c r="BI126" s="229">
        <f>IF(N126="nulová",J126,0)</f>
        <v>0</v>
      </c>
      <c r="BJ126" s="14" t="s">
        <v>84</v>
      </c>
      <c r="BK126" s="229">
        <f>ROUND(I126*H126,2)</f>
        <v>0</v>
      </c>
      <c r="BL126" s="14" t="s">
        <v>151</v>
      </c>
      <c r="BM126" s="228" t="s">
        <v>760</v>
      </c>
    </row>
    <row r="127" spans="1:47" s="2" customFormat="1" ht="12">
      <c r="A127" s="35"/>
      <c r="B127" s="36"/>
      <c r="C127" s="37"/>
      <c r="D127" s="230" t="s">
        <v>153</v>
      </c>
      <c r="E127" s="37"/>
      <c r="F127" s="231" t="s">
        <v>751</v>
      </c>
      <c r="G127" s="37"/>
      <c r="H127" s="37"/>
      <c r="I127" s="232"/>
      <c r="J127" s="37"/>
      <c r="K127" s="37"/>
      <c r="L127" s="41"/>
      <c r="M127" s="233"/>
      <c r="N127" s="234"/>
      <c r="O127" s="88"/>
      <c r="P127" s="88"/>
      <c r="Q127" s="88"/>
      <c r="R127" s="88"/>
      <c r="S127" s="88"/>
      <c r="T127" s="89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T127" s="14" t="s">
        <v>153</v>
      </c>
      <c r="AU127" s="14" t="s">
        <v>84</v>
      </c>
    </row>
    <row r="128" spans="1:65" s="2" customFormat="1" ht="33" customHeight="1">
      <c r="A128" s="35"/>
      <c r="B128" s="36"/>
      <c r="C128" s="216" t="s">
        <v>172</v>
      </c>
      <c r="D128" s="216" t="s">
        <v>147</v>
      </c>
      <c r="E128" s="217" t="s">
        <v>761</v>
      </c>
      <c r="F128" s="218" t="s">
        <v>754</v>
      </c>
      <c r="G128" s="219" t="s">
        <v>397</v>
      </c>
      <c r="H128" s="220">
        <v>1</v>
      </c>
      <c r="I128" s="221"/>
      <c r="J128" s="222">
        <f>ROUND(I128*H128,2)</f>
        <v>0</v>
      </c>
      <c r="K128" s="223"/>
      <c r="L128" s="41"/>
      <c r="M128" s="224" t="s">
        <v>1</v>
      </c>
      <c r="N128" s="225" t="s">
        <v>41</v>
      </c>
      <c r="O128" s="88"/>
      <c r="P128" s="226">
        <f>O128*H128</f>
        <v>0</v>
      </c>
      <c r="Q128" s="226">
        <v>0</v>
      </c>
      <c r="R128" s="226">
        <f>Q128*H128</f>
        <v>0</v>
      </c>
      <c r="S128" s="226">
        <v>0</v>
      </c>
      <c r="T128" s="227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28" t="s">
        <v>151</v>
      </c>
      <c r="AT128" s="228" t="s">
        <v>147</v>
      </c>
      <c r="AU128" s="228" t="s">
        <v>84</v>
      </c>
      <c r="AY128" s="14" t="s">
        <v>145</v>
      </c>
      <c r="BE128" s="229">
        <f>IF(N128="základní",J128,0)</f>
        <v>0</v>
      </c>
      <c r="BF128" s="229">
        <f>IF(N128="snížená",J128,0)</f>
        <v>0</v>
      </c>
      <c r="BG128" s="229">
        <f>IF(N128="zákl. přenesená",J128,0)</f>
        <v>0</v>
      </c>
      <c r="BH128" s="229">
        <f>IF(N128="sníž. přenesená",J128,0)</f>
        <v>0</v>
      </c>
      <c r="BI128" s="229">
        <f>IF(N128="nulová",J128,0)</f>
        <v>0</v>
      </c>
      <c r="BJ128" s="14" t="s">
        <v>84</v>
      </c>
      <c r="BK128" s="229">
        <f>ROUND(I128*H128,2)</f>
        <v>0</v>
      </c>
      <c r="BL128" s="14" t="s">
        <v>151</v>
      </c>
      <c r="BM128" s="228" t="s">
        <v>762</v>
      </c>
    </row>
    <row r="129" spans="1:47" s="2" customFormat="1" ht="12">
      <c r="A129" s="35"/>
      <c r="B129" s="36"/>
      <c r="C129" s="37"/>
      <c r="D129" s="230" t="s">
        <v>153</v>
      </c>
      <c r="E129" s="37"/>
      <c r="F129" s="231" t="s">
        <v>754</v>
      </c>
      <c r="G129" s="37"/>
      <c r="H129" s="37"/>
      <c r="I129" s="232"/>
      <c r="J129" s="37"/>
      <c r="K129" s="37"/>
      <c r="L129" s="41"/>
      <c r="M129" s="233"/>
      <c r="N129" s="234"/>
      <c r="O129" s="88"/>
      <c r="P129" s="88"/>
      <c r="Q129" s="88"/>
      <c r="R129" s="88"/>
      <c r="S129" s="88"/>
      <c r="T129" s="89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T129" s="14" t="s">
        <v>153</v>
      </c>
      <c r="AU129" s="14" t="s">
        <v>84</v>
      </c>
    </row>
    <row r="130" spans="1:65" s="2" customFormat="1" ht="24.15" customHeight="1">
      <c r="A130" s="35"/>
      <c r="B130" s="36"/>
      <c r="C130" s="216" t="s">
        <v>178</v>
      </c>
      <c r="D130" s="216" t="s">
        <v>147</v>
      </c>
      <c r="E130" s="217" t="s">
        <v>763</v>
      </c>
      <c r="F130" s="218" t="s">
        <v>757</v>
      </c>
      <c r="G130" s="219" t="s">
        <v>397</v>
      </c>
      <c r="H130" s="220">
        <v>1</v>
      </c>
      <c r="I130" s="221"/>
      <c r="J130" s="222">
        <f>ROUND(I130*H130,2)</f>
        <v>0</v>
      </c>
      <c r="K130" s="223"/>
      <c r="L130" s="41"/>
      <c r="M130" s="224" t="s">
        <v>1</v>
      </c>
      <c r="N130" s="225" t="s">
        <v>41</v>
      </c>
      <c r="O130" s="88"/>
      <c r="P130" s="226">
        <f>O130*H130</f>
        <v>0</v>
      </c>
      <c r="Q130" s="226">
        <v>0</v>
      </c>
      <c r="R130" s="226">
        <f>Q130*H130</f>
        <v>0</v>
      </c>
      <c r="S130" s="226">
        <v>0</v>
      </c>
      <c r="T130" s="227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28" t="s">
        <v>151</v>
      </c>
      <c r="AT130" s="228" t="s">
        <v>147</v>
      </c>
      <c r="AU130" s="228" t="s">
        <v>84</v>
      </c>
      <c r="AY130" s="14" t="s">
        <v>145</v>
      </c>
      <c r="BE130" s="229">
        <f>IF(N130="základní",J130,0)</f>
        <v>0</v>
      </c>
      <c r="BF130" s="229">
        <f>IF(N130="snížená",J130,0)</f>
        <v>0</v>
      </c>
      <c r="BG130" s="229">
        <f>IF(N130="zákl. přenesená",J130,0)</f>
        <v>0</v>
      </c>
      <c r="BH130" s="229">
        <f>IF(N130="sníž. přenesená",J130,0)</f>
        <v>0</v>
      </c>
      <c r="BI130" s="229">
        <f>IF(N130="nulová",J130,0)</f>
        <v>0</v>
      </c>
      <c r="BJ130" s="14" t="s">
        <v>84</v>
      </c>
      <c r="BK130" s="229">
        <f>ROUND(I130*H130,2)</f>
        <v>0</v>
      </c>
      <c r="BL130" s="14" t="s">
        <v>151</v>
      </c>
      <c r="BM130" s="228" t="s">
        <v>764</v>
      </c>
    </row>
    <row r="131" spans="1:47" s="2" customFormat="1" ht="12">
      <c r="A131" s="35"/>
      <c r="B131" s="36"/>
      <c r="C131" s="37"/>
      <c r="D131" s="230" t="s">
        <v>153</v>
      </c>
      <c r="E131" s="37"/>
      <c r="F131" s="231" t="s">
        <v>757</v>
      </c>
      <c r="G131" s="37"/>
      <c r="H131" s="37"/>
      <c r="I131" s="232"/>
      <c r="J131" s="37"/>
      <c r="K131" s="37"/>
      <c r="L131" s="41"/>
      <c r="M131" s="233"/>
      <c r="N131" s="234"/>
      <c r="O131" s="88"/>
      <c r="P131" s="88"/>
      <c r="Q131" s="88"/>
      <c r="R131" s="88"/>
      <c r="S131" s="88"/>
      <c r="T131" s="89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T131" s="14" t="s">
        <v>153</v>
      </c>
      <c r="AU131" s="14" t="s">
        <v>84</v>
      </c>
    </row>
    <row r="132" spans="1:65" s="2" customFormat="1" ht="16.5" customHeight="1">
      <c r="A132" s="35"/>
      <c r="B132" s="36"/>
      <c r="C132" s="216" t="s">
        <v>183</v>
      </c>
      <c r="D132" s="216" t="s">
        <v>147</v>
      </c>
      <c r="E132" s="217" t="s">
        <v>765</v>
      </c>
      <c r="F132" s="218" t="s">
        <v>766</v>
      </c>
      <c r="G132" s="219" t="s">
        <v>397</v>
      </c>
      <c r="H132" s="220">
        <v>2</v>
      </c>
      <c r="I132" s="221"/>
      <c r="J132" s="222">
        <f>ROUND(I132*H132,2)</f>
        <v>0</v>
      </c>
      <c r="K132" s="223"/>
      <c r="L132" s="41"/>
      <c r="M132" s="224" t="s">
        <v>1</v>
      </c>
      <c r="N132" s="225" t="s">
        <v>41</v>
      </c>
      <c r="O132" s="88"/>
      <c r="P132" s="226">
        <f>O132*H132</f>
        <v>0</v>
      </c>
      <c r="Q132" s="226">
        <v>0</v>
      </c>
      <c r="R132" s="226">
        <f>Q132*H132</f>
        <v>0</v>
      </c>
      <c r="S132" s="226">
        <v>0</v>
      </c>
      <c r="T132" s="227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28" t="s">
        <v>151</v>
      </c>
      <c r="AT132" s="228" t="s">
        <v>147</v>
      </c>
      <c r="AU132" s="228" t="s">
        <v>84</v>
      </c>
      <c r="AY132" s="14" t="s">
        <v>145</v>
      </c>
      <c r="BE132" s="229">
        <f>IF(N132="základní",J132,0)</f>
        <v>0</v>
      </c>
      <c r="BF132" s="229">
        <f>IF(N132="snížená",J132,0)</f>
        <v>0</v>
      </c>
      <c r="BG132" s="229">
        <f>IF(N132="zákl. přenesená",J132,0)</f>
        <v>0</v>
      </c>
      <c r="BH132" s="229">
        <f>IF(N132="sníž. přenesená",J132,0)</f>
        <v>0</v>
      </c>
      <c r="BI132" s="229">
        <f>IF(N132="nulová",J132,0)</f>
        <v>0</v>
      </c>
      <c r="BJ132" s="14" t="s">
        <v>84</v>
      </c>
      <c r="BK132" s="229">
        <f>ROUND(I132*H132,2)</f>
        <v>0</v>
      </c>
      <c r="BL132" s="14" t="s">
        <v>151</v>
      </c>
      <c r="BM132" s="228" t="s">
        <v>767</v>
      </c>
    </row>
    <row r="133" spans="1:47" s="2" customFormat="1" ht="12">
      <c r="A133" s="35"/>
      <c r="B133" s="36"/>
      <c r="C133" s="37"/>
      <c r="D133" s="230" t="s">
        <v>153</v>
      </c>
      <c r="E133" s="37"/>
      <c r="F133" s="231" t="s">
        <v>766</v>
      </c>
      <c r="G133" s="37"/>
      <c r="H133" s="37"/>
      <c r="I133" s="232"/>
      <c r="J133" s="37"/>
      <c r="K133" s="37"/>
      <c r="L133" s="41"/>
      <c r="M133" s="233"/>
      <c r="N133" s="234"/>
      <c r="O133" s="88"/>
      <c r="P133" s="88"/>
      <c r="Q133" s="88"/>
      <c r="R133" s="88"/>
      <c r="S133" s="88"/>
      <c r="T133" s="89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T133" s="14" t="s">
        <v>153</v>
      </c>
      <c r="AU133" s="14" t="s">
        <v>84</v>
      </c>
    </row>
    <row r="134" spans="1:65" s="2" customFormat="1" ht="44.25" customHeight="1">
      <c r="A134" s="35"/>
      <c r="B134" s="36"/>
      <c r="C134" s="216" t="s">
        <v>189</v>
      </c>
      <c r="D134" s="216" t="s">
        <v>147</v>
      </c>
      <c r="E134" s="217" t="s">
        <v>768</v>
      </c>
      <c r="F134" s="218" t="s">
        <v>769</v>
      </c>
      <c r="G134" s="219" t="s">
        <v>397</v>
      </c>
      <c r="H134" s="220">
        <v>2</v>
      </c>
      <c r="I134" s="221"/>
      <c r="J134" s="222">
        <f>ROUND(I134*H134,2)</f>
        <v>0</v>
      </c>
      <c r="K134" s="223"/>
      <c r="L134" s="41"/>
      <c r="M134" s="224" t="s">
        <v>1</v>
      </c>
      <c r="N134" s="225" t="s">
        <v>41</v>
      </c>
      <c r="O134" s="88"/>
      <c r="P134" s="226">
        <f>O134*H134</f>
        <v>0</v>
      </c>
      <c r="Q134" s="226">
        <v>0</v>
      </c>
      <c r="R134" s="226">
        <f>Q134*H134</f>
        <v>0</v>
      </c>
      <c r="S134" s="226">
        <v>0</v>
      </c>
      <c r="T134" s="227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28" t="s">
        <v>151</v>
      </c>
      <c r="AT134" s="228" t="s">
        <v>147</v>
      </c>
      <c r="AU134" s="228" t="s">
        <v>84</v>
      </c>
      <c r="AY134" s="14" t="s">
        <v>145</v>
      </c>
      <c r="BE134" s="229">
        <f>IF(N134="základní",J134,0)</f>
        <v>0</v>
      </c>
      <c r="BF134" s="229">
        <f>IF(N134="snížená",J134,0)</f>
        <v>0</v>
      </c>
      <c r="BG134" s="229">
        <f>IF(N134="zákl. přenesená",J134,0)</f>
        <v>0</v>
      </c>
      <c r="BH134" s="229">
        <f>IF(N134="sníž. přenesená",J134,0)</f>
        <v>0</v>
      </c>
      <c r="BI134" s="229">
        <f>IF(N134="nulová",J134,0)</f>
        <v>0</v>
      </c>
      <c r="BJ134" s="14" t="s">
        <v>84</v>
      </c>
      <c r="BK134" s="229">
        <f>ROUND(I134*H134,2)</f>
        <v>0</v>
      </c>
      <c r="BL134" s="14" t="s">
        <v>151</v>
      </c>
      <c r="BM134" s="228" t="s">
        <v>770</v>
      </c>
    </row>
    <row r="135" spans="1:47" s="2" customFormat="1" ht="12">
      <c r="A135" s="35"/>
      <c r="B135" s="36"/>
      <c r="C135" s="37"/>
      <c r="D135" s="230" t="s">
        <v>153</v>
      </c>
      <c r="E135" s="37"/>
      <c r="F135" s="231" t="s">
        <v>769</v>
      </c>
      <c r="G135" s="37"/>
      <c r="H135" s="37"/>
      <c r="I135" s="232"/>
      <c r="J135" s="37"/>
      <c r="K135" s="37"/>
      <c r="L135" s="41"/>
      <c r="M135" s="233"/>
      <c r="N135" s="234"/>
      <c r="O135" s="88"/>
      <c r="P135" s="88"/>
      <c r="Q135" s="88"/>
      <c r="R135" s="88"/>
      <c r="S135" s="88"/>
      <c r="T135" s="89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T135" s="14" t="s">
        <v>153</v>
      </c>
      <c r="AU135" s="14" t="s">
        <v>84</v>
      </c>
    </row>
    <row r="136" spans="1:65" s="2" customFormat="1" ht="37.8" customHeight="1">
      <c r="A136" s="35"/>
      <c r="B136" s="36"/>
      <c r="C136" s="216" t="s">
        <v>194</v>
      </c>
      <c r="D136" s="216" t="s">
        <v>147</v>
      </c>
      <c r="E136" s="217" t="s">
        <v>771</v>
      </c>
      <c r="F136" s="218" t="s">
        <v>772</v>
      </c>
      <c r="G136" s="219" t="s">
        <v>773</v>
      </c>
      <c r="H136" s="220">
        <v>90</v>
      </c>
      <c r="I136" s="221"/>
      <c r="J136" s="222">
        <f>ROUND(I136*H136,2)</f>
        <v>0</v>
      </c>
      <c r="K136" s="223"/>
      <c r="L136" s="41"/>
      <c r="M136" s="224" t="s">
        <v>1</v>
      </c>
      <c r="N136" s="225" t="s">
        <v>41</v>
      </c>
      <c r="O136" s="88"/>
      <c r="P136" s="226">
        <f>O136*H136</f>
        <v>0</v>
      </c>
      <c r="Q136" s="226">
        <v>0</v>
      </c>
      <c r="R136" s="226">
        <f>Q136*H136</f>
        <v>0</v>
      </c>
      <c r="S136" s="226">
        <v>0</v>
      </c>
      <c r="T136" s="227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28" t="s">
        <v>151</v>
      </c>
      <c r="AT136" s="228" t="s">
        <v>147</v>
      </c>
      <c r="AU136" s="228" t="s">
        <v>84</v>
      </c>
      <c r="AY136" s="14" t="s">
        <v>145</v>
      </c>
      <c r="BE136" s="229">
        <f>IF(N136="základní",J136,0)</f>
        <v>0</v>
      </c>
      <c r="BF136" s="229">
        <f>IF(N136="snížená",J136,0)</f>
        <v>0</v>
      </c>
      <c r="BG136" s="229">
        <f>IF(N136="zákl. přenesená",J136,0)</f>
        <v>0</v>
      </c>
      <c r="BH136" s="229">
        <f>IF(N136="sníž. přenesená",J136,0)</f>
        <v>0</v>
      </c>
      <c r="BI136" s="229">
        <f>IF(N136="nulová",J136,0)</f>
        <v>0</v>
      </c>
      <c r="BJ136" s="14" t="s">
        <v>84</v>
      </c>
      <c r="BK136" s="229">
        <f>ROUND(I136*H136,2)</f>
        <v>0</v>
      </c>
      <c r="BL136" s="14" t="s">
        <v>151</v>
      </c>
      <c r="BM136" s="228" t="s">
        <v>774</v>
      </c>
    </row>
    <row r="137" spans="1:47" s="2" customFormat="1" ht="12">
      <c r="A137" s="35"/>
      <c r="B137" s="36"/>
      <c r="C137" s="37"/>
      <c r="D137" s="230" t="s">
        <v>153</v>
      </c>
      <c r="E137" s="37"/>
      <c r="F137" s="231" t="s">
        <v>772</v>
      </c>
      <c r="G137" s="37"/>
      <c r="H137" s="37"/>
      <c r="I137" s="232"/>
      <c r="J137" s="37"/>
      <c r="K137" s="37"/>
      <c r="L137" s="41"/>
      <c r="M137" s="233"/>
      <c r="N137" s="234"/>
      <c r="O137" s="88"/>
      <c r="P137" s="88"/>
      <c r="Q137" s="88"/>
      <c r="R137" s="88"/>
      <c r="S137" s="88"/>
      <c r="T137" s="89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T137" s="14" t="s">
        <v>153</v>
      </c>
      <c r="AU137" s="14" t="s">
        <v>84</v>
      </c>
    </row>
    <row r="138" spans="1:65" s="2" customFormat="1" ht="16.5" customHeight="1">
      <c r="A138" s="35"/>
      <c r="B138" s="36"/>
      <c r="C138" s="216" t="s">
        <v>199</v>
      </c>
      <c r="D138" s="216" t="s">
        <v>147</v>
      </c>
      <c r="E138" s="217" t="s">
        <v>775</v>
      </c>
      <c r="F138" s="218" t="s">
        <v>776</v>
      </c>
      <c r="G138" s="219" t="s">
        <v>777</v>
      </c>
      <c r="H138" s="220">
        <v>2</v>
      </c>
      <c r="I138" s="221"/>
      <c r="J138" s="222">
        <f>ROUND(I138*H138,2)</f>
        <v>0</v>
      </c>
      <c r="K138" s="223"/>
      <c r="L138" s="41"/>
      <c r="M138" s="224" t="s">
        <v>1</v>
      </c>
      <c r="N138" s="225" t="s">
        <v>41</v>
      </c>
      <c r="O138" s="88"/>
      <c r="P138" s="226">
        <f>O138*H138</f>
        <v>0</v>
      </c>
      <c r="Q138" s="226">
        <v>0</v>
      </c>
      <c r="R138" s="226">
        <f>Q138*H138</f>
        <v>0</v>
      </c>
      <c r="S138" s="226">
        <v>0</v>
      </c>
      <c r="T138" s="227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28" t="s">
        <v>151</v>
      </c>
      <c r="AT138" s="228" t="s">
        <v>147</v>
      </c>
      <c r="AU138" s="228" t="s">
        <v>84</v>
      </c>
      <c r="AY138" s="14" t="s">
        <v>145</v>
      </c>
      <c r="BE138" s="229">
        <f>IF(N138="základní",J138,0)</f>
        <v>0</v>
      </c>
      <c r="BF138" s="229">
        <f>IF(N138="snížená",J138,0)</f>
        <v>0</v>
      </c>
      <c r="BG138" s="229">
        <f>IF(N138="zákl. přenesená",J138,0)</f>
        <v>0</v>
      </c>
      <c r="BH138" s="229">
        <f>IF(N138="sníž. přenesená",J138,0)</f>
        <v>0</v>
      </c>
      <c r="BI138" s="229">
        <f>IF(N138="nulová",J138,0)</f>
        <v>0</v>
      </c>
      <c r="BJ138" s="14" t="s">
        <v>84</v>
      </c>
      <c r="BK138" s="229">
        <f>ROUND(I138*H138,2)</f>
        <v>0</v>
      </c>
      <c r="BL138" s="14" t="s">
        <v>151</v>
      </c>
      <c r="BM138" s="228" t="s">
        <v>778</v>
      </c>
    </row>
    <row r="139" spans="1:47" s="2" customFormat="1" ht="12">
      <c r="A139" s="35"/>
      <c r="B139" s="36"/>
      <c r="C139" s="37"/>
      <c r="D139" s="230" t="s">
        <v>153</v>
      </c>
      <c r="E139" s="37"/>
      <c r="F139" s="231" t="s">
        <v>776</v>
      </c>
      <c r="G139" s="37"/>
      <c r="H139" s="37"/>
      <c r="I139" s="232"/>
      <c r="J139" s="37"/>
      <c r="K139" s="37"/>
      <c r="L139" s="41"/>
      <c r="M139" s="233"/>
      <c r="N139" s="234"/>
      <c r="O139" s="88"/>
      <c r="P139" s="88"/>
      <c r="Q139" s="88"/>
      <c r="R139" s="88"/>
      <c r="S139" s="88"/>
      <c r="T139" s="89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T139" s="14" t="s">
        <v>153</v>
      </c>
      <c r="AU139" s="14" t="s">
        <v>84</v>
      </c>
    </row>
    <row r="140" spans="1:65" s="2" customFormat="1" ht="16.5" customHeight="1">
      <c r="A140" s="35"/>
      <c r="B140" s="36"/>
      <c r="C140" s="216" t="s">
        <v>204</v>
      </c>
      <c r="D140" s="216" t="s">
        <v>147</v>
      </c>
      <c r="E140" s="217" t="s">
        <v>779</v>
      </c>
      <c r="F140" s="218" t="s">
        <v>780</v>
      </c>
      <c r="G140" s="219" t="s">
        <v>777</v>
      </c>
      <c r="H140" s="220">
        <v>2</v>
      </c>
      <c r="I140" s="221"/>
      <c r="J140" s="222">
        <f>ROUND(I140*H140,2)</f>
        <v>0</v>
      </c>
      <c r="K140" s="223"/>
      <c r="L140" s="41"/>
      <c r="M140" s="224" t="s">
        <v>1</v>
      </c>
      <c r="N140" s="225" t="s">
        <v>41</v>
      </c>
      <c r="O140" s="88"/>
      <c r="P140" s="226">
        <f>O140*H140</f>
        <v>0</v>
      </c>
      <c r="Q140" s="226">
        <v>0</v>
      </c>
      <c r="R140" s="226">
        <f>Q140*H140</f>
        <v>0</v>
      </c>
      <c r="S140" s="226">
        <v>0</v>
      </c>
      <c r="T140" s="227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28" t="s">
        <v>151</v>
      </c>
      <c r="AT140" s="228" t="s">
        <v>147</v>
      </c>
      <c r="AU140" s="228" t="s">
        <v>84</v>
      </c>
      <c r="AY140" s="14" t="s">
        <v>145</v>
      </c>
      <c r="BE140" s="229">
        <f>IF(N140="základní",J140,0)</f>
        <v>0</v>
      </c>
      <c r="BF140" s="229">
        <f>IF(N140="snížená",J140,0)</f>
        <v>0</v>
      </c>
      <c r="BG140" s="229">
        <f>IF(N140="zákl. přenesená",J140,0)</f>
        <v>0</v>
      </c>
      <c r="BH140" s="229">
        <f>IF(N140="sníž. přenesená",J140,0)</f>
        <v>0</v>
      </c>
      <c r="BI140" s="229">
        <f>IF(N140="nulová",J140,0)</f>
        <v>0</v>
      </c>
      <c r="BJ140" s="14" t="s">
        <v>84</v>
      </c>
      <c r="BK140" s="229">
        <f>ROUND(I140*H140,2)</f>
        <v>0</v>
      </c>
      <c r="BL140" s="14" t="s">
        <v>151</v>
      </c>
      <c r="BM140" s="228" t="s">
        <v>781</v>
      </c>
    </row>
    <row r="141" spans="1:47" s="2" customFormat="1" ht="12">
      <c r="A141" s="35"/>
      <c r="B141" s="36"/>
      <c r="C141" s="37"/>
      <c r="D141" s="230" t="s">
        <v>153</v>
      </c>
      <c r="E141" s="37"/>
      <c r="F141" s="231" t="s">
        <v>780</v>
      </c>
      <c r="G141" s="37"/>
      <c r="H141" s="37"/>
      <c r="I141" s="232"/>
      <c r="J141" s="37"/>
      <c r="K141" s="37"/>
      <c r="L141" s="41"/>
      <c r="M141" s="233"/>
      <c r="N141" s="234"/>
      <c r="O141" s="88"/>
      <c r="P141" s="88"/>
      <c r="Q141" s="88"/>
      <c r="R141" s="88"/>
      <c r="S141" s="88"/>
      <c r="T141" s="89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T141" s="14" t="s">
        <v>153</v>
      </c>
      <c r="AU141" s="14" t="s">
        <v>84</v>
      </c>
    </row>
    <row r="142" spans="1:65" s="2" customFormat="1" ht="16.5" customHeight="1">
      <c r="A142" s="35"/>
      <c r="B142" s="36"/>
      <c r="C142" s="216" t="s">
        <v>8</v>
      </c>
      <c r="D142" s="216" t="s">
        <v>147</v>
      </c>
      <c r="E142" s="217" t="s">
        <v>782</v>
      </c>
      <c r="F142" s="218" t="s">
        <v>783</v>
      </c>
      <c r="G142" s="219" t="s">
        <v>603</v>
      </c>
      <c r="H142" s="220">
        <v>38.5</v>
      </c>
      <c r="I142" s="221"/>
      <c r="J142" s="222">
        <f>ROUND(I142*H142,2)</f>
        <v>0</v>
      </c>
      <c r="K142" s="223"/>
      <c r="L142" s="41"/>
      <c r="M142" s="224" t="s">
        <v>1</v>
      </c>
      <c r="N142" s="225" t="s">
        <v>41</v>
      </c>
      <c r="O142" s="88"/>
      <c r="P142" s="226">
        <f>O142*H142</f>
        <v>0</v>
      </c>
      <c r="Q142" s="226">
        <v>0</v>
      </c>
      <c r="R142" s="226">
        <f>Q142*H142</f>
        <v>0</v>
      </c>
      <c r="S142" s="226">
        <v>0</v>
      </c>
      <c r="T142" s="227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28" t="s">
        <v>151</v>
      </c>
      <c r="AT142" s="228" t="s">
        <v>147</v>
      </c>
      <c r="AU142" s="228" t="s">
        <v>84</v>
      </c>
      <c r="AY142" s="14" t="s">
        <v>145</v>
      </c>
      <c r="BE142" s="229">
        <f>IF(N142="základní",J142,0)</f>
        <v>0</v>
      </c>
      <c r="BF142" s="229">
        <f>IF(N142="snížená",J142,0)</f>
        <v>0</v>
      </c>
      <c r="BG142" s="229">
        <f>IF(N142="zákl. přenesená",J142,0)</f>
        <v>0</v>
      </c>
      <c r="BH142" s="229">
        <f>IF(N142="sníž. přenesená",J142,0)</f>
        <v>0</v>
      </c>
      <c r="BI142" s="229">
        <f>IF(N142="nulová",J142,0)</f>
        <v>0</v>
      </c>
      <c r="BJ142" s="14" t="s">
        <v>84</v>
      </c>
      <c r="BK142" s="229">
        <f>ROUND(I142*H142,2)</f>
        <v>0</v>
      </c>
      <c r="BL142" s="14" t="s">
        <v>151</v>
      </c>
      <c r="BM142" s="228" t="s">
        <v>784</v>
      </c>
    </row>
    <row r="143" spans="1:47" s="2" customFormat="1" ht="12">
      <c r="A143" s="35"/>
      <c r="B143" s="36"/>
      <c r="C143" s="37"/>
      <c r="D143" s="230" t="s">
        <v>153</v>
      </c>
      <c r="E143" s="37"/>
      <c r="F143" s="231" t="s">
        <v>783</v>
      </c>
      <c r="G143" s="37"/>
      <c r="H143" s="37"/>
      <c r="I143" s="232"/>
      <c r="J143" s="37"/>
      <c r="K143" s="37"/>
      <c r="L143" s="41"/>
      <c r="M143" s="233"/>
      <c r="N143" s="234"/>
      <c r="O143" s="88"/>
      <c r="P143" s="88"/>
      <c r="Q143" s="88"/>
      <c r="R143" s="88"/>
      <c r="S143" s="88"/>
      <c r="T143" s="89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T143" s="14" t="s">
        <v>153</v>
      </c>
      <c r="AU143" s="14" t="s">
        <v>84</v>
      </c>
    </row>
    <row r="144" spans="1:65" s="2" customFormat="1" ht="16.5" customHeight="1">
      <c r="A144" s="35"/>
      <c r="B144" s="36"/>
      <c r="C144" s="216" t="s">
        <v>212</v>
      </c>
      <c r="D144" s="216" t="s">
        <v>147</v>
      </c>
      <c r="E144" s="217" t="s">
        <v>785</v>
      </c>
      <c r="F144" s="218" t="s">
        <v>786</v>
      </c>
      <c r="G144" s="219" t="s">
        <v>787</v>
      </c>
      <c r="H144" s="220">
        <v>1.5</v>
      </c>
      <c r="I144" s="221"/>
      <c r="J144" s="222">
        <f>ROUND(I144*H144,2)</f>
        <v>0</v>
      </c>
      <c r="K144" s="223"/>
      <c r="L144" s="41"/>
      <c r="M144" s="224" t="s">
        <v>1</v>
      </c>
      <c r="N144" s="225" t="s">
        <v>41</v>
      </c>
      <c r="O144" s="88"/>
      <c r="P144" s="226">
        <f>O144*H144</f>
        <v>0</v>
      </c>
      <c r="Q144" s="226">
        <v>0</v>
      </c>
      <c r="R144" s="226">
        <f>Q144*H144</f>
        <v>0</v>
      </c>
      <c r="S144" s="226">
        <v>0</v>
      </c>
      <c r="T144" s="227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28" t="s">
        <v>151</v>
      </c>
      <c r="AT144" s="228" t="s">
        <v>147</v>
      </c>
      <c r="AU144" s="228" t="s">
        <v>84</v>
      </c>
      <c r="AY144" s="14" t="s">
        <v>145</v>
      </c>
      <c r="BE144" s="229">
        <f>IF(N144="základní",J144,0)</f>
        <v>0</v>
      </c>
      <c r="BF144" s="229">
        <f>IF(N144="snížená",J144,0)</f>
        <v>0</v>
      </c>
      <c r="BG144" s="229">
        <f>IF(N144="zákl. přenesená",J144,0)</f>
        <v>0</v>
      </c>
      <c r="BH144" s="229">
        <f>IF(N144="sníž. přenesená",J144,0)</f>
        <v>0</v>
      </c>
      <c r="BI144" s="229">
        <f>IF(N144="nulová",J144,0)</f>
        <v>0</v>
      </c>
      <c r="BJ144" s="14" t="s">
        <v>84</v>
      </c>
      <c r="BK144" s="229">
        <f>ROUND(I144*H144,2)</f>
        <v>0</v>
      </c>
      <c r="BL144" s="14" t="s">
        <v>151</v>
      </c>
      <c r="BM144" s="228" t="s">
        <v>788</v>
      </c>
    </row>
    <row r="145" spans="1:47" s="2" customFormat="1" ht="12">
      <c r="A145" s="35"/>
      <c r="B145" s="36"/>
      <c r="C145" s="37"/>
      <c r="D145" s="230" t="s">
        <v>153</v>
      </c>
      <c r="E145" s="37"/>
      <c r="F145" s="231" t="s">
        <v>786</v>
      </c>
      <c r="G145" s="37"/>
      <c r="H145" s="37"/>
      <c r="I145" s="232"/>
      <c r="J145" s="37"/>
      <c r="K145" s="37"/>
      <c r="L145" s="41"/>
      <c r="M145" s="233"/>
      <c r="N145" s="234"/>
      <c r="O145" s="88"/>
      <c r="P145" s="88"/>
      <c r="Q145" s="88"/>
      <c r="R145" s="88"/>
      <c r="S145" s="88"/>
      <c r="T145" s="89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T145" s="14" t="s">
        <v>153</v>
      </c>
      <c r="AU145" s="14" t="s">
        <v>84</v>
      </c>
    </row>
    <row r="146" spans="1:65" s="2" customFormat="1" ht="24.15" customHeight="1">
      <c r="A146" s="35"/>
      <c r="B146" s="36"/>
      <c r="C146" s="216" t="s">
        <v>218</v>
      </c>
      <c r="D146" s="216" t="s">
        <v>147</v>
      </c>
      <c r="E146" s="217" t="s">
        <v>789</v>
      </c>
      <c r="F146" s="218" t="s">
        <v>790</v>
      </c>
      <c r="G146" s="219" t="s">
        <v>158</v>
      </c>
      <c r="H146" s="220">
        <v>4</v>
      </c>
      <c r="I146" s="221"/>
      <c r="J146" s="222">
        <f>ROUND(I146*H146,2)</f>
        <v>0</v>
      </c>
      <c r="K146" s="223"/>
      <c r="L146" s="41"/>
      <c r="M146" s="224" t="s">
        <v>1</v>
      </c>
      <c r="N146" s="225" t="s">
        <v>41</v>
      </c>
      <c r="O146" s="88"/>
      <c r="P146" s="226">
        <f>O146*H146</f>
        <v>0</v>
      </c>
      <c r="Q146" s="226">
        <v>0</v>
      </c>
      <c r="R146" s="226">
        <f>Q146*H146</f>
        <v>0</v>
      </c>
      <c r="S146" s="226">
        <v>0</v>
      </c>
      <c r="T146" s="227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28" t="s">
        <v>151</v>
      </c>
      <c r="AT146" s="228" t="s">
        <v>147</v>
      </c>
      <c r="AU146" s="228" t="s">
        <v>84</v>
      </c>
      <c r="AY146" s="14" t="s">
        <v>145</v>
      </c>
      <c r="BE146" s="229">
        <f>IF(N146="základní",J146,0)</f>
        <v>0</v>
      </c>
      <c r="BF146" s="229">
        <f>IF(N146="snížená",J146,0)</f>
        <v>0</v>
      </c>
      <c r="BG146" s="229">
        <f>IF(N146="zákl. přenesená",J146,0)</f>
        <v>0</v>
      </c>
      <c r="BH146" s="229">
        <f>IF(N146="sníž. přenesená",J146,0)</f>
        <v>0</v>
      </c>
      <c r="BI146" s="229">
        <f>IF(N146="nulová",J146,0)</f>
        <v>0</v>
      </c>
      <c r="BJ146" s="14" t="s">
        <v>84</v>
      </c>
      <c r="BK146" s="229">
        <f>ROUND(I146*H146,2)</f>
        <v>0</v>
      </c>
      <c r="BL146" s="14" t="s">
        <v>151</v>
      </c>
      <c r="BM146" s="228" t="s">
        <v>791</v>
      </c>
    </row>
    <row r="147" spans="1:47" s="2" customFormat="1" ht="12">
      <c r="A147" s="35"/>
      <c r="B147" s="36"/>
      <c r="C147" s="37"/>
      <c r="D147" s="230" t="s">
        <v>153</v>
      </c>
      <c r="E147" s="37"/>
      <c r="F147" s="231" t="s">
        <v>790</v>
      </c>
      <c r="G147" s="37"/>
      <c r="H147" s="37"/>
      <c r="I147" s="232"/>
      <c r="J147" s="37"/>
      <c r="K147" s="37"/>
      <c r="L147" s="41"/>
      <c r="M147" s="233"/>
      <c r="N147" s="234"/>
      <c r="O147" s="88"/>
      <c r="P147" s="88"/>
      <c r="Q147" s="88"/>
      <c r="R147" s="88"/>
      <c r="S147" s="88"/>
      <c r="T147" s="89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T147" s="14" t="s">
        <v>153</v>
      </c>
      <c r="AU147" s="14" t="s">
        <v>84</v>
      </c>
    </row>
    <row r="148" spans="1:65" s="2" customFormat="1" ht="16.5" customHeight="1">
      <c r="A148" s="35"/>
      <c r="B148" s="36"/>
      <c r="C148" s="216" t="s">
        <v>223</v>
      </c>
      <c r="D148" s="216" t="s">
        <v>147</v>
      </c>
      <c r="E148" s="217" t="s">
        <v>792</v>
      </c>
      <c r="F148" s="218" t="s">
        <v>793</v>
      </c>
      <c r="G148" s="219" t="s">
        <v>397</v>
      </c>
      <c r="H148" s="220">
        <v>8</v>
      </c>
      <c r="I148" s="221"/>
      <c r="J148" s="222">
        <f>ROUND(I148*H148,2)</f>
        <v>0</v>
      </c>
      <c r="K148" s="223"/>
      <c r="L148" s="41"/>
      <c r="M148" s="224" t="s">
        <v>1</v>
      </c>
      <c r="N148" s="225" t="s">
        <v>41</v>
      </c>
      <c r="O148" s="88"/>
      <c r="P148" s="226">
        <f>O148*H148</f>
        <v>0</v>
      </c>
      <c r="Q148" s="226">
        <v>0</v>
      </c>
      <c r="R148" s="226">
        <f>Q148*H148</f>
        <v>0</v>
      </c>
      <c r="S148" s="226">
        <v>0</v>
      </c>
      <c r="T148" s="227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28" t="s">
        <v>151</v>
      </c>
      <c r="AT148" s="228" t="s">
        <v>147</v>
      </c>
      <c r="AU148" s="228" t="s">
        <v>84</v>
      </c>
      <c r="AY148" s="14" t="s">
        <v>145</v>
      </c>
      <c r="BE148" s="229">
        <f>IF(N148="základní",J148,0)</f>
        <v>0</v>
      </c>
      <c r="BF148" s="229">
        <f>IF(N148="snížená",J148,0)</f>
        <v>0</v>
      </c>
      <c r="BG148" s="229">
        <f>IF(N148="zákl. přenesená",J148,0)</f>
        <v>0</v>
      </c>
      <c r="BH148" s="229">
        <f>IF(N148="sníž. přenesená",J148,0)</f>
        <v>0</v>
      </c>
      <c r="BI148" s="229">
        <f>IF(N148="nulová",J148,0)</f>
        <v>0</v>
      </c>
      <c r="BJ148" s="14" t="s">
        <v>84</v>
      </c>
      <c r="BK148" s="229">
        <f>ROUND(I148*H148,2)</f>
        <v>0</v>
      </c>
      <c r="BL148" s="14" t="s">
        <v>151</v>
      </c>
      <c r="BM148" s="228" t="s">
        <v>794</v>
      </c>
    </row>
    <row r="149" spans="1:47" s="2" customFormat="1" ht="12">
      <c r="A149" s="35"/>
      <c r="B149" s="36"/>
      <c r="C149" s="37"/>
      <c r="D149" s="230" t="s">
        <v>153</v>
      </c>
      <c r="E149" s="37"/>
      <c r="F149" s="231" t="s">
        <v>793</v>
      </c>
      <c r="G149" s="37"/>
      <c r="H149" s="37"/>
      <c r="I149" s="232"/>
      <c r="J149" s="37"/>
      <c r="K149" s="37"/>
      <c r="L149" s="41"/>
      <c r="M149" s="233"/>
      <c r="N149" s="234"/>
      <c r="O149" s="88"/>
      <c r="P149" s="88"/>
      <c r="Q149" s="88"/>
      <c r="R149" s="88"/>
      <c r="S149" s="88"/>
      <c r="T149" s="89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T149" s="14" t="s">
        <v>153</v>
      </c>
      <c r="AU149" s="14" t="s">
        <v>84</v>
      </c>
    </row>
    <row r="150" spans="1:63" s="12" customFormat="1" ht="25.9" customHeight="1">
      <c r="A150" s="12"/>
      <c r="B150" s="200"/>
      <c r="C150" s="201"/>
      <c r="D150" s="202" t="s">
        <v>75</v>
      </c>
      <c r="E150" s="203" t="s">
        <v>795</v>
      </c>
      <c r="F150" s="203" t="s">
        <v>795</v>
      </c>
      <c r="G150" s="201"/>
      <c r="H150" s="201"/>
      <c r="I150" s="204"/>
      <c r="J150" s="205">
        <f>BK150</f>
        <v>0</v>
      </c>
      <c r="K150" s="201"/>
      <c r="L150" s="206"/>
      <c r="M150" s="207"/>
      <c r="N150" s="208"/>
      <c r="O150" s="208"/>
      <c r="P150" s="209">
        <f>SUM(P151:P184)</f>
        <v>0</v>
      </c>
      <c r="Q150" s="208"/>
      <c r="R150" s="209">
        <f>SUM(R151:R184)</f>
        <v>0</v>
      </c>
      <c r="S150" s="208"/>
      <c r="T150" s="210">
        <f>SUM(T151:T184)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11" t="s">
        <v>84</v>
      </c>
      <c r="AT150" s="212" t="s">
        <v>75</v>
      </c>
      <c r="AU150" s="212" t="s">
        <v>76</v>
      </c>
      <c r="AY150" s="211" t="s">
        <v>145</v>
      </c>
      <c r="BK150" s="213">
        <f>SUM(BK151:BK184)</f>
        <v>0</v>
      </c>
    </row>
    <row r="151" spans="1:65" s="2" customFormat="1" ht="16.5" customHeight="1">
      <c r="A151" s="35"/>
      <c r="B151" s="36"/>
      <c r="C151" s="216" t="s">
        <v>228</v>
      </c>
      <c r="D151" s="216" t="s">
        <v>147</v>
      </c>
      <c r="E151" s="217" t="s">
        <v>796</v>
      </c>
      <c r="F151" s="218" t="s">
        <v>797</v>
      </c>
      <c r="G151" s="219" t="s">
        <v>397</v>
      </c>
      <c r="H151" s="220">
        <v>1</v>
      </c>
      <c r="I151" s="221"/>
      <c r="J151" s="222">
        <f>ROUND(I151*H151,2)</f>
        <v>0</v>
      </c>
      <c r="K151" s="223"/>
      <c r="L151" s="41"/>
      <c r="M151" s="224" t="s">
        <v>1</v>
      </c>
      <c r="N151" s="225" t="s">
        <v>41</v>
      </c>
      <c r="O151" s="88"/>
      <c r="P151" s="226">
        <f>O151*H151</f>
        <v>0</v>
      </c>
      <c r="Q151" s="226">
        <v>0</v>
      </c>
      <c r="R151" s="226">
        <f>Q151*H151</f>
        <v>0</v>
      </c>
      <c r="S151" s="226">
        <v>0</v>
      </c>
      <c r="T151" s="227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28" t="s">
        <v>151</v>
      </c>
      <c r="AT151" s="228" t="s">
        <v>147</v>
      </c>
      <c r="AU151" s="228" t="s">
        <v>84</v>
      </c>
      <c r="AY151" s="14" t="s">
        <v>145</v>
      </c>
      <c r="BE151" s="229">
        <f>IF(N151="základní",J151,0)</f>
        <v>0</v>
      </c>
      <c r="BF151" s="229">
        <f>IF(N151="snížená",J151,0)</f>
        <v>0</v>
      </c>
      <c r="BG151" s="229">
        <f>IF(N151="zákl. přenesená",J151,0)</f>
        <v>0</v>
      </c>
      <c r="BH151" s="229">
        <f>IF(N151="sníž. přenesená",J151,0)</f>
        <v>0</v>
      </c>
      <c r="BI151" s="229">
        <f>IF(N151="nulová",J151,0)</f>
        <v>0</v>
      </c>
      <c r="BJ151" s="14" t="s">
        <v>84</v>
      </c>
      <c r="BK151" s="229">
        <f>ROUND(I151*H151,2)</f>
        <v>0</v>
      </c>
      <c r="BL151" s="14" t="s">
        <v>151</v>
      </c>
      <c r="BM151" s="228" t="s">
        <v>798</v>
      </c>
    </row>
    <row r="152" spans="1:47" s="2" customFormat="1" ht="12">
      <c r="A152" s="35"/>
      <c r="B152" s="36"/>
      <c r="C152" s="37"/>
      <c r="D152" s="230" t="s">
        <v>153</v>
      </c>
      <c r="E152" s="37"/>
      <c r="F152" s="231" t="s">
        <v>797</v>
      </c>
      <c r="G152" s="37"/>
      <c r="H152" s="37"/>
      <c r="I152" s="232"/>
      <c r="J152" s="37"/>
      <c r="K152" s="37"/>
      <c r="L152" s="41"/>
      <c r="M152" s="233"/>
      <c r="N152" s="234"/>
      <c r="O152" s="88"/>
      <c r="P152" s="88"/>
      <c r="Q152" s="88"/>
      <c r="R152" s="88"/>
      <c r="S152" s="88"/>
      <c r="T152" s="89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T152" s="14" t="s">
        <v>153</v>
      </c>
      <c r="AU152" s="14" t="s">
        <v>84</v>
      </c>
    </row>
    <row r="153" spans="1:65" s="2" customFormat="1" ht="16.5" customHeight="1">
      <c r="A153" s="35"/>
      <c r="B153" s="36"/>
      <c r="C153" s="216" t="s">
        <v>232</v>
      </c>
      <c r="D153" s="216" t="s">
        <v>147</v>
      </c>
      <c r="E153" s="217" t="s">
        <v>799</v>
      </c>
      <c r="F153" s="218" t="s">
        <v>800</v>
      </c>
      <c r="G153" s="219" t="s">
        <v>397</v>
      </c>
      <c r="H153" s="220">
        <v>1</v>
      </c>
      <c r="I153" s="221"/>
      <c r="J153" s="222">
        <f>ROUND(I153*H153,2)</f>
        <v>0</v>
      </c>
      <c r="K153" s="223"/>
      <c r="L153" s="41"/>
      <c r="M153" s="224" t="s">
        <v>1</v>
      </c>
      <c r="N153" s="225" t="s">
        <v>41</v>
      </c>
      <c r="O153" s="88"/>
      <c r="P153" s="226">
        <f>O153*H153</f>
        <v>0</v>
      </c>
      <c r="Q153" s="226">
        <v>0</v>
      </c>
      <c r="R153" s="226">
        <f>Q153*H153</f>
        <v>0</v>
      </c>
      <c r="S153" s="226">
        <v>0</v>
      </c>
      <c r="T153" s="227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28" t="s">
        <v>151</v>
      </c>
      <c r="AT153" s="228" t="s">
        <v>147</v>
      </c>
      <c r="AU153" s="228" t="s">
        <v>84</v>
      </c>
      <c r="AY153" s="14" t="s">
        <v>145</v>
      </c>
      <c r="BE153" s="229">
        <f>IF(N153="základní",J153,0)</f>
        <v>0</v>
      </c>
      <c r="BF153" s="229">
        <f>IF(N153="snížená",J153,0)</f>
        <v>0</v>
      </c>
      <c r="BG153" s="229">
        <f>IF(N153="zákl. přenesená",J153,0)</f>
        <v>0</v>
      </c>
      <c r="BH153" s="229">
        <f>IF(N153="sníž. přenesená",J153,0)</f>
        <v>0</v>
      </c>
      <c r="BI153" s="229">
        <f>IF(N153="nulová",J153,0)</f>
        <v>0</v>
      </c>
      <c r="BJ153" s="14" t="s">
        <v>84</v>
      </c>
      <c r="BK153" s="229">
        <f>ROUND(I153*H153,2)</f>
        <v>0</v>
      </c>
      <c r="BL153" s="14" t="s">
        <v>151</v>
      </c>
      <c r="BM153" s="228" t="s">
        <v>801</v>
      </c>
    </row>
    <row r="154" spans="1:47" s="2" customFormat="1" ht="12">
      <c r="A154" s="35"/>
      <c r="B154" s="36"/>
      <c r="C154" s="37"/>
      <c r="D154" s="230" t="s">
        <v>153</v>
      </c>
      <c r="E154" s="37"/>
      <c r="F154" s="231" t="s">
        <v>800</v>
      </c>
      <c r="G154" s="37"/>
      <c r="H154" s="37"/>
      <c r="I154" s="232"/>
      <c r="J154" s="37"/>
      <c r="K154" s="37"/>
      <c r="L154" s="41"/>
      <c r="M154" s="233"/>
      <c r="N154" s="234"/>
      <c r="O154" s="88"/>
      <c r="P154" s="88"/>
      <c r="Q154" s="88"/>
      <c r="R154" s="88"/>
      <c r="S154" s="88"/>
      <c r="T154" s="89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T154" s="14" t="s">
        <v>153</v>
      </c>
      <c r="AU154" s="14" t="s">
        <v>84</v>
      </c>
    </row>
    <row r="155" spans="1:65" s="2" customFormat="1" ht="16.5" customHeight="1">
      <c r="A155" s="35"/>
      <c r="B155" s="36"/>
      <c r="C155" s="216" t="s">
        <v>236</v>
      </c>
      <c r="D155" s="216" t="s">
        <v>147</v>
      </c>
      <c r="E155" s="217" t="s">
        <v>802</v>
      </c>
      <c r="F155" s="218" t="s">
        <v>803</v>
      </c>
      <c r="G155" s="219" t="s">
        <v>397</v>
      </c>
      <c r="H155" s="220">
        <v>1</v>
      </c>
      <c r="I155" s="221"/>
      <c r="J155" s="222">
        <f>ROUND(I155*H155,2)</f>
        <v>0</v>
      </c>
      <c r="K155" s="223"/>
      <c r="L155" s="41"/>
      <c r="M155" s="224" t="s">
        <v>1</v>
      </c>
      <c r="N155" s="225" t="s">
        <v>41</v>
      </c>
      <c r="O155" s="88"/>
      <c r="P155" s="226">
        <f>O155*H155</f>
        <v>0</v>
      </c>
      <c r="Q155" s="226">
        <v>0</v>
      </c>
      <c r="R155" s="226">
        <f>Q155*H155</f>
        <v>0</v>
      </c>
      <c r="S155" s="226">
        <v>0</v>
      </c>
      <c r="T155" s="227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28" t="s">
        <v>151</v>
      </c>
      <c r="AT155" s="228" t="s">
        <v>147</v>
      </c>
      <c r="AU155" s="228" t="s">
        <v>84</v>
      </c>
      <c r="AY155" s="14" t="s">
        <v>145</v>
      </c>
      <c r="BE155" s="229">
        <f>IF(N155="základní",J155,0)</f>
        <v>0</v>
      </c>
      <c r="BF155" s="229">
        <f>IF(N155="snížená",J155,0)</f>
        <v>0</v>
      </c>
      <c r="BG155" s="229">
        <f>IF(N155="zákl. přenesená",J155,0)</f>
        <v>0</v>
      </c>
      <c r="BH155" s="229">
        <f>IF(N155="sníž. přenesená",J155,0)</f>
        <v>0</v>
      </c>
      <c r="BI155" s="229">
        <f>IF(N155="nulová",J155,0)</f>
        <v>0</v>
      </c>
      <c r="BJ155" s="14" t="s">
        <v>84</v>
      </c>
      <c r="BK155" s="229">
        <f>ROUND(I155*H155,2)</f>
        <v>0</v>
      </c>
      <c r="BL155" s="14" t="s">
        <v>151</v>
      </c>
      <c r="BM155" s="228" t="s">
        <v>804</v>
      </c>
    </row>
    <row r="156" spans="1:47" s="2" customFormat="1" ht="12">
      <c r="A156" s="35"/>
      <c r="B156" s="36"/>
      <c r="C156" s="37"/>
      <c r="D156" s="230" t="s">
        <v>153</v>
      </c>
      <c r="E156" s="37"/>
      <c r="F156" s="231" t="s">
        <v>803</v>
      </c>
      <c r="G156" s="37"/>
      <c r="H156" s="37"/>
      <c r="I156" s="232"/>
      <c r="J156" s="37"/>
      <c r="K156" s="37"/>
      <c r="L156" s="41"/>
      <c r="M156" s="233"/>
      <c r="N156" s="234"/>
      <c r="O156" s="88"/>
      <c r="P156" s="88"/>
      <c r="Q156" s="88"/>
      <c r="R156" s="88"/>
      <c r="S156" s="88"/>
      <c r="T156" s="89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T156" s="14" t="s">
        <v>153</v>
      </c>
      <c r="AU156" s="14" t="s">
        <v>84</v>
      </c>
    </row>
    <row r="157" spans="1:65" s="2" customFormat="1" ht="24.15" customHeight="1">
      <c r="A157" s="35"/>
      <c r="B157" s="36"/>
      <c r="C157" s="216" t="s">
        <v>241</v>
      </c>
      <c r="D157" s="216" t="s">
        <v>147</v>
      </c>
      <c r="E157" s="217" t="s">
        <v>805</v>
      </c>
      <c r="F157" s="218" t="s">
        <v>806</v>
      </c>
      <c r="G157" s="219" t="s">
        <v>807</v>
      </c>
      <c r="H157" s="220">
        <v>96</v>
      </c>
      <c r="I157" s="221"/>
      <c r="J157" s="222">
        <f>ROUND(I157*H157,2)</f>
        <v>0</v>
      </c>
      <c r="K157" s="223"/>
      <c r="L157" s="41"/>
      <c r="M157" s="224" t="s">
        <v>1</v>
      </c>
      <c r="N157" s="225" t="s">
        <v>41</v>
      </c>
      <c r="O157" s="88"/>
      <c r="P157" s="226">
        <f>O157*H157</f>
        <v>0</v>
      </c>
      <c r="Q157" s="226">
        <v>0</v>
      </c>
      <c r="R157" s="226">
        <f>Q157*H157</f>
        <v>0</v>
      </c>
      <c r="S157" s="226">
        <v>0</v>
      </c>
      <c r="T157" s="227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28" t="s">
        <v>151</v>
      </c>
      <c r="AT157" s="228" t="s">
        <v>147</v>
      </c>
      <c r="AU157" s="228" t="s">
        <v>84</v>
      </c>
      <c r="AY157" s="14" t="s">
        <v>145</v>
      </c>
      <c r="BE157" s="229">
        <f>IF(N157="základní",J157,0)</f>
        <v>0</v>
      </c>
      <c r="BF157" s="229">
        <f>IF(N157="snížená",J157,0)</f>
        <v>0</v>
      </c>
      <c r="BG157" s="229">
        <f>IF(N157="zákl. přenesená",J157,0)</f>
        <v>0</v>
      </c>
      <c r="BH157" s="229">
        <f>IF(N157="sníž. přenesená",J157,0)</f>
        <v>0</v>
      </c>
      <c r="BI157" s="229">
        <f>IF(N157="nulová",J157,0)</f>
        <v>0</v>
      </c>
      <c r="BJ157" s="14" t="s">
        <v>84</v>
      </c>
      <c r="BK157" s="229">
        <f>ROUND(I157*H157,2)</f>
        <v>0</v>
      </c>
      <c r="BL157" s="14" t="s">
        <v>151</v>
      </c>
      <c r="BM157" s="228" t="s">
        <v>808</v>
      </c>
    </row>
    <row r="158" spans="1:47" s="2" customFormat="1" ht="12">
      <c r="A158" s="35"/>
      <c r="B158" s="36"/>
      <c r="C158" s="37"/>
      <c r="D158" s="230" t="s">
        <v>153</v>
      </c>
      <c r="E158" s="37"/>
      <c r="F158" s="231" t="s">
        <v>806</v>
      </c>
      <c r="G158" s="37"/>
      <c r="H158" s="37"/>
      <c r="I158" s="232"/>
      <c r="J158" s="37"/>
      <c r="K158" s="37"/>
      <c r="L158" s="41"/>
      <c r="M158" s="233"/>
      <c r="N158" s="234"/>
      <c r="O158" s="88"/>
      <c r="P158" s="88"/>
      <c r="Q158" s="88"/>
      <c r="R158" s="88"/>
      <c r="S158" s="88"/>
      <c r="T158" s="89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T158" s="14" t="s">
        <v>153</v>
      </c>
      <c r="AU158" s="14" t="s">
        <v>84</v>
      </c>
    </row>
    <row r="159" spans="1:65" s="2" customFormat="1" ht="21.75" customHeight="1">
      <c r="A159" s="35"/>
      <c r="B159" s="36"/>
      <c r="C159" s="216" t="s">
        <v>245</v>
      </c>
      <c r="D159" s="216" t="s">
        <v>147</v>
      </c>
      <c r="E159" s="217" t="s">
        <v>809</v>
      </c>
      <c r="F159" s="218" t="s">
        <v>810</v>
      </c>
      <c r="G159" s="219" t="s">
        <v>397</v>
      </c>
      <c r="H159" s="220">
        <v>1</v>
      </c>
      <c r="I159" s="221"/>
      <c r="J159" s="222">
        <f>ROUND(I159*H159,2)</f>
        <v>0</v>
      </c>
      <c r="K159" s="223"/>
      <c r="L159" s="41"/>
      <c r="M159" s="224" t="s">
        <v>1</v>
      </c>
      <c r="N159" s="225" t="s">
        <v>41</v>
      </c>
      <c r="O159" s="88"/>
      <c r="P159" s="226">
        <f>O159*H159</f>
        <v>0</v>
      </c>
      <c r="Q159" s="226">
        <v>0</v>
      </c>
      <c r="R159" s="226">
        <f>Q159*H159</f>
        <v>0</v>
      </c>
      <c r="S159" s="226">
        <v>0</v>
      </c>
      <c r="T159" s="227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28" t="s">
        <v>151</v>
      </c>
      <c r="AT159" s="228" t="s">
        <v>147</v>
      </c>
      <c r="AU159" s="228" t="s">
        <v>84</v>
      </c>
      <c r="AY159" s="14" t="s">
        <v>145</v>
      </c>
      <c r="BE159" s="229">
        <f>IF(N159="základní",J159,0)</f>
        <v>0</v>
      </c>
      <c r="BF159" s="229">
        <f>IF(N159="snížená",J159,0)</f>
        <v>0</v>
      </c>
      <c r="BG159" s="229">
        <f>IF(N159="zákl. přenesená",J159,0)</f>
        <v>0</v>
      </c>
      <c r="BH159" s="229">
        <f>IF(N159="sníž. přenesená",J159,0)</f>
        <v>0</v>
      </c>
      <c r="BI159" s="229">
        <f>IF(N159="nulová",J159,0)</f>
        <v>0</v>
      </c>
      <c r="BJ159" s="14" t="s">
        <v>84</v>
      </c>
      <c r="BK159" s="229">
        <f>ROUND(I159*H159,2)</f>
        <v>0</v>
      </c>
      <c r="BL159" s="14" t="s">
        <v>151</v>
      </c>
      <c r="BM159" s="228" t="s">
        <v>811</v>
      </c>
    </row>
    <row r="160" spans="1:47" s="2" customFormat="1" ht="12">
      <c r="A160" s="35"/>
      <c r="B160" s="36"/>
      <c r="C160" s="37"/>
      <c r="D160" s="230" t="s">
        <v>153</v>
      </c>
      <c r="E160" s="37"/>
      <c r="F160" s="231" t="s">
        <v>810</v>
      </c>
      <c r="G160" s="37"/>
      <c r="H160" s="37"/>
      <c r="I160" s="232"/>
      <c r="J160" s="37"/>
      <c r="K160" s="37"/>
      <c r="L160" s="41"/>
      <c r="M160" s="233"/>
      <c r="N160" s="234"/>
      <c r="O160" s="88"/>
      <c r="P160" s="88"/>
      <c r="Q160" s="88"/>
      <c r="R160" s="88"/>
      <c r="S160" s="88"/>
      <c r="T160" s="89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T160" s="14" t="s">
        <v>153</v>
      </c>
      <c r="AU160" s="14" t="s">
        <v>84</v>
      </c>
    </row>
    <row r="161" spans="1:65" s="2" customFormat="1" ht="16.5" customHeight="1">
      <c r="A161" s="35"/>
      <c r="B161" s="36"/>
      <c r="C161" s="216" t="s">
        <v>7</v>
      </c>
      <c r="D161" s="216" t="s">
        <v>147</v>
      </c>
      <c r="E161" s="217" t="s">
        <v>812</v>
      </c>
      <c r="F161" s="218" t="s">
        <v>813</v>
      </c>
      <c r="G161" s="219" t="s">
        <v>807</v>
      </c>
      <c r="H161" s="220">
        <v>96</v>
      </c>
      <c r="I161" s="221"/>
      <c r="J161" s="222">
        <f>ROUND(I161*H161,2)</f>
        <v>0</v>
      </c>
      <c r="K161" s="223"/>
      <c r="L161" s="41"/>
      <c r="M161" s="224" t="s">
        <v>1</v>
      </c>
      <c r="N161" s="225" t="s">
        <v>41</v>
      </c>
      <c r="O161" s="88"/>
      <c r="P161" s="226">
        <f>O161*H161</f>
        <v>0</v>
      </c>
      <c r="Q161" s="226">
        <v>0</v>
      </c>
      <c r="R161" s="226">
        <f>Q161*H161</f>
        <v>0</v>
      </c>
      <c r="S161" s="226">
        <v>0</v>
      </c>
      <c r="T161" s="227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28" t="s">
        <v>151</v>
      </c>
      <c r="AT161" s="228" t="s">
        <v>147</v>
      </c>
      <c r="AU161" s="228" t="s">
        <v>84</v>
      </c>
      <c r="AY161" s="14" t="s">
        <v>145</v>
      </c>
      <c r="BE161" s="229">
        <f>IF(N161="základní",J161,0)</f>
        <v>0</v>
      </c>
      <c r="BF161" s="229">
        <f>IF(N161="snížená",J161,0)</f>
        <v>0</v>
      </c>
      <c r="BG161" s="229">
        <f>IF(N161="zákl. přenesená",J161,0)</f>
        <v>0</v>
      </c>
      <c r="BH161" s="229">
        <f>IF(N161="sníž. přenesená",J161,0)</f>
        <v>0</v>
      </c>
      <c r="BI161" s="229">
        <f>IF(N161="nulová",J161,0)</f>
        <v>0</v>
      </c>
      <c r="BJ161" s="14" t="s">
        <v>84</v>
      </c>
      <c r="BK161" s="229">
        <f>ROUND(I161*H161,2)</f>
        <v>0</v>
      </c>
      <c r="BL161" s="14" t="s">
        <v>151</v>
      </c>
      <c r="BM161" s="228" t="s">
        <v>814</v>
      </c>
    </row>
    <row r="162" spans="1:47" s="2" customFormat="1" ht="12">
      <c r="A162" s="35"/>
      <c r="B162" s="36"/>
      <c r="C162" s="37"/>
      <c r="D162" s="230" t="s">
        <v>153</v>
      </c>
      <c r="E162" s="37"/>
      <c r="F162" s="231" t="s">
        <v>813</v>
      </c>
      <c r="G162" s="37"/>
      <c r="H162" s="37"/>
      <c r="I162" s="232"/>
      <c r="J162" s="37"/>
      <c r="K162" s="37"/>
      <c r="L162" s="41"/>
      <c r="M162" s="233"/>
      <c r="N162" s="234"/>
      <c r="O162" s="88"/>
      <c r="P162" s="88"/>
      <c r="Q162" s="88"/>
      <c r="R162" s="88"/>
      <c r="S162" s="88"/>
      <c r="T162" s="89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T162" s="14" t="s">
        <v>153</v>
      </c>
      <c r="AU162" s="14" t="s">
        <v>84</v>
      </c>
    </row>
    <row r="163" spans="1:65" s="2" customFormat="1" ht="16.5" customHeight="1">
      <c r="A163" s="35"/>
      <c r="B163" s="36"/>
      <c r="C163" s="216" t="s">
        <v>254</v>
      </c>
      <c r="D163" s="216" t="s">
        <v>147</v>
      </c>
      <c r="E163" s="217" t="s">
        <v>815</v>
      </c>
      <c r="F163" s="218" t="s">
        <v>816</v>
      </c>
      <c r="G163" s="219" t="s">
        <v>807</v>
      </c>
      <c r="H163" s="220">
        <v>16</v>
      </c>
      <c r="I163" s="221"/>
      <c r="J163" s="222">
        <f>ROUND(I163*H163,2)</f>
        <v>0</v>
      </c>
      <c r="K163" s="223"/>
      <c r="L163" s="41"/>
      <c r="M163" s="224" t="s">
        <v>1</v>
      </c>
      <c r="N163" s="225" t="s">
        <v>41</v>
      </c>
      <c r="O163" s="88"/>
      <c r="P163" s="226">
        <f>O163*H163</f>
        <v>0</v>
      </c>
      <c r="Q163" s="226">
        <v>0</v>
      </c>
      <c r="R163" s="226">
        <f>Q163*H163</f>
        <v>0</v>
      </c>
      <c r="S163" s="226">
        <v>0</v>
      </c>
      <c r="T163" s="227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28" t="s">
        <v>151</v>
      </c>
      <c r="AT163" s="228" t="s">
        <v>147</v>
      </c>
      <c r="AU163" s="228" t="s">
        <v>84</v>
      </c>
      <c r="AY163" s="14" t="s">
        <v>145</v>
      </c>
      <c r="BE163" s="229">
        <f>IF(N163="základní",J163,0)</f>
        <v>0</v>
      </c>
      <c r="BF163" s="229">
        <f>IF(N163="snížená",J163,0)</f>
        <v>0</v>
      </c>
      <c r="BG163" s="229">
        <f>IF(N163="zákl. přenesená",J163,0)</f>
        <v>0</v>
      </c>
      <c r="BH163" s="229">
        <f>IF(N163="sníž. přenesená",J163,0)</f>
        <v>0</v>
      </c>
      <c r="BI163" s="229">
        <f>IF(N163="nulová",J163,0)</f>
        <v>0</v>
      </c>
      <c r="BJ163" s="14" t="s">
        <v>84</v>
      </c>
      <c r="BK163" s="229">
        <f>ROUND(I163*H163,2)</f>
        <v>0</v>
      </c>
      <c r="BL163" s="14" t="s">
        <v>151</v>
      </c>
      <c r="BM163" s="228" t="s">
        <v>817</v>
      </c>
    </row>
    <row r="164" spans="1:47" s="2" customFormat="1" ht="12">
      <c r="A164" s="35"/>
      <c r="B164" s="36"/>
      <c r="C164" s="37"/>
      <c r="D164" s="230" t="s">
        <v>153</v>
      </c>
      <c r="E164" s="37"/>
      <c r="F164" s="231" t="s">
        <v>816</v>
      </c>
      <c r="G164" s="37"/>
      <c r="H164" s="37"/>
      <c r="I164" s="232"/>
      <c r="J164" s="37"/>
      <c r="K164" s="37"/>
      <c r="L164" s="41"/>
      <c r="M164" s="233"/>
      <c r="N164" s="234"/>
      <c r="O164" s="88"/>
      <c r="P164" s="88"/>
      <c r="Q164" s="88"/>
      <c r="R164" s="88"/>
      <c r="S164" s="88"/>
      <c r="T164" s="89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T164" s="14" t="s">
        <v>153</v>
      </c>
      <c r="AU164" s="14" t="s">
        <v>84</v>
      </c>
    </row>
    <row r="165" spans="1:65" s="2" customFormat="1" ht="16.5" customHeight="1">
      <c r="A165" s="35"/>
      <c r="B165" s="36"/>
      <c r="C165" s="216" t="s">
        <v>259</v>
      </c>
      <c r="D165" s="216" t="s">
        <v>147</v>
      </c>
      <c r="E165" s="217" t="s">
        <v>818</v>
      </c>
      <c r="F165" s="218" t="s">
        <v>819</v>
      </c>
      <c r="G165" s="219" t="s">
        <v>397</v>
      </c>
      <c r="H165" s="220">
        <v>1</v>
      </c>
      <c r="I165" s="221"/>
      <c r="J165" s="222">
        <f>ROUND(I165*H165,2)</f>
        <v>0</v>
      </c>
      <c r="K165" s="223"/>
      <c r="L165" s="41"/>
      <c r="M165" s="224" t="s">
        <v>1</v>
      </c>
      <c r="N165" s="225" t="s">
        <v>41</v>
      </c>
      <c r="O165" s="88"/>
      <c r="P165" s="226">
        <f>O165*H165</f>
        <v>0</v>
      </c>
      <c r="Q165" s="226">
        <v>0</v>
      </c>
      <c r="R165" s="226">
        <f>Q165*H165</f>
        <v>0</v>
      </c>
      <c r="S165" s="226">
        <v>0</v>
      </c>
      <c r="T165" s="227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28" t="s">
        <v>151</v>
      </c>
      <c r="AT165" s="228" t="s">
        <v>147</v>
      </c>
      <c r="AU165" s="228" t="s">
        <v>84</v>
      </c>
      <c r="AY165" s="14" t="s">
        <v>145</v>
      </c>
      <c r="BE165" s="229">
        <f>IF(N165="základní",J165,0)</f>
        <v>0</v>
      </c>
      <c r="BF165" s="229">
        <f>IF(N165="snížená",J165,0)</f>
        <v>0</v>
      </c>
      <c r="BG165" s="229">
        <f>IF(N165="zákl. přenesená",J165,0)</f>
        <v>0</v>
      </c>
      <c r="BH165" s="229">
        <f>IF(N165="sníž. přenesená",J165,0)</f>
        <v>0</v>
      </c>
      <c r="BI165" s="229">
        <f>IF(N165="nulová",J165,0)</f>
        <v>0</v>
      </c>
      <c r="BJ165" s="14" t="s">
        <v>84</v>
      </c>
      <c r="BK165" s="229">
        <f>ROUND(I165*H165,2)</f>
        <v>0</v>
      </c>
      <c r="BL165" s="14" t="s">
        <v>151</v>
      </c>
      <c r="BM165" s="228" t="s">
        <v>820</v>
      </c>
    </row>
    <row r="166" spans="1:47" s="2" customFormat="1" ht="12">
      <c r="A166" s="35"/>
      <c r="B166" s="36"/>
      <c r="C166" s="37"/>
      <c r="D166" s="230" t="s">
        <v>153</v>
      </c>
      <c r="E166" s="37"/>
      <c r="F166" s="231" t="s">
        <v>819</v>
      </c>
      <c r="G166" s="37"/>
      <c r="H166" s="37"/>
      <c r="I166" s="232"/>
      <c r="J166" s="37"/>
      <c r="K166" s="37"/>
      <c r="L166" s="41"/>
      <c r="M166" s="233"/>
      <c r="N166" s="234"/>
      <c r="O166" s="88"/>
      <c r="P166" s="88"/>
      <c r="Q166" s="88"/>
      <c r="R166" s="88"/>
      <c r="S166" s="88"/>
      <c r="T166" s="89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T166" s="14" t="s">
        <v>153</v>
      </c>
      <c r="AU166" s="14" t="s">
        <v>84</v>
      </c>
    </row>
    <row r="167" spans="1:65" s="2" customFormat="1" ht="49.05" customHeight="1">
      <c r="A167" s="35"/>
      <c r="B167" s="36"/>
      <c r="C167" s="216" t="s">
        <v>265</v>
      </c>
      <c r="D167" s="216" t="s">
        <v>147</v>
      </c>
      <c r="E167" s="217" t="s">
        <v>821</v>
      </c>
      <c r="F167" s="218" t="s">
        <v>822</v>
      </c>
      <c r="G167" s="219" t="s">
        <v>397</v>
      </c>
      <c r="H167" s="220">
        <v>4</v>
      </c>
      <c r="I167" s="221"/>
      <c r="J167" s="222">
        <f>ROUND(I167*H167,2)</f>
        <v>0</v>
      </c>
      <c r="K167" s="223"/>
      <c r="L167" s="41"/>
      <c r="M167" s="224" t="s">
        <v>1</v>
      </c>
      <c r="N167" s="225" t="s">
        <v>41</v>
      </c>
      <c r="O167" s="88"/>
      <c r="P167" s="226">
        <f>O167*H167</f>
        <v>0</v>
      </c>
      <c r="Q167" s="226">
        <v>0</v>
      </c>
      <c r="R167" s="226">
        <f>Q167*H167</f>
        <v>0</v>
      </c>
      <c r="S167" s="226">
        <v>0</v>
      </c>
      <c r="T167" s="227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28" t="s">
        <v>151</v>
      </c>
      <c r="AT167" s="228" t="s">
        <v>147</v>
      </c>
      <c r="AU167" s="228" t="s">
        <v>84</v>
      </c>
      <c r="AY167" s="14" t="s">
        <v>145</v>
      </c>
      <c r="BE167" s="229">
        <f>IF(N167="základní",J167,0)</f>
        <v>0</v>
      </c>
      <c r="BF167" s="229">
        <f>IF(N167="snížená",J167,0)</f>
        <v>0</v>
      </c>
      <c r="BG167" s="229">
        <f>IF(N167="zákl. přenesená",J167,0)</f>
        <v>0</v>
      </c>
      <c r="BH167" s="229">
        <f>IF(N167="sníž. přenesená",J167,0)</f>
        <v>0</v>
      </c>
      <c r="BI167" s="229">
        <f>IF(N167="nulová",J167,0)</f>
        <v>0</v>
      </c>
      <c r="BJ167" s="14" t="s">
        <v>84</v>
      </c>
      <c r="BK167" s="229">
        <f>ROUND(I167*H167,2)</f>
        <v>0</v>
      </c>
      <c r="BL167" s="14" t="s">
        <v>151</v>
      </c>
      <c r="BM167" s="228" t="s">
        <v>823</v>
      </c>
    </row>
    <row r="168" spans="1:47" s="2" customFormat="1" ht="12">
      <c r="A168" s="35"/>
      <c r="B168" s="36"/>
      <c r="C168" s="37"/>
      <c r="D168" s="230" t="s">
        <v>153</v>
      </c>
      <c r="E168" s="37"/>
      <c r="F168" s="231" t="s">
        <v>822</v>
      </c>
      <c r="G168" s="37"/>
      <c r="H168" s="37"/>
      <c r="I168" s="232"/>
      <c r="J168" s="37"/>
      <c r="K168" s="37"/>
      <c r="L168" s="41"/>
      <c r="M168" s="233"/>
      <c r="N168" s="234"/>
      <c r="O168" s="88"/>
      <c r="P168" s="88"/>
      <c r="Q168" s="88"/>
      <c r="R168" s="88"/>
      <c r="S168" s="88"/>
      <c r="T168" s="89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T168" s="14" t="s">
        <v>153</v>
      </c>
      <c r="AU168" s="14" t="s">
        <v>84</v>
      </c>
    </row>
    <row r="169" spans="1:65" s="2" customFormat="1" ht="24.15" customHeight="1">
      <c r="A169" s="35"/>
      <c r="B169" s="36"/>
      <c r="C169" s="216" t="s">
        <v>270</v>
      </c>
      <c r="D169" s="216" t="s">
        <v>147</v>
      </c>
      <c r="E169" s="217" t="s">
        <v>824</v>
      </c>
      <c r="F169" s="218" t="s">
        <v>825</v>
      </c>
      <c r="G169" s="219" t="s">
        <v>397</v>
      </c>
      <c r="H169" s="220">
        <v>1</v>
      </c>
      <c r="I169" s="221"/>
      <c r="J169" s="222">
        <f>ROUND(I169*H169,2)</f>
        <v>0</v>
      </c>
      <c r="K169" s="223"/>
      <c r="L169" s="41"/>
      <c r="M169" s="224" t="s">
        <v>1</v>
      </c>
      <c r="N169" s="225" t="s">
        <v>41</v>
      </c>
      <c r="O169" s="88"/>
      <c r="P169" s="226">
        <f>O169*H169</f>
        <v>0</v>
      </c>
      <c r="Q169" s="226">
        <v>0</v>
      </c>
      <c r="R169" s="226">
        <f>Q169*H169</f>
        <v>0</v>
      </c>
      <c r="S169" s="226">
        <v>0</v>
      </c>
      <c r="T169" s="227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28" t="s">
        <v>151</v>
      </c>
      <c r="AT169" s="228" t="s">
        <v>147</v>
      </c>
      <c r="AU169" s="228" t="s">
        <v>84</v>
      </c>
      <c r="AY169" s="14" t="s">
        <v>145</v>
      </c>
      <c r="BE169" s="229">
        <f>IF(N169="základní",J169,0)</f>
        <v>0</v>
      </c>
      <c r="BF169" s="229">
        <f>IF(N169="snížená",J169,0)</f>
        <v>0</v>
      </c>
      <c r="BG169" s="229">
        <f>IF(N169="zákl. přenesená",J169,0)</f>
        <v>0</v>
      </c>
      <c r="BH169" s="229">
        <f>IF(N169="sníž. přenesená",J169,0)</f>
        <v>0</v>
      </c>
      <c r="BI169" s="229">
        <f>IF(N169="nulová",J169,0)</f>
        <v>0</v>
      </c>
      <c r="BJ169" s="14" t="s">
        <v>84</v>
      </c>
      <c r="BK169" s="229">
        <f>ROUND(I169*H169,2)</f>
        <v>0</v>
      </c>
      <c r="BL169" s="14" t="s">
        <v>151</v>
      </c>
      <c r="BM169" s="228" t="s">
        <v>826</v>
      </c>
    </row>
    <row r="170" spans="1:47" s="2" customFormat="1" ht="12">
      <c r="A170" s="35"/>
      <c r="B170" s="36"/>
      <c r="C170" s="37"/>
      <c r="D170" s="230" t="s">
        <v>153</v>
      </c>
      <c r="E170" s="37"/>
      <c r="F170" s="231" t="s">
        <v>825</v>
      </c>
      <c r="G170" s="37"/>
      <c r="H170" s="37"/>
      <c r="I170" s="232"/>
      <c r="J170" s="37"/>
      <c r="K170" s="37"/>
      <c r="L170" s="41"/>
      <c r="M170" s="233"/>
      <c r="N170" s="234"/>
      <c r="O170" s="88"/>
      <c r="P170" s="88"/>
      <c r="Q170" s="88"/>
      <c r="R170" s="88"/>
      <c r="S170" s="88"/>
      <c r="T170" s="89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T170" s="14" t="s">
        <v>153</v>
      </c>
      <c r="AU170" s="14" t="s">
        <v>84</v>
      </c>
    </row>
    <row r="171" spans="1:65" s="2" customFormat="1" ht="24.15" customHeight="1">
      <c r="A171" s="35"/>
      <c r="B171" s="36"/>
      <c r="C171" s="216" t="s">
        <v>275</v>
      </c>
      <c r="D171" s="216" t="s">
        <v>147</v>
      </c>
      <c r="E171" s="217" t="s">
        <v>827</v>
      </c>
      <c r="F171" s="218" t="s">
        <v>828</v>
      </c>
      <c r="G171" s="219" t="s">
        <v>397</v>
      </c>
      <c r="H171" s="220">
        <v>1</v>
      </c>
      <c r="I171" s="221"/>
      <c r="J171" s="222">
        <f>ROUND(I171*H171,2)</f>
        <v>0</v>
      </c>
      <c r="K171" s="223"/>
      <c r="L171" s="41"/>
      <c r="M171" s="224" t="s">
        <v>1</v>
      </c>
      <c r="N171" s="225" t="s">
        <v>41</v>
      </c>
      <c r="O171" s="88"/>
      <c r="P171" s="226">
        <f>O171*H171</f>
        <v>0</v>
      </c>
      <c r="Q171" s="226">
        <v>0</v>
      </c>
      <c r="R171" s="226">
        <f>Q171*H171</f>
        <v>0</v>
      </c>
      <c r="S171" s="226">
        <v>0</v>
      </c>
      <c r="T171" s="227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28" t="s">
        <v>151</v>
      </c>
      <c r="AT171" s="228" t="s">
        <v>147</v>
      </c>
      <c r="AU171" s="228" t="s">
        <v>84</v>
      </c>
      <c r="AY171" s="14" t="s">
        <v>145</v>
      </c>
      <c r="BE171" s="229">
        <f>IF(N171="základní",J171,0)</f>
        <v>0</v>
      </c>
      <c r="BF171" s="229">
        <f>IF(N171="snížená",J171,0)</f>
        <v>0</v>
      </c>
      <c r="BG171" s="229">
        <f>IF(N171="zákl. přenesená",J171,0)</f>
        <v>0</v>
      </c>
      <c r="BH171" s="229">
        <f>IF(N171="sníž. přenesená",J171,0)</f>
        <v>0</v>
      </c>
      <c r="BI171" s="229">
        <f>IF(N171="nulová",J171,0)</f>
        <v>0</v>
      </c>
      <c r="BJ171" s="14" t="s">
        <v>84</v>
      </c>
      <c r="BK171" s="229">
        <f>ROUND(I171*H171,2)</f>
        <v>0</v>
      </c>
      <c r="BL171" s="14" t="s">
        <v>151</v>
      </c>
      <c r="BM171" s="228" t="s">
        <v>829</v>
      </c>
    </row>
    <row r="172" spans="1:47" s="2" customFormat="1" ht="12">
      <c r="A172" s="35"/>
      <c r="B172" s="36"/>
      <c r="C172" s="37"/>
      <c r="D172" s="230" t="s">
        <v>153</v>
      </c>
      <c r="E172" s="37"/>
      <c r="F172" s="231" t="s">
        <v>828</v>
      </c>
      <c r="G172" s="37"/>
      <c r="H172" s="37"/>
      <c r="I172" s="232"/>
      <c r="J172" s="37"/>
      <c r="K172" s="37"/>
      <c r="L172" s="41"/>
      <c r="M172" s="233"/>
      <c r="N172" s="234"/>
      <c r="O172" s="88"/>
      <c r="P172" s="88"/>
      <c r="Q172" s="88"/>
      <c r="R172" s="88"/>
      <c r="S172" s="88"/>
      <c r="T172" s="89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T172" s="14" t="s">
        <v>153</v>
      </c>
      <c r="AU172" s="14" t="s">
        <v>84</v>
      </c>
    </row>
    <row r="173" spans="1:65" s="2" customFormat="1" ht="24.15" customHeight="1">
      <c r="A173" s="35"/>
      <c r="B173" s="36"/>
      <c r="C173" s="216" t="s">
        <v>280</v>
      </c>
      <c r="D173" s="216" t="s">
        <v>147</v>
      </c>
      <c r="E173" s="217" t="s">
        <v>830</v>
      </c>
      <c r="F173" s="218" t="s">
        <v>831</v>
      </c>
      <c r="G173" s="219" t="s">
        <v>397</v>
      </c>
      <c r="H173" s="220">
        <v>1</v>
      </c>
      <c r="I173" s="221"/>
      <c r="J173" s="222">
        <f>ROUND(I173*H173,2)</f>
        <v>0</v>
      </c>
      <c r="K173" s="223"/>
      <c r="L173" s="41"/>
      <c r="M173" s="224" t="s">
        <v>1</v>
      </c>
      <c r="N173" s="225" t="s">
        <v>41</v>
      </c>
      <c r="O173" s="88"/>
      <c r="P173" s="226">
        <f>O173*H173</f>
        <v>0</v>
      </c>
      <c r="Q173" s="226">
        <v>0</v>
      </c>
      <c r="R173" s="226">
        <f>Q173*H173</f>
        <v>0</v>
      </c>
      <c r="S173" s="226">
        <v>0</v>
      </c>
      <c r="T173" s="227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28" t="s">
        <v>151</v>
      </c>
      <c r="AT173" s="228" t="s">
        <v>147</v>
      </c>
      <c r="AU173" s="228" t="s">
        <v>84</v>
      </c>
      <c r="AY173" s="14" t="s">
        <v>145</v>
      </c>
      <c r="BE173" s="229">
        <f>IF(N173="základní",J173,0)</f>
        <v>0</v>
      </c>
      <c r="BF173" s="229">
        <f>IF(N173="snížená",J173,0)</f>
        <v>0</v>
      </c>
      <c r="BG173" s="229">
        <f>IF(N173="zákl. přenesená",J173,0)</f>
        <v>0</v>
      </c>
      <c r="BH173" s="229">
        <f>IF(N173="sníž. přenesená",J173,0)</f>
        <v>0</v>
      </c>
      <c r="BI173" s="229">
        <f>IF(N173="nulová",J173,0)</f>
        <v>0</v>
      </c>
      <c r="BJ173" s="14" t="s">
        <v>84</v>
      </c>
      <c r="BK173" s="229">
        <f>ROUND(I173*H173,2)</f>
        <v>0</v>
      </c>
      <c r="BL173" s="14" t="s">
        <v>151</v>
      </c>
      <c r="BM173" s="228" t="s">
        <v>832</v>
      </c>
    </row>
    <row r="174" spans="1:47" s="2" customFormat="1" ht="12">
      <c r="A174" s="35"/>
      <c r="B174" s="36"/>
      <c r="C174" s="37"/>
      <c r="D174" s="230" t="s">
        <v>153</v>
      </c>
      <c r="E174" s="37"/>
      <c r="F174" s="231" t="s">
        <v>831</v>
      </c>
      <c r="G174" s="37"/>
      <c r="H174" s="37"/>
      <c r="I174" s="232"/>
      <c r="J174" s="37"/>
      <c r="K174" s="37"/>
      <c r="L174" s="41"/>
      <c r="M174" s="233"/>
      <c r="N174" s="234"/>
      <c r="O174" s="88"/>
      <c r="P174" s="88"/>
      <c r="Q174" s="88"/>
      <c r="R174" s="88"/>
      <c r="S174" s="88"/>
      <c r="T174" s="89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T174" s="14" t="s">
        <v>153</v>
      </c>
      <c r="AU174" s="14" t="s">
        <v>84</v>
      </c>
    </row>
    <row r="175" spans="1:65" s="2" customFormat="1" ht="24.15" customHeight="1">
      <c r="A175" s="35"/>
      <c r="B175" s="36"/>
      <c r="C175" s="216" t="s">
        <v>287</v>
      </c>
      <c r="D175" s="216" t="s">
        <v>147</v>
      </c>
      <c r="E175" s="217" t="s">
        <v>833</v>
      </c>
      <c r="F175" s="218" t="s">
        <v>834</v>
      </c>
      <c r="G175" s="219" t="s">
        <v>397</v>
      </c>
      <c r="H175" s="220">
        <v>1</v>
      </c>
      <c r="I175" s="221"/>
      <c r="J175" s="222">
        <f>ROUND(I175*H175,2)</f>
        <v>0</v>
      </c>
      <c r="K175" s="223"/>
      <c r="L175" s="41"/>
      <c r="M175" s="224" t="s">
        <v>1</v>
      </c>
      <c r="N175" s="225" t="s">
        <v>41</v>
      </c>
      <c r="O175" s="88"/>
      <c r="P175" s="226">
        <f>O175*H175</f>
        <v>0</v>
      </c>
      <c r="Q175" s="226">
        <v>0</v>
      </c>
      <c r="R175" s="226">
        <f>Q175*H175</f>
        <v>0</v>
      </c>
      <c r="S175" s="226">
        <v>0</v>
      </c>
      <c r="T175" s="227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28" t="s">
        <v>151</v>
      </c>
      <c r="AT175" s="228" t="s">
        <v>147</v>
      </c>
      <c r="AU175" s="228" t="s">
        <v>84</v>
      </c>
      <c r="AY175" s="14" t="s">
        <v>145</v>
      </c>
      <c r="BE175" s="229">
        <f>IF(N175="základní",J175,0)</f>
        <v>0</v>
      </c>
      <c r="BF175" s="229">
        <f>IF(N175="snížená",J175,0)</f>
        <v>0</v>
      </c>
      <c r="BG175" s="229">
        <f>IF(N175="zákl. přenesená",J175,0)</f>
        <v>0</v>
      </c>
      <c r="BH175" s="229">
        <f>IF(N175="sníž. přenesená",J175,0)</f>
        <v>0</v>
      </c>
      <c r="BI175" s="229">
        <f>IF(N175="nulová",J175,0)</f>
        <v>0</v>
      </c>
      <c r="BJ175" s="14" t="s">
        <v>84</v>
      </c>
      <c r="BK175" s="229">
        <f>ROUND(I175*H175,2)</f>
        <v>0</v>
      </c>
      <c r="BL175" s="14" t="s">
        <v>151</v>
      </c>
      <c r="BM175" s="228" t="s">
        <v>835</v>
      </c>
    </row>
    <row r="176" spans="1:47" s="2" customFormat="1" ht="12">
      <c r="A176" s="35"/>
      <c r="B176" s="36"/>
      <c r="C176" s="37"/>
      <c r="D176" s="230" t="s">
        <v>153</v>
      </c>
      <c r="E176" s="37"/>
      <c r="F176" s="231" t="s">
        <v>834</v>
      </c>
      <c r="G176" s="37"/>
      <c r="H176" s="37"/>
      <c r="I176" s="232"/>
      <c r="J176" s="37"/>
      <c r="K176" s="37"/>
      <c r="L176" s="41"/>
      <c r="M176" s="233"/>
      <c r="N176" s="234"/>
      <c r="O176" s="88"/>
      <c r="P176" s="88"/>
      <c r="Q176" s="88"/>
      <c r="R176" s="88"/>
      <c r="S176" s="88"/>
      <c r="T176" s="89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T176" s="14" t="s">
        <v>153</v>
      </c>
      <c r="AU176" s="14" t="s">
        <v>84</v>
      </c>
    </row>
    <row r="177" spans="1:65" s="2" customFormat="1" ht="33" customHeight="1">
      <c r="A177" s="35"/>
      <c r="B177" s="36"/>
      <c r="C177" s="216" t="s">
        <v>292</v>
      </c>
      <c r="D177" s="216" t="s">
        <v>147</v>
      </c>
      <c r="E177" s="217" t="s">
        <v>836</v>
      </c>
      <c r="F177" s="218" t="s">
        <v>837</v>
      </c>
      <c r="G177" s="219" t="s">
        <v>777</v>
      </c>
      <c r="H177" s="220">
        <v>1</v>
      </c>
      <c r="I177" s="221"/>
      <c r="J177" s="222">
        <f>ROUND(I177*H177,2)</f>
        <v>0</v>
      </c>
      <c r="K177" s="223"/>
      <c r="L177" s="41"/>
      <c r="M177" s="224" t="s">
        <v>1</v>
      </c>
      <c r="N177" s="225" t="s">
        <v>41</v>
      </c>
      <c r="O177" s="88"/>
      <c r="P177" s="226">
        <f>O177*H177</f>
        <v>0</v>
      </c>
      <c r="Q177" s="226">
        <v>0</v>
      </c>
      <c r="R177" s="226">
        <f>Q177*H177</f>
        <v>0</v>
      </c>
      <c r="S177" s="226">
        <v>0</v>
      </c>
      <c r="T177" s="227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28" t="s">
        <v>151</v>
      </c>
      <c r="AT177" s="228" t="s">
        <v>147</v>
      </c>
      <c r="AU177" s="228" t="s">
        <v>84</v>
      </c>
      <c r="AY177" s="14" t="s">
        <v>145</v>
      </c>
      <c r="BE177" s="229">
        <f>IF(N177="základní",J177,0)</f>
        <v>0</v>
      </c>
      <c r="BF177" s="229">
        <f>IF(N177="snížená",J177,0)</f>
        <v>0</v>
      </c>
      <c r="BG177" s="229">
        <f>IF(N177="zákl. přenesená",J177,0)</f>
        <v>0</v>
      </c>
      <c r="BH177" s="229">
        <f>IF(N177="sníž. přenesená",J177,0)</f>
        <v>0</v>
      </c>
      <c r="BI177" s="229">
        <f>IF(N177="nulová",J177,0)</f>
        <v>0</v>
      </c>
      <c r="BJ177" s="14" t="s">
        <v>84</v>
      </c>
      <c r="BK177" s="229">
        <f>ROUND(I177*H177,2)</f>
        <v>0</v>
      </c>
      <c r="BL177" s="14" t="s">
        <v>151</v>
      </c>
      <c r="BM177" s="228" t="s">
        <v>838</v>
      </c>
    </row>
    <row r="178" spans="1:47" s="2" customFormat="1" ht="12">
      <c r="A178" s="35"/>
      <c r="B178" s="36"/>
      <c r="C178" s="37"/>
      <c r="D178" s="230" t="s">
        <v>153</v>
      </c>
      <c r="E178" s="37"/>
      <c r="F178" s="231" t="s">
        <v>837</v>
      </c>
      <c r="G178" s="37"/>
      <c r="H178" s="37"/>
      <c r="I178" s="232"/>
      <c r="J178" s="37"/>
      <c r="K178" s="37"/>
      <c r="L178" s="41"/>
      <c r="M178" s="233"/>
      <c r="N178" s="234"/>
      <c r="O178" s="88"/>
      <c r="P178" s="88"/>
      <c r="Q178" s="88"/>
      <c r="R178" s="88"/>
      <c r="S178" s="88"/>
      <c r="T178" s="89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T178" s="14" t="s">
        <v>153</v>
      </c>
      <c r="AU178" s="14" t="s">
        <v>84</v>
      </c>
    </row>
    <row r="179" spans="1:65" s="2" customFormat="1" ht="24.15" customHeight="1">
      <c r="A179" s="35"/>
      <c r="B179" s="36"/>
      <c r="C179" s="216" t="s">
        <v>297</v>
      </c>
      <c r="D179" s="216" t="s">
        <v>147</v>
      </c>
      <c r="E179" s="217" t="s">
        <v>839</v>
      </c>
      <c r="F179" s="218" t="s">
        <v>840</v>
      </c>
      <c r="G179" s="219" t="s">
        <v>777</v>
      </c>
      <c r="H179" s="220">
        <v>1</v>
      </c>
      <c r="I179" s="221"/>
      <c r="J179" s="222">
        <f>ROUND(I179*H179,2)</f>
        <v>0</v>
      </c>
      <c r="K179" s="223"/>
      <c r="L179" s="41"/>
      <c r="M179" s="224" t="s">
        <v>1</v>
      </c>
      <c r="N179" s="225" t="s">
        <v>41</v>
      </c>
      <c r="O179" s="88"/>
      <c r="P179" s="226">
        <f>O179*H179</f>
        <v>0</v>
      </c>
      <c r="Q179" s="226">
        <v>0</v>
      </c>
      <c r="R179" s="226">
        <f>Q179*H179</f>
        <v>0</v>
      </c>
      <c r="S179" s="226">
        <v>0</v>
      </c>
      <c r="T179" s="227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28" t="s">
        <v>151</v>
      </c>
      <c r="AT179" s="228" t="s">
        <v>147</v>
      </c>
      <c r="AU179" s="228" t="s">
        <v>84</v>
      </c>
      <c r="AY179" s="14" t="s">
        <v>145</v>
      </c>
      <c r="BE179" s="229">
        <f>IF(N179="základní",J179,0)</f>
        <v>0</v>
      </c>
      <c r="BF179" s="229">
        <f>IF(N179="snížená",J179,0)</f>
        <v>0</v>
      </c>
      <c r="BG179" s="229">
        <f>IF(N179="zákl. přenesená",J179,0)</f>
        <v>0</v>
      </c>
      <c r="BH179" s="229">
        <f>IF(N179="sníž. přenesená",J179,0)</f>
        <v>0</v>
      </c>
      <c r="BI179" s="229">
        <f>IF(N179="nulová",J179,0)</f>
        <v>0</v>
      </c>
      <c r="BJ179" s="14" t="s">
        <v>84</v>
      </c>
      <c r="BK179" s="229">
        <f>ROUND(I179*H179,2)</f>
        <v>0</v>
      </c>
      <c r="BL179" s="14" t="s">
        <v>151</v>
      </c>
      <c r="BM179" s="228" t="s">
        <v>841</v>
      </c>
    </row>
    <row r="180" spans="1:47" s="2" customFormat="1" ht="12">
      <c r="A180" s="35"/>
      <c r="B180" s="36"/>
      <c r="C180" s="37"/>
      <c r="D180" s="230" t="s">
        <v>153</v>
      </c>
      <c r="E180" s="37"/>
      <c r="F180" s="231" t="s">
        <v>840</v>
      </c>
      <c r="G180" s="37"/>
      <c r="H180" s="37"/>
      <c r="I180" s="232"/>
      <c r="J180" s="37"/>
      <c r="K180" s="37"/>
      <c r="L180" s="41"/>
      <c r="M180" s="233"/>
      <c r="N180" s="234"/>
      <c r="O180" s="88"/>
      <c r="P180" s="88"/>
      <c r="Q180" s="88"/>
      <c r="R180" s="88"/>
      <c r="S180" s="88"/>
      <c r="T180" s="89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T180" s="14" t="s">
        <v>153</v>
      </c>
      <c r="AU180" s="14" t="s">
        <v>84</v>
      </c>
    </row>
    <row r="181" spans="1:65" s="2" customFormat="1" ht="16.5" customHeight="1">
      <c r="A181" s="35"/>
      <c r="B181" s="36"/>
      <c r="C181" s="216" t="s">
        <v>302</v>
      </c>
      <c r="D181" s="216" t="s">
        <v>147</v>
      </c>
      <c r="E181" s="217" t="s">
        <v>842</v>
      </c>
      <c r="F181" s="218" t="s">
        <v>843</v>
      </c>
      <c r="G181" s="219" t="s">
        <v>777</v>
      </c>
      <c r="H181" s="220">
        <v>1</v>
      </c>
      <c r="I181" s="221"/>
      <c r="J181" s="222">
        <f>ROUND(I181*H181,2)</f>
        <v>0</v>
      </c>
      <c r="K181" s="223"/>
      <c r="L181" s="41"/>
      <c r="M181" s="224" t="s">
        <v>1</v>
      </c>
      <c r="N181" s="225" t="s">
        <v>41</v>
      </c>
      <c r="O181" s="88"/>
      <c r="P181" s="226">
        <f>O181*H181</f>
        <v>0</v>
      </c>
      <c r="Q181" s="226">
        <v>0</v>
      </c>
      <c r="R181" s="226">
        <f>Q181*H181</f>
        <v>0</v>
      </c>
      <c r="S181" s="226">
        <v>0</v>
      </c>
      <c r="T181" s="227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28" t="s">
        <v>151</v>
      </c>
      <c r="AT181" s="228" t="s">
        <v>147</v>
      </c>
      <c r="AU181" s="228" t="s">
        <v>84</v>
      </c>
      <c r="AY181" s="14" t="s">
        <v>145</v>
      </c>
      <c r="BE181" s="229">
        <f>IF(N181="základní",J181,0)</f>
        <v>0</v>
      </c>
      <c r="BF181" s="229">
        <f>IF(N181="snížená",J181,0)</f>
        <v>0</v>
      </c>
      <c r="BG181" s="229">
        <f>IF(N181="zákl. přenesená",J181,0)</f>
        <v>0</v>
      </c>
      <c r="BH181" s="229">
        <f>IF(N181="sníž. přenesená",J181,0)</f>
        <v>0</v>
      </c>
      <c r="BI181" s="229">
        <f>IF(N181="nulová",J181,0)</f>
        <v>0</v>
      </c>
      <c r="BJ181" s="14" t="s">
        <v>84</v>
      </c>
      <c r="BK181" s="229">
        <f>ROUND(I181*H181,2)</f>
        <v>0</v>
      </c>
      <c r="BL181" s="14" t="s">
        <v>151</v>
      </c>
      <c r="BM181" s="228" t="s">
        <v>844</v>
      </c>
    </row>
    <row r="182" spans="1:47" s="2" customFormat="1" ht="12">
      <c r="A182" s="35"/>
      <c r="B182" s="36"/>
      <c r="C182" s="37"/>
      <c r="D182" s="230" t="s">
        <v>153</v>
      </c>
      <c r="E182" s="37"/>
      <c r="F182" s="231" t="s">
        <v>843</v>
      </c>
      <c r="G182" s="37"/>
      <c r="H182" s="37"/>
      <c r="I182" s="232"/>
      <c r="J182" s="37"/>
      <c r="K182" s="37"/>
      <c r="L182" s="41"/>
      <c r="M182" s="233"/>
      <c r="N182" s="234"/>
      <c r="O182" s="88"/>
      <c r="P182" s="88"/>
      <c r="Q182" s="88"/>
      <c r="R182" s="88"/>
      <c r="S182" s="88"/>
      <c r="T182" s="89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T182" s="14" t="s">
        <v>153</v>
      </c>
      <c r="AU182" s="14" t="s">
        <v>84</v>
      </c>
    </row>
    <row r="183" spans="1:65" s="2" customFormat="1" ht="24.15" customHeight="1">
      <c r="A183" s="35"/>
      <c r="B183" s="36"/>
      <c r="C183" s="216" t="s">
        <v>307</v>
      </c>
      <c r="D183" s="216" t="s">
        <v>147</v>
      </c>
      <c r="E183" s="217" t="s">
        <v>845</v>
      </c>
      <c r="F183" s="218" t="s">
        <v>846</v>
      </c>
      <c r="G183" s="219" t="s">
        <v>397</v>
      </c>
      <c r="H183" s="220">
        <v>1</v>
      </c>
      <c r="I183" s="221"/>
      <c r="J183" s="222">
        <f>ROUND(I183*H183,2)</f>
        <v>0</v>
      </c>
      <c r="K183" s="223"/>
      <c r="L183" s="41"/>
      <c r="M183" s="224" t="s">
        <v>1</v>
      </c>
      <c r="N183" s="225" t="s">
        <v>41</v>
      </c>
      <c r="O183" s="88"/>
      <c r="P183" s="226">
        <f>O183*H183</f>
        <v>0</v>
      </c>
      <c r="Q183" s="226">
        <v>0</v>
      </c>
      <c r="R183" s="226">
        <f>Q183*H183</f>
        <v>0</v>
      </c>
      <c r="S183" s="226">
        <v>0</v>
      </c>
      <c r="T183" s="227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28" t="s">
        <v>151</v>
      </c>
      <c r="AT183" s="228" t="s">
        <v>147</v>
      </c>
      <c r="AU183" s="228" t="s">
        <v>84</v>
      </c>
      <c r="AY183" s="14" t="s">
        <v>145</v>
      </c>
      <c r="BE183" s="229">
        <f>IF(N183="základní",J183,0)</f>
        <v>0</v>
      </c>
      <c r="BF183" s="229">
        <f>IF(N183="snížená",J183,0)</f>
        <v>0</v>
      </c>
      <c r="BG183" s="229">
        <f>IF(N183="zákl. přenesená",J183,0)</f>
        <v>0</v>
      </c>
      <c r="BH183" s="229">
        <f>IF(N183="sníž. přenesená",J183,0)</f>
        <v>0</v>
      </c>
      <c r="BI183" s="229">
        <f>IF(N183="nulová",J183,0)</f>
        <v>0</v>
      </c>
      <c r="BJ183" s="14" t="s">
        <v>84</v>
      </c>
      <c r="BK183" s="229">
        <f>ROUND(I183*H183,2)</f>
        <v>0</v>
      </c>
      <c r="BL183" s="14" t="s">
        <v>151</v>
      </c>
      <c r="BM183" s="228" t="s">
        <v>847</v>
      </c>
    </row>
    <row r="184" spans="1:47" s="2" customFormat="1" ht="12">
      <c r="A184" s="35"/>
      <c r="B184" s="36"/>
      <c r="C184" s="37"/>
      <c r="D184" s="230" t="s">
        <v>153</v>
      </c>
      <c r="E184" s="37"/>
      <c r="F184" s="231" t="s">
        <v>846</v>
      </c>
      <c r="G184" s="37"/>
      <c r="H184" s="37"/>
      <c r="I184" s="232"/>
      <c r="J184" s="37"/>
      <c r="K184" s="37"/>
      <c r="L184" s="41"/>
      <c r="M184" s="249"/>
      <c r="N184" s="250"/>
      <c r="O184" s="251"/>
      <c r="P184" s="251"/>
      <c r="Q184" s="251"/>
      <c r="R184" s="251"/>
      <c r="S184" s="251"/>
      <c r="T184" s="252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T184" s="14" t="s">
        <v>153</v>
      </c>
      <c r="AU184" s="14" t="s">
        <v>84</v>
      </c>
    </row>
    <row r="185" spans="1:31" s="2" customFormat="1" ht="6.95" customHeight="1">
      <c r="A185" s="35"/>
      <c r="B185" s="63"/>
      <c r="C185" s="64"/>
      <c r="D185" s="64"/>
      <c r="E185" s="64"/>
      <c r="F185" s="64"/>
      <c r="G185" s="64"/>
      <c r="H185" s="64"/>
      <c r="I185" s="64"/>
      <c r="J185" s="64"/>
      <c r="K185" s="64"/>
      <c r="L185" s="41"/>
      <c r="M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</row>
  </sheetData>
  <sheetProtection password="CC35" sheet="1" objects="1" scenarios="1" formatColumns="0" formatRows="0" autoFilter="0"/>
  <autoFilter ref="C117:K184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92</v>
      </c>
    </row>
    <row r="3" spans="2:46" s="1" customFormat="1" ht="6.95" customHeight="1" hidden="1">
      <c r="B3" s="133"/>
      <c r="C3" s="134"/>
      <c r="D3" s="134"/>
      <c r="E3" s="134"/>
      <c r="F3" s="134"/>
      <c r="G3" s="134"/>
      <c r="H3" s="134"/>
      <c r="I3" s="134"/>
      <c r="J3" s="134"/>
      <c r="K3" s="134"/>
      <c r="L3" s="17"/>
      <c r="AT3" s="14" t="s">
        <v>86</v>
      </c>
    </row>
    <row r="4" spans="2:46" s="1" customFormat="1" ht="24.95" customHeight="1" hidden="1">
      <c r="B4" s="17"/>
      <c r="D4" s="135" t="s">
        <v>102</v>
      </c>
      <c r="L4" s="17"/>
      <c r="M4" s="136" t="s">
        <v>10</v>
      </c>
      <c r="AT4" s="14" t="s">
        <v>4</v>
      </c>
    </row>
    <row r="5" spans="2:12" s="1" customFormat="1" ht="6.95" customHeight="1" hidden="1">
      <c r="B5" s="17"/>
      <c r="L5" s="17"/>
    </row>
    <row r="6" spans="2:12" s="1" customFormat="1" ht="12" customHeight="1" hidden="1">
      <c r="B6" s="17"/>
      <c r="D6" s="137" t="s">
        <v>16</v>
      </c>
      <c r="L6" s="17"/>
    </row>
    <row r="7" spans="2:12" s="1" customFormat="1" ht="26.25" customHeight="1" hidden="1">
      <c r="B7" s="17"/>
      <c r="E7" s="138" t="str">
        <f>'Rekapitulace stavby'!K6</f>
        <v>Nový magistrát - modernizace systému chlazení a souvisejících profesí</v>
      </c>
      <c r="F7" s="137"/>
      <c r="G7" s="137"/>
      <c r="H7" s="137"/>
      <c r="L7" s="17"/>
    </row>
    <row r="8" spans="1:31" s="2" customFormat="1" ht="12" customHeight="1" hidden="1">
      <c r="A8" s="35"/>
      <c r="B8" s="41"/>
      <c r="C8" s="35"/>
      <c r="D8" s="137" t="s">
        <v>103</v>
      </c>
      <c r="E8" s="35"/>
      <c r="F8" s="35"/>
      <c r="G8" s="35"/>
      <c r="H8" s="35"/>
      <c r="I8" s="35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 hidden="1">
      <c r="A9" s="35"/>
      <c r="B9" s="41"/>
      <c r="C9" s="35"/>
      <c r="D9" s="35"/>
      <c r="E9" s="139" t="s">
        <v>848</v>
      </c>
      <c r="F9" s="35"/>
      <c r="G9" s="35"/>
      <c r="H9" s="35"/>
      <c r="I9" s="35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hidden="1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 hidden="1">
      <c r="A11" s="35"/>
      <c r="B11" s="41"/>
      <c r="C11" s="35"/>
      <c r="D11" s="137" t="s">
        <v>18</v>
      </c>
      <c r="E11" s="35"/>
      <c r="F11" s="140" t="s">
        <v>1</v>
      </c>
      <c r="G11" s="35"/>
      <c r="H11" s="35"/>
      <c r="I11" s="137" t="s">
        <v>19</v>
      </c>
      <c r="J11" s="140" t="s">
        <v>1</v>
      </c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 hidden="1">
      <c r="A12" s="35"/>
      <c r="B12" s="41"/>
      <c r="C12" s="35"/>
      <c r="D12" s="137" t="s">
        <v>20</v>
      </c>
      <c r="E12" s="35"/>
      <c r="F12" s="140" t="s">
        <v>21</v>
      </c>
      <c r="G12" s="35"/>
      <c r="H12" s="35"/>
      <c r="I12" s="137" t="s">
        <v>22</v>
      </c>
      <c r="J12" s="141" t="str">
        <f>'Rekapitulace stavby'!AN8</f>
        <v>18. 5. 2024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 hidden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 hidden="1">
      <c r="A14" s="35"/>
      <c r="B14" s="41"/>
      <c r="C14" s="35"/>
      <c r="D14" s="137" t="s">
        <v>24</v>
      </c>
      <c r="E14" s="35"/>
      <c r="F14" s="35"/>
      <c r="G14" s="35"/>
      <c r="H14" s="35"/>
      <c r="I14" s="137" t="s">
        <v>25</v>
      </c>
      <c r="J14" s="140" t="s">
        <v>1</v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 hidden="1">
      <c r="A15" s="35"/>
      <c r="B15" s="41"/>
      <c r="C15" s="35"/>
      <c r="D15" s="35"/>
      <c r="E15" s="140" t="s">
        <v>26</v>
      </c>
      <c r="F15" s="35"/>
      <c r="G15" s="35"/>
      <c r="H15" s="35"/>
      <c r="I15" s="137" t="s">
        <v>27</v>
      </c>
      <c r="J15" s="140" t="s">
        <v>1</v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 hidden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 hidden="1">
      <c r="A17" s="35"/>
      <c r="B17" s="41"/>
      <c r="C17" s="35"/>
      <c r="D17" s="137" t="s">
        <v>28</v>
      </c>
      <c r="E17" s="35"/>
      <c r="F17" s="35"/>
      <c r="G17" s="35"/>
      <c r="H17" s="35"/>
      <c r="I17" s="137" t="s">
        <v>25</v>
      </c>
      <c r="J17" s="30" t="str">
        <f>'Rekapitulace stavby'!AN13</f>
        <v>Vyplň údaj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 hidden="1">
      <c r="A18" s="35"/>
      <c r="B18" s="41"/>
      <c r="C18" s="35"/>
      <c r="D18" s="35"/>
      <c r="E18" s="30" t="str">
        <f>'Rekapitulace stavby'!E14</f>
        <v>Vyplň údaj</v>
      </c>
      <c r="F18" s="140"/>
      <c r="G18" s="140"/>
      <c r="H18" s="140"/>
      <c r="I18" s="137" t="s">
        <v>27</v>
      </c>
      <c r="J18" s="30" t="str">
        <f>'Rekapitulace stavby'!AN14</f>
        <v>Vyplň údaj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 hidden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 hidden="1">
      <c r="A20" s="35"/>
      <c r="B20" s="41"/>
      <c r="C20" s="35"/>
      <c r="D20" s="137" t="s">
        <v>30</v>
      </c>
      <c r="E20" s="35"/>
      <c r="F20" s="35"/>
      <c r="G20" s="35"/>
      <c r="H20" s="35"/>
      <c r="I20" s="137" t="s">
        <v>25</v>
      </c>
      <c r="J20" s="140" t="s">
        <v>1</v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 hidden="1">
      <c r="A21" s="35"/>
      <c r="B21" s="41"/>
      <c r="C21" s="35"/>
      <c r="D21" s="35"/>
      <c r="E21" s="140" t="s">
        <v>31</v>
      </c>
      <c r="F21" s="35"/>
      <c r="G21" s="35"/>
      <c r="H21" s="35"/>
      <c r="I21" s="137" t="s">
        <v>27</v>
      </c>
      <c r="J21" s="140" t="s">
        <v>1</v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 hidden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 hidden="1">
      <c r="A23" s="35"/>
      <c r="B23" s="41"/>
      <c r="C23" s="35"/>
      <c r="D23" s="137" t="s">
        <v>33</v>
      </c>
      <c r="E23" s="35"/>
      <c r="F23" s="35"/>
      <c r="G23" s="35"/>
      <c r="H23" s="35"/>
      <c r="I23" s="137" t="s">
        <v>25</v>
      </c>
      <c r="J23" s="140" t="s">
        <v>1</v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 hidden="1">
      <c r="A24" s="35"/>
      <c r="B24" s="41"/>
      <c r="C24" s="35"/>
      <c r="D24" s="35"/>
      <c r="E24" s="140" t="s">
        <v>34</v>
      </c>
      <c r="F24" s="35"/>
      <c r="G24" s="35"/>
      <c r="H24" s="35"/>
      <c r="I24" s="137" t="s">
        <v>27</v>
      </c>
      <c r="J24" s="140" t="s">
        <v>1</v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 hidden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 hidden="1">
      <c r="A26" s="35"/>
      <c r="B26" s="41"/>
      <c r="C26" s="35"/>
      <c r="D26" s="137" t="s">
        <v>35</v>
      </c>
      <c r="E26" s="35"/>
      <c r="F26" s="35"/>
      <c r="G26" s="35"/>
      <c r="H26" s="35"/>
      <c r="I26" s="35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 hidden="1">
      <c r="A27" s="142"/>
      <c r="B27" s="143"/>
      <c r="C27" s="142"/>
      <c r="D27" s="142"/>
      <c r="E27" s="144" t="s">
        <v>1</v>
      </c>
      <c r="F27" s="144"/>
      <c r="G27" s="144"/>
      <c r="H27" s="144"/>
      <c r="I27" s="142"/>
      <c r="J27" s="142"/>
      <c r="K27" s="142"/>
      <c r="L27" s="145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</row>
    <row r="28" spans="1:31" s="2" customFormat="1" ht="6.95" customHeight="1" hidden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 hidden="1">
      <c r="A29" s="35"/>
      <c r="B29" s="41"/>
      <c r="C29" s="35"/>
      <c r="D29" s="146"/>
      <c r="E29" s="146"/>
      <c r="F29" s="146"/>
      <c r="G29" s="146"/>
      <c r="H29" s="146"/>
      <c r="I29" s="146"/>
      <c r="J29" s="146"/>
      <c r="K29" s="146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4" customHeight="1" hidden="1">
      <c r="A30" s="35"/>
      <c r="B30" s="41"/>
      <c r="C30" s="35"/>
      <c r="D30" s="147" t="s">
        <v>36</v>
      </c>
      <c r="E30" s="35"/>
      <c r="F30" s="35"/>
      <c r="G30" s="35"/>
      <c r="H30" s="35"/>
      <c r="I30" s="35"/>
      <c r="J30" s="148">
        <f>ROUND(J121,2)</f>
        <v>0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 hidden="1">
      <c r="A31" s="35"/>
      <c r="B31" s="41"/>
      <c r="C31" s="35"/>
      <c r="D31" s="146"/>
      <c r="E31" s="146"/>
      <c r="F31" s="146"/>
      <c r="G31" s="146"/>
      <c r="H31" s="146"/>
      <c r="I31" s="146"/>
      <c r="J31" s="146"/>
      <c r="K31" s="146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 hidden="1">
      <c r="A32" s="35"/>
      <c r="B32" s="41"/>
      <c r="C32" s="35"/>
      <c r="D32" s="35"/>
      <c r="E32" s="35"/>
      <c r="F32" s="149" t="s">
        <v>38</v>
      </c>
      <c r="G32" s="35"/>
      <c r="H32" s="35"/>
      <c r="I32" s="149" t="s">
        <v>37</v>
      </c>
      <c r="J32" s="149" t="s">
        <v>39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 hidden="1">
      <c r="A33" s="35"/>
      <c r="B33" s="41"/>
      <c r="C33" s="35"/>
      <c r="D33" s="150" t="s">
        <v>40</v>
      </c>
      <c r="E33" s="137" t="s">
        <v>41</v>
      </c>
      <c r="F33" s="151">
        <f>ROUND((SUM(BE121:BE162)),2)</f>
        <v>0</v>
      </c>
      <c r="G33" s="35"/>
      <c r="H33" s="35"/>
      <c r="I33" s="152">
        <v>0.21</v>
      </c>
      <c r="J33" s="151">
        <f>ROUND(((SUM(BE121:BE162))*I33),2)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 hidden="1">
      <c r="A34" s="35"/>
      <c r="B34" s="41"/>
      <c r="C34" s="35"/>
      <c r="D34" s="35"/>
      <c r="E34" s="137" t="s">
        <v>42</v>
      </c>
      <c r="F34" s="151">
        <f>ROUND((SUM(BF121:BF162)),2)</f>
        <v>0</v>
      </c>
      <c r="G34" s="35"/>
      <c r="H34" s="35"/>
      <c r="I34" s="152">
        <v>0.12</v>
      </c>
      <c r="J34" s="151">
        <f>ROUND(((SUM(BF121:BF162))*I34),2)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1"/>
      <c r="C35" s="35"/>
      <c r="D35" s="35"/>
      <c r="E35" s="137" t="s">
        <v>43</v>
      </c>
      <c r="F35" s="151">
        <f>ROUND((SUM(BG121:BG162)),2)</f>
        <v>0</v>
      </c>
      <c r="G35" s="35"/>
      <c r="H35" s="35"/>
      <c r="I35" s="152">
        <v>0.21</v>
      </c>
      <c r="J35" s="151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41"/>
      <c r="C36" s="35"/>
      <c r="D36" s="35"/>
      <c r="E36" s="137" t="s">
        <v>44</v>
      </c>
      <c r="F36" s="151">
        <f>ROUND((SUM(BH121:BH162)),2)</f>
        <v>0</v>
      </c>
      <c r="G36" s="35"/>
      <c r="H36" s="35"/>
      <c r="I36" s="152">
        <v>0.12</v>
      </c>
      <c r="J36" s="151">
        <f>0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1"/>
      <c r="C37" s="35"/>
      <c r="D37" s="35"/>
      <c r="E37" s="137" t="s">
        <v>45</v>
      </c>
      <c r="F37" s="151">
        <f>ROUND((SUM(BI121:BI162)),2)</f>
        <v>0</v>
      </c>
      <c r="G37" s="35"/>
      <c r="H37" s="35"/>
      <c r="I37" s="152">
        <v>0</v>
      </c>
      <c r="J37" s="151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 hidden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4" customHeight="1" hidden="1">
      <c r="A39" s="35"/>
      <c r="B39" s="41"/>
      <c r="C39" s="153"/>
      <c r="D39" s="154" t="s">
        <v>46</v>
      </c>
      <c r="E39" s="155"/>
      <c r="F39" s="155"/>
      <c r="G39" s="156" t="s">
        <v>47</v>
      </c>
      <c r="H39" s="157" t="s">
        <v>48</v>
      </c>
      <c r="I39" s="155"/>
      <c r="J39" s="158">
        <f>SUM(J30:J37)</f>
        <v>0</v>
      </c>
      <c r="K39" s="159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 hidden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" customHeight="1" hidden="1">
      <c r="B41" s="17"/>
      <c r="L41" s="17"/>
    </row>
    <row r="42" spans="2:12" s="1" customFormat="1" ht="14.4" customHeight="1" hidden="1">
      <c r="B42" s="17"/>
      <c r="L42" s="17"/>
    </row>
    <row r="43" spans="2:12" s="1" customFormat="1" ht="14.4" customHeight="1" hidden="1">
      <c r="B43" s="17"/>
      <c r="L43" s="17"/>
    </row>
    <row r="44" spans="2:12" s="1" customFormat="1" ht="14.4" customHeight="1" hidden="1">
      <c r="B44" s="17"/>
      <c r="L44" s="17"/>
    </row>
    <row r="45" spans="2:12" s="1" customFormat="1" ht="14.4" customHeight="1" hidden="1">
      <c r="B45" s="17"/>
      <c r="L45" s="17"/>
    </row>
    <row r="46" spans="2:12" s="1" customFormat="1" ht="14.4" customHeight="1" hidden="1">
      <c r="B46" s="17"/>
      <c r="L46" s="17"/>
    </row>
    <row r="47" spans="2:12" s="1" customFormat="1" ht="14.4" customHeight="1" hidden="1">
      <c r="B47" s="17"/>
      <c r="L47" s="17"/>
    </row>
    <row r="48" spans="2:12" s="1" customFormat="1" ht="14.4" customHeight="1" hidden="1">
      <c r="B48" s="17"/>
      <c r="L48" s="17"/>
    </row>
    <row r="49" spans="2:12" s="1" customFormat="1" ht="14.4" customHeight="1" hidden="1">
      <c r="B49" s="17"/>
      <c r="L49" s="17"/>
    </row>
    <row r="50" spans="2:12" s="2" customFormat="1" ht="14.4" customHeight="1" hidden="1">
      <c r="B50" s="60"/>
      <c r="D50" s="160" t="s">
        <v>49</v>
      </c>
      <c r="E50" s="161"/>
      <c r="F50" s="161"/>
      <c r="G50" s="160" t="s">
        <v>50</v>
      </c>
      <c r="H50" s="161"/>
      <c r="I50" s="161"/>
      <c r="J50" s="161"/>
      <c r="K50" s="161"/>
      <c r="L50" s="60"/>
    </row>
    <row r="51" spans="2:12" ht="12" hidden="1">
      <c r="B51" s="17"/>
      <c r="L51" s="17"/>
    </row>
    <row r="52" spans="2:12" ht="12" hidden="1">
      <c r="B52" s="17"/>
      <c r="L52" s="17"/>
    </row>
    <row r="53" spans="2:12" ht="12" hidden="1">
      <c r="B53" s="17"/>
      <c r="L53" s="17"/>
    </row>
    <row r="54" spans="2:12" ht="12" hidden="1">
      <c r="B54" s="17"/>
      <c r="L54" s="17"/>
    </row>
    <row r="55" spans="2:12" ht="12" hidden="1">
      <c r="B55" s="17"/>
      <c r="L55" s="17"/>
    </row>
    <row r="56" spans="2:12" ht="12" hidden="1">
      <c r="B56" s="17"/>
      <c r="L56" s="17"/>
    </row>
    <row r="57" spans="2:12" ht="12" hidden="1">
      <c r="B57" s="17"/>
      <c r="L57" s="17"/>
    </row>
    <row r="58" spans="2:12" ht="12" hidden="1">
      <c r="B58" s="17"/>
      <c r="L58" s="17"/>
    </row>
    <row r="59" spans="2:12" ht="12" hidden="1">
      <c r="B59" s="17"/>
      <c r="L59" s="17"/>
    </row>
    <row r="60" spans="2:12" ht="12" hidden="1">
      <c r="B60" s="17"/>
      <c r="L60" s="17"/>
    </row>
    <row r="61" spans="1:31" s="2" customFormat="1" ht="12" hidden="1">
      <c r="A61" s="35"/>
      <c r="B61" s="41"/>
      <c r="C61" s="35"/>
      <c r="D61" s="162" t="s">
        <v>51</v>
      </c>
      <c r="E61" s="163"/>
      <c r="F61" s="164" t="s">
        <v>52</v>
      </c>
      <c r="G61" s="162" t="s">
        <v>51</v>
      </c>
      <c r="H61" s="163"/>
      <c r="I61" s="163"/>
      <c r="J61" s="165" t="s">
        <v>52</v>
      </c>
      <c r="K61" s="163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 hidden="1">
      <c r="B62" s="17"/>
      <c r="L62" s="17"/>
    </row>
    <row r="63" spans="2:12" ht="12" hidden="1">
      <c r="B63" s="17"/>
      <c r="L63" s="17"/>
    </row>
    <row r="64" spans="2:12" ht="12" hidden="1">
      <c r="B64" s="17"/>
      <c r="L64" s="17"/>
    </row>
    <row r="65" spans="1:31" s="2" customFormat="1" ht="12" hidden="1">
      <c r="A65" s="35"/>
      <c r="B65" s="41"/>
      <c r="C65" s="35"/>
      <c r="D65" s="160" t="s">
        <v>53</v>
      </c>
      <c r="E65" s="166"/>
      <c r="F65" s="166"/>
      <c r="G65" s="160" t="s">
        <v>54</v>
      </c>
      <c r="H65" s="166"/>
      <c r="I65" s="166"/>
      <c r="J65" s="166"/>
      <c r="K65" s="166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 hidden="1">
      <c r="B66" s="17"/>
      <c r="L66" s="17"/>
    </row>
    <row r="67" spans="2:12" ht="12" hidden="1">
      <c r="B67" s="17"/>
      <c r="L67" s="17"/>
    </row>
    <row r="68" spans="2:12" ht="12" hidden="1">
      <c r="B68" s="17"/>
      <c r="L68" s="17"/>
    </row>
    <row r="69" spans="2:12" ht="12" hidden="1">
      <c r="B69" s="17"/>
      <c r="L69" s="17"/>
    </row>
    <row r="70" spans="2:12" ht="12" hidden="1">
      <c r="B70" s="17"/>
      <c r="L70" s="17"/>
    </row>
    <row r="71" spans="2:12" ht="12" hidden="1">
      <c r="B71" s="17"/>
      <c r="L71" s="17"/>
    </row>
    <row r="72" spans="2:12" ht="12" hidden="1">
      <c r="B72" s="17"/>
      <c r="L72" s="17"/>
    </row>
    <row r="73" spans="2:12" ht="12" hidden="1">
      <c r="B73" s="17"/>
      <c r="L73" s="17"/>
    </row>
    <row r="74" spans="2:12" ht="12" hidden="1">
      <c r="B74" s="17"/>
      <c r="L74" s="17"/>
    </row>
    <row r="75" spans="2:12" ht="12" hidden="1">
      <c r="B75" s="17"/>
      <c r="L75" s="17"/>
    </row>
    <row r="76" spans="1:31" s="2" customFormat="1" ht="12" hidden="1">
      <c r="A76" s="35"/>
      <c r="B76" s="41"/>
      <c r="C76" s="35"/>
      <c r="D76" s="162" t="s">
        <v>51</v>
      </c>
      <c r="E76" s="163"/>
      <c r="F76" s="164" t="s">
        <v>52</v>
      </c>
      <c r="G76" s="162" t="s">
        <v>51</v>
      </c>
      <c r="H76" s="163"/>
      <c r="I76" s="163"/>
      <c r="J76" s="165" t="s">
        <v>52</v>
      </c>
      <c r="K76" s="163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 hidden="1">
      <c r="A77" s="35"/>
      <c r="B77" s="167"/>
      <c r="C77" s="168"/>
      <c r="D77" s="168"/>
      <c r="E77" s="168"/>
      <c r="F77" s="168"/>
      <c r="G77" s="168"/>
      <c r="H77" s="168"/>
      <c r="I77" s="168"/>
      <c r="J77" s="168"/>
      <c r="K77" s="168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ht="12" hidden="1"/>
    <row r="79" ht="12" hidden="1"/>
    <row r="80" ht="12" hidden="1"/>
    <row r="81" spans="1:31" s="2" customFormat="1" ht="6.95" customHeight="1" hidden="1">
      <c r="A81" s="35"/>
      <c r="B81" s="169"/>
      <c r="C81" s="170"/>
      <c r="D81" s="170"/>
      <c r="E81" s="170"/>
      <c r="F81" s="170"/>
      <c r="G81" s="170"/>
      <c r="H81" s="170"/>
      <c r="I81" s="170"/>
      <c r="J81" s="170"/>
      <c r="K81" s="170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 hidden="1">
      <c r="A82" s="35"/>
      <c r="B82" s="36"/>
      <c r="C82" s="20" t="s">
        <v>105</v>
      </c>
      <c r="D82" s="37"/>
      <c r="E82" s="37"/>
      <c r="F82" s="37"/>
      <c r="G82" s="37"/>
      <c r="H82" s="37"/>
      <c r="I82" s="37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 hidden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 hidden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26.25" customHeight="1" hidden="1">
      <c r="A85" s="35"/>
      <c r="B85" s="36"/>
      <c r="C85" s="37"/>
      <c r="D85" s="37"/>
      <c r="E85" s="171" t="str">
        <f>E7</f>
        <v>Nový magistrát - modernizace systému chlazení a souvisejících profesí</v>
      </c>
      <c r="F85" s="29"/>
      <c r="G85" s="29"/>
      <c r="H85" s="29"/>
      <c r="I85" s="37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 hidden="1">
      <c r="A86" s="35"/>
      <c r="B86" s="36"/>
      <c r="C86" s="29" t="s">
        <v>103</v>
      </c>
      <c r="D86" s="37"/>
      <c r="E86" s="37"/>
      <c r="F86" s="37"/>
      <c r="G86" s="37"/>
      <c r="H86" s="37"/>
      <c r="I86" s="37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 hidden="1">
      <c r="A87" s="35"/>
      <c r="B87" s="36"/>
      <c r="C87" s="37"/>
      <c r="D87" s="37"/>
      <c r="E87" s="73" t="str">
        <f>E9</f>
        <v>SO 701_03 - Rozvody ZTI</v>
      </c>
      <c r="F87" s="37"/>
      <c r="G87" s="37"/>
      <c r="H87" s="37"/>
      <c r="I87" s="37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 hidden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 hidden="1">
      <c r="A89" s="35"/>
      <c r="B89" s="36"/>
      <c r="C89" s="29" t="s">
        <v>20</v>
      </c>
      <c r="D89" s="37"/>
      <c r="E89" s="37"/>
      <c r="F89" s="24" t="str">
        <f>F12</f>
        <v>Liberec</v>
      </c>
      <c r="G89" s="37"/>
      <c r="H89" s="37"/>
      <c r="I89" s="29" t="s">
        <v>22</v>
      </c>
      <c r="J89" s="76" t="str">
        <f>IF(J12="","",J12)</f>
        <v>18. 5. 2024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 hidden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25.65" customHeight="1" hidden="1">
      <c r="A91" s="35"/>
      <c r="B91" s="36"/>
      <c r="C91" s="29" t="s">
        <v>24</v>
      </c>
      <c r="D91" s="37"/>
      <c r="E91" s="37"/>
      <c r="F91" s="24" t="str">
        <f>E15</f>
        <v>Statutární město Liberec</v>
      </c>
      <c r="G91" s="37"/>
      <c r="H91" s="37"/>
      <c r="I91" s="29" t="s">
        <v>30</v>
      </c>
      <c r="J91" s="33" t="str">
        <f>E21</f>
        <v>Projektový atelier DAVID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40.05" customHeight="1" hidden="1">
      <c r="A92" s="35"/>
      <c r="B92" s="36"/>
      <c r="C92" s="29" t="s">
        <v>28</v>
      </c>
      <c r="D92" s="37"/>
      <c r="E92" s="37"/>
      <c r="F92" s="24" t="str">
        <f>IF(E18="","",E18)</f>
        <v>Vyplň údaj</v>
      </c>
      <c r="G92" s="37"/>
      <c r="H92" s="37"/>
      <c r="I92" s="29" t="s">
        <v>33</v>
      </c>
      <c r="J92" s="33" t="str">
        <f>E24</f>
        <v>Projektový atelier DAVID - Bc. Kosáková</v>
      </c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 hidden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 hidden="1">
      <c r="A94" s="35"/>
      <c r="B94" s="36"/>
      <c r="C94" s="172" t="s">
        <v>106</v>
      </c>
      <c r="D94" s="173"/>
      <c r="E94" s="173"/>
      <c r="F94" s="173"/>
      <c r="G94" s="173"/>
      <c r="H94" s="173"/>
      <c r="I94" s="173"/>
      <c r="J94" s="174" t="s">
        <v>107</v>
      </c>
      <c r="K94" s="173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" customHeight="1" hidden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 hidden="1">
      <c r="A96" s="35"/>
      <c r="B96" s="36"/>
      <c r="C96" s="175" t="s">
        <v>108</v>
      </c>
      <c r="D96" s="37"/>
      <c r="E96" s="37"/>
      <c r="F96" s="37"/>
      <c r="G96" s="37"/>
      <c r="H96" s="37"/>
      <c r="I96" s="37"/>
      <c r="J96" s="107">
        <f>J121</f>
        <v>0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109</v>
      </c>
    </row>
    <row r="97" spans="1:31" s="9" customFormat="1" ht="24.95" customHeight="1" hidden="1">
      <c r="A97" s="9"/>
      <c r="B97" s="176"/>
      <c r="C97" s="177"/>
      <c r="D97" s="178" t="s">
        <v>117</v>
      </c>
      <c r="E97" s="179"/>
      <c r="F97" s="179"/>
      <c r="G97" s="179"/>
      <c r="H97" s="179"/>
      <c r="I97" s="179"/>
      <c r="J97" s="180">
        <f>J122</f>
        <v>0</v>
      </c>
      <c r="K97" s="177"/>
      <c r="L97" s="18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 hidden="1">
      <c r="A98" s="10"/>
      <c r="B98" s="182"/>
      <c r="C98" s="183"/>
      <c r="D98" s="184" t="s">
        <v>849</v>
      </c>
      <c r="E98" s="185"/>
      <c r="F98" s="185"/>
      <c r="G98" s="185"/>
      <c r="H98" s="185"/>
      <c r="I98" s="185"/>
      <c r="J98" s="186">
        <f>J123</f>
        <v>0</v>
      </c>
      <c r="K98" s="183"/>
      <c r="L98" s="187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 hidden="1">
      <c r="A99" s="10"/>
      <c r="B99" s="182"/>
      <c r="C99" s="183"/>
      <c r="D99" s="184" t="s">
        <v>850</v>
      </c>
      <c r="E99" s="185"/>
      <c r="F99" s="185"/>
      <c r="G99" s="185"/>
      <c r="H99" s="185"/>
      <c r="I99" s="185"/>
      <c r="J99" s="186">
        <f>J136</f>
        <v>0</v>
      </c>
      <c r="K99" s="183"/>
      <c r="L99" s="187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 hidden="1">
      <c r="A100" s="10"/>
      <c r="B100" s="182"/>
      <c r="C100" s="183"/>
      <c r="D100" s="184" t="s">
        <v>851</v>
      </c>
      <c r="E100" s="185"/>
      <c r="F100" s="185"/>
      <c r="G100" s="185"/>
      <c r="H100" s="185"/>
      <c r="I100" s="185"/>
      <c r="J100" s="186">
        <f>J157</f>
        <v>0</v>
      </c>
      <c r="K100" s="183"/>
      <c r="L100" s="18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 hidden="1">
      <c r="A101" s="10"/>
      <c r="B101" s="182"/>
      <c r="C101" s="183"/>
      <c r="D101" s="184" t="s">
        <v>852</v>
      </c>
      <c r="E101" s="185"/>
      <c r="F101" s="185"/>
      <c r="G101" s="185"/>
      <c r="H101" s="185"/>
      <c r="I101" s="185"/>
      <c r="J101" s="186">
        <f>J160</f>
        <v>0</v>
      </c>
      <c r="K101" s="183"/>
      <c r="L101" s="187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2" customFormat="1" ht="21.8" customHeight="1" hidden="1">
      <c r="A102" s="35"/>
      <c r="B102" s="36"/>
      <c r="C102" s="37"/>
      <c r="D102" s="37"/>
      <c r="E102" s="37"/>
      <c r="F102" s="37"/>
      <c r="G102" s="37"/>
      <c r="H102" s="37"/>
      <c r="I102" s="37"/>
      <c r="J102" s="37"/>
      <c r="K102" s="37"/>
      <c r="L102" s="60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</row>
    <row r="103" spans="1:31" s="2" customFormat="1" ht="6.95" customHeight="1" hidden="1">
      <c r="A103" s="35"/>
      <c r="B103" s="63"/>
      <c r="C103" s="64"/>
      <c r="D103" s="64"/>
      <c r="E103" s="64"/>
      <c r="F103" s="64"/>
      <c r="G103" s="64"/>
      <c r="H103" s="64"/>
      <c r="I103" s="64"/>
      <c r="J103" s="64"/>
      <c r="K103" s="64"/>
      <c r="L103" s="60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ht="12" hidden="1"/>
    <row r="105" ht="12" hidden="1"/>
    <row r="106" ht="12" hidden="1"/>
    <row r="107" spans="1:31" s="2" customFormat="1" ht="6.95" customHeight="1">
      <c r="A107" s="35"/>
      <c r="B107" s="65"/>
      <c r="C107" s="66"/>
      <c r="D107" s="66"/>
      <c r="E107" s="66"/>
      <c r="F107" s="66"/>
      <c r="G107" s="66"/>
      <c r="H107" s="66"/>
      <c r="I107" s="66"/>
      <c r="J107" s="66"/>
      <c r="K107" s="66"/>
      <c r="L107" s="60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24.95" customHeight="1">
      <c r="A108" s="35"/>
      <c r="B108" s="36"/>
      <c r="C108" s="20" t="s">
        <v>130</v>
      </c>
      <c r="D108" s="37"/>
      <c r="E108" s="37"/>
      <c r="F108" s="37"/>
      <c r="G108" s="37"/>
      <c r="H108" s="37"/>
      <c r="I108" s="37"/>
      <c r="J108" s="37"/>
      <c r="K108" s="37"/>
      <c r="L108" s="60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6.95" customHeight="1">
      <c r="A109" s="35"/>
      <c r="B109" s="36"/>
      <c r="C109" s="37"/>
      <c r="D109" s="37"/>
      <c r="E109" s="37"/>
      <c r="F109" s="37"/>
      <c r="G109" s="37"/>
      <c r="H109" s="37"/>
      <c r="I109" s="37"/>
      <c r="J109" s="37"/>
      <c r="K109" s="37"/>
      <c r="L109" s="60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12" customHeight="1">
      <c r="A110" s="35"/>
      <c r="B110" s="36"/>
      <c r="C110" s="29" t="s">
        <v>16</v>
      </c>
      <c r="D110" s="37"/>
      <c r="E110" s="37"/>
      <c r="F110" s="37"/>
      <c r="G110" s="37"/>
      <c r="H110" s="37"/>
      <c r="I110" s="37"/>
      <c r="J110" s="37"/>
      <c r="K110" s="37"/>
      <c r="L110" s="60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26.25" customHeight="1">
      <c r="A111" s="35"/>
      <c r="B111" s="36"/>
      <c r="C111" s="37"/>
      <c r="D111" s="37"/>
      <c r="E111" s="171" t="str">
        <f>E7</f>
        <v>Nový magistrát - modernizace systému chlazení a souvisejících profesí</v>
      </c>
      <c r="F111" s="29"/>
      <c r="G111" s="29"/>
      <c r="H111" s="29"/>
      <c r="I111" s="37"/>
      <c r="J111" s="37"/>
      <c r="K111" s="37"/>
      <c r="L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2" customHeight="1">
      <c r="A112" s="35"/>
      <c r="B112" s="36"/>
      <c r="C112" s="29" t="s">
        <v>103</v>
      </c>
      <c r="D112" s="37"/>
      <c r="E112" s="37"/>
      <c r="F112" s="37"/>
      <c r="G112" s="37"/>
      <c r="H112" s="37"/>
      <c r="I112" s="37"/>
      <c r="J112" s="37"/>
      <c r="K112" s="37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6.5" customHeight="1">
      <c r="A113" s="35"/>
      <c r="B113" s="36"/>
      <c r="C113" s="37"/>
      <c r="D113" s="37"/>
      <c r="E113" s="73" t="str">
        <f>E9</f>
        <v>SO 701_03 - Rozvody ZTI</v>
      </c>
      <c r="F113" s="37"/>
      <c r="G113" s="37"/>
      <c r="H113" s="37"/>
      <c r="I113" s="37"/>
      <c r="J113" s="37"/>
      <c r="K113" s="37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6.95" customHeight="1">
      <c r="A114" s="35"/>
      <c r="B114" s="36"/>
      <c r="C114" s="37"/>
      <c r="D114" s="37"/>
      <c r="E114" s="37"/>
      <c r="F114" s="37"/>
      <c r="G114" s="37"/>
      <c r="H114" s="37"/>
      <c r="I114" s="37"/>
      <c r="J114" s="37"/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2" customHeight="1">
      <c r="A115" s="35"/>
      <c r="B115" s="36"/>
      <c r="C115" s="29" t="s">
        <v>20</v>
      </c>
      <c r="D115" s="37"/>
      <c r="E115" s="37"/>
      <c r="F115" s="24" t="str">
        <f>F12</f>
        <v>Liberec</v>
      </c>
      <c r="G115" s="37"/>
      <c r="H115" s="37"/>
      <c r="I115" s="29" t="s">
        <v>22</v>
      </c>
      <c r="J115" s="76" t="str">
        <f>IF(J12="","",J12)</f>
        <v>18. 5. 2024</v>
      </c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6.95" customHeight="1">
      <c r="A116" s="35"/>
      <c r="B116" s="36"/>
      <c r="C116" s="37"/>
      <c r="D116" s="37"/>
      <c r="E116" s="37"/>
      <c r="F116" s="37"/>
      <c r="G116" s="37"/>
      <c r="H116" s="37"/>
      <c r="I116" s="37"/>
      <c r="J116" s="37"/>
      <c r="K116" s="37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25.65" customHeight="1">
      <c r="A117" s="35"/>
      <c r="B117" s="36"/>
      <c r="C117" s="29" t="s">
        <v>24</v>
      </c>
      <c r="D117" s="37"/>
      <c r="E117" s="37"/>
      <c r="F117" s="24" t="str">
        <f>E15</f>
        <v>Statutární město Liberec</v>
      </c>
      <c r="G117" s="37"/>
      <c r="H117" s="37"/>
      <c r="I117" s="29" t="s">
        <v>30</v>
      </c>
      <c r="J117" s="33" t="str">
        <f>E21</f>
        <v>Projektový atelier DAVID</v>
      </c>
      <c r="K117" s="37"/>
      <c r="L117" s="60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40.05" customHeight="1">
      <c r="A118" s="35"/>
      <c r="B118" s="36"/>
      <c r="C118" s="29" t="s">
        <v>28</v>
      </c>
      <c r="D118" s="37"/>
      <c r="E118" s="37"/>
      <c r="F118" s="24" t="str">
        <f>IF(E18="","",E18)</f>
        <v>Vyplň údaj</v>
      </c>
      <c r="G118" s="37"/>
      <c r="H118" s="37"/>
      <c r="I118" s="29" t="s">
        <v>33</v>
      </c>
      <c r="J118" s="33" t="str">
        <f>E24</f>
        <v>Projektový atelier DAVID - Bc. Kosáková</v>
      </c>
      <c r="K118" s="37"/>
      <c r="L118" s="60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0.3" customHeight="1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60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11" customFormat="1" ht="29.25" customHeight="1">
      <c r="A120" s="188"/>
      <c r="B120" s="189"/>
      <c r="C120" s="190" t="s">
        <v>131</v>
      </c>
      <c r="D120" s="191" t="s">
        <v>61</v>
      </c>
      <c r="E120" s="191" t="s">
        <v>57</v>
      </c>
      <c r="F120" s="191" t="s">
        <v>58</v>
      </c>
      <c r="G120" s="191" t="s">
        <v>132</v>
      </c>
      <c r="H120" s="191" t="s">
        <v>133</v>
      </c>
      <c r="I120" s="191" t="s">
        <v>134</v>
      </c>
      <c r="J120" s="192" t="s">
        <v>107</v>
      </c>
      <c r="K120" s="193" t="s">
        <v>135</v>
      </c>
      <c r="L120" s="194"/>
      <c r="M120" s="97" t="s">
        <v>1</v>
      </c>
      <c r="N120" s="98" t="s">
        <v>40</v>
      </c>
      <c r="O120" s="98" t="s">
        <v>136</v>
      </c>
      <c r="P120" s="98" t="s">
        <v>137</v>
      </c>
      <c r="Q120" s="98" t="s">
        <v>138</v>
      </c>
      <c r="R120" s="98" t="s">
        <v>139</v>
      </c>
      <c r="S120" s="98" t="s">
        <v>140</v>
      </c>
      <c r="T120" s="99" t="s">
        <v>141</v>
      </c>
      <c r="U120" s="188"/>
      <c r="V120" s="188"/>
      <c r="W120" s="188"/>
      <c r="X120" s="188"/>
      <c r="Y120" s="188"/>
      <c r="Z120" s="188"/>
      <c r="AA120" s="188"/>
      <c r="AB120" s="188"/>
      <c r="AC120" s="188"/>
      <c r="AD120" s="188"/>
      <c r="AE120" s="188"/>
    </row>
    <row r="121" spans="1:63" s="2" customFormat="1" ht="22.8" customHeight="1">
      <c r="A121" s="35"/>
      <c r="B121" s="36"/>
      <c r="C121" s="104" t="s">
        <v>142</v>
      </c>
      <c r="D121" s="37"/>
      <c r="E121" s="37"/>
      <c r="F121" s="37"/>
      <c r="G121" s="37"/>
      <c r="H121" s="37"/>
      <c r="I121" s="37"/>
      <c r="J121" s="195">
        <f>BK121</f>
        <v>0</v>
      </c>
      <c r="K121" s="37"/>
      <c r="L121" s="41"/>
      <c r="M121" s="100"/>
      <c r="N121" s="196"/>
      <c r="O121" s="101"/>
      <c r="P121" s="197">
        <f>P122</f>
        <v>0</v>
      </c>
      <c r="Q121" s="101"/>
      <c r="R121" s="197">
        <f>R122</f>
        <v>0.03212</v>
      </c>
      <c r="S121" s="101"/>
      <c r="T121" s="198">
        <f>T122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T121" s="14" t="s">
        <v>75</v>
      </c>
      <c r="AU121" s="14" t="s">
        <v>109</v>
      </c>
      <c r="BK121" s="199">
        <f>BK122</f>
        <v>0</v>
      </c>
    </row>
    <row r="122" spans="1:63" s="12" customFormat="1" ht="25.9" customHeight="1">
      <c r="A122" s="12"/>
      <c r="B122" s="200"/>
      <c r="C122" s="201"/>
      <c r="D122" s="202" t="s">
        <v>75</v>
      </c>
      <c r="E122" s="203" t="s">
        <v>324</v>
      </c>
      <c r="F122" s="203" t="s">
        <v>325</v>
      </c>
      <c r="G122" s="201"/>
      <c r="H122" s="201"/>
      <c r="I122" s="204"/>
      <c r="J122" s="205">
        <f>BK122</f>
        <v>0</v>
      </c>
      <c r="K122" s="201"/>
      <c r="L122" s="206"/>
      <c r="M122" s="207"/>
      <c r="N122" s="208"/>
      <c r="O122" s="208"/>
      <c r="P122" s="209">
        <f>P123+P136+P157+P160</f>
        <v>0</v>
      </c>
      <c r="Q122" s="208"/>
      <c r="R122" s="209">
        <f>R123+R136+R157+R160</f>
        <v>0.03212</v>
      </c>
      <c r="S122" s="208"/>
      <c r="T122" s="210">
        <f>T123+T136+T157+T160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1" t="s">
        <v>86</v>
      </c>
      <c r="AT122" s="212" t="s">
        <v>75</v>
      </c>
      <c r="AU122" s="212" t="s">
        <v>76</v>
      </c>
      <c r="AY122" s="211" t="s">
        <v>145</v>
      </c>
      <c r="BK122" s="213">
        <f>BK123+BK136+BK157+BK160</f>
        <v>0</v>
      </c>
    </row>
    <row r="123" spans="1:63" s="12" customFormat="1" ht="22.8" customHeight="1">
      <c r="A123" s="12"/>
      <c r="B123" s="200"/>
      <c r="C123" s="201"/>
      <c r="D123" s="202" t="s">
        <v>75</v>
      </c>
      <c r="E123" s="214" t="s">
        <v>853</v>
      </c>
      <c r="F123" s="214" t="s">
        <v>854</v>
      </c>
      <c r="G123" s="201"/>
      <c r="H123" s="201"/>
      <c r="I123" s="204"/>
      <c r="J123" s="215">
        <f>BK123</f>
        <v>0</v>
      </c>
      <c r="K123" s="201"/>
      <c r="L123" s="206"/>
      <c r="M123" s="207"/>
      <c r="N123" s="208"/>
      <c r="O123" s="208"/>
      <c r="P123" s="209">
        <f>SUM(P124:P135)</f>
        <v>0</v>
      </c>
      <c r="Q123" s="208"/>
      <c r="R123" s="209">
        <f>SUM(R124:R135)</f>
        <v>0.00518</v>
      </c>
      <c r="S123" s="208"/>
      <c r="T123" s="210">
        <f>SUM(T124:T135)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1" t="s">
        <v>86</v>
      </c>
      <c r="AT123" s="212" t="s">
        <v>75</v>
      </c>
      <c r="AU123" s="212" t="s">
        <v>84</v>
      </c>
      <c r="AY123" s="211" t="s">
        <v>145</v>
      </c>
      <c r="BK123" s="213">
        <f>SUM(BK124:BK135)</f>
        <v>0</v>
      </c>
    </row>
    <row r="124" spans="1:65" s="2" customFormat="1" ht="16.5" customHeight="1">
      <c r="A124" s="35"/>
      <c r="B124" s="36"/>
      <c r="C124" s="216" t="s">
        <v>84</v>
      </c>
      <c r="D124" s="216" t="s">
        <v>147</v>
      </c>
      <c r="E124" s="217" t="s">
        <v>855</v>
      </c>
      <c r="F124" s="218" t="s">
        <v>856</v>
      </c>
      <c r="G124" s="219" t="s">
        <v>175</v>
      </c>
      <c r="H124" s="220">
        <v>1</v>
      </c>
      <c r="I124" s="221"/>
      <c r="J124" s="222">
        <f>ROUND(I124*H124,2)</f>
        <v>0</v>
      </c>
      <c r="K124" s="223"/>
      <c r="L124" s="41"/>
      <c r="M124" s="224" t="s">
        <v>1</v>
      </c>
      <c r="N124" s="225" t="s">
        <v>41</v>
      </c>
      <c r="O124" s="88"/>
      <c r="P124" s="226">
        <f>O124*H124</f>
        <v>0</v>
      </c>
      <c r="Q124" s="226">
        <v>0.00179</v>
      </c>
      <c r="R124" s="226">
        <f>Q124*H124</f>
        <v>0.00179</v>
      </c>
      <c r="S124" s="226">
        <v>0</v>
      </c>
      <c r="T124" s="227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228" t="s">
        <v>228</v>
      </c>
      <c r="AT124" s="228" t="s">
        <v>147</v>
      </c>
      <c r="AU124" s="228" t="s">
        <v>86</v>
      </c>
      <c r="AY124" s="14" t="s">
        <v>145</v>
      </c>
      <c r="BE124" s="229">
        <f>IF(N124="základní",J124,0)</f>
        <v>0</v>
      </c>
      <c r="BF124" s="229">
        <f>IF(N124="snížená",J124,0)</f>
        <v>0</v>
      </c>
      <c r="BG124" s="229">
        <f>IF(N124="zákl. přenesená",J124,0)</f>
        <v>0</v>
      </c>
      <c r="BH124" s="229">
        <f>IF(N124="sníž. přenesená",J124,0)</f>
        <v>0</v>
      </c>
      <c r="BI124" s="229">
        <f>IF(N124="nulová",J124,0)</f>
        <v>0</v>
      </c>
      <c r="BJ124" s="14" t="s">
        <v>84</v>
      </c>
      <c r="BK124" s="229">
        <f>ROUND(I124*H124,2)</f>
        <v>0</v>
      </c>
      <c r="BL124" s="14" t="s">
        <v>228</v>
      </c>
      <c r="BM124" s="228" t="s">
        <v>857</v>
      </c>
    </row>
    <row r="125" spans="1:47" s="2" customFormat="1" ht="12">
      <c r="A125" s="35"/>
      <c r="B125" s="36"/>
      <c r="C125" s="37"/>
      <c r="D125" s="230" t="s">
        <v>153</v>
      </c>
      <c r="E125" s="37"/>
      <c r="F125" s="231" t="s">
        <v>856</v>
      </c>
      <c r="G125" s="37"/>
      <c r="H125" s="37"/>
      <c r="I125" s="232"/>
      <c r="J125" s="37"/>
      <c r="K125" s="37"/>
      <c r="L125" s="41"/>
      <c r="M125" s="233"/>
      <c r="N125" s="234"/>
      <c r="O125" s="88"/>
      <c r="P125" s="88"/>
      <c r="Q125" s="88"/>
      <c r="R125" s="88"/>
      <c r="S125" s="88"/>
      <c r="T125" s="89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T125" s="14" t="s">
        <v>153</v>
      </c>
      <c r="AU125" s="14" t="s">
        <v>86</v>
      </c>
    </row>
    <row r="126" spans="1:65" s="2" customFormat="1" ht="16.5" customHeight="1">
      <c r="A126" s="35"/>
      <c r="B126" s="36"/>
      <c r="C126" s="216" t="s">
        <v>86</v>
      </c>
      <c r="D126" s="216" t="s">
        <v>147</v>
      </c>
      <c r="E126" s="217" t="s">
        <v>858</v>
      </c>
      <c r="F126" s="218" t="s">
        <v>859</v>
      </c>
      <c r="G126" s="219" t="s">
        <v>175</v>
      </c>
      <c r="H126" s="220">
        <v>1</v>
      </c>
      <c r="I126" s="221"/>
      <c r="J126" s="222">
        <f>ROUND(I126*H126,2)</f>
        <v>0</v>
      </c>
      <c r="K126" s="223"/>
      <c r="L126" s="41"/>
      <c r="M126" s="224" t="s">
        <v>1</v>
      </c>
      <c r="N126" s="225" t="s">
        <v>41</v>
      </c>
      <c r="O126" s="88"/>
      <c r="P126" s="226">
        <f>O126*H126</f>
        <v>0</v>
      </c>
      <c r="Q126" s="226">
        <v>0.00031</v>
      </c>
      <c r="R126" s="226">
        <f>Q126*H126</f>
        <v>0.00031</v>
      </c>
      <c r="S126" s="226">
        <v>0</v>
      </c>
      <c r="T126" s="227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28" t="s">
        <v>228</v>
      </c>
      <c r="AT126" s="228" t="s">
        <v>147</v>
      </c>
      <c r="AU126" s="228" t="s">
        <v>86</v>
      </c>
      <c r="AY126" s="14" t="s">
        <v>145</v>
      </c>
      <c r="BE126" s="229">
        <f>IF(N126="základní",J126,0)</f>
        <v>0</v>
      </c>
      <c r="BF126" s="229">
        <f>IF(N126="snížená",J126,0)</f>
        <v>0</v>
      </c>
      <c r="BG126" s="229">
        <f>IF(N126="zákl. přenesená",J126,0)</f>
        <v>0</v>
      </c>
      <c r="BH126" s="229">
        <f>IF(N126="sníž. přenesená",J126,0)</f>
        <v>0</v>
      </c>
      <c r="BI126" s="229">
        <f>IF(N126="nulová",J126,0)</f>
        <v>0</v>
      </c>
      <c r="BJ126" s="14" t="s">
        <v>84</v>
      </c>
      <c r="BK126" s="229">
        <f>ROUND(I126*H126,2)</f>
        <v>0</v>
      </c>
      <c r="BL126" s="14" t="s">
        <v>228</v>
      </c>
      <c r="BM126" s="228" t="s">
        <v>860</v>
      </c>
    </row>
    <row r="127" spans="1:47" s="2" customFormat="1" ht="12">
      <c r="A127" s="35"/>
      <c r="B127" s="36"/>
      <c r="C127" s="37"/>
      <c r="D127" s="230" t="s">
        <v>153</v>
      </c>
      <c r="E127" s="37"/>
      <c r="F127" s="231" t="s">
        <v>859</v>
      </c>
      <c r="G127" s="37"/>
      <c r="H127" s="37"/>
      <c r="I127" s="232"/>
      <c r="J127" s="37"/>
      <c r="K127" s="37"/>
      <c r="L127" s="41"/>
      <c r="M127" s="233"/>
      <c r="N127" s="234"/>
      <c r="O127" s="88"/>
      <c r="P127" s="88"/>
      <c r="Q127" s="88"/>
      <c r="R127" s="88"/>
      <c r="S127" s="88"/>
      <c r="T127" s="89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T127" s="14" t="s">
        <v>153</v>
      </c>
      <c r="AU127" s="14" t="s">
        <v>86</v>
      </c>
    </row>
    <row r="128" spans="1:65" s="2" customFormat="1" ht="16.5" customHeight="1">
      <c r="A128" s="35"/>
      <c r="B128" s="36"/>
      <c r="C128" s="216" t="s">
        <v>161</v>
      </c>
      <c r="D128" s="216" t="s">
        <v>147</v>
      </c>
      <c r="E128" s="217" t="s">
        <v>861</v>
      </c>
      <c r="F128" s="218" t="s">
        <v>862</v>
      </c>
      <c r="G128" s="219" t="s">
        <v>262</v>
      </c>
      <c r="H128" s="220">
        <v>4</v>
      </c>
      <c r="I128" s="221"/>
      <c r="J128" s="222">
        <f>ROUND(I128*H128,2)</f>
        <v>0</v>
      </c>
      <c r="K128" s="223"/>
      <c r="L128" s="41"/>
      <c r="M128" s="224" t="s">
        <v>1</v>
      </c>
      <c r="N128" s="225" t="s">
        <v>41</v>
      </c>
      <c r="O128" s="88"/>
      <c r="P128" s="226">
        <f>O128*H128</f>
        <v>0</v>
      </c>
      <c r="Q128" s="226">
        <v>0.00041</v>
      </c>
      <c r="R128" s="226">
        <f>Q128*H128</f>
        <v>0.00164</v>
      </c>
      <c r="S128" s="226">
        <v>0</v>
      </c>
      <c r="T128" s="227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28" t="s">
        <v>228</v>
      </c>
      <c r="AT128" s="228" t="s">
        <v>147</v>
      </c>
      <c r="AU128" s="228" t="s">
        <v>86</v>
      </c>
      <c r="AY128" s="14" t="s">
        <v>145</v>
      </c>
      <c r="BE128" s="229">
        <f>IF(N128="základní",J128,0)</f>
        <v>0</v>
      </c>
      <c r="BF128" s="229">
        <f>IF(N128="snížená",J128,0)</f>
        <v>0</v>
      </c>
      <c r="BG128" s="229">
        <f>IF(N128="zákl. přenesená",J128,0)</f>
        <v>0</v>
      </c>
      <c r="BH128" s="229">
        <f>IF(N128="sníž. přenesená",J128,0)</f>
        <v>0</v>
      </c>
      <c r="BI128" s="229">
        <f>IF(N128="nulová",J128,0)</f>
        <v>0</v>
      </c>
      <c r="BJ128" s="14" t="s">
        <v>84</v>
      </c>
      <c r="BK128" s="229">
        <f>ROUND(I128*H128,2)</f>
        <v>0</v>
      </c>
      <c r="BL128" s="14" t="s">
        <v>228</v>
      </c>
      <c r="BM128" s="228" t="s">
        <v>863</v>
      </c>
    </row>
    <row r="129" spans="1:47" s="2" customFormat="1" ht="12">
      <c r="A129" s="35"/>
      <c r="B129" s="36"/>
      <c r="C129" s="37"/>
      <c r="D129" s="230" t="s">
        <v>153</v>
      </c>
      <c r="E129" s="37"/>
      <c r="F129" s="231" t="s">
        <v>862</v>
      </c>
      <c r="G129" s="37"/>
      <c r="H129" s="37"/>
      <c r="I129" s="232"/>
      <c r="J129" s="37"/>
      <c r="K129" s="37"/>
      <c r="L129" s="41"/>
      <c r="M129" s="233"/>
      <c r="N129" s="234"/>
      <c r="O129" s="88"/>
      <c r="P129" s="88"/>
      <c r="Q129" s="88"/>
      <c r="R129" s="88"/>
      <c r="S129" s="88"/>
      <c r="T129" s="89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T129" s="14" t="s">
        <v>153</v>
      </c>
      <c r="AU129" s="14" t="s">
        <v>86</v>
      </c>
    </row>
    <row r="130" spans="1:65" s="2" customFormat="1" ht="16.5" customHeight="1">
      <c r="A130" s="35"/>
      <c r="B130" s="36"/>
      <c r="C130" s="216" t="s">
        <v>151</v>
      </c>
      <c r="D130" s="216" t="s">
        <v>147</v>
      </c>
      <c r="E130" s="217" t="s">
        <v>864</v>
      </c>
      <c r="F130" s="218" t="s">
        <v>865</v>
      </c>
      <c r="G130" s="219" t="s">
        <v>262</v>
      </c>
      <c r="H130" s="220">
        <v>3</v>
      </c>
      <c r="I130" s="221"/>
      <c r="J130" s="222">
        <f>ROUND(I130*H130,2)</f>
        <v>0</v>
      </c>
      <c r="K130" s="223"/>
      <c r="L130" s="41"/>
      <c r="M130" s="224" t="s">
        <v>1</v>
      </c>
      <c r="N130" s="225" t="s">
        <v>41</v>
      </c>
      <c r="O130" s="88"/>
      <c r="P130" s="226">
        <f>O130*H130</f>
        <v>0</v>
      </c>
      <c r="Q130" s="226">
        <v>0.00048</v>
      </c>
      <c r="R130" s="226">
        <f>Q130*H130</f>
        <v>0.00144</v>
      </c>
      <c r="S130" s="226">
        <v>0</v>
      </c>
      <c r="T130" s="227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28" t="s">
        <v>228</v>
      </c>
      <c r="AT130" s="228" t="s">
        <v>147</v>
      </c>
      <c r="AU130" s="228" t="s">
        <v>86</v>
      </c>
      <c r="AY130" s="14" t="s">
        <v>145</v>
      </c>
      <c r="BE130" s="229">
        <f>IF(N130="základní",J130,0)</f>
        <v>0</v>
      </c>
      <c r="BF130" s="229">
        <f>IF(N130="snížená",J130,0)</f>
        <v>0</v>
      </c>
      <c r="BG130" s="229">
        <f>IF(N130="zákl. přenesená",J130,0)</f>
        <v>0</v>
      </c>
      <c r="BH130" s="229">
        <f>IF(N130="sníž. přenesená",J130,0)</f>
        <v>0</v>
      </c>
      <c r="BI130" s="229">
        <f>IF(N130="nulová",J130,0)</f>
        <v>0</v>
      </c>
      <c r="BJ130" s="14" t="s">
        <v>84</v>
      </c>
      <c r="BK130" s="229">
        <f>ROUND(I130*H130,2)</f>
        <v>0</v>
      </c>
      <c r="BL130" s="14" t="s">
        <v>228</v>
      </c>
      <c r="BM130" s="228" t="s">
        <v>866</v>
      </c>
    </row>
    <row r="131" spans="1:47" s="2" customFormat="1" ht="12">
      <c r="A131" s="35"/>
      <c r="B131" s="36"/>
      <c r="C131" s="37"/>
      <c r="D131" s="230" t="s">
        <v>153</v>
      </c>
      <c r="E131" s="37"/>
      <c r="F131" s="231" t="s">
        <v>865</v>
      </c>
      <c r="G131" s="37"/>
      <c r="H131" s="37"/>
      <c r="I131" s="232"/>
      <c r="J131" s="37"/>
      <c r="K131" s="37"/>
      <c r="L131" s="41"/>
      <c r="M131" s="233"/>
      <c r="N131" s="234"/>
      <c r="O131" s="88"/>
      <c r="P131" s="88"/>
      <c r="Q131" s="88"/>
      <c r="R131" s="88"/>
      <c r="S131" s="88"/>
      <c r="T131" s="89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T131" s="14" t="s">
        <v>153</v>
      </c>
      <c r="AU131" s="14" t="s">
        <v>86</v>
      </c>
    </row>
    <row r="132" spans="1:65" s="2" customFormat="1" ht="16.5" customHeight="1">
      <c r="A132" s="35"/>
      <c r="B132" s="36"/>
      <c r="C132" s="216" t="s">
        <v>172</v>
      </c>
      <c r="D132" s="216" t="s">
        <v>147</v>
      </c>
      <c r="E132" s="217" t="s">
        <v>867</v>
      </c>
      <c r="F132" s="218" t="s">
        <v>868</v>
      </c>
      <c r="G132" s="219" t="s">
        <v>175</v>
      </c>
      <c r="H132" s="220">
        <v>4</v>
      </c>
      <c r="I132" s="221"/>
      <c r="J132" s="222">
        <f>ROUND(I132*H132,2)</f>
        <v>0</v>
      </c>
      <c r="K132" s="223"/>
      <c r="L132" s="41"/>
      <c r="M132" s="224" t="s">
        <v>1</v>
      </c>
      <c r="N132" s="225" t="s">
        <v>41</v>
      </c>
      <c r="O132" s="88"/>
      <c r="P132" s="226">
        <f>O132*H132</f>
        <v>0</v>
      </c>
      <c r="Q132" s="226">
        <v>0</v>
      </c>
      <c r="R132" s="226">
        <f>Q132*H132</f>
        <v>0</v>
      </c>
      <c r="S132" s="226">
        <v>0</v>
      </c>
      <c r="T132" s="227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28" t="s">
        <v>228</v>
      </c>
      <c r="AT132" s="228" t="s">
        <v>147</v>
      </c>
      <c r="AU132" s="228" t="s">
        <v>86</v>
      </c>
      <c r="AY132" s="14" t="s">
        <v>145</v>
      </c>
      <c r="BE132" s="229">
        <f>IF(N132="základní",J132,0)</f>
        <v>0</v>
      </c>
      <c r="BF132" s="229">
        <f>IF(N132="snížená",J132,0)</f>
        <v>0</v>
      </c>
      <c r="BG132" s="229">
        <f>IF(N132="zákl. přenesená",J132,0)</f>
        <v>0</v>
      </c>
      <c r="BH132" s="229">
        <f>IF(N132="sníž. přenesená",J132,0)</f>
        <v>0</v>
      </c>
      <c r="BI132" s="229">
        <f>IF(N132="nulová",J132,0)</f>
        <v>0</v>
      </c>
      <c r="BJ132" s="14" t="s">
        <v>84</v>
      </c>
      <c r="BK132" s="229">
        <f>ROUND(I132*H132,2)</f>
        <v>0</v>
      </c>
      <c r="BL132" s="14" t="s">
        <v>228</v>
      </c>
      <c r="BM132" s="228" t="s">
        <v>869</v>
      </c>
    </row>
    <row r="133" spans="1:47" s="2" customFormat="1" ht="12">
      <c r="A133" s="35"/>
      <c r="B133" s="36"/>
      <c r="C133" s="37"/>
      <c r="D133" s="230" t="s">
        <v>153</v>
      </c>
      <c r="E133" s="37"/>
      <c r="F133" s="231" t="s">
        <v>868</v>
      </c>
      <c r="G133" s="37"/>
      <c r="H133" s="37"/>
      <c r="I133" s="232"/>
      <c r="J133" s="37"/>
      <c r="K133" s="37"/>
      <c r="L133" s="41"/>
      <c r="M133" s="233"/>
      <c r="N133" s="234"/>
      <c r="O133" s="88"/>
      <c r="P133" s="88"/>
      <c r="Q133" s="88"/>
      <c r="R133" s="88"/>
      <c r="S133" s="88"/>
      <c r="T133" s="89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T133" s="14" t="s">
        <v>153</v>
      </c>
      <c r="AU133" s="14" t="s">
        <v>86</v>
      </c>
    </row>
    <row r="134" spans="1:65" s="2" customFormat="1" ht="24.15" customHeight="1">
      <c r="A134" s="35"/>
      <c r="B134" s="36"/>
      <c r="C134" s="216" t="s">
        <v>178</v>
      </c>
      <c r="D134" s="216" t="s">
        <v>147</v>
      </c>
      <c r="E134" s="217" t="s">
        <v>870</v>
      </c>
      <c r="F134" s="218" t="s">
        <v>871</v>
      </c>
      <c r="G134" s="219" t="s">
        <v>168</v>
      </c>
      <c r="H134" s="220">
        <v>0.005</v>
      </c>
      <c r="I134" s="221"/>
      <c r="J134" s="222">
        <f>ROUND(I134*H134,2)</f>
        <v>0</v>
      </c>
      <c r="K134" s="223"/>
      <c r="L134" s="41"/>
      <c r="M134" s="224" t="s">
        <v>1</v>
      </c>
      <c r="N134" s="225" t="s">
        <v>41</v>
      </c>
      <c r="O134" s="88"/>
      <c r="P134" s="226">
        <f>O134*H134</f>
        <v>0</v>
      </c>
      <c r="Q134" s="226">
        <v>0</v>
      </c>
      <c r="R134" s="226">
        <f>Q134*H134</f>
        <v>0</v>
      </c>
      <c r="S134" s="226">
        <v>0</v>
      </c>
      <c r="T134" s="227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28" t="s">
        <v>228</v>
      </c>
      <c r="AT134" s="228" t="s">
        <v>147</v>
      </c>
      <c r="AU134" s="228" t="s">
        <v>86</v>
      </c>
      <c r="AY134" s="14" t="s">
        <v>145</v>
      </c>
      <c r="BE134" s="229">
        <f>IF(N134="základní",J134,0)</f>
        <v>0</v>
      </c>
      <c r="BF134" s="229">
        <f>IF(N134="snížená",J134,0)</f>
        <v>0</v>
      </c>
      <c r="BG134" s="229">
        <f>IF(N134="zákl. přenesená",J134,0)</f>
        <v>0</v>
      </c>
      <c r="BH134" s="229">
        <f>IF(N134="sníž. přenesená",J134,0)</f>
        <v>0</v>
      </c>
      <c r="BI134" s="229">
        <f>IF(N134="nulová",J134,0)</f>
        <v>0</v>
      </c>
      <c r="BJ134" s="14" t="s">
        <v>84</v>
      </c>
      <c r="BK134" s="229">
        <f>ROUND(I134*H134,2)</f>
        <v>0</v>
      </c>
      <c r="BL134" s="14" t="s">
        <v>228</v>
      </c>
      <c r="BM134" s="228" t="s">
        <v>872</v>
      </c>
    </row>
    <row r="135" spans="1:47" s="2" customFormat="1" ht="12">
      <c r="A135" s="35"/>
      <c r="B135" s="36"/>
      <c r="C135" s="37"/>
      <c r="D135" s="230" t="s">
        <v>153</v>
      </c>
      <c r="E135" s="37"/>
      <c r="F135" s="231" t="s">
        <v>871</v>
      </c>
      <c r="G135" s="37"/>
      <c r="H135" s="37"/>
      <c r="I135" s="232"/>
      <c r="J135" s="37"/>
      <c r="K135" s="37"/>
      <c r="L135" s="41"/>
      <c r="M135" s="233"/>
      <c r="N135" s="234"/>
      <c r="O135" s="88"/>
      <c r="P135" s="88"/>
      <c r="Q135" s="88"/>
      <c r="R135" s="88"/>
      <c r="S135" s="88"/>
      <c r="T135" s="89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T135" s="14" t="s">
        <v>153</v>
      </c>
      <c r="AU135" s="14" t="s">
        <v>86</v>
      </c>
    </row>
    <row r="136" spans="1:63" s="12" customFormat="1" ht="22.8" customHeight="1">
      <c r="A136" s="12"/>
      <c r="B136" s="200"/>
      <c r="C136" s="201"/>
      <c r="D136" s="202" t="s">
        <v>75</v>
      </c>
      <c r="E136" s="214" t="s">
        <v>873</v>
      </c>
      <c r="F136" s="214" t="s">
        <v>874</v>
      </c>
      <c r="G136" s="201"/>
      <c r="H136" s="201"/>
      <c r="I136" s="204"/>
      <c r="J136" s="215">
        <f>BK136</f>
        <v>0</v>
      </c>
      <c r="K136" s="201"/>
      <c r="L136" s="206"/>
      <c r="M136" s="207"/>
      <c r="N136" s="208"/>
      <c r="O136" s="208"/>
      <c r="P136" s="209">
        <f>SUM(P137:P156)</f>
        <v>0</v>
      </c>
      <c r="Q136" s="208"/>
      <c r="R136" s="209">
        <f>SUM(R137:R156)</f>
        <v>0.0218</v>
      </c>
      <c r="S136" s="208"/>
      <c r="T136" s="210">
        <f>SUM(T137:T156)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11" t="s">
        <v>86</v>
      </c>
      <c r="AT136" s="212" t="s">
        <v>75</v>
      </c>
      <c r="AU136" s="212" t="s">
        <v>84</v>
      </c>
      <c r="AY136" s="211" t="s">
        <v>145</v>
      </c>
      <c r="BK136" s="213">
        <f>SUM(BK137:BK156)</f>
        <v>0</v>
      </c>
    </row>
    <row r="137" spans="1:65" s="2" customFormat="1" ht="16.5" customHeight="1">
      <c r="A137" s="35"/>
      <c r="B137" s="36"/>
      <c r="C137" s="216" t="s">
        <v>183</v>
      </c>
      <c r="D137" s="216" t="s">
        <v>147</v>
      </c>
      <c r="E137" s="217" t="s">
        <v>875</v>
      </c>
      <c r="F137" s="218" t="s">
        <v>876</v>
      </c>
      <c r="G137" s="219" t="s">
        <v>262</v>
      </c>
      <c r="H137" s="220">
        <v>2</v>
      </c>
      <c r="I137" s="221"/>
      <c r="J137" s="222">
        <f>ROUND(I137*H137,2)</f>
        <v>0</v>
      </c>
      <c r="K137" s="223"/>
      <c r="L137" s="41"/>
      <c r="M137" s="224" t="s">
        <v>1</v>
      </c>
      <c r="N137" s="225" t="s">
        <v>41</v>
      </c>
      <c r="O137" s="88"/>
      <c r="P137" s="226">
        <f>O137*H137</f>
        <v>0</v>
      </c>
      <c r="Q137" s="226">
        <v>0.00095</v>
      </c>
      <c r="R137" s="226">
        <f>Q137*H137</f>
        <v>0.0019</v>
      </c>
      <c r="S137" s="226">
        <v>0</v>
      </c>
      <c r="T137" s="227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28" t="s">
        <v>228</v>
      </c>
      <c r="AT137" s="228" t="s">
        <v>147</v>
      </c>
      <c r="AU137" s="228" t="s">
        <v>86</v>
      </c>
      <c r="AY137" s="14" t="s">
        <v>145</v>
      </c>
      <c r="BE137" s="229">
        <f>IF(N137="základní",J137,0)</f>
        <v>0</v>
      </c>
      <c r="BF137" s="229">
        <f>IF(N137="snížená",J137,0)</f>
        <v>0</v>
      </c>
      <c r="BG137" s="229">
        <f>IF(N137="zákl. přenesená",J137,0)</f>
        <v>0</v>
      </c>
      <c r="BH137" s="229">
        <f>IF(N137="sníž. přenesená",J137,0)</f>
        <v>0</v>
      </c>
      <c r="BI137" s="229">
        <f>IF(N137="nulová",J137,0)</f>
        <v>0</v>
      </c>
      <c r="BJ137" s="14" t="s">
        <v>84</v>
      </c>
      <c r="BK137" s="229">
        <f>ROUND(I137*H137,2)</f>
        <v>0</v>
      </c>
      <c r="BL137" s="14" t="s">
        <v>228</v>
      </c>
      <c r="BM137" s="228" t="s">
        <v>877</v>
      </c>
    </row>
    <row r="138" spans="1:47" s="2" customFormat="1" ht="12">
      <c r="A138" s="35"/>
      <c r="B138" s="36"/>
      <c r="C138" s="37"/>
      <c r="D138" s="230" t="s">
        <v>153</v>
      </c>
      <c r="E138" s="37"/>
      <c r="F138" s="231" t="s">
        <v>876</v>
      </c>
      <c r="G138" s="37"/>
      <c r="H138" s="37"/>
      <c r="I138" s="232"/>
      <c r="J138" s="37"/>
      <c r="K138" s="37"/>
      <c r="L138" s="41"/>
      <c r="M138" s="233"/>
      <c r="N138" s="234"/>
      <c r="O138" s="88"/>
      <c r="P138" s="88"/>
      <c r="Q138" s="88"/>
      <c r="R138" s="88"/>
      <c r="S138" s="88"/>
      <c r="T138" s="89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T138" s="14" t="s">
        <v>153</v>
      </c>
      <c r="AU138" s="14" t="s">
        <v>86</v>
      </c>
    </row>
    <row r="139" spans="1:65" s="2" customFormat="1" ht="24.15" customHeight="1">
      <c r="A139" s="35"/>
      <c r="B139" s="36"/>
      <c r="C139" s="216" t="s">
        <v>189</v>
      </c>
      <c r="D139" s="216" t="s">
        <v>147</v>
      </c>
      <c r="E139" s="217" t="s">
        <v>878</v>
      </c>
      <c r="F139" s="218" t="s">
        <v>879</v>
      </c>
      <c r="G139" s="219" t="s">
        <v>175</v>
      </c>
      <c r="H139" s="220">
        <v>1</v>
      </c>
      <c r="I139" s="221"/>
      <c r="J139" s="222">
        <f>ROUND(I139*H139,2)</f>
        <v>0</v>
      </c>
      <c r="K139" s="223"/>
      <c r="L139" s="41"/>
      <c r="M139" s="224" t="s">
        <v>1</v>
      </c>
      <c r="N139" s="225" t="s">
        <v>41</v>
      </c>
      <c r="O139" s="88"/>
      <c r="P139" s="226">
        <f>O139*H139</f>
        <v>0</v>
      </c>
      <c r="Q139" s="226">
        <v>0</v>
      </c>
      <c r="R139" s="226">
        <f>Q139*H139</f>
        <v>0</v>
      </c>
      <c r="S139" s="226">
        <v>0</v>
      </c>
      <c r="T139" s="227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28" t="s">
        <v>228</v>
      </c>
      <c r="AT139" s="228" t="s">
        <v>147</v>
      </c>
      <c r="AU139" s="228" t="s">
        <v>86</v>
      </c>
      <c r="AY139" s="14" t="s">
        <v>145</v>
      </c>
      <c r="BE139" s="229">
        <f>IF(N139="základní",J139,0)</f>
        <v>0</v>
      </c>
      <c r="BF139" s="229">
        <f>IF(N139="snížená",J139,0)</f>
        <v>0</v>
      </c>
      <c r="BG139" s="229">
        <f>IF(N139="zákl. přenesená",J139,0)</f>
        <v>0</v>
      </c>
      <c r="BH139" s="229">
        <f>IF(N139="sníž. přenesená",J139,0)</f>
        <v>0</v>
      </c>
      <c r="BI139" s="229">
        <f>IF(N139="nulová",J139,0)</f>
        <v>0</v>
      </c>
      <c r="BJ139" s="14" t="s">
        <v>84</v>
      </c>
      <c r="BK139" s="229">
        <f>ROUND(I139*H139,2)</f>
        <v>0</v>
      </c>
      <c r="BL139" s="14" t="s">
        <v>228</v>
      </c>
      <c r="BM139" s="228" t="s">
        <v>880</v>
      </c>
    </row>
    <row r="140" spans="1:47" s="2" customFormat="1" ht="12">
      <c r="A140" s="35"/>
      <c r="B140" s="36"/>
      <c r="C140" s="37"/>
      <c r="D140" s="230" t="s">
        <v>153</v>
      </c>
      <c r="E140" s="37"/>
      <c r="F140" s="231" t="s">
        <v>879</v>
      </c>
      <c r="G140" s="37"/>
      <c r="H140" s="37"/>
      <c r="I140" s="232"/>
      <c r="J140" s="37"/>
      <c r="K140" s="37"/>
      <c r="L140" s="41"/>
      <c r="M140" s="233"/>
      <c r="N140" s="234"/>
      <c r="O140" s="88"/>
      <c r="P140" s="88"/>
      <c r="Q140" s="88"/>
      <c r="R140" s="88"/>
      <c r="S140" s="88"/>
      <c r="T140" s="89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T140" s="14" t="s">
        <v>153</v>
      </c>
      <c r="AU140" s="14" t="s">
        <v>86</v>
      </c>
    </row>
    <row r="141" spans="1:65" s="2" customFormat="1" ht="24.15" customHeight="1">
      <c r="A141" s="35"/>
      <c r="B141" s="36"/>
      <c r="C141" s="216" t="s">
        <v>194</v>
      </c>
      <c r="D141" s="216" t="s">
        <v>147</v>
      </c>
      <c r="E141" s="217" t="s">
        <v>881</v>
      </c>
      <c r="F141" s="218" t="s">
        <v>882</v>
      </c>
      <c r="G141" s="219" t="s">
        <v>262</v>
      </c>
      <c r="H141" s="220">
        <v>13</v>
      </c>
      <c r="I141" s="221"/>
      <c r="J141" s="222">
        <f>ROUND(I141*H141,2)</f>
        <v>0</v>
      </c>
      <c r="K141" s="223"/>
      <c r="L141" s="41"/>
      <c r="M141" s="224" t="s">
        <v>1</v>
      </c>
      <c r="N141" s="225" t="s">
        <v>41</v>
      </c>
      <c r="O141" s="88"/>
      <c r="P141" s="226">
        <f>O141*H141</f>
        <v>0</v>
      </c>
      <c r="Q141" s="226">
        <v>0.00116</v>
      </c>
      <c r="R141" s="226">
        <f>Q141*H141</f>
        <v>0.01508</v>
      </c>
      <c r="S141" s="226">
        <v>0</v>
      </c>
      <c r="T141" s="227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28" t="s">
        <v>228</v>
      </c>
      <c r="AT141" s="228" t="s">
        <v>147</v>
      </c>
      <c r="AU141" s="228" t="s">
        <v>86</v>
      </c>
      <c r="AY141" s="14" t="s">
        <v>145</v>
      </c>
      <c r="BE141" s="229">
        <f>IF(N141="základní",J141,0)</f>
        <v>0</v>
      </c>
      <c r="BF141" s="229">
        <f>IF(N141="snížená",J141,0)</f>
        <v>0</v>
      </c>
      <c r="BG141" s="229">
        <f>IF(N141="zákl. přenesená",J141,0)</f>
        <v>0</v>
      </c>
      <c r="BH141" s="229">
        <f>IF(N141="sníž. přenesená",J141,0)</f>
        <v>0</v>
      </c>
      <c r="BI141" s="229">
        <f>IF(N141="nulová",J141,0)</f>
        <v>0</v>
      </c>
      <c r="BJ141" s="14" t="s">
        <v>84</v>
      </c>
      <c r="BK141" s="229">
        <f>ROUND(I141*H141,2)</f>
        <v>0</v>
      </c>
      <c r="BL141" s="14" t="s">
        <v>228</v>
      </c>
      <c r="BM141" s="228" t="s">
        <v>883</v>
      </c>
    </row>
    <row r="142" spans="1:47" s="2" customFormat="1" ht="12">
      <c r="A142" s="35"/>
      <c r="B142" s="36"/>
      <c r="C142" s="37"/>
      <c r="D142" s="230" t="s">
        <v>153</v>
      </c>
      <c r="E142" s="37"/>
      <c r="F142" s="231" t="s">
        <v>882</v>
      </c>
      <c r="G142" s="37"/>
      <c r="H142" s="37"/>
      <c r="I142" s="232"/>
      <c r="J142" s="37"/>
      <c r="K142" s="37"/>
      <c r="L142" s="41"/>
      <c r="M142" s="233"/>
      <c r="N142" s="234"/>
      <c r="O142" s="88"/>
      <c r="P142" s="88"/>
      <c r="Q142" s="88"/>
      <c r="R142" s="88"/>
      <c r="S142" s="88"/>
      <c r="T142" s="89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T142" s="14" t="s">
        <v>153</v>
      </c>
      <c r="AU142" s="14" t="s">
        <v>86</v>
      </c>
    </row>
    <row r="143" spans="1:65" s="2" customFormat="1" ht="37.8" customHeight="1">
      <c r="A143" s="35"/>
      <c r="B143" s="36"/>
      <c r="C143" s="216" t="s">
        <v>199</v>
      </c>
      <c r="D143" s="216" t="s">
        <v>147</v>
      </c>
      <c r="E143" s="217" t="s">
        <v>884</v>
      </c>
      <c r="F143" s="218" t="s">
        <v>885</v>
      </c>
      <c r="G143" s="219" t="s">
        <v>262</v>
      </c>
      <c r="H143" s="220">
        <v>13</v>
      </c>
      <c r="I143" s="221"/>
      <c r="J143" s="222">
        <f>ROUND(I143*H143,2)</f>
        <v>0</v>
      </c>
      <c r="K143" s="223"/>
      <c r="L143" s="41"/>
      <c r="M143" s="224" t="s">
        <v>1</v>
      </c>
      <c r="N143" s="225" t="s">
        <v>41</v>
      </c>
      <c r="O143" s="88"/>
      <c r="P143" s="226">
        <f>O143*H143</f>
        <v>0</v>
      </c>
      <c r="Q143" s="226">
        <v>7E-05</v>
      </c>
      <c r="R143" s="226">
        <f>Q143*H143</f>
        <v>0.0009099999999999999</v>
      </c>
      <c r="S143" s="226">
        <v>0</v>
      </c>
      <c r="T143" s="227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28" t="s">
        <v>228</v>
      </c>
      <c r="AT143" s="228" t="s">
        <v>147</v>
      </c>
      <c r="AU143" s="228" t="s">
        <v>86</v>
      </c>
      <c r="AY143" s="14" t="s">
        <v>145</v>
      </c>
      <c r="BE143" s="229">
        <f>IF(N143="základní",J143,0)</f>
        <v>0</v>
      </c>
      <c r="BF143" s="229">
        <f>IF(N143="snížená",J143,0)</f>
        <v>0</v>
      </c>
      <c r="BG143" s="229">
        <f>IF(N143="zákl. přenesená",J143,0)</f>
        <v>0</v>
      </c>
      <c r="BH143" s="229">
        <f>IF(N143="sníž. přenesená",J143,0)</f>
        <v>0</v>
      </c>
      <c r="BI143" s="229">
        <f>IF(N143="nulová",J143,0)</f>
        <v>0</v>
      </c>
      <c r="BJ143" s="14" t="s">
        <v>84</v>
      </c>
      <c r="BK143" s="229">
        <f>ROUND(I143*H143,2)</f>
        <v>0</v>
      </c>
      <c r="BL143" s="14" t="s">
        <v>228</v>
      </c>
      <c r="BM143" s="228" t="s">
        <v>886</v>
      </c>
    </row>
    <row r="144" spans="1:47" s="2" customFormat="1" ht="12">
      <c r="A144" s="35"/>
      <c r="B144" s="36"/>
      <c r="C144" s="37"/>
      <c r="D144" s="230" t="s">
        <v>153</v>
      </c>
      <c r="E144" s="37"/>
      <c r="F144" s="231" t="s">
        <v>885</v>
      </c>
      <c r="G144" s="37"/>
      <c r="H144" s="37"/>
      <c r="I144" s="232"/>
      <c r="J144" s="37"/>
      <c r="K144" s="37"/>
      <c r="L144" s="41"/>
      <c r="M144" s="233"/>
      <c r="N144" s="234"/>
      <c r="O144" s="88"/>
      <c r="P144" s="88"/>
      <c r="Q144" s="88"/>
      <c r="R144" s="88"/>
      <c r="S144" s="88"/>
      <c r="T144" s="89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T144" s="14" t="s">
        <v>153</v>
      </c>
      <c r="AU144" s="14" t="s">
        <v>86</v>
      </c>
    </row>
    <row r="145" spans="1:65" s="2" customFormat="1" ht="16.5" customHeight="1">
      <c r="A145" s="35"/>
      <c r="B145" s="36"/>
      <c r="C145" s="216" t="s">
        <v>204</v>
      </c>
      <c r="D145" s="216" t="s">
        <v>147</v>
      </c>
      <c r="E145" s="217" t="s">
        <v>887</v>
      </c>
      <c r="F145" s="218" t="s">
        <v>888</v>
      </c>
      <c r="G145" s="219" t="s">
        <v>175</v>
      </c>
      <c r="H145" s="220">
        <v>2</v>
      </c>
      <c r="I145" s="221"/>
      <c r="J145" s="222">
        <f>ROUND(I145*H145,2)</f>
        <v>0</v>
      </c>
      <c r="K145" s="223"/>
      <c r="L145" s="41"/>
      <c r="M145" s="224" t="s">
        <v>1</v>
      </c>
      <c r="N145" s="225" t="s">
        <v>41</v>
      </c>
      <c r="O145" s="88"/>
      <c r="P145" s="226">
        <f>O145*H145</f>
        <v>0</v>
      </c>
      <c r="Q145" s="226">
        <v>0</v>
      </c>
      <c r="R145" s="226">
        <f>Q145*H145</f>
        <v>0</v>
      </c>
      <c r="S145" s="226">
        <v>0</v>
      </c>
      <c r="T145" s="227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28" t="s">
        <v>228</v>
      </c>
      <c r="AT145" s="228" t="s">
        <v>147</v>
      </c>
      <c r="AU145" s="228" t="s">
        <v>86</v>
      </c>
      <c r="AY145" s="14" t="s">
        <v>145</v>
      </c>
      <c r="BE145" s="229">
        <f>IF(N145="základní",J145,0)</f>
        <v>0</v>
      </c>
      <c r="BF145" s="229">
        <f>IF(N145="snížená",J145,0)</f>
        <v>0</v>
      </c>
      <c r="BG145" s="229">
        <f>IF(N145="zákl. přenesená",J145,0)</f>
        <v>0</v>
      </c>
      <c r="BH145" s="229">
        <f>IF(N145="sníž. přenesená",J145,0)</f>
        <v>0</v>
      </c>
      <c r="BI145" s="229">
        <f>IF(N145="nulová",J145,0)</f>
        <v>0</v>
      </c>
      <c r="BJ145" s="14" t="s">
        <v>84</v>
      </c>
      <c r="BK145" s="229">
        <f>ROUND(I145*H145,2)</f>
        <v>0</v>
      </c>
      <c r="BL145" s="14" t="s">
        <v>228</v>
      </c>
      <c r="BM145" s="228" t="s">
        <v>889</v>
      </c>
    </row>
    <row r="146" spans="1:47" s="2" customFormat="1" ht="12">
      <c r="A146" s="35"/>
      <c r="B146" s="36"/>
      <c r="C146" s="37"/>
      <c r="D146" s="230" t="s">
        <v>153</v>
      </c>
      <c r="E146" s="37"/>
      <c r="F146" s="231" t="s">
        <v>888</v>
      </c>
      <c r="G146" s="37"/>
      <c r="H146" s="37"/>
      <c r="I146" s="232"/>
      <c r="J146" s="37"/>
      <c r="K146" s="37"/>
      <c r="L146" s="41"/>
      <c r="M146" s="233"/>
      <c r="N146" s="234"/>
      <c r="O146" s="88"/>
      <c r="P146" s="88"/>
      <c r="Q146" s="88"/>
      <c r="R146" s="88"/>
      <c r="S146" s="88"/>
      <c r="T146" s="89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T146" s="14" t="s">
        <v>153</v>
      </c>
      <c r="AU146" s="14" t="s">
        <v>86</v>
      </c>
    </row>
    <row r="147" spans="1:65" s="2" customFormat="1" ht="24.15" customHeight="1">
      <c r="A147" s="35"/>
      <c r="B147" s="36"/>
      <c r="C147" s="216" t="s">
        <v>8</v>
      </c>
      <c r="D147" s="216" t="s">
        <v>147</v>
      </c>
      <c r="E147" s="217" t="s">
        <v>890</v>
      </c>
      <c r="F147" s="218" t="s">
        <v>891</v>
      </c>
      <c r="G147" s="219" t="s">
        <v>175</v>
      </c>
      <c r="H147" s="220">
        <v>1</v>
      </c>
      <c r="I147" s="221"/>
      <c r="J147" s="222">
        <f>ROUND(I147*H147,2)</f>
        <v>0</v>
      </c>
      <c r="K147" s="223"/>
      <c r="L147" s="41"/>
      <c r="M147" s="224" t="s">
        <v>1</v>
      </c>
      <c r="N147" s="225" t="s">
        <v>41</v>
      </c>
      <c r="O147" s="88"/>
      <c r="P147" s="226">
        <f>O147*H147</f>
        <v>0</v>
      </c>
      <c r="Q147" s="226">
        <v>0</v>
      </c>
      <c r="R147" s="226">
        <f>Q147*H147</f>
        <v>0</v>
      </c>
      <c r="S147" s="226">
        <v>0</v>
      </c>
      <c r="T147" s="227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28" t="s">
        <v>228</v>
      </c>
      <c r="AT147" s="228" t="s">
        <v>147</v>
      </c>
      <c r="AU147" s="228" t="s">
        <v>86</v>
      </c>
      <c r="AY147" s="14" t="s">
        <v>145</v>
      </c>
      <c r="BE147" s="229">
        <f>IF(N147="základní",J147,0)</f>
        <v>0</v>
      </c>
      <c r="BF147" s="229">
        <f>IF(N147="snížená",J147,0)</f>
        <v>0</v>
      </c>
      <c r="BG147" s="229">
        <f>IF(N147="zákl. přenesená",J147,0)</f>
        <v>0</v>
      </c>
      <c r="BH147" s="229">
        <f>IF(N147="sníž. přenesená",J147,0)</f>
        <v>0</v>
      </c>
      <c r="BI147" s="229">
        <f>IF(N147="nulová",J147,0)</f>
        <v>0</v>
      </c>
      <c r="BJ147" s="14" t="s">
        <v>84</v>
      </c>
      <c r="BK147" s="229">
        <f>ROUND(I147*H147,2)</f>
        <v>0</v>
      </c>
      <c r="BL147" s="14" t="s">
        <v>228</v>
      </c>
      <c r="BM147" s="228" t="s">
        <v>892</v>
      </c>
    </row>
    <row r="148" spans="1:47" s="2" customFormat="1" ht="12">
      <c r="A148" s="35"/>
      <c r="B148" s="36"/>
      <c r="C148" s="37"/>
      <c r="D148" s="230" t="s">
        <v>153</v>
      </c>
      <c r="E148" s="37"/>
      <c r="F148" s="231" t="s">
        <v>891</v>
      </c>
      <c r="G148" s="37"/>
      <c r="H148" s="37"/>
      <c r="I148" s="232"/>
      <c r="J148" s="37"/>
      <c r="K148" s="37"/>
      <c r="L148" s="41"/>
      <c r="M148" s="233"/>
      <c r="N148" s="234"/>
      <c r="O148" s="88"/>
      <c r="P148" s="88"/>
      <c r="Q148" s="88"/>
      <c r="R148" s="88"/>
      <c r="S148" s="88"/>
      <c r="T148" s="89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T148" s="14" t="s">
        <v>153</v>
      </c>
      <c r="AU148" s="14" t="s">
        <v>86</v>
      </c>
    </row>
    <row r="149" spans="1:65" s="2" customFormat="1" ht="21.75" customHeight="1">
      <c r="A149" s="35"/>
      <c r="B149" s="36"/>
      <c r="C149" s="216" t="s">
        <v>212</v>
      </c>
      <c r="D149" s="216" t="s">
        <v>147</v>
      </c>
      <c r="E149" s="217" t="s">
        <v>893</v>
      </c>
      <c r="F149" s="218" t="s">
        <v>894</v>
      </c>
      <c r="G149" s="219" t="s">
        <v>175</v>
      </c>
      <c r="H149" s="220">
        <v>3</v>
      </c>
      <c r="I149" s="221"/>
      <c r="J149" s="222">
        <f>ROUND(I149*H149,2)</f>
        <v>0</v>
      </c>
      <c r="K149" s="223"/>
      <c r="L149" s="41"/>
      <c r="M149" s="224" t="s">
        <v>1</v>
      </c>
      <c r="N149" s="225" t="s">
        <v>41</v>
      </c>
      <c r="O149" s="88"/>
      <c r="P149" s="226">
        <f>O149*H149</f>
        <v>0</v>
      </c>
      <c r="Q149" s="226">
        <v>0.00034</v>
      </c>
      <c r="R149" s="226">
        <f>Q149*H149</f>
        <v>0.00102</v>
      </c>
      <c r="S149" s="226">
        <v>0</v>
      </c>
      <c r="T149" s="227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28" t="s">
        <v>228</v>
      </c>
      <c r="AT149" s="228" t="s">
        <v>147</v>
      </c>
      <c r="AU149" s="228" t="s">
        <v>86</v>
      </c>
      <c r="AY149" s="14" t="s">
        <v>145</v>
      </c>
      <c r="BE149" s="229">
        <f>IF(N149="základní",J149,0)</f>
        <v>0</v>
      </c>
      <c r="BF149" s="229">
        <f>IF(N149="snížená",J149,0)</f>
        <v>0</v>
      </c>
      <c r="BG149" s="229">
        <f>IF(N149="zákl. přenesená",J149,0)</f>
        <v>0</v>
      </c>
      <c r="BH149" s="229">
        <f>IF(N149="sníž. přenesená",J149,0)</f>
        <v>0</v>
      </c>
      <c r="BI149" s="229">
        <f>IF(N149="nulová",J149,0)</f>
        <v>0</v>
      </c>
      <c r="BJ149" s="14" t="s">
        <v>84</v>
      </c>
      <c r="BK149" s="229">
        <f>ROUND(I149*H149,2)</f>
        <v>0</v>
      </c>
      <c r="BL149" s="14" t="s">
        <v>228</v>
      </c>
      <c r="BM149" s="228" t="s">
        <v>895</v>
      </c>
    </row>
    <row r="150" spans="1:47" s="2" customFormat="1" ht="12">
      <c r="A150" s="35"/>
      <c r="B150" s="36"/>
      <c r="C150" s="37"/>
      <c r="D150" s="230" t="s">
        <v>153</v>
      </c>
      <c r="E150" s="37"/>
      <c r="F150" s="231" t="s">
        <v>894</v>
      </c>
      <c r="G150" s="37"/>
      <c r="H150" s="37"/>
      <c r="I150" s="232"/>
      <c r="J150" s="37"/>
      <c r="K150" s="37"/>
      <c r="L150" s="41"/>
      <c r="M150" s="233"/>
      <c r="N150" s="234"/>
      <c r="O150" s="88"/>
      <c r="P150" s="88"/>
      <c r="Q150" s="88"/>
      <c r="R150" s="88"/>
      <c r="S150" s="88"/>
      <c r="T150" s="89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T150" s="14" t="s">
        <v>153</v>
      </c>
      <c r="AU150" s="14" t="s">
        <v>86</v>
      </c>
    </row>
    <row r="151" spans="1:65" s="2" customFormat="1" ht="21.75" customHeight="1">
      <c r="A151" s="35"/>
      <c r="B151" s="36"/>
      <c r="C151" s="216" t="s">
        <v>218</v>
      </c>
      <c r="D151" s="216" t="s">
        <v>147</v>
      </c>
      <c r="E151" s="217" t="s">
        <v>896</v>
      </c>
      <c r="F151" s="218" t="s">
        <v>897</v>
      </c>
      <c r="G151" s="219" t="s">
        <v>175</v>
      </c>
      <c r="H151" s="220">
        <v>2</v>
      </c>
      <c r="I151" s="221"/>
      <c r="J151" s="222">
        <f>ROUND(I151*H151,2)</f>
        <v>0</v>
      </c>
      <c r="K151" s="223"/>
      <c r="L151" s="41"/>
      <c r="M151" s="224" t="s">
        <v>1</v>
      </c>
      <c r="N151" s="225" t="s">
        <v>41</v>
      </c>
      <c r="O151" s="88"/>
      <c r="P151" s="226">
        <f>O151*H151</f>
        <v>0</v>
      </c>
      <c r="Q151" s="226">
        <v>2E-05</v>
      </c>
      <c r="R151" s="226">
        <f>Q151*H151</f>
        <v>4E-05</v>
      </c>
      <c r="S151" s="226">
        <v>0</v>
      </c>
      <c r="T151" s="227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28" t="s">
        <v>228</v>
      </c>
      <c r="AT151" s="228" t="s">
        <v>147</v>
      </c>
      <c r="AU151" s="228" t="s">
        <v>86</v>
      </c>
      <c r="AY151" s="14" t="s">
        <v>145</v>
      </c>
      <c r="BE151" s="229">
        <f>IF(N151="základní",J151,0)</f>
        <v>0</v>
      </c>
      <c r="BF151" s="229">
        <f>IF(N151="snížená",J151,0)</f>
        <v>0</v>
      </c>
      <c r="BG151" s="229">
        <f>IF(N151="zákl. přenesená",J151,0)</f>
        <v>0</v>
      </c>
      <c r="BH151" s="229">
        <f>IF(N151="sníž. přenesená",J151,0)</f>
        <v>0</v>
      </c>
      <c r="BI151" s="229">
        <f>IF(N151="nulová",J151,0)</f>
        <v>0</v>
      </c>
      <c r="BJ151" s="14" t="s">
        <v>84</v>
      </c>
      <c r="BK151" s="229">
        <f>ROUND(I151*H151,2)</f>
        <v>0</v>
      </c>
      <c r="BL151" s="14" t="s">
        <v>228</v>
      </c>
      <c r="BM151" s="228" t="s">
        <v>898</v>
      </c>
    </row>
    <row r="152" spans="1:47" s="2" customFormat="1" ht="12">
      <c r="A152" s="35"/>
      <c r="B152" s="36"/>
      <c r="C152" s="37"/>
      <c r="D152" s="230" t="s">
        <v>153</v>
      </c>
      <c r="E152" s="37"/>
      <c r="F152" s="231" t="s">
        <v>897</v>
      </c>
      <c r="G152" s="37"/>
      <c r="H152" s="37"/>
      <c r="I152" s="232"/>
      <c r="J152" s="37"/>
      <c r="K152" s="37"/>
      <c r="L152" s="41"/>
      <c r="M152" s="233"/>
      <c r="N152" s="234"/>
      <c r="O152" s="88"/>
      <c r="P152" s="88"/>
      <c r="Q152" s="88"/>
      <c r="R152" s="88"/>
      <c r="S152" s="88"/>
      <c r="T152" s="89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T152" s="14" t="s">
        <v>153</v>
      </c>
      <c r="AU152" s="14" t="s">
        <v>86</v>
      </c>
    </row>
    <row r="153" spans="1:65" s="2" customFormat="1" ht="24.15" customHeight="1">
      <c r="A153" s="35"/>
      <c r="B153" s="36"/>
      <c r="C153" s="216" t="s">
        <v>223</v>
      </c>
      <c r="D153" s="216" t="s">
        <v>147</v>
      </c>
      <c r="E153" s="217" t="s">
        <v>899</v>
      </c>
      <c r="F153" s="218" t="s">
        <v>900</v>
      </c>
      <c r="G153" s="219" t="s">
        <v>262</v>
      </c>
      <c r="H153" s="220">
        <v>15</v>
      </c>
      <c r="I153" s="221"/>
      <c r="J153" s="222">
        <f>ROUND(I153*H153,2)</f>
        <v>0</v>
      </c>
      <c r="K153" s="223"/>
      <c r="L153" s="41"/>
      <c r="M153" s="224" t="s">
        <v>1</v>
      </c>
      <c r="N153" s="225" t="s">
        <v>41</v>
      </c>
      <c r="O153" s="88"/>
      <c r="P153" s="226">
        <f>O153*H153</f>
        <v>0</v>
      </c>
      <c r="Q153" s="226">
        <v>0.00019</v>
      </c>
      <c r="R153" s="226">
        <f>Q153*H153</f>
        <v>0.00285</v>
      </c>
      <c r="S153" s="226">
        <v>0</v>
      </c>
      <c r="T153" s="227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28" t="s">
        <v>228</v>
      </c>
      <c r="AT153" s="228" t="s">
        <v>147</v>
      </c>
      <c r="AU153" s="228" t="s">
        <v>86</v>
      </c>
      <c r="AY153" s="14" t="s">
        <v>145</v>
      </c>
      <c r="BE153" s="229">
        <f>IF(N153="základní",J153,0)</f>
        <v>0</v>
      </c>
      <c r="BF153" s="229">
        <f>IF(N153="snížená",J153,0)</f>
        <v>0</v>
      </c>
      <c r="BG153" s="229">
        <f>IF(N153="zákl. přenesená",J153,0)</f>
        <v>0</v>
      </c>
      <c r="BH153" s="229">
        <f>IF(N153="sníž. přenesená",J153,0)</f>
        <v>0</v>
      </c>
      <c r="BI153" s="229">
        <f>IF(N153="nulová",J153,0)</f>
        <v>0</v>
      </c>
      <c r="BJ153" s="14" t="s">
        <v>84</v>
      </c>
      <c r="BK153" s="229">
        <f>ROUND(I153*H153,2)</f>
        <v>0</v>
      </c>
      <c r="BL153" s="14" t="s">
        <v>228</v>
      </c>
      <c r="BM153" s="228" t="s">
        <v>901</v>
      </c>
    </row>
    <row r="154" spans="1:47" s="2" customFormat="1" ht="12">
      <c r="A154" s="35"/>
      <c r="B154" s="36"/>
      <c r="C154" s="37"/>
      <c r="D154" s="230" t="s">
        <v>153</v>
      </c>
      <c r="E154" s="37"/>
      <c r="F154" s="231" t="s">
        <v>900</v>
      </c>
      <c r="G154" s="37"/>
      <c r="H154" s="37"/>
      <c r="I154" s="232"/>
      <c r="J154" s="37"/>
      <c r="K154" s="37"/>
      <c r="L154" s="41"/>
      <c r="M154" s="233"/>
      <c r="N154" s="234"/>
      <c r="O154" s="88"/>
      <c r="P154" s="88"/>
      <c r="Q154" s="88"/>
      <c r="R154" s="88"/>
      <c r="S154" s="88"/>
      <c r="T154" s="89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T154" s="14" t="s">
        <v>153</v>
      </c>
      <c r="AU154" s="14" t="s">
        <v>86</v>
      </c>
    </row>
    <row r="155" spans="1:65" s="2" customFormat="1" ht="24.15" customHeight="1">
      <c r="A155" s="35"/>
      <c r="B155" s="36"/>
      <c r="C155" s="216" t="s">
        <v>228</v>
      </c>
      <c r="D155" s="216" t="s">
        <v>147</v>
      </c>
      <c r="E155" s="217" t="s">
        <v>902</v>
      </c>
      <c r="F155" s="218" t="s">
        <v>903</v>
      </c>
      <c r="G155" s="219" t="s">
        <v>168</v>
      </c>
      <c r="H155" s="220">
        <v>0.022</v>
      </c>
      <c r="I155" s="221"/>
      <c r="J155" s="222">
        <f>ROUND(I155*H155,2)</f>
        <v>0</v>
      </c>
      <c r="K155" s="223"/>
      <c r="L155" s="41"/>
      <c r="M155" s="224" t="s">
        <v>1</v>
      </c>
      <c r="N155" s="225" t="s">
        <v>41</v>
      </c>
      <c r="O155" s="88"/>
      <c r="P155" s="226">
        <f>O155*H155</f>
        <v>0</v>
      </c>
      <c r="Q155" s="226">
        <v>0</v>
      </c>
      <c r="R155" s="226">
        <f>Q155*H155</f>
        <v>0</v>
      </c>
      <c r="S155" s="226">
        <v>0</v>
      </c>
      <c r="T155" s="227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28" t="s">
        <v>228</v>
      </c>
      <c r="AT155" s="228" t="s">
        <v>147</v>
      </c>
      <c r="AU155" s="228" t="s">
        <v>86</v>
      </c>
      <c r="AY155" s="14" t="s">
        <v>145</v>
      </c>
      <c r="BE155" s="229">
        <f>IF(N155="základní",J155,0)</f>
        <v>0</v>
      </c>
      <c r="BF155" s="229">
        <f>IF(N155="snížená",J155,0)</f>
        <v>0</v>
      </c>
      <c r="BG155" s="229">
        <f>IF(N155="zákl. přenesená",J155,0)</f>
        <v>0</v>
      </c>
      <c r="BH155" s="229">
        <f>IF(N155="sníž. přenesená",J155,0)</f>
        <v>0</v>
      </c>
      <c r="BI155" s="229">
        <f>IF(N155="nulová",J155,0)</f>
        <v>0</v>
      </c>
      <c r="BJ155" s="14" t="s">
        <v>84</v>
      </c>
      <c r="BK155" s="229">
        <f>ROUND(I155*H155,2)</f>
        <v>0</v>
      </c>
      <c r="BL155" s="14" t="s">
        <v>228</v>
      </c>
      <c r="BM155" s="228" t="s">
        <v>904</v>
      </c>
    </row>
    <row r="156" spans="1:47" s="2" customFormat="1" ht="12">
      <c r="A156" s="35"/>
      <c r="B156" s="36"/>
      <c r="C156" s="37"/>
      <c r="D156" s="230" t="s">
        <v>153</v>
      </c>
      <c r="E156" s="37"/>
      <c r="F156" s="231" t="s">
        <v>903</v>
      </c>
      <c r="G156" s="37"/>
      <c r="H156" s="37"/>
      <c r="I156" s="232"/>
      <c r="J156" s="37"/>
      <c r="K156" s="37"/>
      <c r="L156" s="41"/>
      <c r="M156" s="233"/>
      <c r="N156" s="234"/>
      <c r="O156" s="88"/>
      <c r="P156" s="88"/>
      <c r="Q156" s="88"/>
      <c r="R156" s="88"/>
      <c r="S156" s="88"/>
      <c r="T156" s="89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T156" s="14" t="s">
        <v>153</v>
      </c>
      <c r="AU156" s="14" t="s">
        <v>86</v>
      </c>
    </row>
    <row r="157" spans="1:63" s="12" customFormat="1" ht="22.8" customHeight="1">
      <c r="A157" s="12"/>
      <c r="B157" s="200"/>
      <c r="C157" s="201"/>
      <c r="D157" s="202" t="s">
        <v>75</v>
      </c>
      <c r="E157" s="214" t="s">
        <v>905</v>
      </c>
      <c r="F157" s="214" t="s">
        <v>906</v>
      </c>
      <c r="G157" s="201"/>
      <c r="H157" s="201"/>
      <c r="I157" s="204"/>
      <c r="J157" s="215">
        <f>BK157</f>
        <v>0</v>
      </c>
      <c r="K157" s="201"/>
      <c r="L157" s="206"/>
      <c r="M157" s="207"/>
      <c r="N157" s="208"/>
      <c r="O157" s="208"/>
      <c r="P157" s="209">
        <f>SUM(P158:P159)</f>
        <v>0</v>
      </c>
      <c r="Q157" s="208"/>
      <c r="R157" s="209">
        <f>SUM(R158:R159)</f>
        <v>0.00512</v>
      </c>
      <c r="S157" s="208"/>
      <c r="T157" s="210">
        <f>SUM(T158:T159)</f>
        <v>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211" t="s">
        <v>86</v>
      </c>
      <c r="AT157" s="212" t="s">
        <v>75</v>
      </c>
      <c r="AU157" s="212" t="s">
        <v>84</v>
      </c>
      <c r="AY157" s="211" t="s">
        <v>145</v>
      </c>
      <c r="BK157" s="213">
        <f>SUM(BK158:BK159)</f>
        <v>0</v>
      </c>
    </row>
    <row r="158" spans="1:65" s="2" customFormat="1" ht="16.5" customHeight="1">
      <c r="A158" s="35"/>
      <c r="B158" s="36"/>
      <c r="C158" s="216" t="s">
        <v>232</v>
      </c>
      <c r="D158" s="216" t="s">
        <v>147</v>
      </c>
      <c r="E158" s="217" t="s">
        <v>907</v>
      </c>
      <c r="F158" s="218" t="s">
        <v>908</v>
      </c>
      <c r="G158" s="219" t="s">
        <v>175</v>
      </c>
      <c r="H158" s="220">
        <v>4</v>
      </c>
      <c r="I158" s="221"/>
      <c r="J158" s="222">
        <f>ROUND(I158*H158,2)</f>
        <v>0</v>
      </c>
      <c r="K158" s="223"/>
      <c r="L158" s="41"/>
      <c r="M158" s="224" t="s">
        <v>1</v>
      </c>
      <c r="N158" s="225" t="s">
        <v>41</v>
      </c>
      <c r="O158" s="88"/>
      <c r="P158" s="226">
        <f>O158*H158</f>
        <v>0</v>
      </c>
      <c r="Q158" s="226">
        <v>0.00128</v>
      </c>
      <c r="R158" s="226">
        <f>Q158*H158</f>
        <v>0.00512</v>
      </c>
      <c r="S158" s="226">
        <v>0</v>
      </c>
      <c r="T158" s="227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28" t="s">
        <v>228</v>
      </c>
      <c r="AT158" s="228" t="s">
        <v>147</v>
      </c>
      <c r="AU158" s="228" t="s">
        <v>86</v>
      </c>
      <c r="AY158" s="14" t="s">
        <v>145</v>
      </c>
      <c r="BE158" s="229">
        <f>IF(N158="základní",J158,0)</f>
        <v>0</v>
      </c>
      <c r="BF158" s="229">
        <f>IF(N158="snížená",J158,0)</f>
        <v>0</v>
      </c>
      <c r="BG158" s="229">
        <f>IF(N158="zákl. přenesená",J158,0)</f>
        <v>0</v>
      </c>
      <c r="BH158" s="229">
        <f>IF(N158="sníž. přenesená",J158,0)</f>
        <v>0</v>
      </c>
      <c r="BI158" s="229">
        <f>IF(N158="nulová",J158,0)</f>
        <v>0</v>
      </c>
      <c r="BJ158" s="14" t="s">
        <v>84</v>
      </c>
      <c r="BK158" s="229">
        <f>ROUND(I158*H158,2)</f>
        <v>0</v>
      </c>
      <c r="BL158" s="14" t="s">
        <v>228</v>
      </c>
      <c r="BM158" s="228" t="s">
        <v>909</v>
      </c>
    </row>
    <row r="159" spans="1:47" s="2" customFormat="1" ht="12">
      <c r="A159" s="35"/>
      <c r="B159" s="36"/>
      <c r="C159" s="37"/>
      <c r="D159" s="230" t="s">
        <v>153</v>
      </c>
      <c r="E159" s="37"/>
      <c r="F159" s="231" t="s">
        <v>908</v>
      </c>
      <c r="G159" s="37"/>
      <c r="H159" s="37"/>
      <c r="I159" s="232"/>
      <c r="J159" s="37"/>
      <c r="K159" s="37"/>
      <c r="L159" s="41"/>
      <c r="M159" s="233"/>
      <c r="N159" s="234"/>
      <c r="O159" s="88"/>
      <c r="P159" s="88"/>
      <c r="Q159" s="88"/>
      <c r="R159" s="88"/>
      <c r="S159" s="88"/>
      <c r="T159" s="89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T159" s="14" t="s">
        <v>153</v>
      </c>
      <c r="AU159" s="14" t="s">
        <v>86</v>
      </c>
    </row>
    <row r="160" spans="1:63" s="12" customFormat="1" ht="22.8" customHeight="1">
      <c r="A160" s="12"/>
      <c r="B160" s="200"/>
      <c r="C160" s="201"/>
      <c r="D160" s="202" t="s">
        <v>75</v>
      </c>
      <c r="E160" s="214" t="s">
        <v>910</v>
      </c>
      <c r="F160" s="214" t="s">
        <v>911</v>
      </c>
      <c r="G160" s="201"/>
      <c r="H160" s="201"/>
      <c r="I160" s="204"/>
      <c r="J160" s="215">
        <f>BK160</f>
        <v>0</v>
      </c>
      <c r="K160" s="201"/>
      <c r="L160" s="206"/>
      <c r="M160" s="207"/>
      <c r="N160" s="208"/>
      <c r="O160" s="208"/>
      <c r="P160" s="209">
        <f>SUM(P161:P162)</f>
        <v>0</v>
      </c>
      <c r="Q160" s="208"/>
      <c r="R160" s="209">
        <f>SUM(R161:R162)</f>
        <v>2E-05</v>
      </c>
      <c r="S160" s="208"/>
      <c r="T160" s="210">
        <f>SUM(T161:T162)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211" t="s">
        <v>86</v>
      </c>
      <c r="AT160" s="212" t="s">
        <v>75</v>
      </c>
      <c r="AU160" s="212" t="s">
        <v>84</v>
      </c>
      <c r="AY160" s="211" t="s">
        <v>145</v>
      </c>
      <c r="BK160" s="213">
        <f>SUM(BK161:BK162)</f>
        <v>0</v>
      </c>
    </row>
    <row r="161" spans="1:65" s="2" customFormat="1" ht="33" customHeight="1">
      <c r="A161" s="35"/>
      <c r="B161" s="36"/>
      <c r="C161" s="216" t="s">
        <v>236</v>
      </c>
      <c r="D161" s="216" t="s">
        <v>147</v>
      </c>
      <c r="E161" s="217" t="s">
        <v>912</v>
      </c>
      <c r="F161" s="218" t="s">
        <v>913</v>
      </c>
      <c r="G161" s="219" t="s">
        <v>175</v>
      </c>
      <c r="H161" s="220">
        <v>2</v>
      </c>
      <c r="I161" s="221"/>
      <c r="J161" s="222">
        <f>ROUND(I161*H161,2)</f>
        <v>0</v>
      </c>
      <c r="K161" s="223"/>
      <c r="L161" s="41"/>
      <c r="M161" s="224" t="s">
        <v>1</v>
      </c>
      <c r="N161" s="225" t="s">
        <v>41</v>
      </c>
      <c r="O161" s="88"/>
      <c r="P161" s="226">
        <f>O161*H161</f>
        <v>0</v>
      </c>
      <c r="Q161" s="226">
        <v>1E-05</v>
      </c>
      <c r="R161" s="226">
        <f>Q161*H161</f>
        <v>2E-05</v>
      </c>
      <c r="S161" s="226">
        <v>0</v>
      </c>
      <c r="T161" s="227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28" t="s">
        <v>228</v>
      </c>
      <c r="AT161" s="228" t="s">
        <v>147</v>
      </c>
      <c r="AU161" s="228" t="s">
        <v>86</v>
      </c>
      <c r="AY161" s="14" t="s">
        <v>145</v>
      </c>
      <c r="BE161" s="229">
        <f>IF(N161="základní",J161,0)</f>
        <v>0</v>
      </c>
      <c r="BF161" s="229">
        <f>IF(N161="snížená",J161,0)</f>
        <v>0</v>
      </c>
      <c r="BG161" s="229">
        <f>IF(N161="zákl. přenesená",J161,0)</f>
        <v>0</v>
      </c>
      <c r="BH161" s="229">
        <f>IF(N161="sníž. přenesená",J161,0)</f>
        <v>0</v>
      </c>
      <c r="BI161" s="229">
        <f>IF(N161="nulová",J161,0)</f>
        <v>0</v>
      </c>
      <c r="BJ161" s="14" t="s">
        <v>84</v>
      </c>
      <c r="BK161" s="229">
        <f>ROUND(I161*H161,2)</f>
        <v>0</v>
      </c>
      <c r="BL161" s="14" t="s">
        <v>228</v>
      </c>
      <c r="BM161" s="228" t="s">
        <v>914</v>
      </c>
    </row>
    <row r="162" spans="1:47" s="2" customFormat="1" ht="12">
      <c r="A162" s="35"/>
      <c r="B162" s="36"/>
      <c r="C162" s="37"/>
      <c r="D162" s="230" t="s">
        <v>153</v>
      </c>
      <c r="E162" s="37"/>
      <c r="F162" s="231" t="s">
        <v>913</v>
      </c>
      <c r="G162" s="37"/>
      <c r="H162" s="37"/>
      <c r="I162" s="232"/>
      <c r="J162" s="37"/>
      <c r="K162" s="37"/>
      <c r="L162" s="41"/>
      <c r="M162" s="249"/>
      <c r="N162" s="250"/>
      <c r="O162" s="251"/>
      <c r="P162" s="251"/>
      <c r="Q162" s="251"/>
      <c r="R162" s="251"/>
      <c r="S162" s="251"/>
      <c r="T162" s="252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T162" s="14" t="s">
        <v>153</v>
      </c>
      <c r="AU162" s="14" t="s">
        <v>86</v>
      </c>
    </row>
    <row r="163" spans="1:31" s="2" customFormat="1" ht="6.95" customHeight="1">
      <c r="A163" s="35"/>
      <c r="B163" s="63"/>
      <c r="C163" s="64"/>
      <c r="D163" s="64"/>
      <c r="E163" s="64"/>
      <c r="F163" s="64"/>
      <c r="G163" s="64"/>
      <c r="H163" s="64"/>
      <c r="I163" s="64"/>
      <c r="J163" s="64"/>
      <c r="K163" s="64"/>
      <c r="L163" s="41"/>
      <c r="M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</row>
  </sheetData>
  <sheetProtection password="CC35" sheet="1" objects="1" scenarios="1" formatColumns="0" formatRows="0" autoFilter="0"/>
  <autoFilter ref="C120:K162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7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95</v>
      </c>
    </row>
    <row r="3" spans="2:46" s="1" customFormat="1" ht="6.95" customHeight="1" hidden="1">
      <c r="B3" s="133"/>
      <c r="C3" s="134"/>
      <c r="D3" s="134"/>
      <c r="E3" s="134"/>
      <c r="F3" s="134"/>
      <c r="G3" s="134"/>
      <c r="H3" s="134"/>
      <c r="I3" s="134"/>
      <c r="J3" s="134"/>
      <c r="K3" s="134"/>
      <c r="L3" s="17"/>
      <c r="AT3" s="14" t="s">
        <v>86</v>
      </c>
    </row>
    <row r="4" spans="2:46" s="1" customFormat="1" ht="24.95" customHeight="1" hidden="1">
      <c r="B4" s="17"/>
      <c r="D4" s="135" t="s">
        <v>102</v>
      </c>
      <c r="L4" s="17"/>
      <c r="M4" s="136" t="s">
        <v>10</v>
      </c>
      <c r="AT4" s="14" t="s">
        <v>4</v>
      </c>
    </row>
    <row r="5" spans="2:12" s="1" customFormat="1" ht="6.95" customHeight="1" hidden="1">
      <c r="B5" s="17"/>
      <c r="L5" s="17"/>
    </row>
    <row r="6" spans="2:12" s="1" customFormat="1" ht="12" customHeight="1" hidden="1">
      <c r="B6" s="17"/>
      <c r="D6" s="137" t="s">
        <v>16</v>
      </c>
      <c r="L6" s="17"/>
    </row>
    <row r="7" spans="2:12" s="1" customFormat="1" ht="26.25" customHeight="1" hidden="1">
      <c r="B7" s="17"/>
      <c r="E7" s="138" t="str">
        <f>'Rekapitulace stavby'!K6</f>
        <v>Nový magistrát - modernizace systému chlazení a souvisejících profesí</v>
      </c>
      <c r="F7" s="137"/>
      <c r="G7" s="137"/>
      <c r="H7" s="137"/>
      <c r="L7" s="17"/>
    </row>
    <row r="8" spans="1:31" s="2" customFormat="1" ht="12" customHeight="1" hidden="1">
      <c r="A8" s="35"/>
      <c r="B8" s="41"/>
      <c r="C8" s="35"/>
      <c r="D8" s="137" t="s">
        <v>103</v>
      </c>
      <c r="E8" s="35"/>
      <c r="F8" s="35"/>
      <c r="G8" s="35"/>
      <c r="H8" s="35"/>
      <c r="I8" s="35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 hidden="1">
      <c r="A9" s="35"/>
      <c r="B9" s="41"/>
      <c r="C9" s="35"/>
      <c r="D9" s="35"/>
      <c r="E9" s="139" t="s">
        <v>915</v>
      </c>
      <c r="F9" s="35"/>
      <c r="G9" s="35"/>
      <c r="H9" s="35"/>
      <c r="I9" s="35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hidden="1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 hidden="1">
      <c r="A11" s="35"/>
      <c r="B11" s="41"/>
      <c r="C11" s="35"/>
      <c r="D11" s="137" t="s">
        <v>18</v>
      </c>
      <c r="E11" s="35"/>
      <c r="F11" s="140" t="s">
        <v>1</v>
      </c>
      <c r="G11" s="35"/>
      <c r="H11" s="35"/>
      <c r="I11" s="137" t="s">
        <v>19</v>
      </c>
      <c r="J11" s="140" t="s">
        <v>1</v>
      </c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 hidden="1">
      <c r="A12" s="35"/>
      <c r="B12" s="41"/>
      <c r="C12" s="35"/>
      <c r="D12" s="137" t="s">
        <v>20</v>
      </c>
      <c r="E12" s="35"/>
      <c r="F12" s="140" t="s">
        <v>21</v>
      </c>
      <c r="G12" s="35"/>
      <c r="H12" s="35"/>
      <c r="I12" s="137" t="s">
        <v>22</v>
      </c>
      <c r="J12" s="141" t="str">
        <f>'Rekapitulace stavby'!AN8</f>
        <v>18. 5. 2024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 hidden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 hidden="1">
      <c r="A14" s="35"/>
      <c r="B14" s="41"/>
      <c r="C14" s="35"/>
      <c r="D14" s="137" t="s">
        <v>24</v>
      </c>
      <c r="E14" s="35"/>
      <c r="F14" s="35"/>
      <c r="G14" s="35"/>
      <c r="H14" s="35"/>
      <c r="I14" s="137" t="s">
        <v>25</v>
      </c>
      <c r="J14" s="140" t="s">
        <v>1</v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 hidden="1">
      <c r="A15" s="35"/>
      <c r="B15" s="41"/>
      <c r="C15" s="35"/>
      <c r="D15" s="35"/>
      <c r="E15" s="140" t="s">
        <v>26</v>
      </c>
      <c r="F15" s="35"/>
      <c r="G15" s="35"/>
      <c r="H15" s="35"/>
      <c r="I15" s="137" t="s">
        <v>27</v>
      </c>
      <c r="J15" s="140" t="s">
        <v>1</v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 hidden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 hidden="1">
      <c r="A17" s="35"/>
      <c r="B17" s="41"/>
      <c r="C17" s="35"/>
      <c r="D17" s="137" t="s">
        <v>28</v>
      </c>
      <c r="E17" s="35"/>
      <c r="F17" s="35"/>
      <c r="G17" s="35"/>
      <c r="H17" s="35"/>
      <c r="I17" s="137" t="s">
        <v>25</v>
      </c>
      <c r="J17" s="30" t="str">
        <f>'Rekapitulace stavby'!AN13</f>
        <v>Vyplň údaj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 hidden="1">
      <c r="A18" s="35"/>
      <c r="B18" s="41"/>
      <c r="C18" s="35"/>
      <c r="D18" s="35"/>
      <c r="E18" s="30" t="str">
        <f>'Rekapitulace stavby'!E14</f>
        <v>Vyplň údaj</v>
      </c>
      <c r="F18" s="140"/>
      <c r="G18" s="140"/>
      <c r="H18" s="140"/>
      <c r="I18" s="137" t="s">
        <v>27</v>
      </c>
      <c r="J18" s="30" t="str">
        <f>'Rekapitulace stavby'!AN14</f>
        <v>Vyplň údaj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 hidden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 hidden="1">
      <c r="A20" s="35"/>
      <c r="B20" s="41"/>
      <c r="C20" s="35"/>
      <c r="D20" s="137" t="s">
        <v>30</v>
      </c>
      <c r="E20" s="35"/>
      <c r="F20" s="35"/>
      <c r="G20" s="35"/>
      <c r="H20" s="35"/>
      <c r="I20" s="137" t="s">
        <v>25</v>
      </c>
      <c r="J20" s="140" t="s">
        <v>1</v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 hidden="1">
      <c r="A21" s="35"/>
      <c r="B21" s="41"/>
      <c r="C21" s="35"/>
      <c r="D21" s="35"/>
      <c r="E21" s="140" t="s">
        <v>31</v>
      </c>
      <c r="F21" s="35"/>
      <c r="G21" s="35"/>
      <c r="H21" s="35"/>
      <c r="I21" s="137" t="s">
        <v>27</v>
      </c>
      <c r="J21" s="140" t="s">
        <v>1</v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 hidden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 hidden="1">
      <c r="A23" s="35"/>
      <c r="B23" s="41"/>
      <c r="C23" s="35"/>
      <c r="D23" s="137" t="s">
        <v>33</v>
      </c>
      <c r="E23" s="35"/>
      <c r="F23" s="35"/>
      <c r="G23" s="35"/>
      <c r="H23" s="35"/>
      <c r="I23" s="137" t="s">
        <v>25</v>
      </c>
      <c r="J23" s="140" t="s">
        <v>1</v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 hidden="1">
      <c r="A24" s="35"/>
      <c r="B24" s="41"/>
      <c r="C24" s="35"/>
      <c r="D24" s="35"/>
      <c r="E24" s="140" t="s">
        <v>34</v>
      </c>
      <c r="F24" s="35"/>
      <c r="G24" s="35"/>
      <c r="H24" s="35"/>
      <c r="I24" s="137" t="s">
        <v>27</v>
      </c>
      <c r="J24" s="140" t="s">
        <v>1</v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 hidden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 hidden="1">
      <c r="A26" s="35"/>
      <c r="B26" s="41"/>
      <c r="C26" s="35"/>
      <c r="D26" s="137" t="s">
        <v>35</v>
      </c>
      <c r="E26" s="35"/>
      <c r="F26" s="35"/>
      <c r="G26" s="35"/>
      <c r="H26" s="35"/>
      <c r="I26" s="35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 hidden="1">
      <c r="A27" s="142"/>
      <c r="B27" s="143"/>
      <c r="C27" s="142"/>
      <c r="D27" s="142"/>
      <c r="E27" s="144" t="s">
        <v>1</v>
      </c>
      <c r="F27" s="144"/>
      <c r="G27" s="144"/>
      <c r="H27" s="144"/>
      <c r="I27" s="142"/>
      <c r="J27" s="142"/>
      <c r="K27" s="142"/>
      <c r="L27" s="145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</row>
    <row r="28" spans="1:31" s="2" customFormat="1" ht="6.95" customHeight="1" hidden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 hidden="1">
      <c r="A29" s="35"/>
      <c r="B29" s="41"/>
      <c r="C29" s="35"/>
      <c r="D29" s="146"/>
      <c r="E29" s="146"/>
      <c r="F29" s="146"/>
      <c r="G29" s="146"/>
      <c r="H29" s="146"/>
      <c r="I29" s="146"/>
      <c r="J29" s="146"/>
      <c r="K29" s="146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4" customHeight="1" hidden="1">
      <c r="A30" s="35"/>
      <c r="B30" s="41"/>
      <c r="C30" s="35"/>
      <c r="D30" s="147" t="s">
        <v>36</v>
      </c>
      <c r="E30" s="35"/>
      <c r="F30" s="35"/>
      <c r="G30" s="35"/>
      <c r="H30" s="35"/>
      <c r="I30" s="35"/>
      <c r="J30" s="148">
        <f>ROUND(J122,2)</f>
        <v>0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 hidden="1">
      <c r="A31" s="35"/>
      <c r="B31" s="41"/>
      <c r="C31" s="35"/>
      <c r="D31" s="146"/>
      <c r="E31" s="146"/>
      <c r="F31" s="146"/>
      <c r="G31" s="146"/>
      <c r="H31" s="146"/>
      <c r="I31" s="146"/>
      <c r="J31" s="146"/>
      <c r="K31" s="146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 hidden="1">
      <c r="A32" s="35"/>
      <c r="B32" s="41"/>
      <c r="C32" s="35"/>
      <c r="D32" s="35"/>
      <c r="E32" s="35"/>
      <c r="F32" s="149" t="s">
        <v>38</v>
      </c>
      <c r="G32" s="35"/>
      <c r="H32" s="35"/>
      <c r="I32" s="149" t="s">
        <v>37</v>
      </c>
      <c r="J32" s="149" t="s">
        <v>39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 hidden="1">
      <c r="A33" s="35"/>
      <c r="B33" s="41"/>
      <c r="C33" s="35"/>
      <c r="D33" s="150" t="s">
        <v>40</v>
      </c>
      <c r="E33" s="137" t="s">
        <v>41</v>
      </c>
      <c r="F33" s="151">
        <f>ROUND((SUM(BE122:BE273)),2)</f>
        <v>0</v>
      </c>
      <c r="G33" s="35"/>
      <c r="H33" s="35"/>
      <c r="I33" s="152">
        <v>0.21</v>
      </c>
      <c r="J33" s="151">
        <f>ROUND(((SUM(BE122:BE273))*I33),2)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 hidden="1">
      <c r="A34" s="35"/>
      <c r="B34" s="41"/>
      <c r="C34" s="35"/>
      <c r="D34" s="35"/>
      <c r="E34" s="137" t="s">
        <v>42</v>
      </c>
      <c r="F34" s="151">
        <f>ROUND((SUM(BF122:BF273)),2)</f>
        <v>0</v>
      </c>
      <c r="G34" s="35"/>
      <c r="H34" s="35"/>
      <c r="I34" s="152">
        <v>0.12</v>
      </c>
      <c r="J34" s="151">
        <f>ROUND(((SUM(BF122:BF273))*I34),2)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1"/>
      <c r="C35" s="35"/>
      <c r="D35" s="35"/>
      <c r="E35" s="137" t="s">
        <v>43</v>
      </c>
      <c r="F35" s="151">
        <f>ROUND((SUM(BG122:BG273)),2)</f>
        <v>0</v>
      </c>
      <c r="G35" s="35"/>
      <c r="H35" s="35"/>
      <c r="I35" s="152">
        <v>0.21</v>
      </c>
      <c r="J35" s="151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41"/>
      <c r="C36" s="35"/>
      <c r="D36" s="35"/>
      <c r="E36" s="137" t="s">
        <v>44</v>
      </c>
      <c r="F36" s="151">
        <f>ROUND((SUM(BH122:BH273)),2)</f>
        <v>0</v>
      </c>
      <c r="G36" s="35"/>
      <c r="H36" s="35"/>
      <c r="I36" s="152">
        <v>0.12</v>
      </c>
      <c r="J36" s="151">
        <f>0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1"/>
      <c r="C37" s="35"/>
      <c r="D37" s="35"/>
      <c r="E37" s="137" t="s">
        <v>45</v>
      </c>
      <c r="F37" s="151">
        <f>ROUND((SUM(BI122:BI273)),2)</f>
        <v>0</v>
      </c>
      <c r="G37" s="35"/>
      <c r="H37" s="35"/>
      <c r="I37" s="152">
        <v>0</v>
      </c>
      <c r="J37" s="151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 hidden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4" customHeight="1" hidden="1">
      <c r="A39" s="35"/>
      <c r="B39" s="41"/>
      <c r="C39" s="153"/>
      <c r="D39" s="154" t="s">
        <v>46</v>
      </c>
      <c r="E39" s="155"/>
      <c r="F39" s="155"/>
      <c r="G39" s="156" t="s">
        <v>47</v>
      </c>
      <c r="H39" s="157" t="s">
        <v>48</v>
      </c>
      <c r="I39" s="155"/>
      <c r="J39" s="158">
        <f>SUM(J30:J37)</f>
        <v>0</v>
      </c>
      <c r="K39" s="159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 hidden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" customHeight="1" hidden="1">
      <c r="B41" s="17"/>
      <c r="L41" s="17"/>
    </row>
    <row r="42" spans="2:12" s="1" customFormat="1" ht="14.4" customHeight="1" hidden="1">
      <c r="B42" s="17"/>
      <c r="L42" s="17"/>
    </row>
    <row r="43" spans="2:12" s="1" customFormat="1" ht="14.4" customHeight="1" hidden="1">
      <c r="B43" s="17"/>
      <c r="L43" s="17"/>
    </row>
    <row r="44" spans="2:12" s="1" customFormat="1" ht="14.4" customHeight="1" hidden="1">
      <c r="B44" s="17"/>
      <c r="L44" s="17"/>
    </row>
    <row r="45" spans="2:12" s="1" customFormat="1" ht="14.4" customHeight="1" hidden="1">
      <c r="B45" s="17"/>
      <c r="L45" s="17"/>
    </row>
    <row r="46" spans="2:12" s="1" customFormat="1" ht="14.4" customHeight="1" hidden="1">
      <c r="B46" s="17"/>
      <c r="L46" s="17"/>
    </row>
    <row r="47" spans="2:12" s="1" customFormat="1" ht="14.4" customHeight="1" hidden="1">
      <c r="B47" s="17"/>
      <c r="L47" s="17"/>
    </row>
    <row r="48" spans="2:12" s="1" customFormat="1" ht="14.4" customHeight="1" hidden="1">
      <c r="B48" s="17"/>
      <c r="L48" s="17"/>
    </row>
    <row r="49" spans="2:12" s="1" customFormat="1" ht="14.4" customHeight="1" hidden="1">
      <c r="B49" s="17"/>
      <c r="L49" s="17"/>
    </row>
    <row r="50" spans="2:12" s="2" customFormat="1" ht="14.4" customHeight="1" hidden="1">
      <c r="B50" s="60"/>
      <c r="D50" s="160" t="s">
        <v>49</v>
      </c>
      <c r="E50" s="161"/>
      <c r="F50" s="161"/>
      <c r="G50" s="160" t="s">
        <v>50</v>
      </c>
      <c r="H50" s="161"/>
      <c r="I50" s="161"/>
      <c r="J50" s="161"/>
      <c r="K50" s="161"/>
      <c r="L50" s="60"/>
    </row>
    <row r="51" spans="2:12" ht="12" hidden="1">
      <c r="B51" s="17"/>
      <c r="L51" s="17"/>
    </row>
    <row r="52" spans="2:12" ht="12" hidden="1">
      <c r="B52" s="17"/>
      <c r="L52" s="17"/>
    </row>
    <row r="53" spans="2:12" ht="12" hidden="1">
      <c r="B53" s="17"/>
      <c r="L53" s="17"/>
    </row>
    <row r="54" spans="2:12" ht="12" hidden="1">
      <c r="B54" s="17"/>
      <c r="L54" s="17"/>
    </row>
    <row r="55" spans="2:12" ht="12" hidden="1">
      <c r="B55" s="17"/>
      <c r="L55" s="17"/>
    </row>
    <row r="56" spans="2:12" ht="12" hidden="1">
      <c r="B56" s="17"/>
      <c r="L56" s="17"/>
    </row>
    <row r="57" spans="2:12" ht="12" hidden="1">
      <c r="B57" s="17"/>
      <c r="L57" s="17"/>
    </row>
    <row r="58" spans="2:12" ht="12" hidden="1">
      <c r="B58" s="17"/>
      <c r="L58" s="17"/>
    </row>
    <row r="59" spans="2:12" ht="12" hidden="1">
      <c r="B59" s="17"/>
      <c r="L59" s="17"/>
    </row>
    <row r="60" spans="2:12" ht="12" hidden="1">
      <c r="B60" s="17"/>
      <c r="L60" s="17"/>
    </row>
    <row r="61" spans="1:31" s="2" customFormat="1" ht="12" hidden="1">
      <c r="A61" s="35"/>
      <c r="B61" s="41"/>
      <c r="C61" s="35"/>
      <c r="D61" s="162" t="s">
        <v>51</v>
      </c>
      <c r="E61" s="163"/>
      <c r="F61" s="164" t="s">
        <v>52</v>
      </c>
      <c r="G61" s="162" t="s">
        <v>51</v>
      </c>
      <c r="H61" s="163"/>
      <c r="I61" s="163"/>
      <c r="J61" s="165" t="s">
        <v>52</v>
      </c>
      <c r="K61" s="163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 hidden="1">
      <c r="B62" s="17"/>
      <c r="L62" s="17"/>
    </row>
    <row r="63" spans="2:12" ht="12" hidden="1">
      <c r="B63" s="17"/>
      <c r="L63" s="17"/>
    </row>
    <row r="64" spans="2:12" ht="12" hidden="1">
      <c r="B64" s="17"/>
      <c r="L64" s="17"/>
    </row>
    <row r="65" spans="1:31" s="2" customFormat="1" ht="12" hidden="1">
      <c r="A65" s="35"/>
      <c r="B65" s="41"/>
      <c r="C65" s="35"/>
      <c r="D65" s="160" t="s">
        <v>53</v>
      </c>
      <c r="E65" s="166"/>
      <c r="F65" s="166"/>
      <c r="G65" s="160" t="s">
        <v>54</v>
      </c>
      <c r="H65" s="166"/>
      <c r="I65" s="166"/>
      <c r="J65" s="166"/>
      <c r="K65" s="166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 hidden="1">
      <c r="B66" s="17"/>
      <c r="L66" s="17"/>
    </row>
    <row r="67" spans="2:12" ht="12" hidden="1">
      <c r="B67" s="17"/>
      <c r="L67" s="17"/>
    </row>
    <row r="68" spans="2:12" ht="12" hidden="1">
      <c r="B68" s="17"/>
      <c r="L68" s="17"/>
    </row>
    <row r="69" spans="2:12" ht="12" hidden="1">
      <c r="B69" s="17"/>
      <c r="L69" s="17"/>
    </row>
    <row r="70" spans="2:12" ht="12" hidden="1">
      <c r="B70" s="17"/>
      <c r="L70" s="17"/>
    </row>
    <row r="71" spans="2:12" ht="12" hidden="1">
      <c r="B71" s="17"/>
      <c r="L71" s="17"/>
    </row>
    <row r="72" spans="2:12" ht="12" hidden="1">
      <c r="B72" s="17"/>
      <c r="L72" s="17"/>
    </row>
    <row r="73" spans="2:12" ht="12" hidden="1">
      <c r="B73" s="17"/>
      <c r="L73" s="17"/>
    </row>
    <row r="74" spans="2:12" ht="12" hidden="1">
      <c r="B74" s="17"/>
      <c r="L74" s="17"/>
    </row>
    <row r="75" spans="2:12" ht="12" hidden="1">
      <c r="B75" s="17"/>
      <c r="L75" s="17"/>
    </row>
    <row r="76" spans="1:31" s="2" customFormat="1" ht="12" hidden="1">
      <c r="A76" s="35"/>
      <c r="B76" s="41"/>
      <c r="C76" s="35"/>
      <c r="D76" s="162" t="s">
        <v>51</v>
      </c>
      <c r="E76" s="163"/>
      <c r="F76" s="164" t="s">
        <v>52</v>
      </c>
      <c r="G76" s="162" t="s">
        <v>51</v>
      </c>
      <c r="H76" s="163"/>
      <c r="I76" s="163"/>
      <c r="J76" s="165" t="s">
        <v>52</v>
      </c>
      <c r="K76" s="163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 hidden="1">
      <c r="A77" s="35"/>
      <c r="B77" s="167"/>
      <c r="C77" s="168"/>
      <c r="D77" s="168"/>
      <c r="E77" s="168"/>
      <c r="F77" s="168"/>
      <c r="G77" s="168"/>
      <c r="H77" s="168"/>
      <c r="I77" s="168"/>
      <c r="J77" s="168"/>
      <c r="K77" s="168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ht="12" hidden="1"/>
    <row r="79" ht="12" hidden="1"/>
    <row r="80" ht="12" hidden="1"/>
    <row r="81" spans="1:31" s="2" customFormat="1" ht="6.95" customHeight="1" hidden="1">
      <c r="A81" s="35"/>
      <c r="B81" s="169"/>
      <c r="C81" s="170"/>
      <c r="D81" s="170"/>
      <c r="E81" s="170"/>
      <c r="F81" s="170"/>
      <c r="G81" s="170"/>
      <c r="H81" s="170"/>
      <c r="I81" s="170"/>
      <c r="J81" s="170"/>
      <c r="K81" s="170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 hidden="1">
      <c r="A82" s="35"/>
      <c r="B82" s="36"/>
      <c r="C82" s="20" t="s">
        <v>105</v>
      </c>
      <c r="D82" s="37"/>
      <c r="E82" s="37"/>
      <c r="F82" s="37"/>
      <c r="G82" s="37"/>
      <c r="H82" s="37"/>
      <c r="I82" s="37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 hidden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 hidden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26.25" customHeight="1" hidden="1">
      <c r="A85" s="35"/>
      <c r="B85" s="36"/>
      <c r="C85" s="37"/>
      <c r="D85" s="37"/>
      <c r="E85" s="171" t="str">
        <f>E7</f>
        <v>Nový magistrát - modernizace systému chlazení a souvisejících profesí</v>
      </c>
      <c r="F85" s="29"/>
      <c r="G85" s="29"/>
      <c r="H85" s="29"/>
      <c r="I85" s="37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 hidden="1">
      <c r="A86" s="35"/>
      <c r="B86" s="36"/>
      <c r="C86" s="29" t="s">
        <v>103</v>
      </c>
      <c r="D86" s="37"/>
      <c r="E86" s="37"/>
      <c r="F86" s="37"/>
      <c r="G86" s="37"/>
      <c r="H86" s="37"/>
      <c r="I86" s="37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 hidden="1">
      <c r="A87" s="35"/>
      <c r="B87" s="36"/>
      <c r="C87" s="37"/>
      <c r="D87" s="37"/>
      <c r="E87" s="73" t="str">
        <f>E9</f>
        <v>SO 701_04 - Elektroinstalace</v>
      </c>
      <c r="F87" s="37"/>
      <c r="G87" s="37"/>
      <c r="H87" s="37"/>
      <c r="I87" s="37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 hidden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 hidden="1">
      <c r="A89" s="35"/>
      <c r="B89" s="36"/>
      <c r="C89" s="29" t="s">
        <v>20</v>
      </c>
      <c r="D89" s="37"/>
      <c r="E89" s="37"/>
      <c r="F89" s="24" t="str">
        <f>F12</f>
        <v>Liberec</v>
      </c>
      <c r="G89" s="37"/>
      <c r="H89" s="37"/>
      <c r="I89" s="29" t="s">
        <v>22</v>
      </c>
      <c r="J89" s="76" t="str">
        <f>IF(J12="","",J12)</f>
        <v>18. 5. 2024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 hidden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25.65" customHeight="1" hidden="1">
      <c r="A91" s="35"/>
      <c r="B91" s="36"/>
      <c r="C91" s="29" t="s">
        <v>24</v>
      </c>
      <c r="D91" s="37"/>
      <c r="E91" s="37"/>
      <c r="F91" s="24" t="str">
        <f>E15</f>
        <v>Statutární město Liberec</v>
      </c>
      <c r="G91" s="37"/>
      <c r="H91" s="37"/>
      <c r="I91" s="29" t="s">
        <v>30</v>
      </c>
      <c r="J91" s="33" t="str">
        <f>E21</f>
        <v>Projektový atelier DAVID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40.05" customHeight="1" hidden="1">
      <c r="A92" s="35"/>
      <c r="B92" s="36"/>
      <c r="C92" s="29" t="s">
        <v>28</v>
      </c>
      <c r="D92" s="37"/>
      <c r="E92" s="37"/>
      <c r="F92" s="24" t="str">
        <f>IF(E18="","",E18)</f>
        <v>Vyplň údaj</v>
      </c>
      <c r="G92" s="37"/>
      <c r="H92" s="37"/>
      <c r="I92" s="29" t="s">
        <v>33</v>
      </c>
      <c r="J92" s="33" t="str">
        <f>E24</f>
        <v>Projektový atelier DAVID - Bc. Kosáková</v>
      </c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 hidden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 hidden="1">
      <c r="A94" s="35"/>
      <c r="B94" s="36"/>
      <c r="C94" s="172" t="s">
        <v>106</v>
      </c>
      <c r="D94" s="173"/>
      <c r="E94" s="173"/>
      <c r="F94" s="173"/>
      <c r="G94" s="173"/>
      <c r="H94" s="173"/>
      <c r="I94" s="173"/>
      <c r="J94" s="174" t="s">
        <v>107</v>
      </c>
      <c r="K94" s="173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" customHeight="1" hidden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 hidden="1">
      <c r="A96" s="35"/>
      <c r="B96" s="36"/>
      <c r="C96" s="175" t="s">
        <v>108</v>
      </c>
      <c r="D96" s="37"/>
      <c r="E96" s="37"/>
      <c r="F96" s="37"/>
      <c r="G96" s="37"/>
      <c r="H96" s="37"/>
      <c r="I96" s="37"/>
      <c r="J96" s="107">
        <f>J122</f>
        <v>0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109</v>
      </c>
    </row>
    <row r="97" spans="1:31" s="9" customFormat="1" ht="24.95" customHeight="1" hidden="1">
      <c r="A97" s="9"/>
      <c r="B97" s="176"/>
      <c r="C97" s="177"/>
      <c r="D97" s="178" t="s">
        <v>117</v>
      </c>
      <c r="E97" s="179"/>
      <c r="F97" s="179"/>
      <c r="G97" s="179"/>
      <c r="H97" s="179"/>
      <c r="I97" s="179"/>
      <c r="J97" s="180">
        <f>J123</f>
        <v>0</v>
      </c>
      <c r="K97" s="177"/>
      <c r="L97" s="18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 hidden="1">
      <c r="A98" s="10"/>
      <c r="B98" s="182"/>
      <c r="C98" s="183"/>
      <c r="D98" s="184" t="s">
        <v>916</v>
      </c>
      <c r="E98" s="185"/>
      <c r="F98" s="185"/>
      <c r="G98" s="185"/>
      <c r="H98" s="185"/>
      <c r="I98" s="185"/>
      <c r="J98" s="186">
        <f>J124</f>
        <v>0</v>
      </c>
      <c r="K98" s="183"/>
      <c r="L98" s="187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 hidden="1">
      <c r="A99" s="10"/>
      <c r="B99" s="182"/>
      <c r="C99" s="183"/>
      <c r="D99" s="184" t="s">
        <v>917</v>
      </c>
      <c r="E99" s="185"/>
      <c r="F99" s="185"/>
      <c r="G99" s="185"/>
      <c r="H99" s="185"/>
      <c r="I99" s="185"/>
      <c r="J99" s="186">
        <f>J244</f>
        <v>0</v>
      </c>
      <c r="K99" s="183"/>
      <c r="L99" s="187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9" customFormat="1" ht="24.95" customHeight="1" hidden="1">
      <c r="A100" s="9"/>
      <c r="B100" s="176"/>
      <c r="C100" s="177"/>
      <c r="D100" s="178" t="s">
        <v>127</v>
      </c>
      <c r="E100" s="179"/>
      <c r="F100" s="179"/>
      <c r="G100" s="179"/>
      <c r="H100" s="179"/>
      <c r="I100" s="179"/>
      <c r="J100" s="180">
        <f>J251</f>
        <v>0</v>
      </c>
      <c r="K100" s="177"/>
      <c r="L100" s="181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10" customFormat="1" ht="19.9" customHeight="1" hidden="1">
      <c r="A101" s="10"/>
      <c r="B101" s="182"/>
      <c r="C101" s="183"/>
      <c r="D101" s="184" t="s">
        <v>128</v>
      </c>
      <c r="E101" s="185"/>
      <c r="F101" s="185"/>
      <c r="G101" s="185"/>
      <c r="H101" s="185"/>
      <c r="I101" s="185"/>
      <c r="J101" s="186">
        <f>J252</f>
        <v>0</v>
      </c>
      <c r="K101" s="183"/>
      <c r="L101" s="187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 hidden="1">
      <c r="A102" s="10"/>
      <c r="B102" s="182"/>
      <c r="C102" s="183"/>
      <c r="D102" s="184" t="s">
        <v>918</v>
      </c>
      <c r="E102" s="185"/>
      <c r="F102" s="185"/>
      <c r="G102" s="185"/>
      <c r="H102" s="185"/>
      <c r="I102" s="185"/>
      <c r="J102" s="186">
        <f>J265</f>
        <v>0</v>
      </c>
      <c r="K102" s="183"/>
      <c r="L102" s="187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 hidden="1">
      <c r="A103" s="35"/>
      <c r="B103" s="36"/>
      <c r="C103" s="37"/>
      <c r="D103" s="37"/>
      <c r="E103" s="37"/>
      <c r="F103" s="37"/>
      <c r="G103" s="37"/>
      <c r="H103" s="37"/>
      <c r="I103" s="37"/>
      <c r="J103" s="37"/>
      <c r="K103" s="37"/>
      <c r="L103" s="60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pans="1:31" s="2" customFormat="1" ht="6.95" customHeight="1" hidden="1">
      <c r="A104" s="35"/>
      <c r="B104" s="63"/>
      <c r="C104" s="64"/>
      <c r="D104" s="64"/>
      <c r="E104" s="64"/>
      <c r="F104" s="64"/>
      <c r="G104" s="64"/>
      <c r="H104" s="64"/>
      <c r="I104" s="64"/>
      <c r="J104" s="64"/>
      <c r="K104" s="64"/>
      <c r="L104" s="60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ht="12" hidden="1"/>
    <row r="106" ht="12" hidden="1"/>
    <row r="107" ht="12" hidden="1"/>
    <row r="108" spans="1:31" s="2" customFormat="1" ht="6.95" customHeight="1">
      <c r="A108" s="35"/>
      <c r="B108" s="65"/>
      <c r="C108" s="66"/>
      <c r="D108" s="66"/>
      <c r="E108" s="66"/>
      <c r="F108" s="66"/>
      <c r="G108" s="66"/>
      <c r="H108" s="66"/>
      <c r="I108" s="66"/>
      <c r="J108" s="66"/>
      <c r="K108" s="66"/>
      <c r="L108" s="60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24.95" customHeight="1">
      <c r="A109" s="35"/>
      <c r="B109" s="36"/>
      <c r="C109" s="20" t="s">
        <v>130</v>
      </c>
      <c r="D109" s="37"/>
      <c r="E109" s="37"/>
      <c r="F109" s="37"/>
      <c r="G109" s="37"/>
      <c r="H109" s="37"/>
      <c r="I109" s="37"/>
      <c r="J109" s="37"/>
      <c r="K109" s="37"/>
      <c r="L109" s="60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6.95" customHeight="1">
      <c r="A110" s="35"/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60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2" customHeight="1">
      <c r="A111" s="35"/>
      <c r="B111" s="36"/>
      <c r="C111" s="29" t="s">
        <v>16</v>
      </c>
      <c r="D111" s="37"/>
      <c r="E111" s="37"/>
      <c r="F111" s="37"/>
      <c r="G111" s="37"/>
      <c r="H111" s="37"/>
      <c r="I111" s="37"/>
      <c r="J111" s="37"/>
      <c r="K111" s="37"/>
      <c r="L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26.25" customHeight="1">
      <c r="A112" s="35"/>
      <c r="B112" s="36"/>
      <c r="C112" s="37"/>
      <c r="D112" s="37"/>
      <c r="E112" s="171" t="str">
        <f>E7</f>
        <v>Nový magistrát - modernizace systému chlazení a souvisejících profesí</v>
      </c>
      <c r="F112" s="29"/>
      <c r="G112" s="29"/>
      <c r="H112" s="29"/>
      <c r="I112" s="37"/>
      <c r="J112" s="37"/>
      <c r="K112" s="37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2" customHeight="1">
      <c r="A113" s="35"/>
      <c r="B113" s="36"/>
      <c r="C113" s="29" t="s">
        <v>103</v>
      </c>
      <c r="D113" s="37"/>
      <c r="E113" s="37"/>
      <c r="F113" s="37"/>
      <c r="G113" s="37"/>
      <c r="H113" s="37"/>
      <c r="I113" s="37"/>
      <c r="J113" s="37"/>
      <c r="K113" s="37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6.5" customHeight="1">
      <c r="A114" s="35"/>
      <c r="B114" s="36"/>
      <c r="C114" s="37"/>
      <c r="D114" s="37"/>
      <c r="E114" s="73" t="str">
        <f>E9</f>
        <v>SO 701_04 - Elektroinstalace</v>
      </c>
      <c r="F114" s="37"/>
      <c r="G114" s="37"/>
      <c r="H114" s="37"/>
      <c r="I114" s="37"/>
      <c r="J114" s="37"/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6.95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2" customHeight="1">
      <c r="A116" s="35"/>
      <c r="B116" s="36"/>
      <c r="C116" s="29" t="s">
        <v>20</v>
      </c>
      <c r="D116" s="37"/>
      <c r="E116" s="37"/>
      <c r="F116" s="24" t="str">
        <f>F12</f>
        <v>Liberec</v>
      </c>
      <c r="G116" s="37"/>
      <c r="H116" s="37"/>
      <c r="I116" s="29" t="s">
        <v>22</v>
      </c>
      <c r="J116" s="76" t="str">
        <f>IF(J12="","",J12)</f>
        <v>18. 5. 2024</v>
      </c>
      <c r="K116" s="37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6.95" customHeight="1">
      <c r="A117" s="35"/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60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25.65" customHeight="1">
      <c r="A118" s="35"/>
      <c r="B118" s="36"/>
      <c r="C118" s="29" t="s">
        <v>24</v>
      </c>
      <c r="D118" s="37"/>
      <c r="E118" s="37"/>
      <c r="F118" s="24" t="str">
        <f>E15</f>
        <v>Statutární město Liberec</v>
      </c>
      <c r="G118" s="37"/>
      <c r="H118" s="37"/>
      <c r="I118" s="29" t="s">
        <v>30</v>
      </c>
      <c r="J118" s="33" t="str">
        <f>E21</f>
        <v>Projektový atelier DAVID</v>
      </c>
      <c r="K118" s="37"/>
      <c r="L118" s="60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40.05" customHeight="1">
      <c r="A119" s="35"/>
      <c r="B119" s="36"/>
      <c r="C119" s="29" t="s">
        <v>28</v>
      </c>
      <c r="D119" s="37"/>
      <c r="E119" s="37"/>
      <c r="F119" s="24" t="str">
        <f>IF(E18="","",E18)</f>
        <v>Vyplň údaj</v>
      </c>
      <c r="G119" s="37"/>
      <c r="H119" s="37"/>
      <c r="I119" s="29" t="s">
        <v>33</v>
      </c>
      <c r="J119" s="33" t="str">
        <f>E24</f>
        <v>Projektový atelier DAVID - Bc. Kosáková</v>
      </c>
      <c r="K119" s="37"/>
      <c r="L119" s="60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0.3" customHeight="1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60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11" customFormat="1" ht="29.25" customHeight="1">
      <c r="A121" s="188"/>
      <c r="B121" s="189"/>
      <c r="C121" s="190" t="s">
        <v>131</v>
      </c>
      <c r="D121" s="191" t="s">
        <v>61</v>
      </c>
      <c r="E121" s="191" t="s">
        <v>57</v>
      </c>
      <c r="F121" s="191" t="s">
        <v>58</v>
      </c>
      <c r="G121" s="191" t="s">
        <v>132</v>
      </c>
      <c r="H121" s="191" t="s">
        <v>133</v>
      </c>
      <c r="I121" s="191" t="s">
        <v>134</v>
      </c>
      <c r="J121" s="192" t="s">
        <v>107</v>
      </c>
      <c r="K121" s="193" t="s">
        <v>135</v>
      </c>
      <c r="L121" s="194"/>
      <c r="M121" s="97" t="s">
        <v>1</v>
      </c>
      <c r="N121" s="98" t="s">
        <v>40</v>
      </c>
      <c r="O121" s="98" t="s">
        <v>136</v>
      </c>
      <c r="P121" s="98" t="s">
        <v>137</v>
      </c>
      <c r="Q121" s="98" t="s">
        <v>138</v>
      </c>
      <c r="R121" s="98" t="s">
        <v>139</v>
      </c>
      <c r="S121" s="98" t="s">
        <v>140</v>
      </c>
      <c r="T121" s="99" t="s">
        <v>141</v>
      </c>
      <c r="U121" s="188"/>
      <c r="V121" s="188"/>
      <c r="W121" s="188"/>
      <c r="X121" s="188"/>
      <c r="Y121" s="188"/>
      <c r="Z121" s="188"/>
      <c r="AA121" s="188"/>
      <c r="AB121" s="188"/>
      <c r="AC121" s="188"/>
      <c r="AD121" s="188"/>
      <c r="AE121" s="188"/>
    </row>
    <row r="122" spans="1:63" s="2" customFormat="1" ht="22.8" customHeight="1">
      <c r="A122" s="35"/>
      <c r="B122" s="36"/>
      <c r="C122" s="104" t="s">
        <v>142</v>
      </c>
      <c r="D122" s="37"/>
      <c r="E122" s="37"/>
      <c r="F122" s="37"/>
      <c r="G122" s="37"/>
      <c r="H122" s="37"/>
      <c r="I122" s="37"/>
      <c r="J122" s="195">
        <f>BK122</f>
        <v>0</v>
      </c>
      <c r="K122" s="37"/>
      <c r="L122" s="41"/>
      <c r="M122" s="100"/>
      <c r="N122" s="196"/>
      <c r="O122" s="101"/>
      <c r="P122" s="197">
        <f>P123+P251</f>
        <v>0</v>
      </c>
      <c r="Q122" s="101"/>
      <c r="R122" s="197">
        <f>R123+R251</f>
        <v>0.16292749999999998</v>
      </c>
      <c r="S122" s="101"/>
      <c r="T122" s="198">
        <f>T123+T251</f>
        <v>0.019499999999999997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T122" s="14" t="s">
        <v>75</v>
      </c>
      <c r="AU122" s="14" t="s">
        <v>109</v>
      </c>
      <c r="BK122" s="199">
        <f>BK123+BK251</f>
        <v>0</v>
      </c>
    </row>
    <row r="123" spans="1:63" s="12" customFormat="1" ht="25.9" customHeight="1">
      <c r="A123" s="12"/>
      <c r="B123" s="200"/>
      <c r="C123" s="201"/>
      <c r="D123" s="202" t="s">
        <v>75</v>
      </c>
      <c r="E123" s="203" t="s">
        <v>324</v>
      </c>
      <c r="F123" s="203" t="s">
        <v>325</v>
      </c>
      <c r="G123" s="201"/>
      <c r="H123" s="201"/>
      <c r="I123" s="204"/>
      <c r="J123" s="205">
        <f>BK123</f>
        <v>0</v>
      </c>
      <c r="K123" s="201"/>
      <c r="L123" s="206"/>
      <c r="M123" s="207"/>
      <c r="N123" s="208"/>
      <c r="O123" s="208"/>
      <c r="P123" s="209">
        <f>P124+P244</f>
        <v>0</v>
      </c>
      <c r="Q123" s="208"/>
      <c r="R123" s="209">
        <f>R124+R244</f>
        <v>0.14869749999999998</v>
      </c>
      <c r="S123" s="208"/>
      <c r="T123" s="210">
        <f>T124+T244</f>
        <v>0.0002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1" t="s">
        <v>86</v>
      </c>
      <c r="AT123" s="212" t="s">
        <v>75</v>
      </c>
      <c r="AU123" s="212" t="s">
        <v>76</v>
      </c>
      <c r="AY123" s="211" t="s">
        <v>145</v>
      </c>
      <c r="BK123" s="213">
        <f>BK124+BK244</f>
        <v>0</v>
      </c>
    </row>
    <row r="124" spans="1:63" s="12" customFormat="1" ht="22.8" customHeight="1">
      <c r="A124" s="12"/>
      <c r="B124" s="200"/>
      <c r="C124" s="201"/>
      <c r="D124" s="202" t="s">
        <v>75</v>
      </c>
      <c r="E124" s="214" t="s">
        <v>919</v>
      </c>
      <c r="F124" s="214" t="s">
        <v>920</v>
      </c>
      <c r="G124" s="201"/>
      <c r="H124" s="201"/>
      <c r="I124" s="204"/>
      <c r="J124" s="215">
        <f>BK124</f>
        <v>0</v>
      </c>
      <c r="K124" s="201"/>
      <c r="L124" s="206"/>
      <c r="M124" s="207"/>
      <c r="N124" s="208"/>
      <c r="O124" s="208"/>
      <c r="P124" s="209">
        <f>SUM(P125:P243)</f>
        <v>0</v>
      </c>
      <c r="Q124" s="208"/>
      <c r="R124" s="209">
        <f>SUM(R125:R243)</f>
        <v>0.14869749999999998</v>
      </c>
      <c r="S124" s="208"/>
      <c r="T124" s="210">
        <f>SUM(T125:T243)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1" t="s">
        <v>86</v>
      </c>
      <c r="AT124" s="212" t="s">
        <v>75</v>
      </c>
      <c r="AU124" s="212" t="s">
        <v>84</v>
      </c>
      <c r="AY124" s="211" t="s">
        <v>145</v>
      </c>
      <c r="BK124" s="213">
        <f>SUM(BK125:BK243)</f>
        <v>0</v>
      </c>
    </row>
    <row r="125" spans="1:65" s="2" customFormat="1" ht="24.15" customHeight="1">
      <c r="A125" s="35"/>
      <c r="B125" s="36"/>
      <c r="C125" s="216" t="s">
        <v>84</v>
      </c>
      <c r="D125" s="216" t="s">
        <v>147</v>
      </c>
      <c r="E125" s="217" t="s">
        <v>921</v>
      </c>
      <c r="F125" s="218" t="s">
        <v>922</v>
      </c>
      <c r="G125" s="219" t="s">
        <v>262</v>
      </c>
      <c r="H125" s="220">
        <v>175</v>
      </c>
      <c r="I125" s="221"/>
      <c r="J125" s="222">
        <f>ROUND(I125*H125,2)</f>
        <v>0</v>
      </c>
      <c r="K125" s="223"/>
      <c r="L125" s="41"/>
      <c r="M125" s="224" t="s">
        <v>1</v>
      </c>
      <c r="N125" s="225" t="s">
        <v>41</v>
      </c>
      <c r="O125" s="88"/>
      <c r="P125" s="226">
        <f>O125*H125</f>
        <v>0</v>
      </c>
      <c r="Q125" s="226">
        <v>0</v>
      </c>
      <c r="R125" s="226">
        <f>Q125*H125</f>
        <v>0</v>
      </c>
      <c r="S125" s="226">
        <v>0</v>
      </c>
      <c r="T125" s="227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28" t="s">
        <v>228</v>
      </c>
      <c r="AT125" s="228" t="s">
        <v>147</v>
      </c>
      <c r="AU125" s="228" t="s">
        <v>86</v>
      </c>
      <c r="AY125" s="14" t="s">
        <v>145</v>
      </c>
      <c r="BE125" s="229">
        <f>IF(N125="základní",J125,0)</f>
        <v>0</v>
      </c>
      <c r="BF125" s="229">
        <f>IF(N125="snížená",J125,0)</f>
        <v>0</v>
      </c>
      <c r="BG125" s="229">
        <f>IF(N125="zákl. přenesená",J125,0)</f>
        <v>0</v>
      </c>
      <c r="BH125" s="229">
        <f>IF(N125="sníž. přenesená",J125,0)</f>
        <v>0</v>
      </c>
      <c r="BI125" s="229">
        <f>IF(N125="nulová",J125,0)</f>
        <v>0</v>
      </c>
      <c r="BJ125" s="14" t="s">
        <v>84</v>
      </c>
      <c r="BK125" s="229">
        <f>ROUND(I125*H125,2)</f>
        <v>0</v>
      </c>
      <c r="BL125" s="14" t="s">
        <v>228</v>
      </c>
      <c r="BM125" s="228" t="s">
        <v>923</v>
      </c>
    </row>
    <row r="126" spans="1:47" s="2" customFormat="1" ht="12">
      <c r="A126" s="35"/>
      <c r="B126" s="36"/>
      <c r="C126" s="37"/>
      <c r="D126" s="230" t="s">
        <v>153</v>
      </c>
      <c r="E126" s="37"/>
      <c r="F126" s="231" t="s">
        <v>922</v>
      </c>
      <c r="G126" s="37"/>
      <c r="H126" s="37"/>
      <c r="I126" s="232"/>
      <c r="J126" s="37"/>
      <c r="K126" s="37"/>
      <c r="L126" s="41"/>
      <c r="M126" s="233"/>
      <c r="N126" s="234"/>
      <c r="O126" s="88"/>
      <c r="P126" s="88"/>
      <c r="Q126" s="88"/>
      <c r="R126" s="88"/>
      <c r="S126" s="88"/>
      <c r="T126" s="89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14" t="s">
        <v>153</v>
      </c>
      <c r="AU126" s="14" t="s">
        <v>86</v>
      </c>
    </row>
    <row r="127" spans="1:47" s="2" customFormat="1" ht="12">
      <c r="A127" s="35"/>
      <c r="B127" s="36"/>
      <c r="C127" s="37"/>
      <c r="D127" s="235" t="s">
        <v>154</v>
      </c>
      <c r="E127" s="37"/>
      <c r="F127" s="236" t="s">
        <v>924</v>
      </c>
      <c r="G127" s="37"/>
      <c r="H127" s="37"/>
      <c r="I127" s="232"/>
      <c r="J127" s="37"/>
      <c r="K127" s="37"/>
      <c r="L127" s="41"/>
      <c r="M127" s="233"/>
      <c r="N127" s="234"/>
      <c r="O127" s="88"/>
      <c r="P127" s="88"/>
      <c r="Q127" s="88"/>
      <c r="R127" s="88"/>
      <c r="S127" s="88"/>
      <c r="T127" s="89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T127" s="14" t="s">
        <v>154</v>
      </c>
      <c r="AU127" s="14" t="s">
        <v>86</v>
      </c>
    </row>
    <row r="128" spans="1:65" s="2" customFormat="1" ht="21.75" customHeight="1">
      <c r="A128" s="35"/>
      <c r="B128" s="36"/>
      <c r="C128" s="237" t="s">
        <v>86</v>
      </c>
      <c r="D128" s="237" t="s">
        <v>353</v>
      </c>
      <c r="E128" s="238" t="s">
        <v>925</v>
      </c>
      <c r="F128" s="239" t="s">
        <v>926</v>
      </c>
      <c r="G128" s="240" t="s">
        <v>262</v>
      </c>
      <c r="H128" s="241">
        <v>183.75</v>
      </c>
      <c r="I128" s="242"/>
      <c r="J128" s="243">
        <f>ROUND(I128*H128,2)</f>
        <v>0</v>
      </c>
      <c r="K128" s="244"/>
      <c r="L128" s="245"/>
      <c r="M128" s="246" t="s">
        <v>1</v>
      </c>
      <c r="N128" s="247" t="s">
        <v>41</v>
      </c>
      <c r="O128" s="88"/>
      <c r="P128" s="226">
        <f>O128*H128</f>
        <v>0</v>
      </c>
      <c r="Q128" s="226">
        <v>0.0002</v>
      </c>
      <c r="R128" s="226">
        <f>Q128*H128</f>
        <v>0.036750000000000005</v>
      </c>
      <c r="S128" s="226">
        <v>0</v>
      </c>
      <c r="T128" s="227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28" t="s">
        <v>307</v>
      </c>
      <c r="AT128" s="228" t="s">
        <v>353</v>
      </c>
      <c r="AU128" s="228" t="s">
        <v>86</v>
      </c>
      <c r="AY128" s="14" t="s">
        <v>145</v>
      </c>
      <c r="BE128" s="229">
        <f>IF(N128="základní",J128,0)</f>
        <v>0</v>
      </c>
      <c r="BF128" s="229">
        <f>IF(N128="snížená",J128,0)</f>
        <v>0</v>
      </c>
      <c r="BG128" s="229">
        <f>IF(N128="zákl. přenesená",J128,0)</f>
        <v>0</v>
      </c>
      <c r="BH128" s="229">
        <f>IF(N128="sníž. přenesená",J128,0)</f>
        <v>0</v>
      </c>
      <c r="BI128" s="229">
        <f>IF(N128="nulová",J128,0)</f>
        <v>0</v>
      </c>
      <c r="BJ128" s="14" t="s">
        <v>84</v>
      </c>
      <c r="BK128" s="229">
        <f>ROUND(I128*H128,2)</f>
        <v>0</v>
      </c>
      <c r="BL128" s="14" t="s">
        <v>228</v>
      </c>
      <c r="BM128" s="228" t="s">
        <v>927</v>
      </c>
    </row>
    <row r="129" spans="1:47" s="2" customFormat="1" ht="12">
      <c r="A129" s="35"/>
      <c r="B129" s="36"/>
      <c r="C129" s="37"/>
      <c r="D129" s="230" t="s">
        <v>153</v>
      </c>
      <c r="E129" s="37"/>
      <c r="F129" s="231" t="s">
        <v>926</v>
      </c>
      <c r="G129" s="37"/>
      <c r="H129" s="37"/>
      <c r="I129" s="232"/>
      <c r="J129" s="37"/>
      <c r="K129" s="37"/>
      <c r="L129" s="41"/>
      <c r="M129" s="233"/>
      <c r="N129" s="234"/>
      <c r="O129" s="88"/>
      <c r="P129" s="88"/>
      <c r="Q129" s="88"/>
      <c r="R129" s="88"/>
      <c r="S129" s="88"/>
      <c r="T129" s="89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T129" s="14" t="s">
        <v>153</v>
      </c>
      <c r="AU129" s="14" t="s">
        <v>86</v>
      </c>
    </row>
    <row r="130" spans="1:65" s="2" customFormat="1" ht="24.15" customHeight="1">
      <c r="A130" s="35"/>
      <c r="B130" s="36"/>
      <c r="C130" s="216" t="s">
        <v>161</v>
      </c>
      <c r="D130" s="216" t="s">
        <v>147</v>
      </c>
      <c r="E130" s="217" t="s">
        <v>928</v>
      </c>
      <c r="F130" s="218" t="s">
        <v>929</v>
      </c>
      <c r="G130" s="219" t="s">
        <v>262</v>
      </c>
      <c r="H130" s="220">
        <v>10</v>
      </c>
      <c r="I130" s="221"/>
      <c r="J130" s="222">
        <f>ROUND(I130*H130,2)</f>
        <v>0</v>
      </c>
      <c r="K130" s="223"/>
      <c r="L130" s="41"/>
      <c r="M130" s="224" t="s">
        <v>1</v>
      </c>
      <c r="N130" s="225" t="s">
        <v>41</v>
      </c>
      <c r="O130" s="88"/>
      <c r="P130" s="226">
        <f>O130*H130</f>
        <v>0</v>
      </c>
      <c r="Q130" s="226">
        <v>0</v>
      </c>
      <c r="R130" s="226">
        <f>Q130*H130</f>
        <v>0</v>
      </c>
      <c r="S130" s="226">
        <v>0</v>
      </c>
      <c r="T130" s="227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28" t="s">
        <v>228</v>
      </c>
      <c r="AT130" s="228" t="s">
        <v>147</v>
      </c>
      <c r="AU130" s="228" t="s">
        <v>86</v>
      </c>
      <c r="AY130" s="14" t="s">
        <v>145</v>
      </c>
      <c r="BE130" s="229">
        <f>IF(N130="základní",J130,0)</f>
        <v>0</v>
      </c>
      <c r="BF130" s="229">
        <f>IF(N130="snížená",J130,0)</f>
        <v>0</v>
      </c>
      <c r="BG130" s="229">
        <f>IF(N130="zákl. přenesená",J130,0)</f>
        <v>0</v>
      </c>
      <c r="BH130" s="229">
        <f>IF(N130="sníž. přenesená",J130,0)</f>
        <v>0</v>
      </c>
      <c r="BI130" s="229">
        <f>IF(N130="nulová",J130,0)</f>
        <v>0</v>
      </c>
      <c r="BJ130" s="14" t="s">
        <v>84</v>
      </c>
      <c r="BK130" s="229">
        <f>ROUND(I130*H130,2)</f>
        <v>0</v>
      </c>
      <c r="BL130" s="14" t="s">
        <v>228</v>
      </c>
      <c r="BM130" s="228" t="s">
        <v>930</v>
      </c>
    </row>
    <row r="131" spans="1:47" s="2" customFormat="1" ht="12">
      <c r="A131" s="35"/>
      <c r="B131" s="36"/>
      <c r="C131" s="37"/>
      <c r="D131" s="230" t="s">
        <v>153</v>
      </c>
      <c r="E131" s="37"/>
      <c r="F131" s="231" t="s">
        <v>929</v>
      </c>
      <c r="G131" s="37"/>
      <c r="H131" s="37"/>
      <c r="I131" s="232"/>
      <c r="J131" s="37"/>
      <c r="K131" s="37"/>
      <c r="L131" s="41"/>
      <c r="M131" s="233"/>
      <c r="N131" s="234"/>
      <c r="O131" s="88"/>
      <c r="P131" s="88"/>
      <c r="Q131" s="88"/>
      <c r="R131" s="88"/>
      <c r="S131" s="88"/>
      <c r="T131" s="89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T131" s="14" t="s">
        <v>153</v>
      </c>
      <c r="AU131" s="14" t="s">
        <v>86</v>
      </c>
    </row>
    <row r="132" spans="1:47" s="2" customFormat="1" ht="12">
      <c r="A132" s="35"/>
      <c r="B132" s="36"/>
      <c r="C132" s="37"/>
      <c r="D132" s="235" t="s">
        <v>154</v>
      </c>
      <c r="E132" s="37"/>
      <c r="F132" s="236" t="s">
        <v>931</v>
      </c>
      <c r="G132" s="37"/>
      <c r="H132" s="37"/>
      <c r="I132" s="232"/>
      <c r="J132" s="37"/>
      <c r="K132" s="37"/>
      <c r="L132" s="41"/>
      <c r="M132" s="233"/>
      <c r="N132" s="234"/>
      <c r="O132" s="88"/>
      <c r="P132" s="88"/>
      <c r="Q132" s="88"/>
      <c r="R132" s="88"/>
      <c r="S132" s="88"/>
      <c r="T132" s="89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T132" s="14" t="s">
        <v>154</v>
      </c>
      <c r="AU132" s="14" t="s">
        <v>86</v>
      </c>
    </row>
    <row r="133" spans="1:65" s="2" customFormat="1" ht="21.75" customHeight="1">
      <c r="A133" s="35"/>
      <c r="B133" s="36"/>
      <c r="C133" s="237" t="s">
        <v>151</v>
      </c>
      <c r="D133" s="237" t="s">
        <v>353</v>
      </c>
      <c r="E133" s="238" t="s">
        <v>932</v>
      </c>
      <c r="F133" s="239" t="s">
        <v>933</v>
      </c>
      <c r="G133" s="240" t="s">
        <v>262</v>
      </c>
      <c r="H133" s="241">
        <v>10</v>
      </c>
      <c r="I133" s="242"/>
      <c r="J133" s="243">
        <f>ROUND(I133*H133,2)</f>
        <v>0</v>
      </c>
      <c r="K133" s="244"/>
      <c r="L133" s="245"/>
      <c r="M133" s="246" t="s">
        <v>1</v>
      </c>
      <c r="N133" s="247" t="s">
        <v>41</v>
      </c>
      <c r="O133" s="88"/>
      <c r="P133" s="226">
        <f>O133*H133</f>
        <v>0</v>
      </c>
      <c r="Q133" s="226">
        <v>7E-05</v>
      </c>
      <c r="R133" s="226">
        <f>Q133*H133</f>
        <v>0.0006999999999999999</v>
      </c>
      <c r="S133" s="226">
        <v>0</v>
      </c>
      <c r="T133" s="227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28" t="s">
        <v>307</v>
      </c>
      <c r="AT133" s="228" t="s">
        <v>353</v>
      </c>
      <c r="AU133" s="228" t="s">
        <v>86</v>
      </c>
      <c r="AY133" s="14" t="s">
        <v>145</v>
      </c>
      <c r="BE133" s="229">
        <f>IF(N133="základní",J133,0)</f>
        <v>0</v>
      </c>
      <c r="BF133" s="229">
        <f>IF(N133="snížená",J133,0)</f>
        <v>0</v>
      </c>
      <c r="BG133" s="229">
        <f>IF(N133="zákl. přenesená",J133,0)</f>
        <v>0</v>
      </c>
      <c r="BH133" s="229">
        <f>IF(N133="sníž. přenesená",J133,0)</f>
        <v>0</v>
      </c>
      <c r="BI133" s="229">
        <f>IF(N133="nulová",J133,0)</f>
        <v>0</v>
      </c>
      <c r="BJ133" s="14" t="s">
        <v>84</v>
      </c>
      <c r="BK133" s="229">
        <f>ROUND(I133*H133,2)</f>
        <v>0</v>
      </c>
      <c r="BL133" s="14" t="s">
        <v>228</v>
      </c>
      <c r="BM133" s="228" t="s">
        <v>934</v>
      </c>
    </row>
    <row r="134" spans="1:47" s="2" customFormat="1" ht="12">
      <c r="A134" s="35"/>
      <c r="B134" s="36"/>
      <c r="C134" s="37"/>
      <c r="D134" s="230" t="s">
        <v>153</v>
      </c>
      <c r="E134" s="37"/>
      <c r="F134" s="231" t="s">
        <v>933</v>
      </c>
      <c r="G134" s="37"/>
      <c r="H134" s="37"/>
      <c r="I134" s="232"/>
      <c r="J134" s="37"/>
      <c r="K134" s="37"/>
      <c r="L134" s="41"/>
      <c r="M134" s="233"/>
      <c r="N134" s="234"/>
      <c r="O134" s="88"/>
      <c r="P134" s="88"/>
      <c r="Q134" s="88"/>
      <c r="R134" s="88"/>
      <c r="S134" s="88"/>
      <c r="T134" s="89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T134" s="14" t="s">
        <v>153</v>
      </c>
      <c r="AU134" s="14" t="s">
        <v>86</v>
      </c>
    </row>
    <row r="135" spans="1:65" s="2" customFormat="1" ht="21.75" customHeight="1">
      <c r="A135" s="35"/>
      <c r="B135" s="36"/>
      <c r="C135" s="216" t="s">
        <v>172</v>
      </c>
      <c r="D135" s="216" t="s">
        <v>147</v>
      </c>
      <c r="E135" s="217" t="s">
        <v>935</v>
      </c>
      <c r="F135" s="218" t="s">
        <v>936</v>
      </c>
      <c r="G135" s="219" t="s">
        <v>175</v>
      </c>
      <c r="H135" s="220">
        <v>7</v>
      </c>
      <c r="I135" s="221"/>
      <c r="J135" s="222">
        <f>ROUND(I135*H135,2)</f>
        <v>0</v>
      </c>
      <c r="K135" s="223"/>
      <c r="L135" s="41"/>
      <c r="M135" s="224" t="s">
        <v>1</v>
      </c>
      <c r="N135" s="225" t="s">
        <v>41</v>
      </c>
      <c r="O135" s="88"/>
      <c r="P135" s="226">
        <f>O135*H135</f>
        <v>0</v>
      </c>
      <c r="Q135" s="226">
        <v>0</v>
      </c>
      <c r="R135" s="226">
        <f>Q135*H135</f>
        <v>0</v>
      </c>
      <c r="S135" s="226">
        <v>0</v>
      </c>
      <c r="T135" s="227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28" t="s">
        <v>228</v>
      </c>
      <c r="AT135" s="228" t="s">
        <v>147</v>
      </c>
      <c r="AU135" s="228" t="s">
        <v>86</v>
      </c>
      <c r="AY135" s="14" t="s">
        <v>145</v>
      </c>
      <c r="BE135" s="229">
        <f>IF(N135="základní",J135,0)</f>
        <v>0</v>
      </c>
      <c r="BF135" s="229">
        <f>IF(N135="snížená",J135,0)</f>
        <v>0</v>
      </c>
      <c r="BG135" s="229">
        <f>IF(N135="zákl. přenesená",J135,0)</f>
        <v>0</v>
      </c>
      <c r="BH135" s="229">
        <f>IF(N135="sníž. přenesená",J135,0)</f>
        <v>0</v>
      </c>
      <c r="BI135" s="229">
        <f>IF(N135="nulová",J135,0)</f>
        <v>0</v>
      </c>
      <c r="BJ135" s="14" t="s">
        <v>84</v>
      </c>
      <c r="BK135" s="229">
        <f>ROUND(I135*H135,2)</f>
        <v>0</v>
      </c>
      <c r="BL135" s="14" t="s">
        <v>228</v>
      </c>
      <c r="BM135" s="228" t="s">
        <v>937</v>
      </c>
    </row>
    <row r="136" spans="1:47" s="2" customFormat="1" ht="12">
      <c r="A136" s="35"/>
      <c r="B136" s="36"/>
      <c r="C136" s="37"/>
      <c r="D136" s="230" t="s">
        <v>153</v>
      </c>
      <c r="E136" s="37"/>
      <c r="F136" s="231" t="s">
        <v>936</v>
      </c>
      <c r="G136" s="37"/>
      <c r="H136" s="37"/>
      <c r="I136" s="232"/>
      <c r="J136" s="37"/>
      <c r="K136" s="37"/>
      <c r="L136" s="41"/>
      <c r="M136" s="233"/>
      <c r="N136" s="234"/>
      <c r="O136" s="88"/>
      <c r="P136" s="88"/>
      <c r="Q136" s="88"/>
      <c r="R136" s="88"/>
      <c r="S136" s="88"/>
      <c r="T136" s="89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T136" s="14" t="s">
        <v>153</v>
      </c>
      <c r="AU136" s="14" t="s">
        <v>86</v>
      </c>
    </row>
    <row r="137" spans="1:47" s="2" customFormat="1" ht="12">
      <c r="A137" s="35"/>
      <c r="B137" s="36"/>
      <c r="C137" s="37"/>
      <c r="D137" s="235" t="s">
        <v>154</v>
      </c>
      <c r="E137" s="37"/>
      <c r="F137" s="236" t="s">
        <v>938</v>
      </c>
      <c r="G137" s="37"/>
      <c r="H137" s="37"/>
      <c r="I137" s="232"/>
      <c r="J137" s="37"/>
      <c r="K137" s="37"/>
      <c r="L137" s="41"/>
      <c r="M137" s="233"/>
      <c r="N137" s="234"/>
      <c r="O137" s="88"/>
      <c r="P137" s="88"/>
      <c r="Q137" s="88"/>
      <c r="R137" s="88"/>
      <c r="S137" s="88"/>
      <c r="T137" s="89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T137" s="14" t="s">
        <v>154</v>
      </c>
      <c r="AU137" s="14" t="s">
        <v>86</v>
      </c>
    </row>
    <row r="138" spans="1:65" s="2" customFormat="1" ht="24.15" customHeight="1">
      <c r="A138" s="35"/>
      <c r="B138" s="36"/>
      <c r="C138" s="237" t="s">
        <v>178</v>
      </c>
      <c r="D138" s="237" t="s">
        <v>353</v>
      </c>
      <c r="E138" s="238" t="s">
        <v>939</v>
      </c>
      <c r="F138" s="239" t="s">
        <v>940</v>
      </c>
      <c r="G138" s="240" t="s">
        <v>175</v>
      </c>
      <c r="H138" s="241">
        <v>7</v>
      </c>
      <c r="I138" s="242"/>
      <c r="J138" s="243">
        <f>ROUND(I138*H138,2)</f>
        <v>0</v>
      </c>
      <c r="K138" s="244"/>
      <c r="L138" s="245"/>
      <c r="M138" s="246" t="s">
        <v>1</v>
      </c>
      <c r="N138" s="247" t="s">
        <v>41</v>
      </c>
      <c r="O138" s="88"/>
      <c r="P138" s="226">
        <f>O138*H138</f>
        <v>0</v>
      </c>
      <c r="Q138" s="226">
        <v>5E-05</v>
      </c>
      <c r="R138" s="226">
        <f>Q138*H138</f>
        <v>0.00035</v>
      </c>
      <c r="S138" s="226">
        <v>0</v>
      </c>
      <c r="T138" s="227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28" t="s">
        <v>307</v>
      </c>
      <c r="AT138" s="228" t="s">
        <v>353</v>
      </c>
      <c r="AU138" s="228" t="s">
        <v>86</v>
      </c>
      <c r="AY138" s="14" t="s">
        <v>145</v>
      </c>
      <c r="BE138" s="229">
        <f>IF(N138="základní",J138,0)</f>
        <v>0</v>
      </c>
      <c r="BF138" s="229">
        <f>IF(N138="snížená",J138,0)</f>
        <v>0</v>
      </c>
      <c r="BG138" s="229">
        <f>IF(N138="zákl. přenesená",J138,0)</f>
        <v>0</v>
      </c>
      <c r="BH138" s="229">
        <f>IF(N138="sníž. přenesená",J138,0)</f>
        <v>0</v>
      </c>
      <c r="BI138" s="229">
        <f>IF(N138="nulová",J138,0)</f>
        <v>0</v>
      </c>
      <c r="BJ138" s="14" t="s">
        <v>84</v>
      </c>
      <c r="BK138" s="229">
        <f>ROUND(I138*H138,2)</f>
        <v>0</v>
      </c>
      <c r="BL138" s="14" t="s">
        <v>228</v>
      </c>
      <c r="BM138" s="228" t="s">
        <v>941</v>
      </c>
    </row>
    <row r="139" spans="1:47" s="2" customFormat="1" ht="12">
      <c r="A139" s="35"/>
      <c r="B139" s="36"/>
      <c r="C139" s="37"/>
      <c r="D139" s="230" t="s">
        <v>153</v>
      </c>
      <c r="E139" s="37"/>
      <c r="F139" s="231" t="s">
        <v>940</v>
      </c>
      <c r="G139" s="37"/>
      <c r="H139" s="37"/>
      <c r="I139" s="232"/>
      <c r="J139" s="37"/>
      <c r="K139" s="37"/>
      <c r="L139" s="41"/>
      <c r="M139" s="233"/>
      <c r="N139" s="234"/>
      <c r="O139" s="88"/>
      <c r="P139" s="88"/>
      <c r="Q139" s="88"/>
      <c r="R139" s="88"/>
      <c r="S139" s="88"/>
      <c r="T139" s="89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T139" s="14" t="s">
        <v>153</v>
      </c>
      <c r="AU139" s="14" t="s">
        <v>86</v>
      </c>
    </row>
    <row r="140" spans="1:65" s="2" customFormat="1" ht="24.15" customHeight="1">
      <c r="A140" s="35"/>
      <c r="B140" s="36"/>
      <c r="C140" s="216" t="s">
        <v>183</v>
      </c>
      <c r="D140" s="216" t="s">
        <v>147</v>
      </c>
      <c r="E140" s="217" t="s">
        <v>942</v>
      </c>
      <c r="F140" s="218" t="s">
        <v>943</v>
      </c>
      <c r="G140" s="219" t="s">
        <v>262</v>
      </c>
      <c r="H140" s="220">
        <v>2</v>
      </c>
      <c r="I140" s="221"/>
      <c r="J140" s="222">
        <f>ROUND(I140*H140,2)</f>
        <v>0</v>
      </c>
      <c r="K140" s="223"/>
      <c r="L140" s="41"/>
      <c r="M140" s="224" t="s">
        <v>1</v>
      </c>
      <c r="N140" s="225" t="s">
        <v>41</v>
      </c>
      <c r="O140" s="88"/>
      <c r="P140" s="226">
        <f>O140*H140</f>
        <v>0</v>
      </c>
      <c r="Q140" s="226">
        <v>0</v>
      </c>
      <c r="R140" s="226">
        <f>Q140*H140</f>
        <v>0</v>
      </c>
      <c r="S140" s="226">
        <v>0</v>
      </c>
      <c r="T140" s="227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28" t="s">
        <v>228</v>
      </c>
      <c r="AT140" s="228" t="s">
        <v>147</v>
      </c>
      <c r="AU140" s="228" t="s">
        <v>86</v>
      </c>
      <c r="AY140" s="14" t="s">
        <v>145</v>
      </c>
      <c r="BE140" s="229">
        <f>IF(N140="základní",J140,0)</f>
        <v>0</v>
      </c>
      <c r="BF140" s="229">
        <f>IF(N140="snížená",J140,0)</f>
        <v>0</v>
      </c>
      <c r="BG140" s="229">
        <f>IF(N140="zákl. přenesená",J140,0)</f>
        <v>0</v>
      </c>
      <c r="BH140" s="229">
        <f>IF(N140="sníž. přenesená",J140,0)</f>
        <v>0</v>
      </c>
      <c r="BI140" s="229">
        <f>IF(N140="nulová",J140,0)</f>
        <v>0</v>
      </c>
      <c r="BJ140" s="14" t="s">
        <v>84</v>
      </c>
      <c r="BK140" s="229">
        <f>ROUND(I140*H140,2)</f>
        <v>0</v>
      </c>
      <c r="BL140" s="14" t="s">
        <v>228</v>
      </c>
      <c r="BM140" s="228" t="s">
        <v>944</v>
      </c>
    </row>
    <row r="141" spans="1:47" s="2" customFormat="1" ht="12">
      <c r="A141" s="35"/>
      <c r="B141" s="36"/>
      <c r="C141" s="37"/>
      <c r="D141" s="230" t="s">
        <v>153</v>
      </c>
      <c r="E141" s="37"/>
      <c r="F141" s="231" t="s">
        <v>943</v>
      </c>
      <c r="G141" s="37"/>
      <c r="H141" s="37"/>
      <c r="I141" s="232"/>
      <c r="J141" s="37"/>
      <c r="K141" s="37"/>
      <c r="L141" s="41"/>
      <c r="M141" s="233"/>
      <c r="N141" s="234"/>
      <c r="O141" s="88"/>
      <c r="P141" s="88"/>
      <c r="Q141" s="88"/>
      <c r="R141" s="88"/>
      <c r="S141" s="88"/>
      <c r="T141" s="89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T141" s="14" t="s">
        <v>153</v>
      </c>
      <c r="AU141" s="14" t="s">
        <v>86</v>
      </c>
    </row>
    <row r="142" spans="1:47" s="2" customFormat="1" ht="12">
      <c r="A142" s="35"/>
      <c r="B142" s="36"/>
      <c r="C142" s="37"/>
      <c r="D142" s="235" t="s">
        <v>154</v>
      </c>
      <c r="E142" s="37"/>
      <c r="F142" s="236" t="s">
        <v>945</v>
      </c>
      <c r="G142" s="37"/>
      <c r="H142" s="37"/>
      <c r="I142" s="232"/>
      <c r="J142" s="37"/>
      <c r="K142" s="37"/>
      <c r="L142" s="41"/>
      <c r="M142" s="233"/>
      <c r="N142" s="234"/>
      <c r="O142" s="88"/>
      <c r="P142" s="88"/>
      <c r="Q142" s="88"/>
      <c r="R142" s="88"/>
      <c r="S142" s="88"/>
      <c r="T142" s="89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T142" s="14" t="s">
        <v>154</v>
      </c>
      <c r="AU142" s="14" t="s">
        <v>86</v>
      </c>
    </row>
    <row r="143" spans="1:65" s="2" customFormat="1" ht="24.15" customHeight="1">
      <c r="A143" s="35"/>
      <c r="B143" s="36"/>
      <c r="C143" s="237" t="s">
        <v>189</v>
      </c>
      <c r="D143" s="237" t="s">
        <v>353</v>
      </c>
      <c r="E143" s="238" t="s">
        <v>946</v>
      </c>
      <c r="F143" s="239" t="s">
        <v>947</v>
      </c>
      <c r="G143" s="240" t="s">
        <v>262</v>
      </c>
      <c r="H143" s="241">
        <v>2</v>
      </c>
      <c r="I143" s="242"/>
      <c r="J143" s="243">
        <f>ROUND(I143*H143,2)</f>
        <v>0</v>
      </c>
      <c r="K143" s="244"/>
      <c r="L143" s="245"/>
      <c r="M143" s="246" t="s">
        <v>1</v>
      </c>
      <c r="N143" s="247" t="s">
        <v>41</v>
      </c>
      <c r="O143" s="88"/>
      <c r="P143" s="226">
        <f>O143*H143</f>
        <v>0</v>
      </c>
      <c r="Q143" s="226">
        <v>7E-05</v>
      </c>
      <c r="R143" s="226">
        <f>Q143*H143</f>
        <v>0.00014</v>
      </c>
      <c r="S143" s="226">
        <v>0</v>
      </c>
      <c r="T143" s="227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28" t="s">
        <v>307</v>
      </c>
      <c r="AT143" s="228" t="s">
        <v>353</v>
      </c>
      <c r="AU143" s="228" t="s">
        <v>86</v>
      </c>
      <c r="AY143" s="14" t="s">
        <v>145</v>
      </c>
      <c r="BE143" s="229">
        <f>IF(N143="základní",J143,0)</f>
        <v>0</v>
      </c>
      <c r="BF143" s="229">
        <f>IF(N143="snížená",J143,0)</f>
        <v>0</v>
      </c>
      <c r="BG143" s="229">
        <f>IF(N143="zákl. přenesená",J143,0)</f>
        <v>0</v>
      </c>
      <c r="BH143" s="229">
        <f>IF(N143="sníž. přenesená",J143,0)</f>
        <v>0</v>
      </c>
      <c r="BI143" s="229">
        <f>IF(N143="nulová",J143,0)</f>
        <v>0</v>
      </c>
      <c r="BJ143" s="14" t="s">
        <v>84</v>
      </c>
      <c r="BK143" s="229">
        <f>ROUND(I143*H143,2)</f>
        <v>0</v>
      </c>
      <c r="BL143" s="14" t="s">
        <v>228</v>
      </c>
      <c r="BM143" s="228" t="s">
        <v>948</v>
      </c>
    </row>
    <row r="144" spans="1:47" s="2" customFormat="1" ht="12">
      <c r="A144" s="35"/>
      <c r="B144" s="36"/>
      <c r="C144" s="37"/>
      <c r="D144" s="230" t="s">
        <v>153</v>
      </c>
      <c r="E144" s="37"/>
      <c r="F144" s="231" t="s">
        <v>947</v>
      </c>
      <c r="G144" s="37"/>
      <c r="H144" s="37"/>
      <c r="I144" s="232"/>
      <c r="J144" s="37"/>
      <c r="K144" s="37"/>
      <c r="L144" s="41"/>
      <c r="M144" s="233"/>
      <c r="N144" s="234"/>
      <c r="O144" s="88"/>
      <c r="P144" s="88"/>
      <c r="Q144" s="88"/>
      <c r="R144" s="88"/>
      <c r="S144" s="88"/>
      <c r="T144" s="89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T144" s="14" t="s">
        <v>153</v>
      </c>
      <c r="AU144" s="14" t="s">
        <v>86</v>
      </c>
    </row>
    <row r="145" spans="1:65" s="2" customFormat="1" ht="33" customHeight="1">
      <c r="A145" s="35"/>
      <c r="B145" s="36"/>
      <c r="C145" s="216" t="s">
        <v>194</v>
      </c>
      <c r="D145" s="216" t="s">
        <v>147</v>
      </c>
      <c r="E145" s="217" t="s">
        <v>949</v>
      </c>
      <c r="F145" s="218" t="s">
        <v>950</v>
      </c>
      <c r="G145" s="219" t="s">
        <v>262</v>
      </c>
      <c r="H145" s="220">
        <v>59</v>
      </c>
      <c r="I145" s="221"/>
      <c r="J145" s="222">
        <f>ROUND(I145*H145,2)</f>
        <v>0</v>
      </c>
      <c r="K145" s="223"/>
      <c r="L145" s="41"/>
      <c r="M145" s="224" t="s">
        <v>1</v>
      </c>
      <c r="N145" s="225" t="s">
        <v>41</v>
      </c>
      <c r="O145" s="88"/>
      <c r="P145" s="226">
        <f>O145*H145</f>
        <v>0</v>
      </c>
      <c r="Q145" s="226">
        <v>0</v>
      </c>
      <c r="R145" s="226">
        <f>Q145*H145</f>
        <v>0</v>
      </c>
      <c r="S145" s="226">
        <v>0</v>
      </c>
      <c r="T145" s="227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28" t="s">
        <v>228</v>
      </c>
      <c r="AT145" s="228" t="s">
        <v>147</v>
      </c>
      <c r="AU145" s="228" t="s">
        <v>86</v>
      </c>
      <c r="AY145" s="14" t="s">
        <v>145</v>
      </c>
      <c r="BE145" s="229">
        <f>IF(N145="základní",J145,0)</f>
        <v>0</v>
      </c>
      <c r="BF145" s="229">
        <f>IF(N145="snížená",J145,0)</f>
        <v>0</v>
      </c>
      <c r="BG145" s="229">
        <f>IF(N145="zákl. přenesená",J145,0)</f>
        <v>0</v>
      </c>
      <c r="BH145" s="229">
        <f>IF(N145="sníž. přenesená",J145,0)</f>
        <v>0</v>
      </c>
      <c r="BI145" s="229">
        <f>IF(N145="nulová",J145,0)</f>
        <v>0</v>
      </c>
      <c r="BJ145" s="14" t="s">
        <v>84</v>
      </c>
      <c r="BK145" s="229">
        <f>ROUND(I145*H145,2)</f>
        <v>0</v>
      </c>
      <c r="BL145" s="14" t="s">
        <v>228</v>
      </c>
      <c r="BM145" s="228" t="s">
        <v>951</v>
      </c>
    </row>
    <row r="146" spans="1:47" s="2" customFormat="1" ht="12">
      <c r="A146" s="35"/>
      <c r="B146" s="36"/>
      <c r="C146" s="37"/>
      <c r="D146" s="230" t="s">
        <v>153</v>
      </c>
      <c r="E146" s="37"/>
      <c r="F146" s="231" t="s">
        <v>950</v>
      </c>
      <c r="G146" s="37"/>
      <c r="H146" s="37"/>
      <c r="I146" s="232"/>
      <c r="J146" s="37"/>
      <c r="K146" s="37"/>
      <c r="L146" s="41"/>
      <c r="M146" s="233"/>
      <c r="N146" s="234"/>
      <c r="O146" s="88"/>
      <c r="P146" s="88"/>
      <c r="Q146" s="88"/>
      <c r="R146" s="88"/>
      <c r="S146" s="88"/>
      <c r="T146" s="89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T146" s="14" t="s">
        <v>153</v>
      </c>
      <c r="AU146" s="14" t="s">
        <v>86</v>
      </c>
    </row>
    <row r="147" spans="1:47" s="2" customFormat="1" ht="12">
      <c r="A147" s="35"/>
      <c r="B147" s="36"/>
      <c r="C147" s="37"/>
      <c r="D147" s="235" t="s">
        <v>154</v>
      </c>
      <c r="E147" s="37"/>
      <c r="F147" s="236" t="s">
        <v>952</v>
      </c>
      <c r="G147" s="37"/>
      <c r="H147" s="37"/>
      <c r="I147" s="232"/>
      <c r="J147" s="37"/>
      <c r="K147" s="37"/>
      <c r="L147" s="41"/>
      <c r="M147" s="233"/>
      <c r="N147" s="234"/>
      <c r="O147" s="88"/>
      <c r="P147" s="88"/>
      <c r="Q147" s="88"/>
      <c r="R147" s="88"/>
      <c r="S147" s="88"/>
      <c r="T147" s="89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T147" s="14" t="s">
        <v>154</v>
      </c>
      <c r="AU147" s="14" t="s">
        <v>86</v>
      </c>
    </row>
    <row r="148" spans="1:65" s="2" customFormat="1" ht="24.15" customHeight="1">
      <c r="A148" s="35"/>
      <c r="B148" s="36"/>
      <c r="C148" s="237" t="s">
        <v>199</v>
      </c>
      <c r="D148" s="237" t="s">
        <v>353</v>
      </c>
      <c r="E148" s="238" t="s">
        <v>953</v>
      </c>
      <c r="F148" s="239" t="s">
        <v>954</v>
      </c>
      <c r="G148" s="240" t="s">
        <v>262</v>
      </c>
      <c r="H148" s="241">
        <v>67.85</v>
      </c>
      <c r="I148" s="242"/>
      <c r="J148" s="243">
        <f>ROUND(I148*H148,2)</f>
        <v>0</v>
      </c>
      <c r="K148" s="244"/>
      <c r="L148" s="245"/>
      <c r="M148" s="246" t="s">
        <v>1</v>
      </c>
      <c r="N148" s="247" t="s">
        <v>41</v>
      </c>
      <c r="O148" s="88"/>
      <c r="P148" s="226">
        <f>O148*H148</f>
        <v>0</v>
      </c>
      <c r="Q148" s="226">
        <v>0.00017</v>
      </c>
      <c r="R148" s="226">
        <f>Q148*H148</f>
        <v>0.0115345</v>
      </c>
      <c r="S148" s="226">
        <v>0</v>
      </c>
      <c r="T148" s="227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28" t="s">
        <v>307</v>
      </c>
      <c r="AT148" s="228" t="s">
        <v>353</v>
      </c>
      <c r="AU148" s="228" t="s">
        <v>86</v>
      </c>
      <c r="AY148" s="14" t="s">
        <v>145</v>
      </c>
      <c r="BE148" s="229">
        <f>IF(N148="základní",J148,0)</f>
        <v>0</v>
      </c>
      <c r="BF148" s="229">
        <f>IF(N148="snížená",J148,0)</f>
        <v>0</v>
      </c>
      <c r="BG148" s="229">
        <f>IF(N148="zákl. přenesená",J148,0)</f>
        <v>0</v>
      </c>
      <c r="BH148" s="229">
        <f>IF(N148="sníž. přenesená",J148,0)</f>
        <v>0</v>
      </c>
      <c r="BI148" s="229">
        <f>IF(N148="nulová",J148,0)</f>
        <v>0</v>
      </c>
      <c r="BJ148" s="14" t="s">
        <v>84</v>
      </c>
      <c r="BK148" s="229">
        <f>ROUND(I148*H148,2)</f>
        <v>0</v>
      </c>
      <c r="BL148" s="14" t="s">
        <v>228</v>
      </c>
      <c r="BM148" s="228" t="s">
        <v>955</v>
      </c>
    </row>
    <row r="149" spans="1:47" s="2" customFormat="1" ht="12">
      <c r="A149" s="35"/>
      <c r="B149" s="36"/>
      <c r="C149" s="37"/>
      <c r="D149" s="230" t="s">
        <v>153</v>
      </c>
      <c r="E149" s="37"/>
      <c r="F149" s="231" t="s">
        <v>954</v>
      </c>
      <c r="G149" s="37"/>
      <c r="H149" s="37"/>
      <c r="I149" s="232"/>
      <c r="J149" s="37"/>
      <c r="K149" s="37"/>
      <c r="L149" s="41"/>
      <c r="M149" s="233"/>
      <c r="N149" s="234"/>
      <c r="O149" s="88"/>
      <c r="P149" s="88"/>
      <c r="Q149" s="88"/>
      <c r="R149" s="88"/>
      <c r="S149" s="88"/>
      <c r="T149" s="89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T149" s="14" t="s">
        <v>153</v>
      </c>
      <c r="AU149" s="14" t="s">
        <v>86</v>
      </c>
    </row>
    <row r="150" spans="1:65" s="2" customFormat="1" ht="24.15" customHeight="1">
      <c r="A150" s="35"/>
      <c r="B150" s="36"/>
      <c r="C150" s="216" t="s">
        <v>204</v>
      </c>
      <c r="D150" s="216" t="s">
        <v>147</v>
      </c>
      <c r="E150" s="217" t="s">
        <v>956</v>
      </c>
      <c r="F150" s="218" t="s">
        <v>957</v>
      </c>
      <c r="G150" s="219" t="s">
        <v>262</v>
      </c>
      <c r="H150" s="220">
        <v>126</v>
      </c>
      <c r="I150" s="221"/>
      <c r="J150" s="222">
        <f>ROUND(I150*H150,2)</f>
        <v>0</v>
      </c>
      <c r="K150" s="223"/>
      <c r="L150" s="41"/>
      <c r="M150" s="224" t="s">
        <v>1</v>
      </c>
      <c r="N150" s="225" t="s">
        <v>41</v>
      </c>
      <c r="O150" s="88"/>
      <c r="P150" s="226">
        <f>O150*H150</f>
        <v>0</v>
      </c>
      <c r="Q150" s="226">
        <v>0</v>
      </c>
      <c r="R150" s="226">
        <f>Q150*H150</f>
        <v>0</v>
      </c>
      <c r="S150" s="226">
        <v>0</v>
      </c>
      <c r="T150" s="227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28" t="s">
        <v>228</v>
      </c>
      <c r="AT150" s="228" t="s">
        <v>147</v>
      </c>
      <c r="AU150" s="228" t="s">
        <v>86</v>
      </c>
      <c r="AY150" s="14" t="s">
        <v>145</v>
      </c>
      <c r="BE150" s="229">
        <f>IF(N150="základní",J150,0)</f>
        <v>0</v>
      </c>
      <c r="BF150" s="229">
        <f>IF(N150="snížená",J150,0)</f>
        <v>0</v>
      </c>
      <c r="BG150" s="229">
        <f>IF(N150="zákl. přenesená",J150,0)</f>
        <v>0</v>
      </c>
      <c r="BH150" s="229">
        <f>IF(N150="sníž. přenesená",J150,0)</f>
        <v>0</v>
      </c>
      <c r="BI150" s="229">
        <f>IF(N150="nulová",J150,0)</f>
        <v>0</v>
      </c>
      <c r="BJ150" s="14" t="s">
        <v>84</v>
      </c>
      <c r="BK150" s="229">
        <f>ROUND(I150*H150,2)</f>
        <v>0</v>
      </c>
      <c r="BL150" s="14" t="s">
        <v>228</v>
      </c>
      <c r="BM150" s="228" t="s">
        <v>958</v>
      </c>
    </row>
    <row r="151" spans="1:47" s="2" customFormat="1" ht="12">
      <c r="A151" s="35"/>
      <c r="B151" s="36"/>
      <c r="C151" s="37"/>
      <c r="D151" s="230" t="s">
        <v>153</v>
      </c>
      <c r="E151" s="37"/>
      <c r="F151" s="231" t="s">
        <v>957</v>
      </c>
      <c r="G151" s="37"/>
      <c r="H151" s="37"/>
      <c r="I151" s="232"/>
      <c r="J151" s="37"/>
      <c r="K151" s="37"/>
      <c r="L151" s="41"/>
      <c r="M151" s="233"/>
      <c r="N151" s="234"/>
      <c r="O151" s="88"/>
      <c r="P151" s="88"/>
      <c r="Q151" s="88"/>
      <c r="R151" s="88"/>
      <c r="S151" s="88"/>
      <c r="T151" s="89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T151" s="14" t="s">
        <v>153</v>
      </c>
      <c r="AU151" s="14" t="s">
        <v>86</v>
      </c>
    </row>
    <row r="152" spans="1:47" s="2" customFormat="1" ht="12">
      <c r="A152" s="35"/>
      <c r="B152" s="36"/>
      <c r="C152" s="37"/>
      <c r="D152" s="235" t="s">
        <v>154</v>
      </c>
      <c r="E152" s="37"/>
      <c r="F152" s="236" t="s">
        <v>959</v>
      </c>
      <c r="G152" s="37"/>
      <c r="H152" s="37"/>
      <c r="I152" s="232"/>
      <c r="J152" s="37"/>
      <c r="K152" s="37"/>
      <c r="L152" s="41"/>
      <c r="M152" s="233"/>
      <c r="N152" s="234"/>
      <c r="O152" s="88"/>
      <c r="P152" s="88"/>
      <c r="Q152" s="88"/>
      <c r="R152" s="88"/>
      <c r="S152" s="88"/>
      <c r="T152" s="89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T152" s="14" t="s">
        <v>154</v>
      </c>
      <c r="AU152" s="14" t="s">
        <v>86</v>
      </c>
    </row>
    <row r="153" spans="1:65" s="2" customFormat="1" ht="24.15" customHeight="1">
      <c r="A153" s="35"/>
      <c r="B153" s="36"/>
      <c r="C153" s="237" t="s">
        <v>8</v>
      </c>
      <c r="D153" s="237" t="s">
        <v>353</v>
      </c>
      <c r="E153" s="238" t="s">
        <v>960</v>
      </c>
      <c r="F153" s="239" t="s">
        <v>961</v>
      </c>
      <c r="G153" s="240" t="s">
        <v>262</v>
      </c>
      <c r="H153" s="241">
        <v>144.9</v>
      </c>
      <c r="I153" s="242"/>
      <c r="J153" s="243">
        <f>ROUND(I153*H153,2)</f>
        <v>0</v>
      </c>
      <c r="K153" s="244"/>
      <c r="L153" s="245"/>
      <c r="M153" s="246" t="s">
        <v>1</v>
      </c>
      <c r="N153" s="247" t="s">
        <v>41</v>
      </c>
      <c r="O153" s="88"/>
      <c r="P153" s="226">
        <f>O153*H153</f>
        <v>0</v>
      </c>
      <c r="Q153" s="226">
        <v>0.00017</v>
      </c>
      <c r="R153" s="226">
        <f>Q153*H153</f>
        <v>0.024633000000000002</v>
      </c>
      <c r="S153" s="226">
        <v>0</v>
      </c>
      <c r="T153" s="227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28" t="s">
        <v>307</v>
      </c>
      <c r="AT153" s="228" t="s">
        <v>353</v>
      </c>
      <c r="AU153" s="228" t="s">
        <v>86</v>
      </c>
      <c r="AY153" s="14" t="s">
        <v>145</v>
      </c>
      <c r="BE153" s="229">
        <f>IF(N153="základní",J153,0)</f>
        <v>0</v>
      </c>
      <c r="BF153" s="229">
        <f>IF(N153="snížená",J153,0)</f>
        <v>0</v>
      </c>
      <c r="BG153" s="229">
        <f>IF(N153="zákl. přenesená",J153,0)</f>
        <v>0</v>
      </c>
      <c r="BH153" s="229">
        <f>IF(N153="sníž. přenesená",J153,0)</f>
        <v>0</v>
      </c>
      <c r="BI153" s="229">
        <f>IF(N153="nulová",J153,0)</f>
        <v>0</v>
      </c>
      <c r="BJ153" s="14" t="s">
        <v>84</v>
      </c>
      <c r="BK153" s="229">
        <f>ROUND(I153*H153,2)</f>
        <v>0</v>
      </c>
      <c r="BL153" s="14" t="s">
        <v>228</v>
      </c>
      <c r="BM153" s="228" t="s">
        <v>962</v>
      </c>
    </row>
    <row r="154" spans="1:47" s="2" customFormat="1" ht="12">
      <c r="A154" s="35"/>
      <c r="B154" s="36"/>
      <c r="C154" s="37"/>
      <c r="D154" s="230" t="s">
        <v>153</v>
      </c>
      <c r="E154" s="37"/>
      <c r="F154" s="231" t="s">
        <v>961</v>
      </c>
      <c r="G154" s="37"/>
      <c r="H154" s="37"/>
      <c r="I154" s="232"/>
      <c r="J154" s="37"/>
      <c r="K154" s="37"/>
      <c r="L154" s="41"/>
      <c r="M154" s="233"/>
      <c r="N154" s="234"/>
      <c r="O154" s="88"/>
      <c r="P154" s="88"/>
      <c r="Q154" s="88"/>
      <c r="R154" s="88"/>
      <c r="S154" s="88"/>
      <c r="T154" s="89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T154" s="14" t="s">
        <v>153</v>
      </c>
      <c r="AU154" s="14" t="s">
        <v>86</v>
      </c>
    </row>
    <row r="155" spans="1:65" s="2" customFormat="1" ht="24.15" customHeight="1">
      <c r="A155" s="35"/>
      <c r="B155" s="36"/>
      <c r="C155" s="216" t="s">
        <v>212</v>
      </c>
      <c r="D155" s="216" t="s">
        <v>147</v>
      </c>
      <c r="E155" s="217" t="s">
        <v>963</v>
      </c>
      <c r="F155" s="218" t="s">
        <v>964</v>
      </c>
      <c r="G155" s="219" t="s">
        <v>262</v>
      </c>
      <c r="H155" s="220">
        <v>40</v>
      </c>
      <c r="I155" s="221"/>
      <c r="J155" s="222">
        <f>ROUND(I155*H155,2)</f>
        <v>0</v>
      </c>
      <c r="K155" s="223"/>
      <c r="L155" s="41"/>
      <c r="M155" s="224" t="s">
        <v>1</v>
      </c>
      <c r="N155" s="225" t="s">
        <v>41</v>
      </c>
      <c r="O155" s="88"/>
      <c r="P155" s="226">
        <f>O155*H155</f>
        <v>0</v>
      </c>
      <c r="Q155" s="226">
        <v>0</v>
      </c>
      <c r="R155" s="226">
        <f>Q155*H155</f>
        <v>0</v>
      </c>
      <c r="S155" s="226">
        <v>0</v>
      </c>
      <c r="T155" s="227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28" t="s">
        <v>228</v>
      </c>
      <c r="AT155" s="228" t="s">
        <v>147</v>
      </c>
      <c r="AU155" s="228" t="s">
        <v>86</v>
      </c>
      <c r="AY155" s="14" t="s">
        <v>145</v>
      </c>
      <c r="BE155" s="229">
        <f>IF(N155="základní",J155,0)</f>
        <v>0</v>
      </c>
      <c r="BF155" s="229">
        <f>IF(N155="snížená",J155,0)</f>
        <v>0</v>
      </c>
      <c r="BG155" s="229">
        <f>IF(N155="zákl. přenesená",J155,0)</f>
        <v>0</v>
      </c>
      <c r="BH155" s="229">
        <f>IF(N155="sníž. přenesená",J155,0)</f>
        <v>0</v>
      </c>
      <c r="BI155" s="229">
        <f>IF(N155="nulová",J155,0)</f>
        <v>0</v>
      </c>
      <c r="BJ155" s="14" t="s">
        <v>84</v>
      </c>
      <c r="BK155" s="229">
        <f>ROUND(I155*H155,2)</f>
        <v>0</v>
      </c>
      <c r="BL155" s="14" t="s">
        <v>228</v>
      </c>
      <c r="BM155" s="228" t="s">
        <v>965</v>
      </c>
    </row>
    <row r="156" spans="1:47" s="2" customFormat="1" ht="12">
      <c r="A156" s="35"/>
      <c r="B156" s="36"/>
      <c r="C156" s="37"/>
      <c r="D156" s="230" t="s">
        <v>153</v>
      </c>
      <c r="E156" s="37"/>
      <c r="F156" s="231" t="s">
        <v>964</v>
      </c>
      <c r="G156" s="37"/>
      <c r="H156" s="37"/>
      <c r="I156" s="232"/>
      <c r="J156" s="37"/>
      <c r="K156" s="37"/>
      <c r="L156" s="41"/>
      <c r="M156" s="233"/>
      <c r="N156" s="234"/>
      <c r="O156" s="88"/>
      <c r="P156" s="88"/>
      <c r="Q156" s="88"/>
      <c r="R156" s="88"/>
      <c r="S156" s="88"/>
      <c r="T156" s="89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T156" s="14" t="s">
        <v>153</v>
      </c>
      <c r="AU156" s="14" t="s">
        <v>86</v>
      </c>
    </row>
    <row r="157" spans="1:47" s="2" customFormat="1" ht="12">
      <c r="A157" s="35"/>
      <c r="B157" s="36"/>
      <c r="C157" s="37"/>
      <c r="D157" s="235" t="s">
        <v>154</v>
      </c>
      <c r="E157" s="37"/>
      <c r="F157" s="236" t="s">
        <v>966</v>
      </c>
      <c r="G157" s="37"/>
      <c r="H157" s="37"/>
      <c r="I157" s="232"/>
      <c r="J157" s="37"/>
      <c r="K157" s="37"/>
      <c r="L157" s="41"/>
      <c r="M157" s="233"/>
      <c r="N157" s="234"/>
      <c r="O157" s="88"/>
      <c r="P157" s="88"/>
      <c r="Q157" s="88"/>
      <c r="R157" s="88"/>
      <c r="S157" s="88"/>
      <c r="T157" s="89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T157" s="14" t="s">
        <v>154</v>
      </c>
      <c r="AU157" s="14" t="s">
        <v>86</v>
      </c>
    </row>
    <row r="158" spans="1:65" s="2" customFormat="1" ht="24.15" customHeight="1">
      <c r="A158" s="35"/>
      <c r="B158" s="36"/>
      <c r="C158" s="237" t="s">
        <v>218</v>
      </c>
      <c r="D158" s="237" t="s">
        <v>353</v>
      </c>
      <c r="E158" s="238" t="s">
        <v>967</v>
      </c>
      <c r="F158" s="239" t="s">
        <v>968</v>
      </c>
      <c r="G158" s="240" t="s">
        <v>262</v>
      </c>
      <c r="H158" s="241">
        <v>46</v>
      </c>
      <c r="I158" s="242"/>
      <c r="J158" s="243">
        <f>ROUND(I158*H158,2)</f>
        <v>0</v>
      </c>
      <c r="K158" s="244"/>
      <c r="L158" s="245"/>
      <c r="M158" s="246" t="s">
        <v>1</v>
      </c>
      <c r="N158" s="247" t="s">
        <v>41</v>
      </c>
      <c r="O158" s="88"/>
      <c r="P158" s="226">
        <f>O158*H158</f>
        <v>0</v>
      </c>
      <c r="Q158" s="226">
        <v>0.00077</v>
      </c>
      <c r="R158" s="226">
        <f>Q158*H158</f>
        <v>0.03542</v>
      </c>
      <c r="S158" s="226">
        <v>0</v>
      </c>
      <c r="T158" s="227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28" t="s">
        <v>307</v>
      </c>
      <c r="AT158" s="228" t="s">
        <v>353</v>
      </c>
      <c r="AU158" s="228" t="s">
        <v>86</v>
      </c>
      <c r="AY158" s="14" t="s">
        <v>145</v>
      </c>
      <c r="BE158" s="229">
        <f>IF(N158="základní",J158,0)</f>
        <v>0</v>
      </c>
      <c r="BF158" s="229">
        <f>IF(N158="snížená",J158,0)</f>
        <v>0</v>
      </c>
      <c r="BG158" s="229">
        <f>IF(N158="zákl. přenesená",J158,0)</f>
        <v>0</v>
      </c>
      <c r="BH158" s="229">
        <f>IF(N158="sníž. přenesená",J158,0)</f>
        <v>0</v>
      </c>
      <c r="BI158" s="229">
        <f>IF(N158="nulová",J158,0)</f>
        <v>0</v>
      </c>
      <c r="BJ158" s="14" t="s">
        <v>84</v>
      </c>
      <c r="BK158" s="229">
        <f>ROUND(I158*H158,2)</f>
        <v>0</v>
      </c>
      <c r="BL158" s="14" t="s">
        <v>228</v>
      </c>
      <c r="BM158" s="228" t="s">
        <v>969</v>
      </c>
    </row>
    <row r="159" spans="1:47" s="2" customFormat="1" ht="12">
      <c r="A159" s="35"/>
      <c r="B159" s="36"/>
      <c r="C159" s="37"/>
      <c r="D159" s="230" t="s">
        <v>153</v>
      </c>
      <c r="E159" s="37"/>
      <c r="F159" s="231" t="s">
        <v>968</v>
      </c>
      <c r="G159" s="37"/>
      <c r="H159" s="37"/>
      <c r="I159" s="232"/>
      <c r="J159" s="37"/>
      <c r="K159" s="37"/>
      <c r="L159" s="41"/>
      <c r="M159" s="233"/>
      <c r="N159" s="234"/>
      <c r="O159" s="88"/>
      <c r="P159" s="88"/>
      <c r="Q159" s="88"/>
      <c r="R159" s="88"/>
      <c r="S159" s="88"/>
      <c r="T159" s="89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T159" s="14" t="s">
        <v>153</v>
      </c>
      <c r="AU159" s="14" t="s">
        <v>86</v>
      </c>
    </row>
    <row r="160" spans="1:65" s="2" customFormat="1" ht="24.15" customHeight="1">
      <c r="A160" s="35"/>
      <c r="B160" s="36"/>
      <c r="C160" s="216" t="s">
        <v>223</v>
      </c>
      <c r="D160" s="216" t="s">
        <v>147</v>
      </c>
      <c r="E160" s="217" t="s">
        <v>970</v>
      </c>
      <c r="F160" s="218" t="s">
        <v>971</v>
      </c>
      <c r="G160" s="219" t="s">
        <v>175</v>
      </c>
      <c r="H160" s="220">
        <v>360</v>
      </c>
      <c r="I160" s="221"/>
      <c r="J160" s="222">
        <f>ROUND(I160*H160,2)</f>
        <v>0</v>
      </c>
      <c r="K160" s="223"/>
      <c r="L160" s="41"/>
      <c r="M160" s="224" t="s">
        <v>1</v>
      </c>
      <c r="N160" s="225" t="s">
        <v>41</v>
      </c>
      <c r="O160" s="88"/>
      <c r="P160" s="226">
        <f>O160*H160</f>
        <v>0</v>
      </c>
      <c r="Q160" s="226">
        <v>0</v>
      </c>
      <c r="R160" s="226">
        <f>Q160*H160</f>
        <v>0</v>
      </c>
      <c r="S160" s="226">
        <v>0</v>
      </c>
      <c r="T160" s="227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28" t="s">
        <v>228</v>
      </c>
      <c r="AT160" s="228" t="s">
        <v>147</v>
      </c>
      <c r="AU160" s="228" t="s">
        <v>86</v>
      </c>
      <c r="AY160" s="14" t="s">
        <v>145</v>
      </c>
      <c r="BE160" s="229">
        <f>IF(N160="základní",J160,0)</f>
        <v>0</v>
      </c>
      <c r="BF160" s="229">
        <f>IF(N160="snížená",J160,0)</f>
        <v>0</v>
      </c>
      <c r="BG160" s="229">
        <f>IF(N160="zákl. přenesená",J160,0)</f>
        <v>0</v>
      </c>
      <c r="BH160" s="229">
        <f>IF(N160="sníž. přenesená",J160,0)</f>
        <v>0</v>
      </c>
      <c r="BI160" s="229">
        <f>IF(N160="nulová",J160,0)</f>
        <v>0</v>
      </c>
      <c r="BJ160" s="14" t="s">
        <v>84</v>
      </c>
      <c r="BK160" s="229">
        <f>ROUND(I160*H160,2)</f>
        <v>0</v>
      </c>
      <c r="BL160" s="14" t="s">
        <v>228</v>
      </c>
      <c r="BM160" s="228" t="s">
        <v>972</v>
      </c>
    </row>
    <row r="161" spans="1:47" s="2" customFormat="1" ht="12">
      <c r="A161" s="35"/>
      <c r="B161" s="36"/>
      <c r="C161" s="37"/>
      <c r="D161" s="230" t="s">
        <v>153</v>
      </c>
      <c r="E161" s="37"/>
      <c r="F161" s="231" t="s">
        <v>971</v>
      </c>
      <c r="G161" s="37"/>
      <c r="H161" s="37"/>
      <c r="I161" s="232"/>
      <c r="J161" s="37"/>
      <c r="K161" s="37"/>
      <c r="L161" s="41"/>
      <c r="M161" s="233"/>
      <c r="N161" s="234"/>
      <c r="O161" s="88"/>
      <c r="P161" s="88"/>
      <c r="Q161" s="88"/>
      <c r="R161" s="88"/>
      <c r="S161" s="88"/>
      <c r="T161" s="89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T161" s="14" t="s">
        <v>153</v>
      </c>
      <c r="AU161" s="14" t="s">
        <v>86</v>
      </c>
    </row>
    <row r="162" spans="1:47" s="2" customFormat="1" ht="12">
      <c r="A162" s="35"/>
      <c r="B162" s="36"/>
      <c r="C162" s="37"/>
      <c r="D162" s="235" t="s">
        <v>154</v>
      </c>
      <c r="E162" s="37"/>
      <c r="F162" s="236" t="s">
        <v>973</v>
      </c>
      <c r="G162" s="37"/>
      <c r="H162" s="37"/>
      <c r="I162" s="232"/>
      <c r="J162" s="37"/>
      <c r="K162" s="37"/>
      <c r="L162" s="41"/>
      <c r="M162" s="233"/>
      <c r="N162" s="234"/>
      <c r="O162" s="88"/>
      <c r="P162" s="88"/>
      <c r="Q162" s="88"/>
      <c r="R162" s="88"/>
      <c r="S162" s="88"/>
      <c r="T162" s="89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T162" s="14" t="s">
        <v>154</v>
      </c>
      <c r="AU162" s="14" t="s">
        <v>86</v>
      </c>
    </row>
    <row r="163" spans="1:65" s="2" customFormat="1" ht="24.15" customHeight="1">
      <c r="A163" s="35"/>
      <c r="B163" s="36"/>
      <c r="C163" s="216" t="s">
        <v>228</v>
      </c>
      <c r="D163" s="216" t="s">
        <v>147</v>
      </c>
      <c r="E163" s="217" t="s">
        <v>974</v>
      </c>
      <c r="F163" s="218" t="s">
        <v>975</v>
      </c>
      <c r="G163" s="219" t="s">
        <v>175</v>
      </c>
      <c r="H163" s="220">
        <v>42</v>
      </c>
      <c r="I163" s="221"/>
      <c r="J163" s="222">
        <f>ROUND(I163*H163,2)</f>
        <v>0</v>
      </c>
      <c r="K163" s="223"/>
      <c r="L163" s="41"/>
      <c r="M163" s="224" t="s">
        <v>1</v>
      </c>
      <c r="N163" s="225" t="s">
        <v>41</v>
      </c>
      <c r="O163" s="88"/>
      <c r="P163" s="226">
        <f>O163*H163</f>
        <v>0</v>
      </c>
      <c r="Q163" s="226">
        <v>0</v>
      </c>
      <c r="R163" s="226">
        <f>Q163*H163</f>
        <v>0</v>
      </c>
      <c r="S163" s="226">
        <v>0</v>
      </c>
      <c r="T163" s="227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28" t="s">
        <v>228</v>
      </c>
      <c r="AT163" s="228" t="s">
        <v>147</v>
      </c>
      <c r="AU163" s="228" t="s">
        <v>86</v>
      </c>
      <c r="AY163" s="14" t="s">
        <v>145</v>
      </c>
      <c r="BE163" s="229">
        <f>IF(N163="základní",J163,0)</f>
        <v>0</v>
      </c>
      <c r="BF163" s="229">
        <f>IF(N163="snížená",J163,0)</f>
        <v>0</v>
      </c>
      <c r="BG163" s="229">
        <f>IF(N163="zákl. přenesená",J163,0)</f>
        <v>0</v>
      </c>
      <c r="BH163" s="229">
        <f>IF(N163="sníž. přenesená",J163,0)</f>
        <v>0</v>
      </c>
      <c r="BI163" s="229">
        <f>IF(N163="nulová",J163,0)</f>
        <v>0</v>
      </c>
      <c r="BJ163" s="14" t="s">
        <v>84</v>
      </c>
      <c r="BK163" s="229">
        <f>ROUND(I163*H163,2)</f>
        <v>0</v>
      </c>
      <c r="BL163" s="14" t="s">
        <v>228</v>
      </c>
      <c r="BM163" s="228" t="s">
        <v>976</v>
      </c>
    </row>
    <row r="164" spans="1:47" s="2" customFormat="1" ht="12">
      <c r="A164" s="35"/>
      <c r="B164" s="36"/>
      <c r="C164" s="37"/>
      <c r="D164" s="230" t="s">
        <v>153</v>
      </c>
      <c r="E164" s="37"/>
      <c r="F164" s="231" t="s">
        <v>975</v>
      </c>
      <c r="G164" s="37"/>
      <c r="H164" s="37"/>
      <c r="I164" s="232"/>
      <c r="J164" s="37"/>
      <c r="K164" s="37"/>
      <c r="L164" s="41"/>
      <c r="M164" s="233"/>
      <c r="N164" s="234"/>
      <c r="O164" s="88"/>
      <c r="P164" s="88"/>
      <c r="Q164" s="88"/>
      <c r="R164" s="88"/>
      <c r="S164" s="88"/>
      <c r="T164" s="89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T164" s="14" t="s">
        <v>153</v>
      </c>
      <c r="AU164" s="14" t="s">
        <v>86</v>
      </c>
    </row>
    <row r="165" spans="1:47" s="2" customFormat="1" ht="12">
      <c r="A165" s="35"/>
      <c r="B165" s="36"/>
      <c r="C165" s="37"/>
      <c r="D165" s="235" t="s">
        <v>154</v>
      </c>
      <c r="E165" s="37"/>
      <c r="F165" s="236" t="s">
        <v>977</v>
      </c>
      <c r="G165" s="37"/>
      <c r="H165" s="37"/>
      <c r="I165" s="232"/>
      <c r="J165" s="37"/>
      <c r="K165" s="37"/>
      <c r="L165" s="41"/>
      <c r="M165" s="233"/>
      <c r="N165" s="234"/>
      <c r="O165" s="88"/>
      <c r="P165" s="88"/>
      <c r="Q165" s="88"/>
      <c r="R165" s="88"/>
      <c r="S165" s="88"/>
      <c r="T165" s="89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T165" s="14" t="s">
        <v>154</v>
      </c>
      <c r="AU165" s="14" t="s">
        <v>86</v>
      </c>
    </row>
    <row r="166" spans="1:65" s="2" customFormat="1" ht="24.15" customHeight="1">
      <c r="A166" s="35"/>
      <c r="B166" s="36"/>
      <c r="C166" s="216" t="s">
        <v>232</v>
      </c>
      <c r="D166" s="216" t="s">
        <v>147</v>
      </c>
      <c r="E166" s="217" t="s">
        <v>978</v>
      </c>
      <c r="F166" s="218" t="s">
        <v>979</v>
      </c>
      <c r="G166" s="219" t="s">
        <v>175</v>
      </c>
      <c r="H166" s="220">
        <v>2</v>
      </c>
      <c r="I166" s="221"/>
      <c r="J166" s="222">
        <f>ROUND(I166*H166,2)</f>
        <v>0</v>
      </c>
      <c r="K166" s="223"/>
      <c r="L166" s="41"/>
      <c r="M166" s="224" t="s">
        <v>1</v>
      </c>
      <c r="N166" s="225" t="s">
        <v>41</v>
      </c>
      <c r="O166" s="88"/>
      <c r="P166" s="226">
        <f>O166*H166</f>
        <v>0</v>
      </c>
      <c r="Q166" s="226">
        <v>0</v>
      </c>
      <c r="R166" s="226">
        <f>Q166*H166</f>
        <v>0</v>
      </c>
      <c r="S166" s="226">
        <v>0</v>
      </c>
      <c r="T166" s="227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28" t="s">
        <v>228</v>
      </c>
      <c r="AT166" s="228" t="s">
        <v>147</v>
      </c>
      <c r="AU166" s="228" t="s">
        <v>86</v>
      </c>
      <c r="AY166" s="14" t="s">
        <v>145</v>
      </c>
      <c r="BE166" s="229">
        <f>IF(N166="základní",J166,0)</f>
        <v>0</v>
      </c>
      <c r="BF166" s="229">
        <f>IF(N166="snížená",J166,0)</f>
        <v>0</v>
      </c>
      <c r="BG166" s="229">
        <f>IF(N166="zákl. přenesená",J166,0)</f>
        <v>0</v>
      </c>
      <c r="BH166" s="229">
        <f>IF(N166="sníž. přenesená",J166,0)</f>
        <v>0</v>
      </c>
      <c r="BI166" s="229">
        <f>IF(N166="nulová",J166,0)</f>
        <v>0</v>
      </c>
      <c r="BJ166" s="14" t="s">
        <v>84</v>
      </c>
      <c r="BK166" s="229">
        <f>ROUND(I166*H166,2)</f>
        <v>0</v>
      </c>
      <c r="BL166" s="14" t="s">
        <v>228</v>
      </c>
      <c r="BM166" s="228" t="s">
        <v>980</v>
      </c>
    </row>
    <row r="167" spans="1:47" s="2" customFormat="1" ht="12">
      <c r="A167" s="35"/>
      <c r="B167" s="36"/>
      <c r="C167" s="37"/>
      <c r="D167" s="230" t="s">
        <v>153</v>
      </c>
      <c r="E167" s="37"/>
      <c r="F167" s="231" t="s">
        <v>979</v>
      </c>
      <c r="G167" s="37"/>
      <c r="H167" s="37"/>
      <c r="I167" s="232"/>
      <c r="J167" s="37"/>
      <c r="K167" s="37"/>
      <c r="L167" s="41"/>
      <c r="M167" s="233"/>
      <c r="N167" s="234"/>
      <c r="O167" s="88"/>
      <c r="P167" s="88"/>
      <c r="Q167" s="88"/>
      <c r="R167" s="88"/>
      <c r="S167" s="88"/>
      <c r="T167" s="89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T167" s="14" t="s">
        <v>153</v>
      </c>
      <c r="AU167" s="14" t="s">
        <v>86</v>
      </c>
    </row>
    <row r="168" spans="1:47" s="2" customFormat="1" ht="12">
      <c r="A168" s="35"/>
      <c r="B168" s="36"/>
      <c r="C168" s="37"/>
      <c r="D168" s="235" t="s">
        <v>154</v>
      </c>
      <c r="E168" s="37"/>
      <c r="F168" s="236" t="s">
        <v>981</v>
      </c>
      <c r="G168" s="37"/>
      <c r="H168" s="37"/>
      <c r="I168" s="232"/>
      <c r="J168" s="37"/>
      <c r="K168" s="37"/>
      <c r="L168" s="41"/>
      <c r="M168" s="233"/>
      <c r="N168" s="234"/>
      <c r="O168" s="88"/>
      <c r="P168" s="88"/>
      <c r="Q168" s="88"/>
      <c r="R168" s="88"/>
      <c r="S168" s="88"/>
      <c r="T168" s="89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T168" s="14" t="s">
        <v>154</v>
      </c>
      <c r="AU168" s="14" t="s">
        <v>86</v>
      </c>
    </row>
    <row r="169" spans="1:65" s="2" customFormat="1" ht="24.15" customHeight="1">
      <c r="A169" s="35"/>
      <c r="B169" s="36"/>
      <c r="C169" s="216" t="s">
        <v>236</v>
      </c>
      <c r="D169" s="216" t="s">
        <v>147</v>
      </c>
      <c r="E169" s="217" t="s">
        <v>982</v>
      </c>
      <c r="F169" s="218" t="s">
        <v>983</v>
      </c>
      <c r="G169" s="219" t="s">
        <v>175</v>
      </c>
      <c r="H169" s="220">
        <v>3</v>
      </c>
      <c r="I169" s="221"/>
      <c r="J169" s="222">
        <f>ROUND(I169*H169,2)</f>
        <v>0</v>
      </c>
      <c r="K169" s="223"/>
      <c r="L169" s="41"/>
      <c r="M169" s="224" t="s">
        <v>1</v>
      </c>
      <c r="N169" s="225" t="s">
        <v>41</v>
      </c>
      <c r="O169" s="88"/>
      <c r="P169" s="226">
        <f>O169*H169</f>
        <v>0</v>
      </c>
      <c r="Q169" s="226">
        <v>0</v>
      </c>
      <c r="R169" s="226">
        <f>Q169*H169</f>
        <v>0</v>
      </c>
      <c r="S169" s="226">
        <v>0</v>
      </c>
      <c r="T169" s="227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28" t="s">
        <v>228</v>
      </c>
      <c r="AT169" s="228" t="s">
        <v>147</v>
      </c>
      <c r="AU169" s="228" t="s">
        <v>86</v>
      </c>
      <c r="AY169" s="14" t="s">
        <v>145</v>
      </c>
      <c r="BE169" s="229">
        <f>IF(N169="základní",J169,0)</f>
        <v>0</v>
      </c>
      <c r="BF169" s="229">
        <f>IF(N169="snížená",J169,0)</f>
        <v>0</v>
      </c>
      <c r="BG169" s="229">
        <f>IF(N169="zákl. přenesená",J169,0)</f>
        <v>0</v>
      </c>
      <c r="BH169" s="229">
        <f>IF(N169="sníž. přenesená",J169,0)</f>
        <v>0</v>
      </c>
      <c r="BI169" s="229">
        <f>IF(N169="nulová",J169,0)</f>
        <v>0</v>
      </c>
      <c r="BJ169" s="14" t="s">
        <v>84</v>
      </c>
      <c r="BK169" s="229">
        <f>ROUND(I169*H169,2)</f>
        <v>0</v>
      </c>
      <c r="BL169" s="14" t="s">
        <v>228</v>
      </c>
      <c r="BM169" s="228" t="s">
        <v>984</v>
      </c>
    </row>
    <row r="170" spans="1:47" s="2" customFormat="1" ht="12">
      <c r="A170" s="35"/>
      <c r="B170" s="36"/>
      <c r="C170" s="37"/>
      <c r="D170" s="230" t="s">
        <v>153</v>
      </c>
      <c r="E170" s="37"/>
      <c r="F170" s="231" t="s">
        <v>983</v>
      </c>
      <c r="G170" s="37"/>
      <c r="H170" s="37"/>
      <c r="I170" s="232"/>
      <c r="J170" s="37"/>
      <c r="K170" s="37"/>
      <c r="L170" s="41"/>
      <c r="M170" s="233"/>
      <c r="N170" s="234"/>
      <c r="O170" s="88"/>
      <c r="P170" s="88"/>
      <c r="Q170" s="88"/>
      <c r="R170" s="88"/>
      <c r="S170" s="88"/>
      <c r="T170" s="89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T170" s="14" t="s">
        <v>153</v>
      </c>
      <c r="AU170" s="14" t="s">
        <v>86</v>
      </c>
    </row>
    <row r="171" spans="1:47" s="2" customFormat="1" ht="12">
      <c r="A171" s="35"/>
      <c r="B171" s="36"/>
      <c r="C171" s="37"/>
      <c r="D171" s="235" t="s">
        <v>154</v>
      </c>
      <c r="E171" s="37"/>
      <c r="F171" s="236" t="s">
        <v>985</v>
      </c>
      <c r="G171" s="37"/>
      <c r="H171" s="37"/>
      <c r="I171" s="232"/>
      <c r="J171" s="37"/>
      <c r="K171" s="37"/>
      <c r="L171" s="41"/>
      <c r="M171" s="233"/>
      <c r="N171" s="234"/>
      <c r="O171" s="88"/>
      <c r="P171" s="88"/>
      <c r="Q171" s="88"/>
      <c r="R171" s="88"/>
      <c r="S171" s="88"/>
      <c r="T171" s="89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T171" s="14" t="s">
        <v>154</v>
      </c>
      <c r="AU171" s="14" t="s">
        <v>86</v>
      </c>
    </row>
    <row r="172" spans="1:65" s="2" customFormat="1" ht="24.15" customHeight="1">
      <c r="A172" s="35"/>
      <c r="B172" s="36"/>
      <c r="C172" s="216" t="s">
        <v>241</v>
      </c>
      <c r="D172" s="216" t="s">
        <v>147</v>
      </c>
      <c r="E172" s="217" t="s">
        <v>986</v>
      </c>
      <c r="F172" s="218" t="s">
        <v>987</v>
      </c>
      <c r="G172" s="219" t="s">
        <v>175</v>
      </c>
      <c r="H172" s="220">
        <v>20</v>
      </c>
      <c r="I172" s="221"/>
      <c r="J172" s="222">
        <f>ROUND(I172*H172,2)</f>
        <v>0</v>
      </c>
      <c r="K172" s="223"/>
      <c r="L172" s="41"/>
      <c r="M172" s="224" t="s">
        <v>1</v>
      </c>
      <c r="N172" s="225" t="s">
        <v>41</v>
      </c>
      <c r="O172" s="88"/>
      <c r="P172" s="226">
        <f>O172*H172</f>
        <v>0</v>
      </c>
      <c r="Q172" s="226">
        <v>0</v>
      </c>
      <c r="R172" s="226">
        <f>Q172*H172</f>
        <v>0</v>
      </c>
      <c r="S172" s="226">
        <v>0</v>
      </c>
      <c r="T172" s="227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28" t="s">
        <v>228</v>
      </c>
      <c r="AT172" s="228" t="s">
        <v>147</v>
      </c>
      <c r="AU172" s="228" t="s">
        <v>86</v>
      </c>
      <c r="AY172" s="14" t="s">
        <v>145</v>
      </c>
      <c r="BE172" s="229">
        <f>IF(N172="základní",J172,0)</f>
        <v>0</v>
      </c>
      <c r="BF172" s="229">
        <f>IF(N172="snížená",J172,0)</f>
        <v>0</v>
      </c>
      <c r="BG172" s="229">
        <f>IF(N172="zákl. přenesená",J172,0)</f>
        <v>0</v>
      </c>
      <c r="BH172" s="229">
        <f>IF(N172="sníž. přenesená",J172,0)</f>
        <v>0</v>
      </c>
      <c r="BI172" s="229">
        <f>IF(N172="nulová",J172,0)</f>
        <v>0</v>
      </c>
      <c r="BJ172" s="14" t="s">
        <v>84</v>
      </c>
      <c r="BK172" s="229">
        <f>ROUND(I172*H172,2)</f>
        <v>0</v>
      </c>
      <c r="BL172" s="14" t="s">
        <v>228</v>
      </c>
      <c r="BM172" s="228" t="s">
        <v>988</v>
      </c>
    </row>
    <row r="173" spans="1:47" s="2" customFormat="1" ht="12">
      <c r="A173" s="35"/>
      <c r="B173" s="36"/>
      <c r="C173" s="37"/>
      <c r="D173" s="230" t="s">
        <v>153</v>
      </c>
      <c r="E173" s="37"/>
      <c r="F173" s="231" t="s">
        <v>987</v>
      </c>
      <c r="G173" s="37"/>
      <c r="H173" s="37"/>
      <c r="I173" s="232"/>
      <c r="J173" s="37"/>
      <c r="K173" s="37"/>
      <c r="L173" s="41"/>
      <c r="M173" s="233"/>
      <c r="N173" s="234"/>
      <c r="O173" s="88"/>
      <c r="P173" s="88"/>
      <c r="Q173" s="88"/>
      <c r="R173" s="88"/>
      <c r="S173" s="88"/>
      <c r="T173" s="89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T173" s="14" t="s">
        <v>153</v>
      </c>
      <c r="AU173" s="14" t="s">
        <v>86</v>
      </c>
    </row>
    <row r="174" spans="1:47" s="2" customFormat="1" ht="12">
      <c r="A174" s="35"/>
      <c r="B174" s="36"/>
      <c r="C174" s="37"/>
      <c r="D174" s="235" t="s">
        <v>154</v>
      </c>
      <c r="E174" s="37"/>
      <c r="F174" s="236" t="s">
        <v>989</v>
      </c>
      <c r="G174" s="37"/>
      <c r="H174" s="37"/>
      <c r="I174" s="232"/>
      <c r="J174" s="37"/>
      <c r="K174" s="37"/>
      <c r="L174" s="41"/>
      <c r="M174" s="233"/>
      <c r="N174" s="234"/>
      <c r="O174" s="88"/>
      <c r="P174" s="88"/>
      <c r="Q174" s="88"/>
      <c r="R174" s="88"/>
      <c r="S174" s="88"/>
      <c r="T174" s="89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T174" s="14" t="s">
        <v>154</v>
      </c>
      <c r="AU174" s="14" t="s">
        <v>86</v>
      </c>
    </row>
    <row r="175" spans="1:65" s="2" customFormat="1" ht="21.75" customHeight="1">
      <c r="A175" s="35"/>
      <c r="B175" s="36"/>
      <c r="C175" s="216" t="s">
        <v>245</v>
      </c>
      <c r="D175" s="216" t="s">
        <v>147</v>
      </c>
      <c r="E175" s="217" t="s">
        <v>990</v>
      </c>
      <c r="F175" s="218" t="s">
        <v>991</v>
      </c>
      <c r="G175" s="219" t="s">
        <v>175</v>
      </c>
      <c r="H175" s="220">
        <v>15</v>
      </c>
      <c r="I175" s="221"/>
      <c r="J175" s="222">
        <f>ROUND(I175*H175,2)</f>
        <v>0</v>
      </c>
      <c r="K175" s="223"/>
      <c r="L175" s="41"/>
      <c r="M175" s="224" t="s">
        <v>1</v>
      </c>
      <c r="N175" s="225" t="s">
        <v>41</v>
      </c>
      <c r="O175" s="88"/>
      <c r="P175" s="226">
        <f>O175*H175</f>
        <v>0</v>
      </c>
      <c r="Q175" s="226">
        <v>0</v>
      </c>
      <c r="R175" s="226">
        <f>Q175*H175</f>
        <v>0</v>
      </c>
      <c r="S175" s="226">
        <v>0</v>
      </c>
      <c r="T175" s="227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28" t="s">
        <v>228</v>
      </c>
      <c r="AT175" s="228" t="s">
        <v>147</v>
      </c>
      <c r="AU175" s="228" t="s">
        <v>86</v>
      </c>
      <c r="AY175" s="14" t="s">
        <v>145</v>
      </c>
      <c r="BE175" s="229">
        <f>IF(N175="základní",J175,0)</f>
        <v>0</v>
      </c>
      <c r="BF175" s="229">
        <f>IF(N175="snížená",J175,0)</f>
        <v>0</v>
      </c>
      <c r="BG175" s="229">
        <f>IF(N175="zákl. přenesená",J175,0)</f>
        <v>0</v>
      </c>
      <c r="BH175" s="229">
        <f>IF(N175="sníž. přenesená",J175,0)</f>
        <v>0</v>
      </c>
      <c r="BI175" s="229">
        <f>IF(N175="nulová",J175,0)</f>
        <v>0</v>
      </c>
      <c r="BJ175" s="14" t="s">
        <v>84</v>
      </c>
      <c r="BK175" s="229">
        <f>ROUND(I175*H175,2)</f>
        <v>0</v>
      </c>
      <c r="BL175" s="14" t="s">
        <v>228</v>
      </c>
      <c r="BM175" s="228" t="s">
        <v>992</v>
      </c>
    </row>
    <row r="176" spans="1:47" s="2" customFormat="1" ht="12">
      <c r="A176" s="35"/>
      <c r="B176" s="36"/>
      <c r="C176" s="37"/>
      <c r="D176" s="230" t="s">
        <v>153</v>
      </c>
      <c r="E176" s="37"/>
      <c r="F176" s="231" t="s">
        <v>991</v>
      </c>
      <c r="G176" s="37"/>
      <c r="H176" s="37"/>
      <c r="I176" s="232"/>
      <c r="J176" s="37"/>
      <c r="K176" s="37"/>
      <c r="L176" s="41"/>
      <c r="M176" s="233"/>
      <c r="N176" s="234"/>
      <c r="O176" s="88"/>
      <c r="P176" s="88"/>
      <c r="Q176" s="88"/>
      <c r="R176" s="88"/>
      <c r="S176" s="88"/>
      <c r="T176" s="89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T176" s="14" t="s">
        <v>153</v>
      </c>
      <c r="AU176" s="14" t="s">
        <v>86</v>
      </c>
    </row>
    <row r="177" spans="1:47" s="2" customFormat="1" ht="12">
      <c r="A177" s="35"/>
      <c r="B177" s="36"/>
      <c r="C177" s="37"/>
      <c r="D177" s="235" t="s">
        <v>154</v>
      </c>
      <c r="E177" s="37"/>
      <c r="F177" s="236" t="s">
        <v>993</v>
      </c>
      <c r="G177" s="37"/>
      <c r="H177" s="37"/>
      <c r="I177" s="232"/>
      <c r="J177" s="37"/>
      <c r="K177" s="37"/>
      <c r="L177" s="41"/>
      <c r="M177" s="233"/>
      <c r="N177" s="234"/>
      <c r="O177" s="88"/>
      <c r="P177" s="88"/>
      <c r="Q177" s="88"/>
      <c r="R177" s="88"/>
      <c r="S177" s="88"/>
      <c r="T177" s="89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T177" s="14" t="s">
        <v>154</v>
      </c>
      <c r="AU177" s="14" t="s">
        <v>86</v>
      </c>
    </row>
    <row r="178" spans="1:65" s="2" customFormat="1" ht="24.15" customHeight="1">
      <c r="A178" s="35"/>
      <c r="B178" s="36"/>
      <c r="C178" s="216" t="s">
        <v>7</v>
      </c>
      <c r="D178" s="216" t="s">
        <v>147</v>
      </c>
      <c r="E178" s="217" t="s">
        <v>994</v>
      </c>
      <c r="F178" s="218" t="s">
        <v>995</v>
      </c>
      <c r="G178" s="219" t="s">
        <v>175</v>
      </c>
      <c r="H178" s="220">
        <v>2</v>
      </c>
      <c r="I178" s="221"/>
      <c r="J178" s="222">
        <f>ROUND(I178*H178,2)</f>
        <v>0</v>
      </c>
      <c r="K178" s="223"/>
      <c r="L178" s="41"/>
      <c r="M178" s="224" t="s">
        <v>1</v>
      </c>
      <c r="N178" s="225" t="s">
        <v>41</v>
      </c>
      <c r="O178" s="88"/>
      <c r="P178" s="226">
        <f>O178*H178</f>
        <v>0</v>
      </c>
      <c r="Q178" s="226">
        <v>0</v>
      </c>
      <c r="R178" s="226">
        <f>Q178*H178</f>
        <v>0</v>
      </c>
      <c r="S178" s="226">
        <v>0</v>
      </c>
      <c r="T178" s="227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28" t="s">
        <v>228</v>
      </c>
      <c r="AT178" s="228" t="s">
        <v>147</v>
      </c>
      <c r="AU178" s="228" t="s">
        <v>86</v>
      </c>
      <c r="AY178" s="14" t="s">
        <v>145</v>
      </c>
      <c r="BE178" s="229">
        <f>IF(N178="základní",J178,0)</f>
        <v>0</v>
      </c>
      <c r="BF178" s="229">
        <f>IF(N178="snížená",J178,0)</f>
        <v>0</v>
      </c>
      <c r="BG178" s="229">
        <f>IF(N178="zákl. přenesená",J178,0)</f>
        <v>0</v>
      </c>
      <c r="BH178" s="229">
        <f>IF(N178="sníž. přenesená",J178,0)</f>
        <v>0</v>
      </c>
      <c r="BI178" s="229">
        <f>IF(N178="nulová",J178,0)</f>
        <v>0</v>
      </c>
      <c r="BJ178" s="14" t="s">
        <v>84</v>
      </c>
      <c r="BK178" s="229">
        <f>ROUND(I178*H178,2)</f>
        <v>0</v>
      </c>
      <c r="BL178" s="14" t="s">
        <v>228</v>
      </c>
      <c r="BM178" s="228" t="s">
        <v>996</v>
      </c>
    </row>
    <row r="179" spans="1:47" s="2" customFormat="1" ht="12">
      <c r="A179" s="35"/>
      <c r="B179" s="36"/>
      <c r="C179" s="37"/>
      <c r="D179" s="230" t="s">
        <v>153</v>
      </c>
      <c r="E179" s="37"/>
      <c r="F179" s="231" t="s">
        <v>995</v>
      </c>
      <c r="G179" s="37"/>
      <c r="H179" s="37"/>
      <c r="I179" s="232"/>
      <c r="J179" s="37"/>
      <c r="K179" s="37"/>
      <c r="L179" s="41"/>
      <c r="M179" s="233"/>
      <c r="N179" s="234"/>
      <c r="O179" s="88"/>
      <c r="P179" s="88"/>
      <c r="Q179" s="88"/>
      <c r="R179" s="88"/>
      <c r="S179" s="88"/>
      <c r="T179" s="89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T179" s="14" t="s">
        <v>153</v>
      </c>
      <c r="AU179" s="14" t="s">
        <v>86</v>
      </c>
    </row>
    <row r="180" spans="1:47" s="2" customFormat="1" ht="12">
      <c r="A180" s="35"/>
      <c r="B180" s="36"/>
      <c r="C180" s="37"/>
      <c r="D180" s="235" t="s">
        <v>154</v>
      </c>
      <c r="E180" s="37"/>
      <c r="F180" s="236" t="s">
        <v>997</v>
      </c>
      <c r="G180" s="37"/>
      <c r="H180" s="37"/>
      <c r="I180" s="232"/>
      <c r="J180" s="37"/>
      <c r="K180" s="37"/>
      <c r="L180" s="41"/>
      <c r="M180" s="233"/>
      <c r="N180" s="234"/>
      <c r="O180" s="88"/>
      <c r="P180" s="88"/>
      <c r="Q180" s="88"/>
      <c r="R180" s="88"/>
      <c r="S180" s="88"/>
      <c r="T180" s="89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T180" s="14" t="s">
        <v>154</v>
      </c>
      <c r="AU180" s="14" t="s">
        <v>86</v>
      </c>
    </row>
    <row r="181" spans="1:65" s="2" customFormat="1" ht="24.15" customHeight="1">
      <c r="A181" s="35"/>
      <c r="B181" s="36"/>
      <c r="C181" s="237" t="s">
        <v>254</v>
      </c>
      <c r="D181" s="237" t="s">
        <v>353</v>
      </c>
      <c r="E181" s="238" t="s">
        <v>998</v>
      </c>
      <c r="F181" s="239" t="s">
        <v>999</v>
      </c>
      <c r="G181" s="240" t="s">
        <v>175</v>
      </c>
      <c r="H181" s="241">
        <v>2</v>
      </c>
      <c r="I181" s="242"/>
      <c r="J181" s="243">
        <f>ROUND(I181*H181,2)</f>
        <v>0</v>
      </c>
      <c r="K181" s="244"/>
      <c r="L181" s="245"/>
      <c r="M181" s="246" t="s">
        <v>1</v>
      </c>
      <c r="N181" s="247" t="s">
        <v>41</v>
      </c>
      <c r="O181" s="88"/>
      <c r="P181" s="226">
        <f>O181*H181</f>
        <v>0</v>
      </c>
      <c r="Q181" s="226">
        <v>0.00152</v>
      </c>
      <c r="R181" s="226">
        <f>Q181*H181</f>
        <v>0.00304</v>
      </c>
      <c r="S181" s="226">
        <v>0</v>
      </c>
      <c r="T181" s="227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28" t="s">
        <v>307</v>
      </c>
      <c r="AT181" s="228" t="s">
        <v>353</v>
      </c>
      <c r="AU181" s="228" t="s">
        <v>86</v>
      </c>
      <c r="AY181" s="14" t="s">
        <v>145</v>
      </c>
      <c r="BE181" s="229">
        <f>IF(N181="základní",J181,0)</f>
        <v>0</v>
      </c>
      <c r="BF181" s="229">
        <f>IF(N181="snížená",J181,0)</f>
        <v>0</v>
      </c>
      <c r="BG181" s="229">
        <f>IF(N181="zákl. přenesená",J181,0)</f>
        <v>0</v>
      </c>
      <c r="BH181" s="229">
        <f>IF(N181="sníž. přenesená",J181,0)</f>
        <v>0</v>
      </c>
      <c r="BI181" s="229">
        <f>IF(N181="nulová",J181,0)</f>
        <v>0</v>
      </c>
      <c r="BJ181" s="14" t="s">
        <v>84</v>
      </c>
      <c r="BK181" s="229">
        <f>ROUND(I181*H181,2)</f>
        <v>0</v>
      </c>
      <c r="BL181" s="14" t="s">
        <v>228</v>
      </c>
      <c r="BM181" s="228" t="s">
        <v>1000</v>
      </c>
    </row>
    <row r="182" spans="1:47" s="2" customFormat="1" ht="12">
      <c r="A182" s="35"/>
      <c r="B182" s="36"/>
      <c r="C182" s="37"/>
      <c r="D182" s="230" t="s">
        <v>153</v>
      </c>
      <c r="E182" s="37"/>
      <c r="F182" s="231" t="s">
        <v>999</v>
      </c>
      <c r="G182" s="37"/>
      <c r="H182" s="37"/>
      <c r="I182" s="232"/>
      <c r="J182" s="37"/>
      <c r="K182" s="37"/>
      <c r="L182" s="41"/>
      <c r="M182" s="233"/>
      <c r="N182" s="234"/>
      <c r="O182" s="88"/>
      <c r="P182" s="88"/>
      <c r="Q182" s="88"/>
      <c r="R182" s="88"/>
      <c r="S182" s="88"/>
      <c r="T182" s="89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T182" s="14" t="s">
        <v>153</v>
      </c>
      <c r="AU182" s="14" t="s">
        <v>86</v>
      </c>
    </row>
    <row r="183" spans="1:65" s="2" customFormat="1" ht="16.5" customHeight="1">
      <c r="A183" s="35"/>
      <c r="B183" s="36"/>
      <c r="C183" s="237" t="s">
        <v>259</v>
      </c>
      <c r="D183" s="237" t="s">
        <v>353</v>
      </c>
      <c r="E183" s="238" t="s">
        <v>1001</v>
      </c>
      <c r="F183" s="239" t="s">
        <v>1002</v>
      </c>
      <c r="G183" s="240" t="s">
        <v>175</v>
      </c>
      <c r="H183" s="241">
        <v>2</v>
      </c>
      <c r="I183" s="242"/>
      <c r="J183" s="243">
        <f>ROUND(I183*H183,2)</f>
        <v>0</v>
      </c>
      <c r="K183" s="244"/>
      <c r="L183" s="245"/>
      <c r="M183" s="246" t="s">
        <v>1</v>
      </c>
      <c r="N183" s="247" t="s">
        <v>41</v>
      </c>
      <c r="O183" s="88"/>
      <c r="P183" s="226">
        <f>O183*H183</f>
        <v>0</v>
      </c>
      <c r="Q183" s="226">
        <v>5E-05</v>
      </c>
      <c r="R183" s="226">
        <f>Q183*H183</f>
        <v>0.0001</v>
      </c>
      <c r="S183" s="226">
        <v>0</v>
      </c>
      <c r="T183" s="227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28" t="s">
        <v>307</v>
      </c>
      <c r="AT183" s="228" t="s">
        <v>353</v>
      </c>
      <c r="AU183" s="228" t="s">
        <v>86</v>
      </c>
      <c r="AY183" s="14" t="s">
        <v>145</v>
      </c>
      <c r="BE183" s="229">
        <f>IF(N183="základní",J183,0)</f>
        <v>0</v>
      </c>
      <c r="BF183" s="229">
        <f>IF(N183="snížená",J183,0)</f>
        <v>0</v>
      </c>
      <c r="BG183" s="229">
        <f>IF(N183="zákl. přenesená",J183,0)</f>
        <v>0</v>
      </c>
      <c r="BH183" s="229">
        <f>IF(N183="sníž. přenesená",J183,0)</f>
        <v>0</v>
      </c>
      <c r="BI183" s="229">
        <f>IF(N183="nulová",J183,0)</f>
        <v>0</v>
      </c>
      <c r="BJ183" s="14" t="s">
        <v>84</v>
      </c>
      <c r="BK183" s="229">
        <f>ROUND(I183*H183,2)</f>
        <v>0</v>
      </c>
      <c r="BL183" s="14" t="s">
        <v>228</v>
      </c>
      <c r="BM183" s="228" t="s">
        <v>1003</v>
      </c>
    </row>
    <row r="184" spans="1:47" s="2" customFormat="1" ht="12">
      <c r="A184" s="35"/>
      <c r="B184" s="36"/>
      <c r="C184" s="37"/>
      <c r="D184" s="230" t="s">
        <v>153</v>
      </c>
      <c r="E184" s="37"/>
      <c r="F184" s="231" t="s">
        <v>1002</v>
      </c>
      <c r="G184" s="37"/>
      <c r="H184" s="37"/>
      <c r="I184" s="232"/>
      <c r="J184" s="37"/>
      <c r="K184" s="37"/>
      <c r="L184" s="41"/>
      <c r="M184" s="233"/>
      <c r="N184" s="234"/>
      <c r="O184" s="88"/>
      <c r="P184" s="88"/>
      <c r="Q184" s="88"/>
      <c r="R184" s="88"/>
      <c r="S184" s="88"/>
      <c r="T184" s="89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T184" s="14" t="s">
        <v>153</v>
      </c>
      <c r="AU184" s="14" t="s">
        <v>86</v>
      </c>
    </row>
    <row r="185" spans="1:65" s="2" customFormat="1" ht="24.15" customHeight="1">
      <c r="A185" s="35"/>
      <c r="B185" s="36"/>
      <c r="C185" s="216" t="s">
        <v>265</v>
      </c>
      <c r="D185" s="216" t="s">
        <v>147</v>
      </c>
      <c r="E185" s="217" t="s">
        <v>1004</v>
      </c>
      <c r="F185" s="218" t="s">
        <v>1005</v>
      </c>
      <c r="G185" s="219" t="s">
        <v>175</v>
      </c>
      <c r="H185" s="220">
        <v>2</v>
      </c>
      <c r="I185" s="221"/>
      <c r="J185" s="222">
        <f>ROUND(I185*H185,2)</f>
        <v>0</v>
      </c>
      <c r="K185" s="223"/>
      <c r="L185" s="41"/>
      <c r="M185" s="224" t="s">
        <v>1</v>
      </c>
      <c r="N185" s="225" t="s">
        <v>41</v>
      </c>
      <c r="O185" s="88"/>
      <c r="P185" s="226">
        <f>O185*H185</f>
        <v>0</v>
      </c>
      <c r="Q185" s="226">
        <v>0</v>
      </c>
      <c r="R185" s="226">
        <f>Q185*H185</f>
        <v>0</v>
      </c>
      <c r="S185" s="226">
        <v>0</v>
      </c>
      <c r="T185" s="227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28" t="s">
        <v>228</v>
      </c>
      <c r="AT185" s="228" t="s">
        <v>147</v>
      </c>
      <c r="AU185" s="228" t="s">
        <v>86</v>
      </c>
      <c r="AY185" s="14" t="s">
        <v>145</v>
      </c>
      <c r="BE185" s="229">
        <f>IF(N185="základní",J185,0)</f>
        <v>0</v>
      </c>
      <c r="BF185" s="229">
        <f>IF(N185="snížená",J185,0)</f>
        <v>0</v>
      </c>
      <c r="BG185" s="229">
        <f>IF(N185="zákl. přenesená",J185,0)</f>
        <v>0</v>
      </c>
      <c r="BH185" s="229">
        <f>IF(N185="sníž. přenesená",J185,0)</f>
        <v>0</v>
      </c>
      <c r="BI185" s="229">
        <f>IF(N185="nulová",J185,0)</f>
        <v>0</v>
      </c>
      <c r="BJ185" s="14" t="s">
        <v>84</v>
      </c>
      <c r="BK185" s="229">
        <f>ROUND(I185*H185,2)</f>
        <v>0</v>
      </c>
      <c r="BL185" s="14" t="s">
        <v>228</v>
      </c>
      <c r="BM185" s="228" t="s">
        <v>1006</v>
      </c>
    </row>
    <row r="186" spans="1:47" s="2" customFormat="1" ht="12">
      <c r="A186" s="35"/>
      <c r="B186" s="36"/>
      <c r="C186" s="37"/>
      <c r="D186" s="230" t="s">
        <v>153</v>
      </c>
      <c r="E186" s="37"/>
      <c r="F186" s="231" t="s">
        <v>1005</v>
      </c>
      <c r="G186" s="37"/>
      <c r="H186" s="37"/>
      <c r="I186" s="232"/>
      <c r="J186" s="37"/>
      <c r="K186" s="37"/>
      <c r="L186" s="41"/>
      <c r="M186" s="233"/>
      <c r="N186" s="234"/>
      <c r="O186" s="88"/>
      <c r="P186" s="88"/>
      <c r="Q186" s="88"/>
      <c r="R186" s="88"/>
      <c r="S186" s="88"/>
      <c r="T186" s="89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T186" s="14" t="s">
        <v>153</v>
      </c>
      <c r="AU186" s="14" t="s">
        <v>86</v>
      </c>
    </row>
    <row r="187" spans="1:47" s="2" customFormat="1" ht="12">
      <c r="A187" s="35"/>
      <c r="B187" s="36"/>
      <c r="C187" s="37"/>
      <c r="D187" s="235" t="s">
        <v>154</v>
      </c>
      <c r="E187" s="37"/>
      <c r="F187" s="236" t="s">
        <v>1007</v>
      </c>
      <c r="G187" s="37"/>
      <c r="H187" s="37"/>
      <c r="I187" s="232"/>
      <c r="J187" s="37"/>
      <c r="K187" s="37"/>
      <c r="L187" s="41"/>
      <c r="M187" s="233"/>
      <c r="N187" s="234"/>
      <c r="O187" s="88"/>
      <c r="P187" s="88"/>
      <c r="Q187" s="88"/>
      <c r="R187" s="88"/>
      <c r="S187" s="88"/>
      <c r="T187" s="89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T187" s="14" t="s">
        <v>154</v>
      </c>
      <c r="AU187" s="14" t="s">
        <v>86</v>
      </c>
    </row>
    <row r="188" spans="1:65" s="2" customFormat="1" ht="24.15" customHeight="1">
      <c r="A188" s="35"/>
      <c r="B188" s="36"/>
      <c r="C188" s="237" t="s">
        <v>270</v>
      </c>
      <c r="D188" s="237" t="s">
        <v>353</v>
      </c>
      <c r="E188" s="238" t="s">
        <v>1008</v>
      </c>
      <c r="F188" s="239" t="s">
        <v>1009</v>
      </c>
      <c r="G188" s="240" t="s">
        <v>175</v>
      </c>
      <c r="H188" s="241">
        <v>2</v>
      </c>
      <c r="I188" s="242"/>
      <c r="J188" s="243">
        <f>ROUND(I188*H188,2)</f>
        <v>0</v>
      </c>
      <c r="K188" s="244"/>
      <c r="L188" s="245"/>
      <c r="M188" s="246" t="s">
        <v>1</v>
      </c>
      <c r="N188" s="247" t="s">
        <v>41</v>
      </c>
      <c r="O188" s="88"/>
      <c r="P188" s="226">
        <f>O188*H188</f>
        <v>0</v>
      </c>
      <c r="Q188" s="226">
        <v>0.0004</v>
      </c>
      <c r="R188" s="226">
        <f>Q188*H188</f>
        <v>0.0008</v>
      </c>
      <c r="S188" s="226">
        <v>0</v>
      </c>
      <c r="T188" s="227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28" t="s">
        <v>307</v>
      </c>
      <c r="AT188" s="228" t="s">
        <v>353</v>
      </c>
      <c r="AU188" s="228" t="s">
        <v>86</v>
      </c>
      <c r="AY188" s="14" t="s">
        <v>145</v>
      </c>
      <c r="BE188" s="229">
        <f>IF(N188="základní",J188,0)</f>
        <v>0</v>
      </c>
      <c r="BF188" s="229">
        <f>IF(N188="snížená",J188,0)</f>
        <v>0</v>
      </c>
      <c r="BG188" s="229">
        <f>IF(N188="zákl. přenesená",J188,0)</f>
        <v>0</v>
      </c>
      <c r="BH188" s="229">
        <f>IF(N188="sníž. přenesená",J188,0)</f>
        <v>0</v>
      </c>
      <c r="BI188" s="229">
        <f>IF(N188="nulová",J188,0)</f>
        <v>0</v>
      </c>
      <c r="BJ188" s="14" t="s">
        <v>84</v>
      </c>
      <c r="BK188" s="229">
        <f>ROUND(I188*H188,2)</f>
        <v>0</v>
      </c>
      <c r="BL188" s="14" t="s">
        <v>228</v>
      </c>
      <c r="BM188" s="228" t="s">
        <v>1010</v>
      </c>
    </row>
    <row r="189" spans="1:47" s="2" customFormat="1" ht="12">
      <c r="A189" s="35"/>
      <c r="B189" s="36"/>
      <c r="C189" s="37"/>
      <c r="D189" s="230" t="s">
        <v>153</v>
      </c>
      <c r="E189" s="37"/>
      <c r="F189" s="231" t="s">
        <v>1009</v>
      </c>
      <c r="G189" s="37"/>
      <c r="H189" s="37"/>
      <c r="I189" s="232"/>
      <c r="J189" s="37"/>
      <c r="K189" s="37"/>
      <c r="L189" s="41"/>
      <c r="M189" s="233"/>
      <c r="N189" s="234"/>
      <c r="O189" s="88"/>
      <c r="P189" s="88"/>
      <c r="Q189" s="88"/>
      <c r="R189" s="88"/>
      <c r="S189" s="88"/>
      <c r="T189" s="89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T189" s="14" t="s">
        <v>153</v>
      </c>
      <c r="AU189" s="14" t="s">
        <v>86</v>
      </c>
    </row>
    <row r="190" spans="1:65" s="2" customFormat="1" ht="24.15" customHeight="1">
      <c r="A190" s="35"/>
      <c r="B190" s="36"/>
      <c r="C190" s="216" t="s">
        <v>275</v>
      </c>
      <c r="D190" s="216" t="s">
        <v>147</v>
      </c>
      <c r="E190" s="217" t="s">
        <v>1011</v>
      </c>
      <c r="F190" s="218" t="s">
        <v>1012</v>
      </c>
      <c r="G190" s="219" t="s">
        <v>175</v>
      </c>
      <c r="H190" s="220">
        <v>2</v>
      </c>
      <c r="I190" s="221"/>
      <c r="J190" s="222">
        <f>ROUND(I190*H190,2)</f>
        <v>0</v>
      </c>
      <c r="K190" s="223"/>
      <c r="L190" s="41"/>
      <c r="M190" s="224" t="s">
        <v>1</v>
      </c>
      <c r="N190" s="225" t="s">
        <v>41</v>
      </c>
      <c r="O190" s="88"/>
      <c r="P190" s="226">
        <f>O190*H190</f>
        <v>0</v>
      </c>
      <c r="Q190" s="226">
        <v>0</v>
      </c>
      <c r="R190" s="226">
        <f>Q190*H190</f>
        <v>0</v>
      </c>
      <c r="S190" s="226">
        <v>0</v>
      </c>
      <c r="T190" s="227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28" t="s">
        <v>228</v>
      </c>
      <c r="AT190" s="228" t="s">
        <v>147</v>
      </c>
      <c r="AU190" s="228" t="s">
        <v>86</v>
      </c>
      <c r="AY190" s="14" t="s">
        <v>145</v>
      </c>
      <c r="BE190" s="229">
        <f>IF(N190="základní",J190,0)</f>
        <v>0</v>
      </c>
      <c r="BF190" s="229">
        <f>IF(N190="snížená",J190,0)</f>
        <v>0</v>
      </c>
      <c r="BG190" s="229">
        <f>IF(N190="zákl. přenesená",J190,0)</f>
        <v>0</v>
      </c>
      <c r="BH190" s="229">
        <f>IF(N190="sníž. přenesená",J190,0)</f>
        <v>0</v>
      </c>
      <c r="BI190" s="229">
        <f>IF(N190="nulová",J190,0)</f>
        <v>0</v>
      </c>
      <c r="BJ190" s="14" t="s">
        <v>84</v>
      </c>
      <c r="BK190" s="229">
        <f>ROUND(I190*H190,2)</f>
        <v>0</v>
      </c>
      <c r="BL190" s="14" t="s">
        <v>228</v>
      </c>
      <c r="BM190" s="228" t="s">
        <v>1013</v>
      </c>
    </row>
    <row r="191" spans="1:47" s="2" customFormat="1" ht="12">
      <c r="A191" s="35"/>
      <c r="B191" s="36"/>
      <c r="C191" s="37"/>
      <c r="D191" s="230" t="s">
        <v>153</v>
      </c>
      <c r="E191" s="37"/>
      <c r="F191" s="231" t="s">
        <v>1012</v>
      </c>
      <c r="G191" s="37"/>
      <c r="H191" s="37"/>
      <c r="I191" s="232"/>
      <c r="J191" s="37"/>
      <c r="K191" s="37"/>
      <c r="L191" s="41"/>
      <c r="M191" s="233"/>
      <c r="N191" s="234"/>
      <c r="O191" s="88"/>
      <c r="P191" s="88"/>
      <c r="Q191" s="88"/>
      <c r="R191" s="88"/>
      <c r="S191" s="88"/>
      <c r="T191" s="89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T191" s="14" t="s">
        <v>153</v>
      </c>
      <c r="AU191" s="14" t="s">
        <v>86</v>
      </c>
    </row>
    <row r="192" spans="1:47" s="2" customFormat="1" ht="12">
      <c r="A192" s="35"/>
      <c r="B192" s="36"/>
      <c r="C192" s="37"/>
      <c r="D192" s="235" t="s">
        <v>154</v>
      </c>
      <c r="E192" s="37"/>
      <c r="F192" s="236" t="s">
        <v>1014</v>
      </c>
      <c r="G192" s="37"/>
      <c r="H192" s="37"/>
      <c r="I192" s="232"/>
      <c r="J192" s="37"/>
      <c r="K192" s="37"/>
      <c r="L192" s="41"/>
      <c r="M192" s="233"/>
      <c r="N192" s="234"/>
      <c r="O192" s="88"/>
      <c r="P192" s="88"/>
      <c r="Q192" s="88"/>
      <c r="R192" s="88"/>
      <c r="S192" s="88"/>
      <c r="T192" s="89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T192" s="14" t="s">
        <v>154</v>
      </c>
      <c r="AU192" s="14" t="s">
        <v>86</v>
      </c>
    </row>
    <row r="193" spans="1:65" s="2" customFormat="1" ht="24.15" customHeight="1">
      <c r="A193" s="35"/>
      <c r="B193" s="36"/>
      <c r="C193" s="216" t="s">
        <v>280</v>
      </c>
      <c r="D193" s="216" t="s">
        <v>147</v>
      </c>
      <c r="E193" s="217" t="s">
        <v>1015</v>
      </c>
      <c r="F193" s="218" t="s">
        <v>1016</v>
      </c>
      <c r="G193" s="219" t="s">
        <v>262</v>
      </c>
      <c r="H193" s="220">
        <v>10</v>
      </c>
      <c r="I193" s="221"/>
      <c r="J193" s="222">
        <f>ROUND(I193*H193,2)</f>
        <v>0</v>
      </c>
      <c r="K193" s="223"/>
      <c r="L193" s="41"/>
      <c r="M193" s="224" t="s">
        <v>1</v>
      </c>
      <c r="N193" s="225" t="s">
        <v>41</v>
      </c>
      <c r="O193" s="88"/>
      <c r="P193" s="226">
        <f>O193*H193</f>
        <v>0</v>
      </c>
      <c r="Q193" s="226">
        <v>0</v>
      </c>
      <c r="R193" s="226">
        <f>Q193*H193</f>
        <v>0</v>
      </c>
      <c r="S193" s="226">
        <v>0</v>
      </c>
      <c r="T193" s="227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28" t="s">
        <v>228</v>
      </c>
      <c r="AT193" s="228" t="s">
        <v>147</v>
      </c>
      <c r="AU193" s="228" t="s">
        <v>86</v>
      </c>
      <c r="AY193" s="14" t="s">
        <v>145</v>
      </c>
      <c r="BE193" s="229">
        <f>IF(N193="základní",J193,0)</f>
        <v>0</v>
      </c>
      <c r="BF193" s="229">
        <f>IF(N193="snížená",J193,0)</f>
        <v>0</v>
      </c>
      <c r="BG193" s="229">
        <f>IF(N193="zákl. přenesená",J193,0)</f>
        <v>0</v>
      </c>
      <c r="BH193" s="229">
        <f>IF(N193="sníž. přenesená",J193,0)</f>
        <v>0</v>
      </c>
      <c r="BI193" s="229">
        <f>IF(N193="nulová",J193,0)</f>
        <v>0</v>
      </c>
      <c r="BJ193" s="14" t="s">
        <v>84</v>
      </c>
      <c r="BK193" s="229">
        <f>ROUND(I193*H193,2)</f>
        <v>0</v>
      </c>
      <c r="BL193" s="14" t="s">
        <v>228</v>
      </c>
      <c r="BM193" s="228" t="s">
        <v>1017</v>
      </c>
    </row>
    <row r="194" spans="1:47" s="2" customFormat="1" ht="12">
      <c r="A194" s="35"/>
      <c r="B194" s="36"/>
      <c r="C194" s="37"/>
      <c r="D194" s="230" t="s">
        <v>153</v>
      </c>
      <c r="E194" s="37"/>
      <c r="F194" s="231" t="s">
        <v>1016</v>
      </c>
      <c r="G194" s="37"/>
      <c r="H194" s="37"/>
      <c r="I194" s="232"/>
      <c r="J194" s="37"/>
      <c r="K194" s="37"/>
      <c r="L194" s="41"/>
      <c r="M194" s="233"/>
      <c r="N194" s="234"/>
      <c r="O194" s="88"/>
      <c r="P194" s="88"/>
      <c r="Q194" s="88"/>
      <c r="R194" s="88"/>
      <c r="S194" s="88"/>
      <c r="T194" s="89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T194" s="14" t="s">
        <v>153</v>
      </c>
      <c r="AU194" s="14" t="s">
        <v>86</v>
      </c>
    </row>
    <row r="195" spans="1:47" s="2" customFormat="1" ht="12">
      <c r="A195" s="35"/>
      <c r="B195" s="36"/>
      <c r="C195" s="37"/>
      <c r="D195" s="235" t="s">
        <v>154</v>
      </c>
      <c r="E195" s="37"/>
      <c r="F195" s="236" t="s">
        <v>1018</v>
      </c>
      <c r="G195" s="37"/>
      <c r="H195" s="37"/>
      <c r="I195" s="232"/>
      <c r="J195" s="37"/>
      <c r="K195" s="37"/>
      <c r="L195" s="41"/>
      <c r="M195" s="233"/>
      <c r="N195" s="234"/>
      <c r="O195" s="88"/>
      <c r="P195" s="88"/>
      <c r="Q195" s="88"/>
      <c r="R195" s="88"/>
      <c r="S195" s="88"/>
      <c r="T195" s="89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T195" s="14" t="s">
        <v>154</v>
      </c>
      <c r="AU195" s="14" t="s">
        <v>86</v>
      </c>
    </row>
    <row r="196" spans="1:65" s="2" customFormat="1" ht="16.5" customHeight="1">
      <c r="A196" s="35"/>
      <c r="B196" s="36"/>
      <c r="C196" s="237" t="s">
        <v>287</v>
      </c>
      <c r="D196" s="237" t="s">
        <v>353</v>
      </c>
      <c r="E196" s="238" t="s">
        <v>1019</v>
      </c>
      <c r="F196" s="239" t="s">
        <v>1020</v>
      </c>
      <c r="G196" s="240" t="s">
        <v>603</v>
      </c>
      <c r="H196" s="241">
        <v>10</v>
      </c>
      <c r="I196" s="242"/>
      <c r="J196" s="243">
        <f>ROUND(I196*H196,2)</f>
        <v>0</v>
      </c>
      <c r="K196" s="244"/>
      <c r="L196" s="245"/>
      <c r="M196" s="246" t="s">
        <v>1</v>
      </c>
      <c r="N196" s="247" t="s">
        <v>41</v>
      </c>
      <c r="O196" s="88"/>
      <c r="P196" s="226">
        <f>O196*H196</f>
        <v>0</v>
      </c>
      <c r="Q196" s="226">
        <v>0.001</v>
      </c>
      <c r="R196" s="226">
        <f>Q196*H196</f>
        <v>0.01</v>
      </c>
      <c r="S196" s="226">
        <v>0</v>
      </c>
      <c r="T196" s="227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28" t="s">
        <v>307</v>
      </c>
      <c r="AT196" s="228" t="s">
        <v>353</v>
      </c>
      <c r="AU196" s="228" t="s">
        <v>86</v>
      </c>
      <c r="AY196" s="14" t="s">
        <v>145</v>
      </c>
      <c r="BE196" s="229">
        <f>IF(N196="základní",J196,0)</f>
        <v>0</v>
      </c>
      <c r="BF196" s="229">
        <f>IF(N196="snížená",J196,0)</f>
        <v>0</v>
      </c>
      <c r="BG196" s="229">
        <f>IF(N196="zákl. přenesená",J196,0)</f>
        <v>0</v>
      </c>
      <c r="BH196" s="229">
        <f>IF(N196="sníž. přenesená",J196,0)</f>
        <v>0</v>
      </c>
      <c r="BI196" s="229">
        <f>IF(N196="nulová",J196,0)</f>
        <v>0</v>
      </c>
      <c r="BJ196" s="14" t="s">
        <v>84</v>
      </c>
      <c r="BK196" s="229">
        <f>ROUND(I196*H196,2)</f>
        <v>0</v>
      </c>
      <c r="BL196" s="14" t="s">
        <v>228</v>
      </c>
      <c r="BM196" s="228" t="s">
        <v>1021</v>
      </c>
    </row>
    <row r="197" spans="1:47" s="2" customFormat="1" ht="12">
      <c r="A197" s="35"/>
      <c r="B197" s="36"/>
      <c r="C197" s="37"/>
      <c r="D197" s="230" t="s">
        <v>153</v>
      </c>
      <c r="E197" s="37"/>
      <c r="F197" s="231" t="s">
        <v>1020</v>
      </c>
      <c r="G197" s="37"/>
      <c r="H197" s="37"/>
      <c r="I197" s="232"/>
      <c r="J197" s="37"/>
      <c r="K197" s="37"/>
      <c r="L197" s="41"/>
      <c r="M197" s="233"/>
      <c r="N197" s="234"/>
      <c r="O197" s="88"/>
      <c r="P197" s="88"/>
      <c r="Q197" s="88"/>
      <c r="R197" s="88"/>
      <c r="S197" s="88"/>
      <c r="T197" s="89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T197" s="14" t="s">
        <v>153</v>
      </c>
      <c r="AU197" s="14" t="s">
        <v>86</v>
      </c>
    </row>
    <row r="198" spans="1:65" s="2" customFormat="1" ht="33" customHeight="1">
      <c r="A198" s="35"/>
      <c r="B198" s="36"/>
      <c r="C198" s="237" t="s">
        <v>292</v>
      </c>
      <c r="D198" s="237" t="s">
        <v>353</v>
      </c>
      <c r="E198" s="238" t="s">
        <v>1022</v>
      </c>
      <c r="F198" s="239" t="s">
        <v>1023</v>
      </c>
      <c r="G198" s="240" t="s">
        <v>175</v>
      </c>
      <c r="H198" s="241">
        <v>10</v>
      </c>
      <c r="I198" s="242"/>
      <c r="J198" s="243">
        <f>ROUND(I198*H198,2)</f>
        <v>0</v>
      </c>
      <c r="K198" s="244"/>
      <c r="L198" s="245"/>
      <c r="M198" s="246" t="s">
        <v>1</v>
      </c>
      <c r="N198" s="247" t="s">
        <v>41</v>
      </c>
      <c r="O198" s="88"/>
      <c r="P198" s="226">
        <f>O198*H198</f>
        <v>0</v>
      </c>
      <c r="Q198" s="226">
        <v>0.001</v>
      </c>
      <c r="R198" s="226">
        <f>Q198*H198</f>
        <v>0.01</v>
      </c>
      <c r="S198" s="226">
        <v>0</v>
      </c>
      <c r="T198" s="227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28" t="s">
        <v>307</v>
      </c>
      <c r="AT198" s="228" t="s">
        <v>353</v>
      </c>
      <c r="AU198" s="228" t="s">
        <v>86</v>
      </c>
      <c r="AY198" s="14" t="s">
        <v>145</v>
      </c>
      <c r="BE198" s="229">
        <f>IF(N198="základní",J198,0)</f>
        <v>0</v>
      </c>
      <c r="BF198" s="229">
        <f>IF(N198="snížená",J198,0)</f>
        <v>0</v>
      </c>
      <c r="BG198" s="229">
        <f>IF(N198="zákl. přenesená",J198,0)</f>
        <v>0</v>
      </c>
      <c r="BH198" s="229">
        <f>IF(N198="sníž. přenesená",J198,0)</f>
        <v>0</v>
      </c>
      <c r="BI198" s="229">
        <f>IF(N198="nulová",J198,0)</f>
        <v>0</v>
      </c>
      <c r="BJ198" s="14" t="s">
        <v>84</v>
      </c>
      <c r="BK198" s="229">
        <f>ROUND(I198*H198,2)</f>
        <v>0</v>
      </c>
      <c r="BL198" s="14" t="s">
        <v>228</v>
      </c>
      <c r="BM198" s="228" t="s">
        <v>1024</v>
      </c>
    </row>
    <row r="199" spans="1:47" s="2" customFormat="1" ht="12">
      <c r="A199" s="35"/>
      <c r="B199" s="36"/>
      <c r="C199" s="37"/>
      <c r="D199" s="230" t="s">
        <v>153</v>
      </c>
      <c r="E199" s="37"/>
      <c r="F199" s="231" t="s">
        <v>1023</v>
      </c>
      <c r="G199" s="37"/>
      <c r="H199" s="37"/>
      <c r="I199" s="232"/>
      <c r="J199" s="37"/>
      <c r="K199" s="37"/>
      <c r="L199" s="41"/>
      <c r="M199" s="233"/>
      <c r="N199" s="234"/>
      <c r="O199" s="88"/>
      <c r="P199" s="88"/>
      <c r="Q199" s="88"/>
      <c r="R199" s="88"/>
      <c r="S199" s="88"/>
      <c r="T199" s="89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T199" s="14" t="s">
        <v>153</v>
      </c>
      <c r="AU199" s="14" t="s">
        <v>86</v>
      </c>
    </row>
    <row r="200" spans="1:65" s="2" customFormat="1" ht="16.5" customHeight="1">
      <c r="A200" s="35"/>
      <c r="B200" s="36"/>
      <c r="C200" s="216" t="s">
        <v>297</v>
      </c>
      <c r="D200" s="216" t="s">
        <v>147</v>
      </c>
      <c r="E200" s="217" t="s">
        <v>1025</v>
      </c>
      <c r="F200" s="218" t="s">
        <v>1026</v>
      </c>
      <c r="G200" s="219" t="s">
        <v>175</v>
      </c>
      <c r="H200" s="220">
        <v>4</v>
      </c>
      <c r="I200" s="221"/>
      <c r="J200" s="222">
        <f>ROUND(I200*H200,2)</f>
        <v>0</v>
      </c>
      <c r="K200" s="223"/>
      <c r="L200" s="41"/>
      <c r="M200" s="224" t="s">
        <v>1</v>
      </c>
      <c r="N200" s="225" t="s">
        <v>41</v>
      </c>
      <c r="O200" s="88"/>
      <c r="P200" s="226">
        <f>O200*H200</f>
        <v>0</v>
      </c>
      <c r="Q200" s="226">
        <v>0</v>
      </c>
      <c r="R200" s="226">
        <f>Q200*H200</f>
        <v>0</v>
      </c>
      <c r="S200" s="226">
        <v>0</v>
      </c>
      <c r="T200" s="227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28" t="s">
        <v>228</v>
      </c>
      <c r="AT200" s="228" t="s">
        <v>147</v>
      </c>
      <c r="AU200" s="228" t="s">
        <v>86</v>
      </c>
      <c r="AY200" s="14" t="s">
        <v>145</v>
      </c>
      <c r="BE200" s="229">
        <f>IF(N200="základní",J200,0)</f>
        <v>0</v>
      </c>
      <c r="BF200" s="229">
        <f>IF(N200="snížená",J200,0)</f>
        <v>0</v>
      </c>
      <c r="BG200" s="229">
        <f>IF(N200="zákl. přenesená",J200,0)</f>
        <v>0</v>
      </c>
      <c r="BH200" s="229">
        <f>IF(N200="sníž. přenesená",J200,0)</f>
        <v>0</v>
      </c>
      <c r="BI200" s="229">
        <f>IF(N200="nulová",J200,0)</f>
        <v>0</v>
      </c>
      <c r="BJ200" s="14" t="s">
        <v>84</v>
      </c>
      <c r="BK200" s="229">
        <f>ROUND(I200*H200,2)</f>
        <v>0</v>
      </c>
      <c r="BL200" s="14" t="s">
        <v>228</v>
      </c>
      <c r="BM200" s="228" t="s">
        <v>1027</v>
      </c>
    </row>
    <row r="201" spans="1:47" s="2" customFormat="1" ht="12">
      <c r="A201" s="35"/>
      <c r="B201" s="36"/>
      <c r="C201" s="37"/>
      <c r="D201" s="230" t="s">
        <v>153</v>
      </c>
      <c r="E201" s="37"/>
      <c r="F201" s="231" t="s">
        <v>1026</v>
      </c>
      <c r="G201" s="37"/>
      <c r="H201" s="37"/>
      <c r="I201" s="232"/>
      <c r="J201" s="37"/>
      <c r="K201" s="37"/>
      <c r="L201" s="41"/>
      <c r="M201" s="233"/>
      <c r="N201" s="234"/>
      <c r="O201" s="88"/>
      <c r="P201" s="88"/>
      <c r="Q201" s="88"/>
      <c r="R201" s="88"/>
      <c r="S201" s="88"/>
      <c r="T201" s="89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T201" s="14" t="s">
        <v>153</v>
      </c>
      <c r="AU201" s="14" t="s">
        <v>86</v>
      </c>
    </row>
    <row r="202" spans="1:47" s="2" customFormat="1" ht="12">
      <c r="A202" s="35"/>
      <c r="B202" s="36"/>
      <c r="C202" s="37"/>
      <c r="D202" s="235" t="s">
        <v>154</v>
      </c>
      <c r="E202" s="37"/>
      <c r="F202" s="236" t="s">
        <v>1028</v>
      </c>
      <c r="G202" s="37"/>
      <c r="H202" s="37"/>
      <c r="I202" s="232"/>
      <c r="J202" s="37"/>
      <c r="K202" s="37"/>
      <c r="L202" s="41"/>
      <c r="M202" s="233"/>
      <c r="N202" s="234"/>
      <c r="O202" s="88"/>
      <c r="P202" s="88"/>
      <c r="Q202" s="88"/>
      <c r="R202" s="88"/>
      <c r="S202" s="88"/>
      <c r="T202" s="89"/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T202" s="14" t="s">
        <v>154</v>
      </c>
      <c r="AU202" s="14" t="s">
        <v>86</v>
      </c>
    </row>
    <row r="203" spans="1:65" s="2" customFormat="1" ht="16.5" customHeight="1">
      <c r="A203" s="35"/>
      <c r="B203" s="36"/>
      <c r="C203" s="237" t="s">
        <v>302</v>
      </c>
      <c r="D203" s="237" t="s">
        <v>353</v>
      </c>
      <c r="E203" s="238" t="s">
        <v>1029</v>
      </c>
      <c r="F203" s="239" t="s">
        <v>1030</v>
      </c>
      <c r="G203" s="240" t="s">
        <v>175</v>
      </c>
      <c r="H203" s="241">
        <v>4</v>
      </c>
      <c r="I203" s="242"/>
      <c r="J203" s="243">
        <f>ROUND(I203*H203,2)</f>
        <v>0</v>
      </c>
      <c r="K203" s="244"/>
      <c r="L203" s="245"/>
      <c r="M203" s="246" t="s">
        <v>1</v>
      </c>
      <c r="N203" s="247" t="s">
        <v>41</v>
      </c>
      <c r="O203" s="88"/>
      <c r="P203" s="226">
        <f>O203*H203</f>
        <v>0</v>
      </c>
      <c r="Q203" s="226">
        <v>0.00023</v>
      </c>
      <c r="R203" s="226">
        <f>Q203*H203</f>
        <v>0.00092</v>
      </c>
      <c r="S203" s="226">
        <v>0</v>
      </c>
      <c r="T203" s="227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28" t="s">
        <v>307</v>
      </c>
      <c r="AT203" s="228" t="s">
        <v>353</v>
      </c>
      <c r="AU203" s="228" t="s">
        <v>86</v>
      </c>
      <c r="AY203" s="14" t="s">
        <v>145</v>
      </c>
      <c r="BE203" s="229">
        <f>IF(N203="základní",J203,0)</f>
        <v>0</v>
      </c>
      <c r="BF203" s="229">
        <f>IF(N203="snížená",J203,0)</f>
        <v>0</v>
      </c>
      <c r="BG203" s="229">
        <f>IF(N203="zákl. přenesená",J203,0)</f>
        <v>0</v>
      </c>
      <c r="BH203" s="229">
        <f>IF(N203="sníž. přenesená",J203,0)</f>
        <v>0</v>
      </c>
      <c r="BI203" s="229">
        <f>IF(N203="nulová",J203,0)</f>
        <v>0</v>
      </c>
      <c r="BJ203" s="14" t="s">
        <v>84</v>
      </c>
      <c r="BK203" s="229">
        <f>ROUND(I203*H203,2)</f>
        <v>0</v>
      </c>
      <c r="BL203" s="14" t="s">
        <v>228</v>
      </c>
      <c r="BM203" s="228" t="s">
        <v>1031</v>
      </c>
    </row>
    <row r="204" spans="1:47" s="2" customFormat="1" ht="12">
      <c r="A204" s="35"/>
      <c r="B204" s="36"/>
      <c r="C204" s="37"/>
      <c r="D204" s="230" t="s">
        <v>153</v>
      </c>
      <c r="E204" s="37"/>
      <c r="F204" s="231" t="s">
        <v>1030</v>
      </c>
      <c r="G204" s="37"/>
      <c r="H204" s="37"/>
      <c r="I204" s="232"/>
      <c r="J204" s="37"/>
      <c r="K204" s="37"/>
      <c r="L204" s="41"/>
      <c r="M204" s="233"/>
      <c r="N204" s="234"/>
      <c r="O204" s="88"/>
      <c r="P204" s="88"/>
      <c r="Q204" s="88"/>
      <c r="R204" s="88"/>
      <c r="S204" s="88"/>
      <c r="T204" s="89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T204" s="14" t="s">
        <v>153</v>
      </c>
      <c r="AU204" s="14" t="s">
        <v>86</v>
      </c>
    </row>
    <row r="205" spans="1:65" s="2" customFormat="1" ht="16.5" customHeight="1">
      <c r="A205" s="35"/>
      <c r="B205" s="36"/>
      <c r="C205" s="216" t="s">
        <v>307</v>
      </c>
      <c r="D205" s="216" t="s">
        <v>147</v>
      </c>
      <c r="E205" s="217" t="s">
        <v>1032</v>
      </c>
      <c r="F205" s="218" t="s">
        <v>1033</v>
      </c>
      <c r="G205" s="219" t="s">
        <v>175</v>
      </c>
      <c r="H205" s="220">
        <v>2</v>
      </c>
      <c r="I205" s="221"/>
      <c r="J205" s="222">
        <f>ROUND(I205*H205,2)</f>
        <v>0</v>
      </c>
      <c r="K205" s="223"/>
      <c r="L205" s="41"/>
      <c r="M205" s="224" t="s">
        <v>1</v>
      </c>
      <c r="N205" s="225" t="s">
        <v>41</v>
      </c>
      <c r="O205" s="88"/>
      <c r="P205" s="226">
        <f>O205*H205</f>
        <v>0</v>
      </c>
      <c r="Q205" s="226">
        <v>0</v>
      </c>
      <c r="R205" s="226">
        <f>Q205*H205</f>
        <v>0</v>
      </c>
      <c r="S205" s="226">
        <v>0</v>
      </c>
      <c r="T205" s="227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28" t="s">
        <v>228</v>
      </c>
      <c r="AT205" s="228" t="s">
        <v>147</v>
      </c>
      <c r="AU205" s="228" t="s">
        <v>86</v>
      </c>
      <c r="AY205" s="14" t="s">
        <v>145</v>
      </c>
      <c r="BE205" s="229">
        <f>IF(N205="základní",J205,0)</f>
        <v>0</v>
      </c>
      <c r="BF205" s="229">
        <f>IF(N205="snížená",J205,0)</f>
        <v>0</v>
      </c>
      <c r="BG205" s="229">
        <f>IF(N205="zákl. přenesená",J205,0)</f>
        <v>0</v>
      </c>
      <c r="BH205" s="229">
        <f>IF(N205="sníž. přenesená",J205,0)</f>
        <v>0</v>
      </c>
      <c r="BI205" s="229">
        <f>IF(N205="nulová",J205,0)</f>
        <v>0</v>
      </c>
      <c r="BJ205" s="14" t="s">
        <v>84</v>
      </c>
      <c r="BK205" s="229">
        <f>ROUND(I205*H205,2)</f>
        <v>0</v>
      </c>
      <c r="BL205" s="14" t="s">
        <v>228</v>
      </c>
      <c r="BM205" s="228" t="s">
        <v>1034</v>
      </c>
    </row>
    <row r="206" spans="1:47" s="2" customFormat="1" ht="12">
      <c r="A206" s="35"/>
      <c r="B206" s="36"/>
      <c r="C206" s="37"/>
      <c r="D206" s="230" t="s">
        <v>153</v>
      </c>
      <c r="E206" s="37"/>
      <c r="F206" s="231" t="s">
        <v>1033</v>
      </c>
      <c r="G206" s="37"/>
      <c r="H206" s="37"/>
      <c r="I206" s="232"/>
      <c r="J206" s="37"/>
      <c r="K206" s="37"/>
      <c r="L206" s="41"/>
      <c r="M206" s="233"/>
      <c r="N206" s="234"/>
      <c r="O206" s="88"/>
      <c r="P206" s="88"/>
      <c r="Q206" s="88"/>
      <c r="R206" s="88"/>
      <c r="S206" s="88"/>
      <c r="T206" s="89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T206" s="14" t="s">
        <v>153</v>
      </c>
      <c r="AU206" s="14" t="s">
        <v>86</v>
      </c>
    </row>
    <row r="207" spans="1:47" s="2" customFormat="1" ht="12">
      <c r="A207" s="35"/>
      <c r="B207" s="36"/>
      <c r="C207" s="37"/>
      <c r="D207" s="235" t="s">
        <v>154</v>
      </c>
      <c r="E207" s="37"/>
      <c r="F207" s="236" t="s">
        <v>1035</v>
      </c>
      <c r="G207" s="37"/>
      <c r="H207" s="37"/>
      <c r="I207" s="232"/>
      <c r="J207" s="37"/>
      <c r="K207" s="37"/>
      <c r="L207" s="41"/>
      <c r="M207" s="233"/>
      <c r="N207" s="234"/>
      <c r="O207" s="88"/>
      <c r="P207" s="88"/>
      <c r="Q207" s="88"/>
      <c r="R207" s="88"/>
      <c r="S207" s="88"/>
      <c r="T207" s="89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T207" s="14" t="s">
        <v>154</v>
      </c>
      <c r="AU207" s="14" t="s">
        <v>86</v>
      </c>
    </row>
    <row r="208" spans="1:65" s="2" customFormat="1" ht="16.5" customHeight="1">
      <c r="A208" s="35"/>
      <c r="B208" s="36"/>
      <c r="C208" s="237" t="s">
        <v>314</v>
      </c>
      <c r="D208" s="237" t="s">
        <v>353</v>
      </c>
      <c r="E208" s="238" t="s">
        <v>1036</v>
      </c>
      <c r="F208" s="239" t="s">
        <v>1037</v>
      </c>
      <c r="G208" s="240" t="s">
        <v>175</v>
      </c>
      <c r="H208" s="241">
        <v>2</v>
      </c>
      <c r="I208" s="242"/>
      <c r="J208" s="243">
        <f>ROUND(I208*H208,2)</f>
        <v>0</v>
      </c>
      <c r="K208" s="244"/>
      <c r="L208" s="245"/>
      <c r="M208" s="246" t="s">
        <v>1</v>
      </c>
      <c r="N208" s="247" t="s">
        <v>41</v>
      </c>
      <c r="O208" s="88"/>
      <c r="P208" s="226">
        <f>O208*H208</f>
        <v>0</v>
      </c>
      <c r="Q208" s="226">
        <v>0.004</v>
      </c>
      <c r="R208" s="226">
        <f>Q208*H208</f>
        <v>0.008</v>
      </c>
      <c r="S208" s="226">
        <v>0</v>
      </c>
      <c r="T208" s="227">
        <f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228" t="s">
        <v>307</v>
      </c>
      <c r="AT208" s="228" t="s">
        <v>353</v>
      </c>
      <c r="AU208" s="228" t="s">
        <v>86</v>
      </c>
      <c r="AY208" s="14" t="s">
        <v>145</v>
      </c>
      <c r="BE208" s="229">
        <f>IF(N208="základní",J208,0)</f>
        <v>0</v>
      </c>
      <c r="BF208" s="229">
        <f>IF(N208="snížená",J208,0)</f>
        <v>0</v>
      </c>
      <c r="BG208" s="229">
        <f>IF(N208="zákl. přenesená",J208,0)</f>
        <v>0</v>
      </c>
      <c r="BH208" s="229">
        <f>IF(N208="sníž. přenesená",J208,0)</f>
        <v>0</v>
      </c>
      <c r="BI208" s="229">
        <f>IF(N208="nulová",J208,0)</f>
        <v>0</v>
      </c>
      <c r="BJ208" s="14" t="s">
        <v>84</v>
      </c>
      <c r="BK208" s="229">
        <f>ROUND(I208*H208,2)</f>
        <v>0</v>
      </c>
      <c r="BL208" s="14" t="s">
        <v>228</v>
      </c>
      <c r="BM208" s="228" t="s">
        <v>1038</v>
      </c>
    </row>
    <row r="209" spans="1:47" s="2" customFormat="1" ht="12">
      <c r="A209" s="35"/>
      <c r="B209" s="36"/>
      <c r="C209" s="37"/>
      <c r="D209" s="230" t="s">
        <v>153</v>
      </c>
      <c r="E209" s="37"/>
      <c r="F209" s="231" t="s">
        <v>1037</v>
      </c>
      <c r="G209" s="37"/>
      <c r="H209" s="37"/>
      <c r="I209" s="232"/>
      <c r="J209" s="37"/>
      <c r="K209" s="37"/>
      <c r="L209" s="41"/>
      <c r="M209" s="233"/>
      <c r="N209" s="234"/>
      <c r="O209" s="88"/>
      <c r="P209" s="88"/>
      <c r="Q209" s="88"/>
      <c r="R209" s="88"/>
      <c r="S209" s="88"/>
      <c r="T209" s="89"/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T209" s="14" t="s">
        <v>153</v>
      </c>
      <c r="AU209" s="14" t="s">
        <v>86</v>
      </c>
    </row>
    <row r="210" spans="1:65" s="2" customFormat="1" ht="37.8" customHeight="1">
      <c r="A210" s="35"/>
      <c r="B210" s="36"/>
      <c r="C210" s="237" t="s">
        <v>319</v>
      </c>
      <c r="D210" s="237" t="s">
        <v>353</v>
      </c>
      <c r="E210" s="238" t="s">
        <v>1039</v>
      </c>
      <c r="F210" s="239" t="s">
        <v>1040</v>
      </c>
      <c r="G210" s="240" t="s">
        <v>175</v>
      </c>
      <c r="H210" s="241">
        <v>2</v>
      </c>
      <c r="I210" s="242"/>
      <c r="J210" s="243">
        <f>ROUND(I210*H210,2)</f>
        <v>0</v>
      </c>
      <c r="K210" s="244"/>
      <c r="L210" s="245"/>
      <c r="M210" s="246" t="s">
        <v>1</v>
      </c>
      <c r="N210" s="247" t="s">
        <v>41</v>
      </c>
      <c r="O210" s="88"/>
      <c r="P210" s="226">
        <f>O210*H210</f>
        <v>0</v>
      </c>
      <c r="Q210" s="226">
        <v>0.0021</v>
      </c>
      <c r="R210" s="226">
        <f>Q210*H210</f>
        <v>0.0042</v>
      </c>
      <c r="S210" s="226">
        <v>0</v>
      </c>
      <c r="T210" s="227">
        <f>S210*H210</f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228" t="s">
        <v>307</v>
      </c>
      <c r="AT210" s="228" t="s">
        <v>353</v>
      </c>
      <c r="AU210" s="228" t="s">
        <v>86</v>
      </c>
      <c r="AY210" s="14" t="s">
        <v>145</v>
      </c>
      <c r="BE210" s="229">
        <f>IF(N210="základní",J210,0)</f>
        <v>0</v>
      </c>
      <c r="BF210" s="229">
        <f>IF(N210="snížená",J210,0)</f>
        <v>0</v>
      </c>
      <c r="BG210" s="229">
        <f>IF(N210="zákl. přenesená",J210,0)</f>
        <v>0</v>
      </c>
      <c r="BH210" s="229">
        <f>IF(N210="sníž. přenesená",J210,0)</f>
        <v>0</v>
      </c>
      <c r="BI210" s="229">
        <f>IF(N210="nulová",J210,0)</f>
        <v>0</v>
      </c>
      <c r="BJ210" s="14" t="s">
        <v>84</v>
      </c>
      <c r="BK210" s="229">
        <f>ROUND(I210*H210,2)</f>
        <v>0</v>
      </c>
      <c r="BL210" s="14" t="s">
        <v>228</v>
      </c>
      <c r="BM210" s="228" t="s">
        <v>1041</v>
      </c>
    </row>
    <row r="211" spans="1:47" s="2" customFormat="1" ht="12">
      <c r="A211" s="35"/>
      <c r="B211" s="36"/>
      <c r="C211" s="37"/>
      <c r="D211" s="230" t="s">
        <v>153</v>
      </c>
      <c r="E211" s="37"/>
      <c r="F211" s="231" t="s">
        <v>1040</v>
      </c>
      <c r="G211" s="37"/>
      <c r="H211" s="37"/>
      <c r="I211" s="232"/>
      <c r="J211" s="37"/>
      <c r="K211" s="37"/>
      <c r="L211" s="41"/>
      <c r="M211" s="233"/>
      <c r="N211" s="234"/>
      <c r="O211" s="88"/>
      <c r="P211" s="88"/>
      <c r="Q211" s="88"/>
      <c r="R211" s="88"/>
      <c r="S211" s="88"/>
      <c r="T211" s="89"/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T211" s="14" t="s">
        <v>153</v>
      </c>
      <c r="AU211" s="14" t="s">
        <v>86</v>
      </c>
    </row>
    <row r="212" spans="1:65" s="2" customFormat="1" ht="16.5" customHeight="1">
      <c r="A212" s="35"/>
      <c r="B212" s="36"/>
      <c r="C212" s="237" t="s">
        <v>328</v>
      </c>
      <c r="D212" s="237" t="s">
        <v>353</v>
      </c>
      <c r="E212" s="238" t="s">
        <v>1042</v>
      </c>
      <c r="F212" s="239" t="s">
        <v>1043</v>
      </c>
      <c r="G212" s="240" t="s">
        <v>175</v>
      </c>
      <c r="H212" s="241">
        <v>2</v>
      </c>
      <c r="I212" s="242"/>
      <c r="J212" s="243">
        <f>ROUND(I212*H212,2)</f>
        <v>0</v>
      </c>
      <c r="K212" s="244"/>
      <c r="L212" s="245"/>
      <c r="M212" s="246" t="s">
        <v>1</v>
      </c>
      <c r="N212" s="247" t="s">
        <v>41</v>
      </c>
      <c r="O212" s="88"/>
      <c r="P212" s="226">
        <f>O212*H212</f>
        <v>0</v>
      </c>
      <c r="Q212" s="226">
        <v>0.00043</v>
      </c>
      <c r="R212" s="226">
        <f>Q212*H212</f>
        <v>0.00086</v>
      </c>
      <c r="S212" s="226">
        <v>0</v>
      </c>
      <c r="T212" s="227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228" t="s">
        <v>307</v>
      </c>
      <c r="AT212" s="228" t="s">
        <v>353</v>
      </c>
      <c r="AU212" s="228" t="s">
        <v>86</v>
      </c>
      <c r="AY212" s="14" t="s">
        <v>145</v>
      </c>
      <c r="BE212" s="229">
        <f>IF(N212="základní",J212,0)</f>
        <v>0</v>
      </c>
      <c r="BF212" s="229">
        <f>IF(N212="snížená",J212,0)</f>
        <v>0</v>
      </c>
      <c r="BG212" s="229">
        <f>IF(N212="zákl. přenesená",J212,0)</f>
        <v>0</v>
      </c>
      <c r="BH212" s="229">
        <f>IF(N212="sníž. přenesená",J212,0)</f>
        <v>0</v>
      </c>
      <c r="BI212" s="229">
        <f>IF(N212="nulová",J212,0)</f>
        <v>0</v>
      </c>
      <c r="BJ212" s="14" t="s">
        <v>84</v>
      </c>
      <c r="BK212" s="229">
        <f>ROUND(I212*H212,2)</f>
        <v>0</v>
      </c>
      <c r="BL212" s="14" t="s">
        <v>228</v>
      </c>
      <c r="BM212" s="228" t="s">
        <v>1044</v>
      </c>
    </row>
    <row r="213" spans="1:47" s="2" customFormat="1" ht="12">
      <c r="A213" s="35"/>
      <c r="B213" s="36"/>
      <c r="C213" s="37"/>
      <c r="D213" s="230" t="s">
        <v>153</v>
      </c>
      <c r="E213" s="37"/>
      <c r="F213" s="231" t="s">
        <v>1043</v>
      </c>
      <c r="G213" s="37"/>
      <c r="H213" s="37"/>
      <c r="I213" s="232"/>
      <c r="J213" s="37"/>
      <c r="K213" s="37"/>
      <c r="L213" s="41"/>
      <c r="M213" s="233"/>
      <c r="N213" s="234"/>
      <c r="O213" s="88"/>
      <c r="P213" s="88"/>
      <c r="Q213" s="88"/>
      <c r="R213" s="88"/>
      <c r="S213" s="88"/>
      <c r="T213" s="89"/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T213" s="14" t="s">
        <v>153</v>
      </c>
      <c r="AU213" s="14" t="s">
        <v>86</v>
      </c>
    </row>
    <row r="214" spans="1:65" s="2" customFormat="1" ht="24.15" customHeight="1">
      <c r="A214" s="35"/>
      <c r="B214" s="36"/>
      <c r="C214" s="216" t="s">
        <v>333</v>
      </c>
      <c r="D214" s="216" t="s">
        <v>147</v>
      </c>
      <c r="E214" s="217" t="s">
        <v>1045</v>
      </c>
      <c r="F214" s="218" t="s">
        <v>1046</v>
      </c>
      <c r="G214" s="219" t="s">
        <v>175</v>
      </c>
      <c r="H214" s="220">
        <v>1</v>
      </c>
      <c r="I214" s="221"/>
      <c r="J214" s="222">
        <f>ROUND(I214*H214,2)</f>
        <v>0</v>
      </c>
      <c r="K214" s="223"/>
      <c r="L214" s="41"/>
      <c r="M214" s="224" t="s">
        <v>1</v>
      </c>
      <c r="N214" s="225" t="s">
        <v>41</v>
      </c>
      <c r="O214" s="88"/>
      <c r="P214" s="226">
        <f>O214*H214</f>
        <v>0</v>
      </c>
      <c r="Q214" s="226">
        <v>0</v>
      </c>
      <c r="R214" s="226">
        <f>Q214*H214</f>
        <v>0</v>
      </c>
      <c r="S214" s="226">
        <v>0</v>
      </c>
      <c r="T214" s="227">
        <f>S214*H214</f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228" t="s">
        <v>228</v>
      </c>
      <c r="AT214" s="228" t="s">
        <v>147</v>
      </c>
      <c r="AU214" s="228" t="s">
        <v>86</v>
      </c>
      <c r="AY214" s="14" t="s">
        <v>145</v>
      </c>
      <c r="BE214" s="229">
        <f>IF(N214="základní",J214,0)</f>
        <v>0</v>
      </c>
      <c r="BF214" s="229">
        <f>IF(N214="snížená",J214,0)</f>
        <v>0</v>
      </c>
      <c r="BG214" s="229">
        <f>IF(N214="zákl. přenesená",J214,0)</f>
        <v>0</v>
      </c>
      <c r="BH214" s="229">
        <f>IF(N214="sníž. přenesená",J214,0)</f>
        <v>0</v>
      </c>
      <c r="BI214" s="229">
        <f>IF(N214="nulová",J214,0)</f>
        <v>0</v>
      </c>
      <c r="BJ214" s="14" t="s">
        <v>84</v>
      </c>
      <c r="BK214" s="229">
        <f>ROUND(I214*H214,2)</f>
        <v>0</v>
      </c>
      <c r="BL214" s="14" t="s">
        <v>228</v>
      </c>
      <c r="BM214" s="228" t="s">
        <v>1047</v>
      </c>
    </row>
    <row r="215" spans="1:47" s="2" customFormat="1" ht="12">
      <c r="A215" s="35"/>
      <c r="B215" s="36"/>
      <c r="C215" s="37"/>
      <c r="D215" s="230" t="s">
        <v>153</v>
      </c>
      <c r="E215" s="37"/>
      <c r="F215" s="231" t="s">
        <v>1046</v>
      </c>
      <c r="G215" s="37"/>
      <c r="H215" s="37"/>
      <c r="I215" s="232"/>
      <c r="J215" s="37"/>
      <c r="K215" s="37"/>
      <c r="L215" s="41"/>
      <c r="M215" s="233"/>
      <c r="N215" s="234"/>
      <c r="O215" s="88"/>
      <c r="P215" s="88"/>
      <c r="Q215" s="88"/>
      <c r="R215" s="88"/>
      <c r="S215" s="88"/>
      <c r="T215" s="89"/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T215" s="14" t="s">
        <v>153</v>
      </c>
      <c r="AU215" s="14" t="s">
        <v>86</v>
      </c>
    </row>
    <row r="216" spans="1:47" s="2" customFormat="1" ht="12">
      <c r="A216" s="35"/>
      <c r="B216" s="36"/>
      <c r="C216" s="37"/>
      <c r="D216" s="235" t="s">
        <v>154</v>
      </c>
      <c r="E216" s="37"/>
      <c r="F216" s="236" t="s">
        <v>1048</v>
      </c>
      <c r="G216" s="37"/>
      <c r="H216" s="37"/>
      <c r="I216" s="232"/>
      <c r="J216" s="37"/>
      <c r="K216" s="37"/>
      <c r="L216" s="41"/>
      <c r="M216" s="233"/>
      <c r="N216" s="234"/>
      <c r="O216" s="88"/>
      <c r="P216" s="88"/>
      <c r="Q216" s="88"/>
      <c r="R216" s="88"/>
      <c r="S216" s="88"/>
      <c r="T216" s="89"/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T216" s="14" t="s">
        <v>154</v>
      </c>
      <c r="AU216" s="14" t="s">
        <v>86</v>
      </c>
    </row>
    <row r="217" spans="1:65" s="2" customFormat="1" ht="21.75" customHeight="1">
      <c r="A217" s="35"/>
      <c r="B217" s="36"/>
      <c r="C217" s="216" t="s">
        <v>337</v>
      </c>
      <c r="D217" s="216" t="s">
        <v>147</v>
      </c>
      <c r="E217" s="217" t="s">
        <v>1049</v>
      </c>
      <c r="F217" s="218" t="s">
        <v>1050</v>
      </c>
      <c r="G217" s="219" t="s">
        <v>262</v>
      </c>
      <c r="H217" s="220">
        <v>40</v>
      </c>
      <c r="I217" s="221"/>
      <c r="J217" s="222">
        <f>ROUND(I217*H217,2)</f>
        <v>0</v>
      </c>
      <c r="K217" s="223"/>
      <c r="L217" s="41"/>
      <c r="M217" s="224" t="s">
        <v>1</v>
      </c>
      <c r="N217" s="225" t="s">
        <v>41</v>
      </c>
      <c r="O217" s="88"/>
      <c r="P217" s="226">
        <f>O217*H217</f>
        <v>0</v>
      </c>
      <c r="Q217" s="226">
        <v>0</v>
      </c>
      <c r="R217" s="226">
        <f>Q217*H217</f>
        <v>0</v>
      </c>
      <c r="S217" s="226">
        <v>0</v>
      </c>
      <c r="T217" s="227">
        <f>S217*H217</f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228" t="s">
        <v>228</v>
      </c>
      <c r="AT217" s="228" t="s">
        <v>147</v>
      </c>
      <c r="AU217" s="228" t="s">
        <v>86</v>
      </c>
      <c r="AY217" s="14" t="s">
        <v>145</v>
      </c>
      <c r="BE217" s="229">
        <f>IF(N217="základní",J217,0)</f>
        <v>0</v>
      </c>
      <c r="BF217" s="229">
        <f>IF(N217="snížená",J217,0)</f>
        <v>0</v>
      </c>
      <c r="BG217" s="229">
        <f>IF(N217="zákl. přenesená",J217,0)</f>
        <v>0</v>
      </c>
      <c r="BH217" s="229">
        <f>IF(N217="sníž. přenesená",J217,0)</f>
        <v>0</v>
      </c>
      <c r="BI217" s="229">
        <f>IF(N217="nulová",J217,0)</f>
        <v>0</v>
      </c>
      <c r="BJ217" s="14" t="s">
        <v>84</v>
      </c>
      <c r="BK217" s="229">
        <f>ROUND(I217*H217,2)</f>
        <v>0</v>
      </c>
      <c r="BL217" s="14" t="s">
        <v>228</v>
      </c>
      <c r="BM217" s="228" t="s">
        <v>1051</v>
      </c>
    </row>
    <row r="218" spans="1:47" s="2" customFormat="1" ht="12">
      <c r="A218" s="35"/>
      <c r="B218" s="36"/>
      <c r="C218" s="37"/>
      <c r="D218" s="230" t="s">
        <v>153</v>
      </c>
      <c r="E218" s="37"/>
      <c r="F218" s="231" t="s">
        <v>1050</v>
      </c>
      <c r="G218" s="37"/>
      <c r="H218" s="37"/>
      <c r="I218" s="232"/>
      <c r="J218" s="37"/>
      <c r="K218" s="37"/>
      <c r="L218" s="41"/>
      <c r="M218" s="233"/>
      <c r="N218" s="234"/>
      <c r="O218" s="88"/>
      <c r="P218" s="88"/>
      <c r="Q218" s="88"/>
      <c r="R218" s="88"/>
      <c r="S218" s="88"/>
      <c r="T218" s="89"/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T218" s="14" t="s">
        <v>153</v>
      </c>
      <c r="AU218" s="14" t="s">
        <v>86</v>
      </c>
    </row>
    <row r="219" spans="1:47" s="2" customFormat="1" ht="12">
      <c r="A219" s="35"/>
      <c r="B219" s="36"/>
      <c r="C219" s="37"/>
      <c r="D219" s="235" t="s">
        <v>154</v>
      </c>
      <c r="E219" s="37"/>
      <c r="F219" s="236" t="s">
        <v>1052</v>
      </c>
      <c r="G219" s="37"/>
      <c r="H219" s="37"/>
      <c r="I219" s="232"/>
      <c r="J219" s="37"/>
      <c r="K219" s="37"/>
      <c r="L219" s="41"/>
      <c r="M219" s="233"/>
      <c r="N219" s="234"/>
      <c r="O219" s="88"/>
      <c r="P219" s="88"/>
      <c r="Q219" s="88"/>
      <c r="R219" s="88"/>
      <c r="S219" s="88"/>
      <c r="T219" s="89"/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T219" s="14" t="s">
        <v>154</v>
      </c>
      <c r="AU219" s="14" t="s">
        <v>86</v>
      </c>
    </row>
    <row r="220" spans="1:65" s="2" customFormat="1" ht="16.5" customHeight="1">
      <c r="A220" s="35"/>
      <c r="B220" s="36"/>
      <c r="C220" s="237" t="s">
        <v>342</v>
      </c>
      <c r="D220" s="237" t="s">
        <v>353</v>
      </c>
      <c r="E220" s="238" t="s">
        <v>1053</v>
      </c>
      <c r="F220" s="239" t="s">
        <v>1054</v>
      </c>
      <c r="G220" s="240" t="s">
        <v>262</v>
      </c>
      <c r="H220" s="241">
        <v>40</v>
      </c>
      <c r="I220" s="242"/>
      <c r="J220" s="243">
        <f>ROUND(I220*H220,2)</f>
        <v>0</v>
      </c>
      <c r="K220" s="244"/>
      <c r="L220" s="245"/>
      <c r="M220" s="246" t="s">
        <v>1</v>
      </c>
      <c r="N220" s="247" t="s">
        <v>41</v>
      </c>
      <c r="O220" s="88"/>
      <c r="P220" s="226">
        <f>O220*H220</f>
        <v>0</v>
      </c>
      <c r="Q220" s="226">
        <v>0</v>
      </c>
      <c r="R220" s="226">
        <f>Q220*H220</f>
        <v>0</v>
      </c>
      <c r="S220" s="226">
        <v>0</v>
      </c>
      <c r="T220" s="227">
        <f>S220*H220</f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228" t="s">
        <v>307</v>
      </c>
      <c r="AT220" s="228" t="s">
        <v>353</v>
      </c>
      <c r="AU220" s="228" t="s">
        <v>86</v>
      </c>
      <c r="AY220" s="14" t="s">
        <v>145</v>
      </c>
      <c r="BE220" s="229">
        <f>IF(N220="základní",J220,0)</f>
        <v>0</v>
      </c>
      <c r="BF220" s="229">
        <f>IF(N220="snížená",J220,0)</f>
        <v>0</v>
      </c>
      <c r="BG220" s="229">
        <f>IF(N220="zákl. přenesená",J220,0)</f>
        <v>0</v>
      </c>
      <c r="BH220" s="229">
        <f>IF(N220="sníž. přenesená",J220,0)</f>
        <v>0</v>
      </c>
      <c r="BI220" s="229">
        <f>IF(N220="nulová",J220,0)</f>
        <v>0</v>
      </c>
      <c r="BJ220" s="14" t="s">
        <v>84</v>
      </c>
      <c r="BK220" s="229">
        <f>ROUND(I220*H220,2)</f>
        <v>0</v>
      </c>
      <c r="BL220" s="14" t="s">
        <v>228</v>
      </c>
      <c r="BM220" s="228" t="s">
        <v>1055</v>
      </c>
    </row>
    <row r="221" spans="1:47" s="2" customFormat="1" ht="12">
      <c r="A221" s="35"/>
      <c r="B221" s="36"/>
      <c r="C221" s="37"/>
      <c r="D221" s="230" t="s">
        <v>153</v>
      </c>
      <c r="E221" s="37"/>
      <c r="F221" s="231" t="s">
        <v>1054</v>
      </c>
      <c r="G221" s="37"/>
      <c r="H221" s="37"/>
      <c r="I221" s="232"/>
      <c r="J221" s="37"/>
      <c r="K221" s="37"/>
      <c r="L221" s="41"/>
      <c r="M221" s="233"/>
      <c r="N221" s="234"/>
      <c r="O221" s="88"/>
      <c r="P221" s="88"/>
      <c r="Q221" s="88"/>
      <c r="R221" s="88"/>
      <c r="S221" s="88"/>
      <c r="T221" s="89"/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T221" s="14" t="s">
        <v>153</v>
      </c>
      <c r="AU221" s="14" t="s">
        <v>86</v>
      </c>
    </row>
    <row r="222" spans="1:65" s="2" customFormat="1" ht="16.5" customHeight="1">
      <c r="A222" s="35"/>
      <c r="B222" s="36"/>
      <c r="C222" s="237" t="s">
        <v>347</v>
      </c>
      <c r="D222" s="237" t="s">
        <v>353</v>
      </c>
      <c r="E222" s="238" t="s">
        <v>1056</v>
      </c>
      <c r="F222" s="239" t="s">
        <v>1057</v>
      </c>
      <c r="G222" s="240" t="s">
        <v>175</v>
      </c>
      <c r="H222" s="241">
        <v>40</v>
      </c>
      <c r="I222" s="242"/>
      <c r="J222" s="243">
        <f>ROUND(I222*H222,2)</f>
        <v>0</v>
      </c>
      <c r="K222" s="244"/>
      <c r="L222" s="245"/>
      <c r="M222" s="246" t="s">
        <v>1</v>
      </c>
      <c r="N222" s="247" t="s">
        <v>41</v>
      </c>
      <c r="O222" s="88"/>
      <c r="P222" s="226">
        <f>O222*H222</f>
        <v>0</v>
      </c>
      <c r="Q222" s="226">
        <v>0</v>
      </c>
      <c r="R222" s="226">
        <f>Q222*H222</f>
        <v>0</v>
      </c>
      <c r="S222" s="226">
        <v>0</v>
      </c>
      <c r="T222" s="227">
        <f>S222*H222</f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228" t="s">
        <v>307</v>
      </c>
      <c r="AT222" s="228" t="s">
        <v>353</v>
      </c>
      <c r="AU222" s="228" t="s">
        <v>86</v>
      </c>
      <c r="AY222" s="14" t="s">
        <v>145</v>
      </c>
      <c r="BE222" s="229">
        <f>IF(N222="základní",J222,0)</f>
        <v>0</v>
      </c>
      <c r="BF222" s="229">
        <f>IF(N222="snížená",J222,0)</f>
        <v>0</v>
      </c>
      <c r="BG222" s="229">
        <f>IF(N222="zákl. přenesená",J222,0)</f>
        <v>0</v>
      </c>
      <c r="BH222" s="229">
        <f>IF(N222="sníž. přenesená",J222,0)</f>
        <v>0</v>
      </c>
      <c r="BI222" s="229">
        <f>IF(N222="nulová",J222,0)</f>
        <v>0</v>
      </c>
      <c r="BJ222" s="14" t="s">
        <v>84</v>
      </c>
      <c r="BK222" s="229">
        <f>ROUND(I222*H222,2)</f>
        <v>0</v>
      </c>
      <c r="BL222" s="14" t="s">
        <v>228</v>
      </c>
      <c r="BM222" s="228" t="s">
        <v>1058</v>
      </c>
    </row>
    <row r="223" spans="1:47" s="2" customFormat="1" ht="12">
      <c r="A223" s="35"/>
      <c r="B223" s="36"/>
      <c r="C223" s="37"/>
      <c r="D223" s="230" t="s">
        <v>153</v>
      </c>
      <c r="E223" s="37"/>
      <c r="F223" s="231" t="s">
        <v>1057</v>
      </c>
      <c r="G223" s="37"/>
      <c r="H223" s="37"/>
      <c r="I223" s="232"/>
      <c r="J223" s="37"/>
      <c r="K223" s="37"/>
      <c r="L223" s="41"/>
      <c r="M223" s="233"/>
      <c r="N223" s="234"/>
      <c r="O223" s="88"/>
      <c r="P223" s="88"/>
      <c r="Q223" s="88"/>
      <c r="R223" s="88"/>
      <c r="S223" s="88"/>
      <c r="T223" s="89"/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T223" s="14" t="s">
        <v>153</v>
      </c>
      <c r="AU223" s="14" t="s">
        <v>86</v>
      </c>
    </row>
    <row r="224" spans="1:65" s="2" customFormat="1" ht="16.5" customHeight="1">
      <c r="A224" s="35"/>
      <c r="B224" s="36"/>
      <c r="C224" s="237" t="s">
        <v>352</v>
      </c>
      <c r="D224" s="237" t="s">
        <v>353</v>
      </c>
      <c r="E224" s="238" t="s">
        <v>1059</v>
      </c>
      <c r="F224" s="239" t="s">
        <v>1060</v>
      </c>
      <c r="G224" s="240" t="s">
        <v>175</v>
      </c>
      <c r="H224" s="241">
        <v>20</v>
      </c>
      <c r="I224" s="242"/>
      <c r="J224" s="243">
        <f>ROUND(I224*H224,2)</f>
        <v>0</v>
      </c>
      <c r="K224" s="244"/>
      <c r="L224" s="245"/>
      <c r="M224" s="246" t="s">
        <v>1</v>
      </c>
      <c r="N224" s="247" t="s">
        <v>41</v>
      </c>
      <c r="O224" s="88"/>
      <c r="P224" s="226">
        <f>O224*H224</f>
        <v>0</v>
      </c>
      <c r="Q224" s="226">
        <v>0</v>
      </c>
      <c r="R224" s="226">
        <f>Q224*H224</f>
        <v>0</v>
      </c>
      <c r="S224" s="226">
        <v>0</v>
      </c>
      <c r="T224" s="227">
        <f>S224*H224</f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228" t="s">
        <v>307</v>
      </c>
      <c r="AT224" s="228" t="s">
        <v>353</v>
      </c>
      <c r="AU224" s="228" t="s">
        <v>86</v>
      </c>
      <c r="AY224" s="14" t="s">
        <v>145</v>
      </c>
      <c r="BE224" s="229">
        <f>IF(N224="základní",J224,0)</f>
        <v>0</v>
      </c>
      <c r="BF224" s="229">
        <f>IF(N224="snížená",J224,0)</f>
        <v>0</v>
      </c>
      <c r="BG224" s="229">
        <f>IF(N224="zákl. přenesená",J224,0)</f>
        <v>0</v>
      </c>
      <c r="BH224" s="229">
        <f>IF(N224="sníž. přenesená",J224,0)</f>
        <v>0</v>
      </c>
      <c r="BI224" s="229">
        <f>IF(N224="nulová",J224,0)</f>
        <v>0</v>
      </c>
      <c r="BJ224" s="14" t="s">
        <v>84</v>
      </c>
      <c r="BK224" s="229">
        <f>ROUND(I224*H224,2)</f>
        <v>0</v>
      </c>
      <c r="BL224" s="14" t="s">
        <v>228</v>
      </c>
      <c r="BM224" s="228" t="s">
        <v>1061</v>
      </c>
    </row>
    <row r="225" spans="1:47" s="2" customFormat="1" ht="12">
      <c r="A225" s="35"/>
      <c r="B225" s="36"/>
      <c r="C225" s="37"/>
      <c r="D225" s="230" t="s">
        <v>153</v>
      </c>
      <c r="E225" s="37"/>
      <c r="F225" s="231" t="s">
        <v>1060</v>
      </c>
      <c r="G225" s="37"/>
      <c r="H225" s="37"/>
      <c r="I225" s="232"/>
      <c r="J225" s="37"/>
      <c r="K225" s="37"/>
      <c r="L225" s="41"/>
      <c r="M225" s="233"/>
      <c r="N225" s="234"/>
      <c r="O225" s="88"/>
      <c r="P225" s="88"/>
      <c r="Q225" s="88"/>
      <c r="R225" s="88"/>
      <c r="S225" s="88"/>
      <c r="T225" s="89"/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T225" s="14" t="s">
        <v>153</v>
      </c>
      <c r="AU225" s="14" t="s">
        <v>86</v>
      </c>
    </row>
    <row r="226" spans="1:65" s="2" customFormat="1" ht="33" customHeight="1">
      <c r="A226" s="35"/>
      <c r="B226" s="36"/>
      <c r="C226" s="216" t="s">
        <v>357</v>
      </c>
      <c r="D226" s="216" t="s">
        <v>147</v>
      </c>
      <c r="E226" s="217" t="s">
        <v>1062</v>
      </c>
      <c r="F226" s="218" t="s">
        <v>1063</v>
      </c>
      <c r="G226" s="219" t="s">
        <v>175</v>
      </c>
      <c r="H226" s="220">
        <v>7</v>
      </c>
      <c r="I226" s="221"/>
      <c r="J226" s="222">
        <f>ROUND(I226*H226,2)</f>
        <v>0</v>
      </c>
      <c r="K226" s="223"/>
      <c r="L226" s="41"/>
      <c r="M226" s="224" t="s">
        <v>1</v>
      </c>
      <c r="N226" s="225" t="s">
        <v>41</v>
      </c>
      <c r="O226" s="88"/>
      <c r="P226" s="226">
        <f>O226*H226</f>
        <v>0</v>
      </c>
      <c r="Q226" s="226">
        <v>3E-05</v>
      </c>
      <c r="R226" s="226">
        <f>Q226*H226</f>
        <v>0.00021</v>
      </c>
      <c r="S226" s="226">
        <v>0</v>
      </c>
      <c r="T226" s="227">
        <f>S226*H226</f>
        <v>0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228" t="s">
        <v>228</v>
      </c>
      <c r="AT226" s="228" t="s">
        <v>147</v>
      </c>
      <c r="AU226" s="228" t="s">
        <v>86</v>
      </c>
      <c r="AY226" s="14" t="s">
        <v>145</v>
      </c>
      <c r="BE226" s="229">
        <f>IF(N226="základní",J226,0)</f>
        <v>0</v>
      </c>
      <c r="BF226" s="229">
        <f>IF(N226="snížená",J226,0)</f>
        <v>0</v>
      </c>
      <c r="BG226" s="229">
        <f>IF(N226="zákl. přenesená",J226,0)</f>
        <v>0</v>
      </c>
      <c r="BH226" s="229">
        <f>IF(N226="sníž. přenesená",J226,0)</f>
        <v>0</v>
      </c>
      <c r="BI226" s="229">
        <f>IF(N226="nulová",J226,0)</f>
        <v>0</v>
      </c>
      <c r="BJ226" s="14" t="s">
        <v>84</v>
      </c>
      <c r="BK226" s="229">
        <f>ROUND(I226*H226,2)</f>
        <v>0</v>
      </c>
      <c r="BL226" s="14" t="s">
        <v>228</v>
      </c>
      <c r="BM226" s="228" t="s">
        <v>1064</v>
      </c>
    </row>
    <row r="227" spans="1:47" s="2" customFormat="1" ht="12">
      <c r="A227" s="35"/>
      <c r="B227" s="36"/>
      <c r="C227" s="37"/>
      <c r="D227" s="230" t="s">
        <v>153</v>
      </c>
      <c r="E227" s="37"/>
      <c r="F227" s="231" t="s">
        <v>1063</v>
      </c>
      <c r="G227" s="37"/>
      <c r="H227" s="37"/>
      <c r="I227" s="232"/>
      <c r="J227" s="37"/>
      <c r="K227" s="37"/>
      <c r="L227" s="41"/>
      <c r="M227" s="233"/>
      <c r="N227" s="234"/>
      <c r="O227" s="88"/>
      <c r="P227" s="88"/>
      <c r="Q227" s="88"/>
      <c r="R227" s="88"/>
      <c r="S227" s="88"/>
      <c r="T227" s="89"/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T227" s="14" t="s">
        <v>153</v>
      </c>
      <c r="AU227" s="14" t="s">
        <v>86</v>
      </c>
    </row>
    <row r="228" spans="1:47" s="2" customFormat="1" ht="12">
      <c r="A228" s="35"/>
      <c r="B228" s="36"/>
      <c r="C228" s="37"/>
      <c r="D228" s="235" t="s">
        <v>154</v>
      </c>
      <c r="E228" s="37"/>
      <c r="F228" s="236" t="s">
        <v>1065</v>
      </c>
      <c r="G228" s="37"/>
      <c r="H228" s="37"/>
      <c r="I228" s="232"/>
      <c r="J228" s="37"/>
      <c r="K228" s="37"/>
      <c r="L228" s="41"/>
      <c r="M228" s="233"/>
      <c r="N228" s="234"/>
      <c r="O228" s="88"/>
      <c r="P228" s="88"/>
      <c r="Q228" s="88"/>
      <c r="R228" s="88"/>
      <c r="S228" s="88"/>
      <c r="T228" s="89"/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T228" s="14" t="s">
        <v>154</v>
      </c>
      <c r="AU228" s="14" t="s">
        <v>86</v>
      </c>
    </row>
    <row r="229" spans="1:65" s="2" customFormat="1" ht="24.15" customHeight="1">
      <c r="A229" s="35"/>
      <c r="B229" s="36"/>
      <c r="C229" s="216" t="s">
        <v>362</v>
      </c>
      <c r="D229" s="216" t="s">
        <v>147</v>
      </c>
      <c r="E229" s="217" t="s">
        <v>1066</v>
      </c>
      <c r="F229" s="218" t="s">
        <v>1067</v>
      </c>
      <c r="G229" s="219" t="s">
        <v>175</v>
      </c>
      <c r="H229" s="220">
        <v>1</v>
      </c>
      <c r="I229" s="221"/>
      <c r="J229" s="222">
        <f>ROUND(I229*H229,2)</f>
        <v>0</v>
      </c>
      <c r="K229" s="223"/>
      <c r="L229" s="41"/>
      <c r="M229" s="224" t="s">
        <v>1</v>
      </c>
      <c r="N229" s="225" t="s">
        <v>41</v>
      </c>
      <c r="O229" s="88"/>
      <c r="P229" s="226">
        <f>O229*H229</f>
        <v>0</v>
      </c>
      <c r="Q229" s="226">
        <v>0</v>
      </c>
      <c r="R229" s="226">
        <f>Q229*H229</f>
        <v>0</v>
      </c>
      <c r="S229" s="226">
        <v>0</v>
      </c>
      <c r="T229" s="227">
        <f>S229*H229</f>
        <v>0</v>
      </c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R229" s="228" t="s">
        <v>228</v>
      </c>
      <c r="AT229" s="228" t="s">
        <v>147</v>
      </c>
      <c r="AU229" s="228" t="s">
        <v>86</v>
      </c>
      <c r="AY229" s="14" t="s">
        <v>145</v>
      </c>
      <c r="BE229" s="229">
        <f>IF(N229="základní",J229,0)</f>
        <v>0</v>
      </c>
      <c r="BF229" s="229">
        <f>IF(N229="snížená",J229,0)</f>
        <v>0</v>
      </c>
      <c r="BG229" s="229">
        <f>IF(N229="zákl. přenesená",J229,0)</f>
        <v>0</v>
      </c>
      <c r="BH229" s="229">
        <f>IF(N229="sníž. přenesená",J229,0)</f>
        <v>0</v>
      </c>
      <c r="BI229" s="229">
        <f>IF(N229="nulová",J229,0)</f>
        <v>0</v>
      </c>
      <c r="BJ229" s="14" t="s">
        <v>84</v>
      </c>
      <c r="BK229" s="229">
        <f>ROUND(I229*H229,2)</f>
        <v>0</v>
      </c>
      <c r="BL229" s="14" t="s">
        <v>228</v>
      </c>
      <c r="BM229" s="228" t="s">
        <v>1068</v>
      </c>
    </row>
    <row r="230" spans="1:47" s="2" customFormat="1" ht="12">
      <c r="A230" s="35"/>
      <c r="B230" s="36"/>
      <c r="C230" s="37"/>
      <c r="D230" s="230" t="s">
        <v>153</v>
      </c>
      <c r="E230" s="37"/>
      <c r="F230" s="231" t="s">
        <v>1067</v>
      </c>
      <c r="G230" s="37"/>
      <c r="H230" s="37"/>
      <c r="I230" s="232"/>
      <c r="J230" s="37"/>
      <c r="K230" s="37"/>
      <c r="L230" s="41"/>
      <c r="M230" s="233"/>
      <c r="N230" s="234"/>
      <c r="O230" s="88"/>
      <c r="P230" s="88"/>
      <c r="Q230" s="88"/>
      <c r="R230" s="88"/>
      <c r="S230" s="88"/>
      <c r="T230" s="89"/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T230" s="14" t="s">
        <v>153</v>
      </c>
      <c r="AU230" s="14" t="s">
        <v>86</v>
      </c>
    </row>
    <row r="231" spans="1:65" s="2" customFormat="1" ht="24.15" customHeight="1">
      <c r="A231" s="35"/>
      <c r="B231" s="36"/>
      <c r="C231" s="237" t="s">
        <v>367</v>
      </c>
      <c r="D231" s="237" t="s">
        <v>353</v>
      </c>
      <c r="E231" s="238" t="s">
        <v>1069</v>
      </c>
      <c r="F231" s="239" t="s">
        <v>1070</v>
      </c>
      <c r="G231" s="240" t="s">
        <v>1</v>
      </c>
      <c r="H231" s="241">
        <v>1</v>
      </c>
      <c r="I231" s="242"/>
      <c r="J231" s="243">
        <f>ROUND(I231*H231,2)</f>
        <v>0</v>
      </c>
      <c r="K231" s="244"/>
      <c r="L231" s="245"/>
      <c r="M231" s="246" t="s">
        <v>1</v>
      </c>
      <c r="N231" s="247" t="s">
        <v>41</v>
      </c>
      <c r="O231" s="88"/>
      <c r="P231" s="226">
        <f>O231*H231</f>
        <v>0</v>
      </c>
      <c r="Q231" s="226">
        <v>0</v>
      </c>
      <c r="R231" s="226">
        <f>Q231*H231</f>
        <v>0</v>
      </c>
      <c r="S231" s="226">
        <v>0</v>
      </c>
      <c r="T231" s="227">
        <f>S231*H231</f>
        <v>0</v>
      </c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228" t="s">
        <v>307</v>
      </c>
      <c r="AT231" s="228" t="s">
        <v>353</v>
      </c>
      <c r="AU231" s="228" t="s">
        <v>86</v>
      </c>
      <c r="AY231" s="14" t="s">
        <v>145</v>
      </c>
      <c r="BE231" s="229">
        <f>IF(N231="základní",J231,0)</f>
        <v>0</v>
      </c>
      <c r="BF231" s="229">
        <f>IF(N231="snížená",J231,0)</f>
        <v>0</v>
      </c>
      <c r="BG231" s="229">
        <f>IF(N231="zákl. přenesená",J231,0)</f>
        <v>0</v>
      </c>
      <c r="BH231" s="229">
        <f>IF(N231="sníž. přenesená",J231,0)</f>
        <v>0</v>
      </c>
      <c r="BI231" s="229">
        <f>IF(N231="nulová",J231,0)</f>
        <v>0</v>
      </c>
      <c r="BJ231" s="14" t="s">
        <v>84</v>
      </c>
      <c r="BK231" s="229">
        <f>ROUND(I231*H231,2)</f>
        <v>0</v>
      </c>
      <c r="BL231" s="14" t="s">
        <v>228</v>
      </c>
      <c r="BM231" s="228" t="s">
        <v>1071</v>
      </c>
    </row>
    <row r="232" spans="1:47" s="2" customFormat="1" ht="12">
      <c r="A232" s="35"/>
      <c r="B232" s="36"/>
      <c r="C232" s="37"/>
      <c r="D232" s="230" t="s">
        <v>153</v>
      </c>
      <c r="E232" s="37"/>
      <c r="F232" s="231" t="s">
        <v>1070</v>
      </c>
      <c r="G232" s="37"/>
      <c r="H232" s="37"/>
      <c r="I232" s="232"/>
      <c r="J232" s="37"/>
      <c r="K232" s="37"/>
      <c r="L232" s="41"/>
      <c r="M232" s="233"/>
      <c r="N232" s="234"/>
      <c r="O232" s="88"/>
      <c r="P232" s="88"/>
      <c r="Q232" s="88"/>
      <c r="R232" s="88"/>
      <c r="S232" s="88"/>
      <c r="T232" s="89"/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T232" s="14" t="s">
        <v>153</v>
      </c>
      <c r="AU232" s="14" t="s">
        <v>86</v>
      </c>
    </row>
    <row r="233" spans="1:65" s="2" customFormat="1" ht="24.15" customHeight="1">
      <c r="A233" s="35"/>
      <c r="B233" s="36"/>
      <c r="C233" s="216" t="s">
        <v>372</v>
      </c>
      <c r="D233" s="216" t="s">
        <v>147</v>
      </c>
      <c r="E233" s="217" t="s">
        <v>1072</v>
      </c>
      <c r="F233" s="218" t="s">
        <v>1073</v>
      </c>
      <c r="G233" s="219" t="s">
        <v>175</v>
      </c>
      <c r="H233" s="220">
        <v>2</v>
      </c>
      <c r="I233" s="221"/>
      <c r="J233" s="222">
        <f>ROUND(I233*H233,2)</f>
        <v>0</v>
      </c>
      <c r="K233" s="223"/>
      <c r="L233" s="41"/>
      <c r="M233" s="224" t="s">
        <v>1</v>
      </c>
      <c r="N233" s="225" t="s">
        <v>41</v>
      </c>
      <c r="O233" s="88"/>
      <c r="P233" s="226">
        <f>O233*H233</f>
        <v>0</v>
      </c>
      <c r="Q233" s="226">
        <v>0</v>
      </c>
      <c r="R233" s="226">
        <f>Q233*H233</f>
        <v>0</v>
      </c>
      <c r="S233" s="226">
        <v>0</v>
      </c>
      <c r="T233" s="227">
        <f>S233*H233</f>
        <v>0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228" t="s">
        <v>228</v>
      </c>
      <c r="AT233" s="228" t="s">
        <v>147</v>
      </c>
      <c r="AU233" s="228" t="s">
        <v>86</v>
      </c>
      <c r="AY233" s="14" t="s">
        <v>145</v>
      </c>
      <c r="BE233" s="229">
        <f>IF(N233="základní",J233,0)</f>
        <v>0</v>
      </c>
      <c r="BF233" s="229">
        <f>IF(N233="snížená",J233,0)</f>
        <v>0</v>
      </c>
      <c r="BG233" s="229">
        <f>IF(N233="zákl. přenesená",J233,0)</f>
        <v>0</v>
      </c>
      <c r="BH233" s="229">
        <f>IF(N233="sníž. přenesená",J233,0)</f>
        <v>0</v>
      </c>
      <c r="BI233" s="229">
        <f>IF(N233="nulová",J233,0)</f>
        <v>0</v>
      </c>
      <c r="BJ233" s="14" t="s">
        <v>84</v>
      </c>
      <c r="BK233" s="229">
        <f>ROUND(I233*H233,2)</f>
        <v>0</v>
      </c>
      <c r="BL233" s="14" t="s">
        <v>228</v>
      </c>
      <c r="BM233" s="228" t="s">
        <v>1074</v>
      </c>
    </row>
    <row r="234" spans="1:47" s="2" customFormat="1" ht="12">
      <c r="A234" s="35"/>
      <c r="B234" s="36"/>
      <c r="C234" s="37"/>
      <c r="D234" s="230" t="s">
        <v>153</v>
      </c>
      <c r="E234" s="37"/>
      <c r="F234" s="231" t="s">
        <v>1073</v>
      </c>
      <c r="G234" s="37"/>
      <c r="H234" s="37"/>
      <c r="I234" s="232"/>
      <c r="J234" s="37"/>
      <c r="K234" s="37"/>
      <c r="L234" s="41"/>
      <c r="M234" s="233"/>
      <c r="N234" s="234"/>
      <c r="O234" s="88"/>
      <c r="P234" s="88"/>
      <c r="Q234" s="88"/>
      <c r="R234" s="88"/>
      <c r="S234" s="88"/>
      <c r="T234" s="89"/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T234" s="14" t="s">
        <v>153</v>
      </c>
      <c r="AU234" s="14" t="s">
        <v>86</v>
      </c>
    </row>
    <row r="235" spans="1:47" s="2" customFormat="1" ht="12">
      <c r="A235" s="35"/>
      <c r="B235" s="36"/>
      <c r="C235" s="37"/>
      <c r="D235" s="235" t="s">
        <v>154</v>
      </c>
      <c r="E235" s="37"/>
      <c r="F235" s="236" t="s">
        <v>1075</v>
      </c>
      <c r="G235" s="37"/>
      <c r="H235" s="37"/>
      <c r="I235" s="232"/>
      <c r="J235" s="37"/>
      <c r="K235" s="37"/>
      <c r="L235" s="41"/>
      <c r="M235" s="233"/>
      <c r="N235" s="234"/>
      <c r="O235" s="88"/>
      <c r="P235" s="88"/>
      <c r="Q235" s="88"/>
      <c r="R235" s="88"/>
      <c r="S235" s="88"/>
      <c r="T235" s="89"/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T235" s="14" t="s">
        <v>154</v>
      </c>
      <c r="AU235" s="14" t="s">
        <v>86</v>
      </c>
    </row>
    <row r="236" spans="1:65" s="2" customFormat="1" ht="21.75" customHeight="1">
      <c r="A236" s="35"/>
      <c r="B236" s="36"/>
      <c r="C236" s="237" t="s">
        <v>377</v>
      </c>
      <c r="D236" s="237" t="s">
        <v>353</v>
      </c>
      <c r="E236" s="238" t="s">
        <v>1076</v>
      </c>
      <c r="F236" s="239" t="s">
        <v>1077</v>
      </c>
      <c r="G236" s="240" t="s">
        <v>175</v>
      </c>
      <c r="H236" s="241">
        <v>2</v>
      </c>
      <c r="I236" s="242"/>
      <c r="J236" s="243">
        <f>ROUND(I236*H236,2)</f>
        <v>0</v>
      </c>
      <c r="K236" s="244"/>
      <c r="L236" s="245"/>
      <c r="M236" s="246" t="s">
        <v>1</v>
      </c>
      <c r="N236" s="247" t="s">
        <v>41</v>
      </c>
      <c r="O236" s="88"/>
      <c r="P236" s="226">
        <f>O236*H236</f>
        <v>0</v>
      </c>
      <c r="Q236" s="226">
        <v>0.00052</v>
      </c>
      <c r="R236" s="226">
        <f>Q236*H236</f>
        <v>0.00104</v>
      </c>
      <c r="S236" s="226">
        <v>0</v>
      </c>
      <c r="T236" s="227">
        <f>S236*H236</f>
        <v>0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228" t="s">
        <v>307</v>
      </c>
      <c r="AT236" s="228" t="s">
        <v>353</v>
      </c>
      <c r="AU236" s="228" t="s">
        <v>86</v>
      </c>
      <c r="AY236" s="14" t="s">
        <v>145</v>
      </c>
      <c r="BE236" s="229">
        <f>IF(N236="základní",J236,0)</f>
        <v>0</v>
      </c>
      <c r="BF236" s="229">
        <f>IF(N236="snížená",J236,0)</f>
        <v>0</v>
      </c>
      <c r="BG236" s="229">
        <f>IF(N236="zákl. přenesená",J236,0)</f>
        <v>0</v>
      </c>
      <c r="BH236" s="229">
        <f>IF(N236="sníž. přenesená",J236,0)</f>
        <v>0</v>
      </c>
      <c r="BI236" s="229">
        <f>IF(N236="nulová",J236,0)</f>
        <v>0</v>
      </c>
      <c r="BJ236" s="14" t="s">
        <v>84</v>
      </c>
      <c r="BK236" s="229">
        <f>ROUND(I236*H236,2)</f>
        <v>0</v>
      </c>
      <c r="BL236" s="14" t="s">
        <v>228</v>
      </c>
      <c r="BM236" s="228" t="s">
        <v>1078</v>
      </c>
    </row>
    <row r="237" spans="1:47" s="2" customFormat="1" ht="12">
      <c r="A237" s="35"/>
      <c r="B237" s="36"/>
      <c r="C237" s="37"/>
      <c r="D237" s="230" t="s">
        <v>153</v>
      </c>
      <c r="E237" s="37"/>
      <c r="F237" s="231" t="s">
        <v>1077</v>
      </c>
      <c r="G237" s="37"/>
      <c r="H237" s="37"/>
      <c r="I237" s="232"/>
      <c r="J237" s="37"/>
      <c r="K237" s="37"/>
      <c r="L237" s="41"/>
      <c r="M237" s="233"/>
      <c r="N237" s="234"/>
      <c r="O237" s="88"/>
      <c r="P237" s="88"/>
      <c r="Q237" s="88"/>
      <c r="R237" s="88"/>
      <c r="S237" s="88"/>
      <c r="T237" s="89"/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T237" s="14" t="s">
        <v>153</v>
      </c>
      <c r="AU237" s="14" t="s">
        <v>86</v>
      </c>
    </row>
    <row r="238" spans="1:65" s="2" customFormat="1" ht="37.8" customHeight="1">
      <c r="A238" s="35"/>
      <c r="B238" s="36"/>
      <c r="C238" s="216" t="s">
        <v>382</v>
      </c>
      <c r="D238" s="216" t="s">
        <v>147</v>
      </c>
      <c r="E238" s="217" t="s">
        <v>1079</v>
      </c>
      <c r="F238" s="218" t="s">
        <v>1080</v>
      </c>
      <c r="G238" s="219" t="s">
        <v>175</v>
      </c>
      <c r="H238" s="220">
        <v>4</v>
      </c>
      <c r="I238" s="221"/>
      <c r="J238" s="222">
        <f>ROUND(I238*H238,2)</f>
        <v>0</v>
      </c>
      <c r="K238" s="223"/>
      <c r="L238" s="41"/>
      <c r="M238" s="224" t="s">
        <v>1</v>
      </c>
      <c r="N238" s="225" t="s">
        <v>41</v>
      </c>
      <c r="O238" s="88"/>
      <c r="P238" s="226">
        <f>O238*H238</f>
        <v>0</v>
      </c>
      <c r="Q238" s="226">
        <v>0</v>
      </c>
      <c r="R238" s="226">
        <f>Q238*H238</f>
        <v>0</v>
      </c>
      <c r="S238" s="226">
        <v>0</v>
      </c>
      <c r="T238" s="227">
        <f>S238*H238</f>
        <v>0</v>
      </c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R238" s="228" t="s">
        <v>228</v>
      </c>
      <c r="AT238" s="228" t="s">
        <v>147</v>
      </c>
      <c r="AU238" s="228" t="s">
        <v>86</v>
      </c>
      <c r="AY238" s="14" t="s">
        <v>145</v>
      </c>
      <c r="BE238" s="229">
        <f>IF(N238="základní",J238,0)</f>
        <v>0</v>
      </c>
      <c r="BF238" s="229">
        <f>IF(N238="snížená",J238,0)</f>
        <v>0</v>
      </c>
      <c r="BG238" s="229">
        <f>IF(N238="zákl. přenesená",J238,0)</f>
        <v>0</v>
      </c>
      <c r="BH238" s="229">
        <f>IF(N238="sníž. přenesená",J238,0)</f>
        <v>0</v>
      </c>
      <c r="BI238" s="229">
        <f>IF(N238="nulová",J238,0)</f>
        <v>0</v>
      </c>
      <c r="BJ238" s="14" t="s">
        <v>84</v>
      </c>
      <c r="BK238" s="229">
        <f>ROUND(I238*H238,2)</f>
        <v>0</v>
      </c>
      <c r="BL238" s="14" t="s">
        <v>228</v>
      </c>
      <c r="BM238" s="228" t="s">
        <v>1081</v>
      </c>
    </row>
    <row r="239" spans="1:47" s="2" customFormat="1" ht="12">
      <c r="A239" s="35"/>
      <c r="B239" s="36"/>
      <c r="C239" s="37"/>
      <c r="D239" s="230" t="s">
        <v>153</v>
      </c>
      <c r="E239" s="37"/>
      <c r="F239" s="231" t="s">
        <v>1080</v>
      </c>
      <c r="G239" s="37"/>
      <c r="H239" s="37"/>
      <c r="I239" s="232"/>
      <c r="J239" s="37"/>
      <c r="K239" s="37"/>
      <c r="L239" s="41"/>
      <c r="M239" s="233"/>
      <c r="N239" s="234"/>
      <c r="O239" s="88"/>
      <c r="P239" s="88"/>
      <c r="Q239" s="88"/>
      <c r="R239" s="88"/>
      <c r="S239" s="88"/>
      <c r="T239" s="89"/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T239" s="14" t="s">
        <v>153</v>
      </c>
      <c r="AU239" s="14" t="s">
        <v>86</v>
      </c>
    </row>
    <row r="240" spans="1:47" s="2" customFormat="1" ht="12">
      <c r="A240" s="35"/>
      <c r="B240" s="36"/>
      <c r="C240" s="37"/>
      <c r="D240" s="235" t="s">
        <v>154</v>
      </c>
      <c r="E240" s="37"/>
      <c r="F240" s="236" t="s">
        <v>1082</v>
      </c>
      <c r="G240" s="37"/>
      <c r="H240" s="37"/>
      <c r="I240" s="232"/>
      <c r="J240" s="37"/>
      <c r="K240" s="37"/>
      <c r="L240" s="41"/>
      <c r="M240" s="233"/>
      <c r="N240" s="234"/>
      <c r="O240" s="88"/>
      <c r="P240" s="88"/>
      <c r="Q240" s="88"/>
      <c r="R240" s="88"/>
      <c r="S240" s="88"/>
      <c r="T240" s="89"/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T240" s="14" t="s">
        <v>154</v>
      </c>
      <c r="AU240" s="14" t="s">
        <v>86</v>
      </c>
    </row>
    <row r="241" spans="1:65" s="2" customFormat="1" ht="24.15" customHeight="1">
      <c r="A241" s="35"/>
      <c r="B241" s="36"/>
      <c r="C241" s="216" t="s">
        <v>389</v>
      </c>
      <c r="D241" s="216" t="s">
        <v>147</v>
      </c>
      <c r="E241" s="217" t="s">
        <v>1083</v>
      </c>
      <c r="F241" s="218" t="s">
        <v>1084</v>
      </c>
      <c r="G241" s="219" t="s">
        <v>175</v>
      </c>
      <c r="H241" s="220">
        <v>4</v>
      </c>
      <c r="I241" s="221"/>
      <c r="J241" s="222">
        <f>ROUND(I241*H241,2)</f>
        <v>0</v>
      </c>
      <c r="K241" s="223"/>
      <c r="L241" s="41"/>
      <c r="M241" s="224" t="s">
        <v>1</v>
      </c>
      <c r="N241" s="225" t="s">
        <v>41</v>
      </c>
      <c r="O241" s="88"/>
      <c r="P241" s="226">
        <f>O241*H241</f>
        <v>0</v>
      </c>
      <c r="Q241" s="226">
        <v>0</v>
      </c>
      <c r="R241" s="226">
        <f>Q241*H241</f>
        <v>0</v>
      </c>
      <c r="S241" s="226">
        <v>0</v>
      </c>
      <c r="T241" s="227">
        <f>S241*H241</f>
        <v>0</v>
      </c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R241" s="228" t="s">
        <v>228</v>
      </c>
      <c r="AT241" s="228" t="s">
        <v>147</v>
      </c>
      <c r="AU241" s="228" t="s">
        <v>86</v>
      </c>
      <c r="AY241" s="14" t="s">
        <v>145</v>
      </c>
      <c r="BE241" s="229">
        <f>IF(N241="základní",J241,0)</f>
        <v>0</v>
      </c>
      <c r="BF241" s="229">
        <f>IF(N241="snížená",J241,0)</f>
        <v>0</v>
      </c>
      <c r="BG241" s="229">
        <f>IF(N241="zákl. přenesená",J241,0)</f>
        <v>0</v>
      </c>
      <c r="BH241" s="229">
        <f>IF(N241="sníž. přenesená",J241,0)</f>
        <v>0</v>
      </c>
      <c r="BI241" s="229">
        <f>IF(N241="nulová",J241,0)</f>
        <v>0</v>
      </c>
      <c r="BJ241" s="14" t="s">
        <v>84</v>
      </c>
      <c r="BK241" s="229">
        <f>ROUND(I241*H241,2)</f>
        <v>0</v>
      </c>
      <c r="BL241" s="14" t="s">
        <v>228</v>
      </c>
      <c r="BM241" s="228" t="s">
        <v>1085</v>
      </c>
    </row>
    <row r="242" spans="1:47" s="2" customFormat="1" ht="12">
      <c r="A242" s="35"/>
      <c r="B242" s="36"/>
      <c r="C242" s="37"/>
      <c r="D242" s="230" t="s">
        <v>153</v>
      </c>
      <c r="E242" s="37"/>
      <c r="F242" s="231" t="s">
        <v>1084</v>
      </c>
      <c r="G242" s="37"/>
      <c r="H242" s="37"/>
      <c r="I242" s="232"/>
      <c r="J242" s="37"/>
      <c r="K242" s="37"/>
      <c r="L242" s="41"/>
      <c r="M242" s="233"/>
      <c r="N242" s="234"/>
      <c r="O242" s="88"/>
      <c r="P242" s="88"/>
      <c r="Q242" s="88"/>
      <c r="R242" s="88"/>
      <c r="S242" s="88"/>
      <c r="T242" s="89"/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T242" s="14" t="s">
        <v>153</v>
      </c>
      <c r="AU242" s="14" t="s">
        <v>86</v>
      </c>
    </row>
    <row r="243" spans="1:47" s="2" customFormat="1" ht="12">
      <c r="A243" s="35"/>
      <c r="B243" s="36"/>
      <c r="C243" s="37"/>
      <c r="D243" s="235" t="s">
        <v>154</v>
      </c>
      <c r="E243" s="37"/>
      <c r="F243" s="236" t="s">
        <v>1086</v>
      </c>
      <c r="G243" s="37"/>
      <c r="H243" s="37"/>
      <c r="I243" s="232"/>
      <c r="J243" s="37"/>
      <c r="K243" s="37"/>
      <c r="L243" s="41"/>
      <c r="M243" s="233"/>
      <c r="N243" s="234"/>
      <c r="O243" s="88"/>
      <c r="P243" s="88"/>
      <c r="Q243" s="88"/>
      <c r="R243" s="88"/>
      <c r="S243" s="88"/>
      <c r="T243" s="89"/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T243" s="14" t="s">
        <v>154</v>
      </c>
      <c r="AU243" s="14" t="s">
        <v>86</v>
      </c>
    </row>
    <row r="244" spans="1:63" s="12" customFormat="1" ht="22.8" customHeight="1">
      <c r="A244" s="12"/>
      <c r="B244" s="200"/>
      <c r="C244" s="201"/>
      <c r="D244" s="202" t="s">
        <v>75</v>
      </c>
      <c r="E244" s="214" t="s">
        <v>1087</v>
      </c>
      <c r="F244" s="214" t="s">
        <v>1088</v>
      </c>
      <c r="G244" s="201"/>
      <c r="H244" s="201"/>
      <c r="I244" s="204"/>
      <c r="J244" s="215">
        <f>BK244</f>
        <v>0</v>
      </c>
      <c r="K244" s="201"/>
      <c r="L244" s="206"/>
      <c r="M244" s="207"/>
      <c r="N244" s="208"/>
      <c r="O244" s="208"/>
      <c r="P244" s="209">
        <f>SUM(P245:P250)</f>
        <v>0</v>
      </c>
      <c r="Q244" s="208"/>
      <c r="R244" s="209">
        <f>SUM(R245:R250)</f>
        <v>0</v>
      </c>
      <c r="S244" s="208"/>
      <c r="T244" s="210">
        <f>SUM(T245:T250)</f>
        <v>0.0002</v>
      </c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R244" s="211" t="s">
        <v>86</v>
      </c>
      <c r="AT244" s="212" t="s">
        <v>75</v>
      </c>
      <c r="AU244" s="212" t="s">
        <v>84</v>
      </c>
      <c r="AY244" s="211" t="s">
        <v>145</v>
      </c>
      <c r="BK244" s="213">
        <f>SUM(BK245:BK250)</f>
        <v>0</v>
      </c>
    </row>
    <row r="245" spans="1:65" s="2" customFormat="1" ht="16.5" customHeight="1">
      <c r="A245" s="35"/>
      <c r="B245" s="36"/>
      <c r="C245" s="216" t="s">
        <v>394</v>
      </c>
      <c r="D245" s="216" t="s">
        <v>147</v>
      </c>
      <c r="E245" s="217" t="s">
        <v>1089</v>
      </c>
      <c r="F245" s="218" t="s">
        <v>1090</v>
      </c>
      <c r="G245" s="219" t="s">
        <v>175</v>
      </c>
      <c r="H245" s="220">
        <v>1</v>
      </c>
      <c r="I245" s="221"/>
      <c r="J245" s="222">
        <f>ROUND(I245*H245,2)</f>
        <v>0</v>
      </c>
      <c r="K245" s="223"/>
      <c r="L245" s="41"/>
      <c r="M245" s="224" t="s">
        <v>1</v>
      </c>
      <c r="N245" s="225" t="s">
        <v>41</v>
      </c>
      <c r="O245" s="88"/>
      <c r="P245" s="226">
        <f>O245*H245</f>
        <v>0</v>
      </c>
      <c r="Q245" s="226">
        <v>0</v>
      </c>
      <c r="R245" s="226">
        <f>Q245*H245</f>
        <v>0</v>
      </c>
      <c r="S245" s="226">
        <v>0</v>
      </c>
      <c r="T245" s="227">
        <f>S245*H245</f>
        <v>0</v>
      </c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R245" s="228" t="s">
        <v>228</v>
      </c>
      <c r="AT245" s="228" t="s">
        <v>147</v>
      </c>
      <c r="AU245" s="228" t="s">
        <v>86</v>
      </c>
      <c r="AY245" s="14" t="s">
        <v>145</v>
      </c>
      <c r="BE245" s="229">
        <f>IF(N245="základní",J245,0)</f>
        <v>0</v>
      </c>
      <c r="BF245" s="229">
        <f>IF(N245="snížená",J245,0)</f>
        <v>0</v>
      </c>
      <c r="BG245" s="229">
        <f>IF(N245="zákl. přenesená",J245,0)</f>
        <v>0</v>
      </c>
      <c r="BH245" s="229">
        <f>IF(N245="sníž. přenesená",J245,0)</f>
        <v>0</v>
      </c>
      <c r="BI245" s="229">
        <f>IF(N245="nulová",J245,0)</f>
        <v>0</v>
      </c>
      <c r="BJ245" s="14" t="s">
        <v>84</v>
      </c>
      <c r="BK245" s="229">
        <f>ROUND(I245*H245,2)</f>
        <v>0</v>
      </c>
      <c r="BL245" s="14" t="s">
        <v>228</v>
      </c>
      <c r="BM245" s="228" t="s">
        <v>1091</v>
      </c>
    </row>
    <row r="246" spans="1:47" s="2" customFormat="1" ht="12">
      <c r="A246" s="35"/>
      <c r="B246" s="36"/>
      <c r="C246" s="37"/>
      <c r="D246" s="230" t="s">
        <v>153</v>
      </c>
      <c r="E246" s="37"/>
      <c r="F246" s="231" t="s">
        <v>1090</v>
      </c>
      <c r="G246" s="37"/>
      <c r="H246" s="37"/>
      <c r="I246" s="232"/>
      <c r="J246" s="37"/>
      <c r="K246" s="37"/>
      <c r="L246" s="41"/>
      <c r="M246" s="233"/>
      <c r="N246" s="234"/>
      <c r="O246" s="88"/>
      <c r="P246" s="88"/>
      <c r="Q246" s="88"/>
      <c r="R246" s="88"/>
      <c r="S246" s="88"/>
      <c r="T246" s="89"/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T246" s="14" t="s">
        <v>153</v>
      </c>
      <c r="AU246" s="14" t="s">
        <v>86</v>
      </c>
    </row>
    <row r="247" spans="1:47" s="2" customFormat="1" ht="12">
      <c r="A247" s="35"/>
      <c r="B247" s="36"/>
      <c r="C247" s="37"/>
      <c r="D247" s="235" t="s">
        <v>154</v>
      </c>
      <c r="E247" s="37"/>
      <c r="F247" s="236" t="s">
        <v>1092</v>
      </c>
      <c r="G247" s="37"/>
      <c r="H247" s="37"/>
      <c r="I247" s="232"/>
      <c r="J247" s="37"/>
      <c r="K247" s="37"/>
      <c r="L247" s="41"/>
      <c r="M247" s="233"/>
      <c r="N247" s="234"/>
      <c r="O247" s="88"/>
      <c r="P247" s="88"/>
      <c r="Q247" s="88"/>
      <c r="R247" s="88"/>
      <c r="S247" s="88"/>
      <c r="T247" s="89"/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T247" s="14" t="s">
        <v>154</v>
      </c>
      <c r="AU247" s="14" t="s">
        <v>86</v>
      </c>
    </row>
    <row r="248" spans="1:65" s="2" customFormat="1" ht="16.5" customHeight="1">
      <c r="A248" s="35"/>
      <c r="B248" s="36"/>
      <c r="C248" s="216" t="s">
        <v>399</v>
      </c>
      <c r="D248" s="216" t="s">
        <v>147</v>
      </c>
      <c r="E248" s="217" t="s">
        <v>1093</v>
      </c>
      <c r="F248" s="218" t="s">
        <v>1094</v>
      </c>
      <c r="G248" s="219" t="s">
        <v>175</v>
      </c>
      <c r="H248" s="220">
        <v>1</v>
      </c>
      <c r="I248" s="221"/>
      <c r="J248" s="222">
        <f>ROUND(I248*H248,2)</f>
        <v>0</v>
      </c>
      <c r="K248" s="223"/>
      <c r="L248" s="41"/>
      <c r="M248" s="224" t="s">
        <v>1</v>
      </c>
      <c r="N248" s="225" t="s">
        <v>41</v>
      </c>
      <c r="O248" s="88"/>
      <c r="P248" s="226">
        <f>O248*H248</f>
        <v>0</v>
      </c>
      <c r="Q248" s="226">
        <v>0</v>
      </c>
      <c r="R248" s="226">
        <f>Q248*H248</f>
        <v>0</v>
      </c>
      <c r="S248" s="226">
        <v>0.0002</v>
      </c>
      <c r="T248" s="227">
        <f>S248*H248</f>
        <v>0.0002</v>
      </c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R248" s="228" t="s">
        <v>228</v>
      </c>
      <c r="AT248" s="228" t="s">
        <v>147</v>
      </c>
      <c r="AU248" s="228" t="s">
        <v>86</v>
      </c>
      <c r="AY248" s="14" t="s">
        <v>145</v>
      </c>
      <c r="BE248" s="229">
        <f>IF(N248="základní",J248,0)</f>
        <v>0</v>
      </c>
      <c r="BF248" s="229">
        <f>IF(N248="snížená",J248,0)</f>
        <v>0</v>
      </c>
      <c r="BG248" s="229">
        <f>IF(N248="zákl. přenesená",J248,0)</f>
        <v>0</v>
      </c>
      <c r="BH248" s="229">
        <f>IF(N248="sníž. přenesená",J248,0)</f>
        <v>0</v>
      </c>
      <c r="BI248" s="229">
        <f>IF(N248="nulová",J248,0)</f>
        <v>0</v>
      </c>
      <c r="BJ248" s="14" t="s">
        <v>84</v>
      </c>
      <c r="BK248" s="229">
        <f>ROUND(I248*H248,2)</f>
        <v>0</v>
      </c>
      <c r="BL248" s="14" t="s">
        <v>228</v>
      </c>
      <c r="BM248" s="228" t="s">
        <v>1095</v>
      </c>
    </row>
    <row r="249" spans="1:47" s="2" customFormat="1" ht="12">
      <c r="A249" s="35"/>
      <c r="B249" s="36"/>
      <c r="C249" s="37"/>
      <c r="D249" s="230" t="s">
        <v>153</v>
      </c>
      <c r="E249" s="37"/>
      <c r="F249" s="231" t="s">
        <v>1094</v>
      </c>
      <c r="G249" s="37"/>
      <c r="H249" s="37"/>
      <c r="I249" s="232"/>
      <c r="J249" s="37"/>
      <c r="K249" s="37"/>
      <c r="L249" s="41"/>
      <c r="M249" s="233"/>
      <c r="N249" s="234"/>
      <c r="O249" s="88"/>
      <c r="P249" s="88"/>
      <c r="Q249" s="88"/>
      <c r="R249" s="88"/>
      <c r="S249" s="88"/>
      <c r="T249" s="89"/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T249" s="14" t="s">
        <v>153</v>
      </c>
      <c r="AU249" s="14" t="s">
        <v>86</v>
      </c>
    </row>
    <row r="250" spans="1:47" s="2" customFormat="1" ht="12">
      <c r="A250" s="35"/>
      <c r="B250" s="36"/>
      <c r="C250" s="37"/>
      <c r="D250" s="235" t="s">
        <v>154</v>
      </c>
      <c r="E250" s="37"/>
      <c r="F250" s="236" t="s">
        <v>1096</v>
      </c>
      <c r="G250" s="37"/>
      <c r="H250" s="37"/>
      <c r="I250" s="232"/>
      <c r="J250" s="37"/>
      <c r="K250" s="37"/>
      <c r="L250" s="41"/>
      <c r="M250" s="233"/>
      <c r="N250" s="234"/>
      <c r="O250" s="88"/>
      <c r="P250" s="88"/>
      <c r="Q250" s="88"/>
      <c r="R250" s="88"/>
      <c r="S250" s="88"/>
      <c r="T250" s="89"/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T250" s="14" t="s">
        <v>154</v>
      </c>
      <c r="AU250" s="14" t="s">
        <v>86</v>
      </c>
    </row>
    <row r="251" spans="1:63" s="12" customFormat="1" ht="25.9" customHeight="1">
      <c r="A251" s="12"/>
      <c r="B251" s="200"/>
      <c r="C251" s="201"/>
      <c r="D251" s="202" t="s">
        <v>75</v>
      </c>
      <c r="E251" s="203" t="s">
        <v>353</v>
      </c>
      <c r="F251" s="203" t="s">
        <v>717</v>
      </c>
      <c r="G251" s="201"/>
      <c r="H251" s="201"/>
      <c r="I251" s="204"/>
      <c r="J251" s="205">
        <f>BK251</f>
        <v>0</v>
      </c>
      <c r="K251" s="201"/>
      <c r="L251" s="206"/>
      <c r="M251" s="207"/>
      <c r="N251" s="208"/>
      <c r="O251" s="208"/>
      <c r="P251" s="209">
        <f>P252+P265</f>
        <v>0</v>
      </c>
      <c r="Q251" s="208"/>
      <c r="R251" s="209">
        <f>R252+R265</f>
        <v>0.014230000000000001</v>
      </c>
      <c r="S251" s="208"/>
      <c r="T251" s="210">
        <f>T252+T265</f>
        <v>0.019299999999999998</v>
      </c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R251" s="211" t="s">
        <v>161</v>
      </c>
      <c r="AT251" s="212" t="s">
        <v>75</v>
      </c>
      <c r="AU251" s="212" t="s">
        <v>76</v>
      </c>
      <c r="AY251" s="211" t="s">
        <v>145</v>
      </c>
      <c r="BK251" s="213">
        <f>BK252+BK265</f>
        <v>0</v>
      </c>
    </row>
    <row r="252" spans="1:63" s="12" customFormat="1" ht="22.8" customHeight="1">
      <c r="A252" s="12"/>
      <c r="B252" s="200"/>
      <c r="C252" s="201"/>
      <c r="D252" s="202" t="s">
        <v>75</v>
      </c>
      <c r="E252" s="214" t="s">
        <v>718</v>
      </c>
      <c r="F252" s="214" t="s">
        <v>719</v>
      </c>
      <c r="G252" s="201"/>
      <c r="H252" s="201"/>
      <c r="I252" s="204"/>
      <c r="J252" s="215">
        <f>BK252</f>
        <v>0</v>
      </c>
      <c r="K252" s="201"/>
      <c r="L252" s="206"/>
      <c r="M252" s="207"/>
      <c r="N252" s="208"/>
      <c r="O252" s="208"/>
      <c r="P252" s="209">
        <f>SUM(P253:P264)</f>
        <v>0</v>
      </c>
      <c r="Q252" s="208"/>
      <c r="R252" s="209">
        <f>SUM(R253:R264)</f>
        <v>0</v>
      </c>
      <c r="S252" s="208"/>
      <c r="T252" s="210">
        <f>SUM(T253:T264)</f>
        <v>0</v>
      </c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R252" s="211" t="s">
        <v>161</v>
      </c>
      <c r="AT252" s="212" t="s">
        <v>75</v>
      </c>
      <c r="AU252" s="212" t="s">
        <v>84</v>
      </c>
      <c r="AY252" s="211" t="s">
        <v>145</v>
      </c>
      <c r="BK252" s="213">
        <f>SUM(BK253:BK264)</f>
        <v>0</v>
      </c>
    </row>
    <row r="253" spans="1:65" s="2" customFormat="1" ht="24.15" customHeight="1">
      <c r="A253" s="35"/>
      <c r="B253" s="36"/>
      <c r="C253" s="216" t="s">
        <v>404</v>
      </c>
      <c r="D253" s="216" t="s">
        <v>147</v>
      </c>
      <c r="E253" s="217" t="s">
        <v>1097</v>
      </c>
      <c r="F253" s="218" t="s">
        <v>1098</v>
      </c>
      <c r="G253" s="219" t="s">
        <v>175</v>
      </c>
      <c r="H253" s="220">
        <v>10</v>
      </c>
      <c r="I253" s="221"/>
      <c r="J253" s="222">
        <f>ROUND(I253*H253,2)</f>
        <v>0</v>
      </c>
      <c r="K253" s="223"/>
      <c r="L253" s="41"/>
      <c r="M253" s="224" t="s">
        <v>1</v>
      </c>
      <c r="N253" s="225" t="s">
        <v>41</v>
      </c>
      <c r="O253" s="88"/>
      <c r="P253" s="226">
        <f>O253*H253</f>
        <v>0</v>
      </c>
      <c r="Q253" s="226">
        <v>0</v>
      </c>
      <c r="R253" s="226">
        <f>Q253*H253</f>
        <v>0</v>
      </c>
      <c r="S253" s="226">
        <v>0</v>
      </c>
      <c r="T253" s="227">
        <f>S253*H253</f>
        <v>0</v>
      </c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R253" s="228" t="s">
        <v>469</v>
      </c>
      <c r="AT253" s="228" t="s">
        <v>147</v>
      </c>
      <c r="AU253" s="228" t="s">
        <v>86</v>
      </c>
      <c r="AY253" s="14" t="s">
        <v>145</v>
      </c>
      <c r="BE253" s="229">
        <f>IF(N253="základní",J253,0)</f>
        <v>0</v>
      </c>
      <c r="BF253" s="229">
        <f>IF(N253="snížená",J253,0)</f>
        <v>0</v>
      </c>
      <c r="BG253" s="229">
        <f>IF(N253="zákl. přenesená",J253,0)</f>
        <v>0</v>
      </c>
      <c r="BH253" s="229">
        <f>IF(N253="sníž. přenesená",J253,0)</f>
        <v>0</v>
      </c>
      <c r="BI253" s="229">
        <f>IF(N253="nulová",J253,0)</f>
        <v>0</v>
      </c>
      <c r="BJ253" s="14" t="s">
        <v>84</v>
      </c>
      <c r="BK253" s="229">
        <f>ROUND(I253*H253,2)</f>
        <v>0</v>
      </c>
      <c r="BL253" s="14" t="s">
        <v>469</v>
      </c>
      <c r="BM253" s="228" t="s">
        <v>1099</v>
      </c>
    </row>
    <row r="254" spans="1:47" s="2" customFormat="1" ht="12">
      <c r="A254" s="35"/>
      <c r="B254" s="36"/>
      <c r="C254" s="37"/>
      <c r="D254" s="230" t="s">
        <v>153</v>
      </c>
      <c r="E254" s="37"/>
      <c r="F254" s="231" t="s">
        <v>1098</v>
      </c>
      <c r="G254" s="37"/>
      <c r="H254" s="37"/>
      <c r="I254" s="232"/>
      <c r="J254" s="37"/>
      <c r="K254" s="37"/>
      <c r="L254" s="41"/>
      <c r="M254" s="233"/>
      <c r="N254" s="234"/>
      <c r="O254" s="88"/>
      <c r="P254" s="88"/>
      <c r="Q254" s="88"/>
      <c r="R254" s="88"/>
      <c r="S254" s="88"/>
      <c r="T254" s="89"/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T254" s="14" t="s">
        <v>153</v>
      </c>
      <c r="AU254" s="14" t="s">
        <v>86</v>
      </c>
    </row>
    <row r="255" spans="1:47" s="2" customFormat="1" ht="12">
      <c r="A255" s="35"/>
      <c r="B255" s="36"/>
      <c r="C255" s="37"/>
      <c r="D255" s="235" t="s">
        <v>154</v>
      </c>
      <c r="E255" s="37"/>
      <c r="F255" s="236" t="s">
        <v>1100</v>
      </c>
      <c r="G255" s="37"/>
      <c r="H255" s="37"/>
      <c r="I255" s="232"/>
      <c r="J255" s="37"/>
      <c r="K255" s="37"/>
      <c r="L255" s="41"/>
      <c r="M255" s="233"/>
      <c r="N255" s="234"/>
      <c r="O255" s="88"/>
      <c r="P255" s="88"/>
      <c r="Q255" s="88"/>
      <c r="R255" s="88"/>
      <c r="S255" s="88"/>
      <c r="T255" s="89"/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T255" s="14" t="s">
        <v>154</v>
      </c>
      <c r="AU255" s="14" t="s">
        <v>86</v>
      </c>
    </row>
    <row r="256" spans="1:65" s="2" customFormat="1" ht="24.15" customHeight="1">
      <c r="A256" s="35"/>
      <c r="B256" s="36"/>
      <c r="C256" s="216" t="s">
        <v>408</v>
      </c>
      <c r="D256" s="216" t="s">
        <v>147</v>
      </c>
      <c r="E256" s="217" t="s">
        <v>1101</v>
      </c>
      <c r="F256" s="218" t="s">
        <v>1102</v>
      </c>
      <c r="G256" s="219" t="s">
        <v>175</v>
      </c>
      <c r="H256" s="220">
        <v>20</v>
      </c>
      <c r="I256" s="221"/>
      <c r="J256" s="222">
        <f>ROUND(I256*H256,2)</f>
        <v>0</v>
      </c>
      <c r="K256" s="223"/>
      <c r="L256" s="41"/>
      <c r="M256" s="224" t="s">
        <v>1</v>
      </c>
      <c r="N256" s="225" t="s">
        <v>41</v>
      </c>
      <c r="O256" s="88"/>
      <c r="P256" s="226">
        <f>O256*H256</f>
        <v>0</v>
      </c>
      <c r="Q256" s="226">
        <v>0</v>
      </c>
      <c r="R256" s="226">
        <f>Q256*H256</f>
        <v>0</v>
      </c>
      <c r="S256" s="226">
        <v>0</v>
      </c>
      <c r="T256" s="227">
        <f>S256*H256</f>
        <v>0</v>
      </c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R256" s="228" t="s">
        <v>469</v>
      </c>
      <c r="AT256" s="228" t="s">
        <v>147</v>
      </c>
      <c r="AU256" s="228" t="s">
        <v>86</v>
      </c>
      <c r="AY256" s="14" t="s">
        <v>145</v>
      </c>
      <c r="BE256" s="229">
        <f>IF(N256="základní",J256,0)</f>
        <v>0</v>
      </c>
      <c r="BF256" s="229">
        <f>IF(N256="snížená",J256,0)</f>
        <v>0</v>
      </c>
      <c r="BG256" s="229">
        <f>IF(N256="zákl. přenesená",J256,0)</f>
        <v>0</v>
      </c>
      <c r="BH256" s="229">
        <f>IF(N256="sníž. přenesená",J256,0)</f>
        <v>0</v>
      </c>
      <c r="BI256" s="229">
        <f>IF(N256="nulová",J256,0)</f>
        <v>0</v>
      </c>
      <c r="BJ256" s="14" t="s">
        <v>84</v>
      </c>
      <c r="BK256" s="229">
        <f>ROUND(I256*H256,2)</f>
        <v>0</v>
      </c>
      <c r="BL256" s="14" t="s">
        <v>469</v>
      </c>
      <c r="BM256" s="228" t="s">
        <v>1103</v>
      </c>
    </row>
    <row r="257" spans="1:47" s="2" customFormat="1" ht="12">
      <c r="A257" s="35"/>
      <c r="B257" s="36"/>
      <c r="C257" s="37"/>
      <c r="D257" s="230" t="s">
        <v>153</v>
      </c>
      <c r="E257" s="37"/>
      <c r="F257" s="231" t="s">
        <v>1102</v>
      </c>
      <c r="G257" s="37"/>
      <c r="H257" s="37"/>
      <c r="I257" s="232"/>
      <c r="J257" s="37"/>
      <c r="K257" s="37"/>
      <c r="L257" s="41"/>
      <c r="M257" s="233"/>
      <c r="N257" s="234"/>
      <c r="O257" s="88"/>
      <c r="P257" s="88"/>
      <c r="Q257" s="88"/>
      <c r="R257" s="88"/>
      <c r="S257" s="88"/>
      <c r="T257" s="89"/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T257" s="14" t="s">
        <v>153</v>
      </c>
      <c r="AU257" s="14" t="s">
        <v>86</v>
      </c>
    </row>
    <row r="258" spans="1:47" s="2" customFormat="1" ht="12">
      <c r="A258" s="35"/>
      <c r="B258" s="36"/>
      <c r="C258" s="37"/>
      <c r="D258" s="235" t="s">
        <v>154</v>
      </c>
      <c r="E258" s="37"/>
      <c r="F258" s="236" t="s">
        <v>1104</v>
      </c>
      <c r="G258" s="37"/>
      <c r="H258" s="37"/>
      <c r="I258" s="232"/>
      <c r="J258" s="37"/>
      <c r="K258" s="37"/>
      <c r="L258" s="41"/>
      <c r="M258" s="233"/>
      <c r="N258" s="234"/>
      <c r="O258" s="88"/>
      <c r="P258" s="88"/>
      <c r="Q258" s="88"/>
      <c r="R258" s="88"/>
      <c r="S258" s="88"/>
      <c r="T258" s="89"/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T258" s="14" t="s">
        <v>154</v>
      </c>
      <c r="AU258" s="14" t="s">
        <v>86</v>
      </c>
    </row>
    <row r="259" spans="1:65" s="2" customFormat="1" ht="24.15" customHeight="1">
      <c r="A259" s="35"/>
      <c r="B259" s="36"/>
      <c r="C259" s="216" t="s">
        <v>413</v>
      </c>
      <c r="D259" s="216" t="s">
        <v>147</v>
      </c>
      <c r="E259" s="217" t="s">
        <v>1105</v>
      </c>
      <c r="F259" s="218" t="s">
        <v>1106</v>
      </c>
      <c r="G259" s="219" t="s">
        <v>175</v>
      </c>
      <c r="H259" s="220">
        <v>10</v>
      </c>
      <c r="I259" s="221"/>
      <c r="J259" s="222">
        <f>ROUND(I259*H259,2)</f>
        <v>0</v>
      </c>
      <c r="K259" s="223"/>
      <c r="L259" s="41"/>
      <c r="M259" s="224" t="s">
        <v>1</v>
      </c>
      <c r="N259" s="225" t="s">
        <v>41</v>
      </c>
      <c r="O259" s="88"/>
      <c r="P259" s="226">
        <f>O259*H259</f>
        <v>0</v>
      </c>
      <c r="Q259" s="226">
        <v>0</v>
      </c>
      <c r="R259" s="226">
        <f>Q259*H259</f>
        <v>0</v>
      </c>
      <c r="S259" s="226">
        <v>0</v>
      </c>
      <c r="T259" s="227">
        <f>S259*H259</f>
        <v>0</v>
      </c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R259" s="228" t="s">
        <v>469</v>
      </c>
      <c r="AT259" s="228" t="s">
        <v>147</v>
      </c>
      <c r="AU259" s="228" t="s">
        <v>86</v>
      </c>
      <c r="AY259" s="14" t="s">
        <v>145</v>
      </c>
      <c r="BE259" s="229">
        <f>IF(N259="základní",J259,0)</f>
        <v>0</v>
      </c>
      <c r="BF259" s="229">
        <f>IF(N259="snížená",J259,0)</f>
        <v>0</v>
      </c>
      <c r="BG259" s="229">
        <f>IF(N259="zákl. přenesená",J259,0)</f>
        <v>0</v>
      </c>
      <c r="BH259" s="229">
        <f>IF(N259="sníž. přenesená",J259,0)</f>
        <v>0</v>
      </c>
      <c r="BI259" s="229">
        <f>IF(N259="nulová",J259,0)</f>
        <v>0</v>
      </c>
      <c r="BJ259" s="14" t="s">
        <v>84</v>
      </c>
      <c r="BK259" s="229">
        <f>ROUND(I259*H259,2)</f>
        <v>0</v>
      </c>
      <c r="BL259" s="14" t="s">
        <v>469</v>
      </c>
      <c r="BM259" s="228" t="s">
        <v>1107</v>
      </c>
    </row>
    <row r="260" spans="1:47" s="2" customFormat="1" ht="12">
      <c r="A260" s="35"/>
      <c r="B260" s="36"/>
      <c r="C260" s="37"/>
      <c r="D260" s="230" t="s">
        <v>153</v>
      </c>
      <c r="E260" s="37"/>
      <c r="F260" s="231" t="s">
        <v>1106</v>
      </c>
      <c r="G260" s="37"/>
      <c r="H260" s="37"/>
      <c r="I260" s="232"/>
      <c r="J260" s="37"/>
      <c r="K260" s="37"/>
      <c r="L260" s="41"/>
      <c r="M260" s="233"/>
      <c r="N260" s="234"/>
      <c r="O260" s="88"/>
      <c r="P260" s="88"/>
      <c r="Q260" s="88"/>
      <c r="R260" s="88"/>
      <c r="S260" s="88"/>
      <c r="T260" s="89"/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T260" s="14" t="s">
        <v>153</v>
      </c>
      <c r="AU260" s="14" t="s">
        <v>86</v>
      </c>
    </row>
    <row r="261" spans="1:47" s="2" customFormat="1" ht="12">
      <c r="A261" s="35"/>
      <c r="B261" s="36"/>
      <c r="C261" s="37"/>
      <c r="D261" s="235" t="s">
        <v>154</v>
      </c>
      <c r="E261" s="37"/>
      <c r="F261" s="236" t="s">
        <v>1108</v>
      </c>
      <c r="G261" s="37"/>
      <c r="H261" s="37"/>
      <c r="I261" s="232"/>
      <c r="J261" s="37"/>
      <c r="K261" s="37"/>
      <c r="L261" s="41"/>
      <c r="M261" s="233"/>
      <c r="N261" s="234"/>
      <c r="O261" s="88"/>
      <c r="P261" s="88"/>
      <c r="Q261" s="88"/>
      <c r="R261" s="88"/>
      <c r="S261" s="88"/>
      <c r="T261" s="89"/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T261" s="14" t="s">
        <v>154</v>
      </c>
      <c r="AU261" s="14" t="s">
        <v>86</v>
      </c>
    </row>
    <row r="262" spans="1:65" s="2" customFormat="1" ht="37.8" customHeight="1">
      <c r="A262" s="35"/>
      <c r="B262" s="36"/>
      <c r="C262" s="216" t="s">
        <v>417</v>
      </c>
      <c r="D262" s="216" t="s">
        <v>147</v>
      </c>
      <c r="E262" s="217" t="s">
        <v>1109</v>
      </c>
      <c r="F262" s="218" t="s">
        <v>1110</v>
      </c>
      <c r="G262" s="219" t="s">
        <v>262</v>
      </c>
      <c r="H262" s="220">
        <v>2</v>
      </c>
      <c r="I262" s="221"/>
      <c r="J262" s="222">
        <f>ROUND(I262*H262,2)</f>
        <v>0</v>
      </c>
      <c r="K262" s="223"/>
      <c r="L262" s="41"/>
      <c r="M262" s="224" t="s">
        <v>1</v>
      </c>
      <c r="N262" s="225" t="s">
        <v>41</v>
      </c>
      <c r="O262" s="88"/>
      <c r="P262" s="226">
        <f>O262*H262</f>
        <v>0</v>
      </c>
      <c r="Q262" s="226">
        <v>0</v>
      </c>
      <c r="R262" s="226">
        <f>Q262*H262</f>
        <v>0</v>
      </c>
      <c r="S262" s="226">
        <v>0</v>
      </c>
      <c r="T262" s="227">
        <f>S262*H262</f>
        <v>0</v>
      </c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R262" s="228" t="s">
        <v>469</v>
      </c>
      <c r="AT262" s="228" t="s">
        <v>147</v>
      </c>
      <c r="AU262" s="228" t="s">
        <v>86</v>
      </c>
      <c r="AY262" s="14" t="s">
        <v>145</v>
      </c>
      <c r="BE262" s="229">
        <f>IF(N262="základní",J262,0)</f>
        <v>0</v>
      </c>
      <c r="BF262" s="229">
        <f>IF(N262="snížená",J262,0)</f>
        <v>0</v>
      </c>
      <c r="BG262" s="229">
        <f>IF(N262="zákl. přenesená",J262,0)</f>
        <v>0</v>
      </c>
      <c r="BH262" s="229">
        <f>IF(N262="sníž. přenesená",J262,0)</f>
        <v>0</v>
      </c>
      <c r="BI262" s="229">
        <f>IF(N262="nulová",J262,0)</f>
        <v>0</v>
      </c>
      <c r="BJ262" s="14" t="s">
        <v>84</v>
      </c>
      <c r="BK262" s="229">
        <f>ROUND(I262*H262,2)</f>
        <v>0</v>
      </c>
      <c r="BL262" s="14" t="s">
        <v>469</v>
      </c>
      <c r="BM262" s="228" t="s">
        <v>1111</v>
      </c>
    </row>
    <row r="263" spans="1:47" s="2" customFormat="1" ht="12">
      <c r="A263" s="35"/>
      <c r="B263" s="36"/>
      <c r="C263" s="37"/>
      <c r="D263" s="230" t="s">
        <v>153</v>
      </c>
      <c r="E263" s="37"/>
      <c r="F263" s="231" t="s">
        <v>1110</v>
      </c>
      <c r="G263" s="37"/>
      <c r="H263" s="37"/>
      <c r="I263" s="232"/>
      <c r="J263" s="37"/>
      <c r="K263" s="37"/>
      <c r="L263" s="41"/>
      <c r="M263" s="233"/>
      <c r="N263" s="234"/>
      <c r="O263" s="88"/>
      <c r="P263" s="88"/>
      <c r="Q263" s="88"/>
      <c r="R263" s="88"/>
      <c r="S263" s="88"/>
      <c r="T263" s="89"/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T263" s="14" t="s">
        <v>153</v>
      </c>
      <c r="AU263" s="14" t="s">
        <v>86</v>
      </c>
    </row>
    <row r="264" spans="1:47" s="2" customFormat="1" ht="12">
      <c r="A264" s="35"/>
      <c r="B264" s="36"/>
      <c r="C264" s="37"/>
      <c r="D264" s="235" t="s">
        <v>154</v>
      </c>
      <c r="E264" s="37"/>
      <c r="F264" s="236" t="s">
        <v>1112</v>
      </c>
      <c r="G264" s="37"/>
      <c r="H264" s="37"/>
      <c r="I264" s="232"/>
      <c r="J264" s="37"/>
      <c r="K264" s="37"/>
      <c r="L264" s="41"/>
      <c r="M264" s="233"/>
      <c r="N264" s="234"/>
      <c r="O264" s="88"/>
      <c r="P264" s="88"/>
      <c r="Q264" s="88"/>
      <c r="R264" s="88"/>
      <c r="S264" s="88"/>
      <c r="T264" s="89"/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T264" s="14" t="s">
        <v>154</v>
      </c>
      <c r="AU264" s="14" t="s">
        <v>86</v>
      </c>
    </row>
    <row r="265" spans="1:63" s="12" customFormat="1" ht="22.8" customHeight="1">
      <c r="A265" s="12"/>
      <c r="B265" s="200"/>
      <c r="C265" s="201"/>
      <c r="D265" s="202" t="s">
        <v>75</v>
      </c>
      <c r="E265" s="214" t="s">
        <v>1113</v>
      </c>
      <c r="F265" s="214" t="s">
        <v>1114</v>
      </c>
      <c r="G265" s="201"/>
      <c r="H265" s="201"/>
      <c r="I265" s="204"/>
      <c r="J265" s="215">
        <f>BK265</f>
        <v>0</v>
      </c>
      <c r="K265" s="201"/>
      <c r="L265" s="206"/>
      <c r="M265" s="207"/>
      <c r="N265" s="208"/>
      <c r="O265" s="208"/>
      <c r="P265" s="209">
        <f>SUM(P266:P273)</f>
        <v>0</v>
      </c>
      <c r="Q265" s="208"/>
      <c r="R265" s="209">
        <f>SUM(R266:R273)</f>
        <v>0.014230000000000001</v>
      </c>
      <c r="S265" s="208"/>
      <c r="T265" s="210">
        <f>SUM(T266:T273)</f>
        <v>0.019299999999999998</v>
      </c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R265" s="211" t="s">
        <v>161</v>
      </c>
      <c r="AT265" s="212" t="s">
        <v>75</v>
      </c>
      <c r="AU265" s="212" t="s">
        <v>84</v>
      </c>
      <c r="AY265" s="211" t="s">
        <v>145</v>
      </c>
      <c r="BK265" s="213">
        <f>SUM(BK266:BK273)</f>
        <v>0</v>
      </c>
    </row>
    <row r="266" spans="1:65" s="2" customFormat="1" ht="24.15" customHeight="1">
      <c r="A266" s="35"/>
      <c r="B266" s="36"/>
      <c r="C266" s="216" t="s">
        <v>421</v>
      </c>
      <c r="D266" s="216" t="s">
        <v>147</v>
      </c>
      <c r="E266" s="217" t="s">
        <v>1115</v>
      </c>
      <c r="F266" s="218" t="s">
        <v>1116</v>
      </c>
      <c r="G266" s="219" t="s">
        <v>175</v>
      </c>
      <c r="H266" s="220">
        <v>5</v>
      </c>
      <c r="I266" s="221"/>
      <c r="J266" s="222">
        <f>ROUND(I266*H266,2)</f>
        <v>0</v>
      </c>
      <c r="K266" s="223"/>
      <c r="L266" s="41"/>
      <c r="M266" s="224" t="s">
        <v>1</v>
      </c>
      <c r="N266" s="225" t="s">
        <v>41</v>
      </c>
      <c r="O266" s="88"/>
      <c r="P266" s="226">
        <f>O266*H266</f>
        <v>0</v>
      </c>
      <c r="Q266" s="226">
        <v>0</v>
      </c>
      <c r="R266" s="226">
        <f>Q266*H266</f>
        <v>0</v>
      </c>
      <c r="S266" s="226">
        <v>0.00086</v>
      </c>
      <c r="T266" s="227">
        <f>S266*H266</f>
        <v>0.0043</v>
      </c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R266" s="228" t="s">
        <v>228</v>
      </c>
      <c r="AT266" s="228" t="s">
        <v>147</v>
      </c>
      <c r="AU266" s="228" t="s">
        <v>86</v>
      </c>
      <c r="AY266" s="14" t="s">
        <v>145</v>
      </c>
      <c r="BE266" s="229">
        <f>IF(N266="základní",J266,0)</f>
        <v>0</v>
      </c>
      <c r="BF266" s="229">
        <f>IF(N266="snížená",J266,0)</f>
        <v>0</v>
      </c>
      <c r="BG266" s="229">
        <f>IF(N266="zákl. přenesená",J266,0)</f>
        <v>0</v>
      </c>
      <c r="BH266" s="229">
        <f>IF(N266="sníž. přenesená",J266,0)</f>
        <v>0</v>
      </c>
      <c r="BI266" s="229">
        <f>IF(N266="nulová",J266,0)</f>
        <v>0</v>
      </c>
      <c r="BJ266" s="14" t="s">
        <v>84</v>
      </c>
      <c r="BK266" s="229">
        <f>ROUND(I266*H266,2)</f>
        <v>0</v>
      </c>
      <c r="BL266" s="14" t="s">
        <v>228</v>
      </c>
      <c r="BM266" s="228" t="s">
        <v>1117</v>
      </c>
    </row>
    <row r="267" spans="1:47" s="2" customFormat="1" ht="12">
      <c r="A267" s="35"/>
      <c r="B267" s="36"/>
      <c r="C267" s="37"/>
      <c r="D267" s="230" t="s">
        <v>153</v>
      </c>
      <c r="E267" s="37"/>
      <c r="F267" s="231" t="s">
        <v>1116</v>
      </c>
      <c r="G267" s="37"/>
      <c r="H267" s="37"/>
      <c r="I267" s="232"/>
      <c r="J267" s="37"/>
      <c r="K267" s="37"/>
      <c r="L267" s="41"/>
      <c r="M267" s="233"/>
      <c r="N267" s="234"/>
      <c r="O267" s="88"/>
      <c r="P267" s="88"/>
      <c r="Q267" s="88"/>
      <c r="R267" s="88"/>
      <c r="S267" s="88"/>
      <c r="T267" s="89"/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T267" s="14" t="s">
        <v>153</v>
      </c>
      <c r="AU267" s="14" t="s">
        <v>86</v>
      </c>
    </row>
    <row r="268" spans="1:47" s="2" customFormat="1" ht="12">
      <c r="A268" s="35"/>
      <c r="B268" s="36"/>
      <c r="C268" s="37"/>
      <c r="D268" s="235" t="s">
        <v>154</v>
      </c>
      <c r="E268" s="37"/>
      <c r="F268" s="236" t="s">
        <v>1118</v>
      </c>
      <c r="G268" s="37"/>
      <c r="H268" s="37"/>
      <c r="I268" s="232"/>
      <c r="J268" s="37"/>
      <c r="K268" s="37"/>
      <c r="L268" s="41"/>
      <c r="M268" s="233"/>
      <c r="N268" s="234"/>
      <c r="O268" s="88"/>
      <c r="P268" s="88"/>
      <c r="Q268" s="88"/>
      <c r="R268" s="88"/>
      <c r="S268" s="88"/>
      <c r="T268" s="89"/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T268" s="14" t="s">
        <v>154</v>
      </c>
      <c r="AU268" s="14" t="s">
        <v>86</v>
      </c>
    </row>
    <row r="269" spans="1:65" s="2" customFormat="1" ht="16.5" customHeight="1">
      <c r="A269" s="35"/>
      <c r="B269" s="36"/>
      <c r="C269" s="237" t="s">
        <v>426</v>
      </c>
      <c r="D269" s="237" t="s">
        <v>353</v>
      </c>
      <c r="E269" s="238" t="s">
        <v>1119</v>
      </c>
      <c r="F269" s="239" t="s">
        <v>1120</v>
      </c>
      <c r="G269" s="240" t="s">
        <v>1121</v>
      </c>
      <c r="H269" s="241">
        <v>4</v>
      </c>
      <c r="I269" s="242"/>
      <c r="J269" s="243">
        <f>ROUND(I269*H269,2)</f>
        <v>0</v>
      </c>
      <c r="K269" s="244"/>
      <c r="L269" s="245"/>
      <c r="M269" s="246" t="s">
        <v>1</v>
      </c>
      <c r="N269" s="247" t="s">
        <v>41</v>
      </c>
      <c r="O269" s="88"/>
      <c r="P269" s="226">
        <f>O269*H269</f>
        <v>0</v>
      </c>
      <c r="Q269" s="226">
        <v>0.00352</v>
      </c>
      <c r="R269" s="226">
        <f>Q269*H269</f>
        <v>0.01408</v>
      </c>
      <c r="S269" s="226">
        <v>0</v>
      </c>
      <c r="T269" s="227">
        <f>S269*H269</f>
        <v>0</v>
      </c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R269" s="228" t="s">
        <v>307</v>
      </c>
      <c r="AT269" s="228" t="s">
        <v>353</v>
      </c>
      <c r="AU269" s="228" t="s">
        <v>86</v>
      </c>
      <c r="AY269" s="14" t="s">
        <v>145</v>
      </c>
      <c r="BE269" s="229">
        <f>IF(N269="základní",J269,0)</f>
        <v>0</v>
      </c>
      <c r="BF269" s="229">
        <f>IF(N269="snížená",J269,0)</f>
        <v>0</v>
      </c>
      <c r="BG269" s="229">
        <f>IF(N269="zákl. přenesená",J269,0)</f>
        <v>0</v>
      </c>
      <c r="BH269" s="229">
        <f>IF(N269="sníž. přenesená",J269,0)</f>
        <v>0</v>
      </c>
      <c r="BI269" s="229">
        <f>IF(N269="nulová",J269,0)</f>
        <v>0</v>
      </c>
      <c r="BJ269" s="14" t="s">
        <v>84</v>
      </c>
      <c r="BK269" s="229">
        <f>ROUND(I269*H269,2)</f>
        <v>0</v>
      </c>
      <c r="BL269" s="14" t="s">
        <v>228</v>
      </c>
      <c r="BM269" s="228" t="s">
        <v>1122</v>
      </c>
    </row>
    <row r="270" spans="1:47" s="2" customFormat="1" ht="12">
      <c r="A270" s="35"/>
      <c r="B270" s="36"/>
      <c r="C270" s="37"/>
      <c r="D270" s="230" t="s">
        <v>153</v>
      </c>
      <c r="E270" s="37"/>
      <c r="F270" s="231" t="s">
        <v>1120</v>
      </c>
      <c r="G270" s="37"/>
      <c r="H270" s="37"/>
      <c r="I270" s="232"/>
      <c r="J270" s="37"/>
      <c r="K270" s="37"/>
      <c r="L270" s="41"/>
      <c r="M270" s="233"/>
      <c r="N270" s="234"/>
      <c r="O270" s="88"/>
      <c r="P270" s="88"/>
      <c r="Q270" s="88"/>
      <c r="R270" s="88"/>
      <c r="S270" s="88"/>
      <c r="T270" s="89"/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T270" s="14" t="s">
        <v>153</v>
      </c>
      <c r="AU270" s="14" t="s">
        <v>86</v>
      </c>
    </row>
    <row r="271" spans="1:65" s="2" customFormat="1" ht="24.15" customHeight="1">
      <c r="A271" s="35"/>
      <c r="B271" s="36"/>
      <c r="C271" s="216" t="s">
        <v>430</v>
      </c>
      <c r="D271" s="216" t="s">
        <v>147</v>
      </c>
      <c r="E271" s="217" t="s">
        <v>1123</v>
      </c>
      <c r="F271" s="218" t="s">
        <v>1124</v>
      </c>
      <c r="G271" s="219" t="s">
        <v>262</v>
      </c>
      <c r="H271" s="220">
        <v>5</v>
      </c>
      <c r="I271" s="221"/>
      <c r="J271" s="222">
        <f>ROUND(I271*H271,2)</f>
        <v>0</v>
      </c>
      <c r="K271" s="223"/>
      <c r="L271" s="41"/>
      <c r="M271" s="224" t="s">
        <v>1</v>
      </c>
      <c r="N271" s="225" t="s">
        <v>41</v>
      </c>
      <c r="O271" s="88"/>
      <c r="P271" s="226">
        <f>O271*H271</f>
        <v>0</v>
      </c>
      <c r="Q271" s="226">
        <v>3E-05</v>
      </c>
      <c r="R271" s="226">
        <f>Q271*H271</f>
        <v>0.00015000000000000001</v>
      </c>
      <c r="S271" s="226">
        <v>0.003</v>
      </c>
      <c r="T271" s="227">
        <f>S271*H271</f>
        <v>0.015</v>
      </c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R271" s="228" t="s">
        <v>469</v>
      </c>
      <c r="AT271" s="228" t="s">
        <v>147</v>
      </c>
      <c r="AU271" s="228" t="s">
        <v>86</v>
      </c>
      <c r="AY271" s="14" t="s">
        <v>145</v>
      </c>
      <c r="BE271" s="229">
        <f>IF(N271="základní",J271,0)</f>
        <v>0</v>
      </c>
      <c r="BF271" s="229">
        <f>IF(N271="snížená",J271,0)</f>
        <v>0</v>
      </c>
      <c r="BG271" s="229">
        <f>IF(N271="zákl. přenesená",J271,0)</f>
        <v>0</v>
      </c>
      <c r="BH271" s="229">
        <f>IF(N271="sníž. přenesená",J271,0)</f>
        <v>0</v>
      </c>
      <c r="BI271" s="229">
        <f>IF(N271="nulová",J271,0)</f>
        <v>0</v>
      </c>
      <c r="BJ271" s="14" t="s">
        <v>84</v>
      </c>
      <c r="BK271" s="229">
        <f>ROUND(I271*H271,2)</f>
        <v>0</v>
      </c>
      <c r="BL271" s="14" t="s">
        <v>469</v>
      </c>
      <c r="BM271" s="228" t="s">
        <v>1125</v>
      </c>
    </row>
    <row r="272" spans="1:47" s="2" customFormat="1" ht="12">
      <c r="A272" s="35"/>
      <c r="B272" s="36"/>
      <c r="C272" s="37"/>
      <c r="D272" s="230" t="s">
        <v>153</v>
      </c>
      <c r="E272" s="37"/>
      <c r="F272" s="231" t="s">
        <v>1124</v>
      </c>
      <c r="G272" s="37"/>
      <c r="H272" s="37"/>
      <c r="I272" s="232"/>
      <c r="J272" s="37"/>
      <c r="K272" s="37"/>
      <c r="L272" s="41"/>
      <c r="M272" s="233"/>
      <c r="N272" s="234"/>
      <c r="O272" s="88"/>
      <c r="P272" s="88"/>
      <c r="Q272" s="88"/>
      <c r="R272" s="88"/>
      <c r="S272" s="88"/>
      <c r="T272" s="89"/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T272" s="14" t="s">
        <v>153</v>
      </c>
      <c r="AU272" s="14" t="s">
        <v>86</v>
      </c>
    </row>
    <row r="273" spans="1:47" s="2" customFormat="1" ht="12">
      <c r="A273" s="35"/>
      <c r="B273" s="36"/>
      <c r="C273" s="37"/>
      <c r="D273" s="235" t="s">
        <v>154</v>
      </c>
      <c r="E273" s="37"/>
      <c r="F273" s="236" t="s">
        <v>1126</v>
      </c>
      <c r="G273" s="37"/>
      <c r="H273" s="37"/>
      <c r="I273" s="232"/>
      <c r="J273" s="37"/>
      <c r="K273" s="37"/>
      <c r="L273" s="41"/>
      <c r="M273" s="249"/>
      <c r="N273" s="250"/>
      <c r="O273" s="251"/>
      <c r="P273" s="251"/>
      <c r="Q273" s="251"/>
      <c r="R273" s="251"/>
      <c r="S273" s="251"/>
      <c r="T273" s="252"/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T273" s="14" t="s">
        <v>154</v>
      </c>
      <c r="AU273" s="14" t="s">
        <v>86</v>
      </c>
    </row>
    <row r="274" spans="1:31" s="2" customFormat="1" ht="6.95" customHeight="1">
      <c r="A274" s="35"/>
      <c r="B274" s="63"/>
      <c r="C274" s="64"/>
      <c r="D274" s="64"/>
      <c r="E274" s="64"/>
      <c r="F274" s="64"/>
      <c r="G274" s="64"/>
      <c r="H274" s="64"/>
      <c r="I274" s="64"/>
      <c r="J274" s="64"/>
      <c r="K274" s="64"/>
      <c r="L274" s="41"/>
      <c r="M274" s="35"/>
      <c r="O274" s="35"/>
      <c r="P274" s="35"/>
      <c r="Q274" s="35"/>
      <c r="R274" s="35"/>
      <c r="S274" s="35"/>
      <c r="T274" s="35"/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</row>
  </sheetData>
  <sheetProtection password="CC35" sheet="1" objects="1" scenarios="1" formatColumns="0" formatRows="0" autoFilter="0"/>
  <autoFilter ref="C121:K273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hyperlinks>
    <hyperlink ref="F127" r:id="rId1" display="https://podminky.urs.cz/item/CS_URS_2023_01/741110042"/>
    <hyperlink ref="F132" r:id="rId2" display="https://podminky.urs.cz/item/CS_URS_2023_01/741110062"/>
    <hyperlink ref="F137" r:id="rId3" display="https://podminky.urs.cz/item/CS_URS_2023_01/741112061"/>
    <hyperlink ref="F142" r:id="rId4" display="https://podminky.urs.cz/item/CS_URS_2023_01/741120001"/>
    <hyperlink ref="F147" r:id="rId5" display="https://podminky.urs.cz/item/CS_URS_2023_01/741120101"/>
    <hyperlink ref="F152" r:id="rId6" display="https://podminky.urs.cz/item/CS_URS_2023_01/741122122"/>
    <hyperlink ref="F157" r:id="rId7" display="https://podminky.urs.cz/item/CS_URS_2023_01/741122233"/>
    <hyperlink ref="F162" r:id="rId8" display="https://podminky.urs.cz/item/CS_URS_2023_01/741128003"/>
    <hyperlink ref="F165" r:id="rId9" display="https://podminky.urs.cz/item/CS_URS_2023_01/741130001"/>
    <hyperlink ref="F168" r:id="rId10" display="https://podminky.urs.cz/item/CS_URS_2023_01/741130003"/>
    <hyperlink ref="F171" r:id="rId11" display="https://podminky.urs.cz/item/CS_URS_2023_01/741130004"/>
    <hyperlink ref="F174" r:id="rId12" display="https://podminky.urs.cz/item/CS_URS_2023_01/741130005"/>
    <hyperlink ref="F177" r:id="rId13" display="https://podminky.urs.cz/item/CS_URS_2023_01/741130021"/>
    <hyperlink ref="F180" r:id="rId14" display="https://podminky.urs.cz/item/CS_URS_2023_01/741210001"/>
    <hyperlink ref="F187" r:id="rId15" display="https://podminky.urs.cz/item/CS_URS_2023_01/741320101"/>
    <hyperlink ref="F192" r:id="rId16" display="https://podminky.urs.cz/item/CS_URS_2023_01/741410063"/>
    <hyperlink ref="F195" r:id="rId17" display="https://podminky.urs.cz/item/CS_URS_2023_01/741420001"/>
    <hyperlink ref="F202" r:id="rId18" display="https://podminky.urs.cz/item/CS_URS_2023_01/741420021"/>
    <hyperlink ref="F207" r:id="rId19" display="https://podminky.urs.cz/item/CS_URS_2023_01/741430005"/>
    <hyperlink ref="F216" r:id="rId20" display="https://podminky.urs.cz/item/CS_URS_2023_01/741810002"/>
    <hyperlink ref="F219" r:id="rId21" display="https://podminky.urs.cz/item/CS_URS_2023_01/741910321"/>
    <hyperlink ref="F228" r:id="rId22" display="https://podminky.urs.cz/item/CS_URS_2023_01/741920245"/>
    <hyperlink ref="F235" r:id="rId23" display="https://podminky.urs.cz/item/CS_URS_2023_01/741310411"/>
    <hyperlink ref="F240" r:id="rId24" display="https://podminky.urs.cz/item/CS_URS_2023_01/741316813"/>
    <hyperlink ref="F243" r:id="rId25" display="https://podminky.urs.cz/item/CS_URS_2023_01/741313001"/>
    <hyperlink ref="F247" r:id="rId26" display="https://podminky.urs.cz/item/CS_URS_2023_01/742210121"/>
    <hyperlink ref="F250" r:id="rId27" display="https://podminky.urs.cz/item/CS_URS_2023_01/742210821"/>
    <hyperlink ref="F255" r:id="rId28" display="https://podminky.urs.cz/item/CS_URS_2023_01/218100001"/>
    <hyperlink ref="F258" r:id="rId29" display="https://podminky.urs.cz/item/CS_URS_2023_01/218100004"/>
    <hyperlink ref="F261" r:id="rId30" display="https://podminky.urs.cz/item/CS_URS_2023_01/218100013"/>
    <hyperlink ref="F264" r:id="rId31" display="https://podminky.urs.cz/item/CS_URS_2023_01/218220002"/>
    <hyperlink ref="F268" r:id="rId32" display="https://podminky.urs.cz/item/CS_URS_2023_01/468094112"/>
    <hyperlink ref="F273" r:id="rId33" display="https://podminky.urs.cz/item/CS_URS_2023_01/468111112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34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98</v>
      </c>
    </row>
    <row r="3" spans="2:46" s="1" customFormat="1" ht="6.95" customHeight="1" hidden="1">
      <c r="B3" s="133"/>
      <c r="C3" s="134"/>
      <c r="D3" s="134"/>
      <c r="E3" s="134"/>
      <c r="F3" s="134"/>
      <c r="G3" s="134"/>
      <c r="H3" s="134"/>
      <c r="I3" s="134"/>
      <c r="J3" s="134"/>
      <c r="K3" s="134"/>
      <c r="L3" s="17"/>
      <c r="AT3" s="14" t="s">
        <v>86</v>
      </c>
    </row>
    <row r="4" spans="2:46" s="1" customFormat="1" ht="24.95" customHeight="1" hidden="1">
      <c r="B4" s="17"/>
      <c r="D4" s="135" t="s">
        <v>102</v>
      </c>
      <c r="L4" s="17"/>
      <c r="M4" s="136" t="s">
        <v>10</v>
      </c>
      <c r="AT4" s="14" t="s">
        <v>4</v>
      </c>
    </row>
    <row r="5" spans="2:12" s="1" customFormat="1" ht="6.95" customHeight="1" hidden="1">
      <c r="B5" s="17"/>
      <c r="L5" s="17"/>
    </row>
    <row r="6" spans="2:12" s="1" customFormat="1" ht="12" customHeight="1" hidden="1">
      <c r="B6" s="17"/>
      <c r="D6" s="137" t="s">
        <v>16</v>
      </c>
      <c r="L6" s="17"/>
    </row>
    <row r="7" spans="2:12" s="1" customFormat="1" ht="26.25" customHeight="1" hidden="1">
      <c r="B7" s="17"/>
      <c r="E7" s="138" t="str">
        <f>'Rekapitulace stavby'!K6</f>
        <v>Nový magistrát - modernizace systému chlazení a souvisejících profesí</v>
      </c>
      <c r="F7" s="137"/>
      <c r="G7" s="137"/>
      <c r="H7" s="137"/>
      <c r="L7" s="17"/>
    </row>
    <row r="8" spans="1:31" s="2" customFormat="1" ht="12" customHeight="1" hidden="1">
      <c r="A8" s="35"/>
      <c r="B8" s="41"/>
      <c r="C8" s="35"/>
      <c r="D8" s="137" t="s">
        <v>103</v>
      </c>
      <c r="E8" s="35"/>
      <c r="F8" s="35"/>
      <c r="G8" s="35"/>
      <c r="H8" s="35"/>
      <c r="I8" s="35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 hidden="1">
      <c r="A9" s="35"/>
      <c r="B9" s="41"/>
      <c r="C9" s="35"/>
      <c r="D9" s="35"/>
      <c r="E9" s="139" t="s">
        <v>1127</v>
      </c>
      <c r="F9" s="35"/>
      <c r="G9" s="35"/>
      <c r="H9" s="35"/>
      <c r="I9" s="35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hidden="1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 hidden="1">
      <c r="A11" s="35"/>
      <c r="B11" s="41"/>
      <c r="C11" s="35"/>
      <c r="D11" s="137" t="s">
        <v>18</v>
      </c>
      <c r="E11" s="35"/>
      <c r="F11" s="140" t="s">
        <v>1</v>
      </c>
      <c r="G11" s="35"/>
      <c r="H11" s="35"/>
      <c r="I11" s="137" t="s">
        <v>19</v>
      </c>
      <c r="J11" s="140" t="s">
        <v>1</v>
      </c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 hidden="1">
      <c r="A12" s="35"/>
      <c r="B12" s="41"/>
      <c r="C12" s="35"/>
      <c r="D12" s="137" t="s">
        <v>20</v>
      </c>
      <c r="E12" s="35"/>
      <c r="F12" s="140" t="s">
        <v>21</v>
      </c>
      <c r="G12" s="35"/>
      <c r="H12" s="35"/>
      <c r="I12" s="137" t="s">
        <v>22</v>
      </c>
      <c r="J12" s="141" t="str">
        <f>'Rekapitulace stavby'!AN8</f>
        <v>18. 5. 2024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 hidden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 hidden="1">
      <c r="A14" s="35"/>
      <c r="B14" s="41"/>
      <c r="C14" s="35"/>
      <c r="D14" s="137" t="s">
        <v>24</v>
      </c>
      <c r="E14" s="35"/>
      <c r="F14" s="35"/>
      <c r="G14" s="35"/>
      <c r="H14" s="35"/>
      <c r="I14" s="137" t="s">
        <v>25</v>
      </c>
      <c r="J14" s="140" t="s">
        <v>1</v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 hidden="1">
      <c r="A15" s="35"/>
      <c r="B15" s="41"/>
      <c r="C15" s="35"/>
      <c r="D15" s="35"/>
      <c r="E15" s="140" t="s">
        <v>26</v>
      </c>
      <c r="F15" s="35"/>
      <c r="G15" s="35"/>
      <c r="H15" s="35"/>
      <c r="I15" s="137" t="s">
        <v>27</v>
      </c>
      <c r="J15" s="140" t="s">
        <v>1</v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 hidden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 hidden="1">
      <c r="A17" s="35"/>
      <c r="B17" s="41"/>
      <c r="C17" s="35"/>
      <c r="D17" s="137" t="s">
        <v>28</v>
      </c>
      <c r="E17" s="35"/>
      <c r="F17" s="35"/>
      <c r="G17" s="35"/>
      <c r="H17" s="35"/>
      <c r="I17" s="137" t="s">
        <v>25</v>
      </c>
      <c r="J17" s="30" t="str">
        <f>'Rekapitulace stavby'!AN13</f>
        <v>Vyplň údaj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 hidden="1">
      <c r="A18" s="35"/>
      <c r="B18" s="41"/>
      <c r="C18" s="35"/>
      <c r="D18" s="35"/>
      <c r="E18" s="30" t="str">
        <f>'Rekapitulace stavby'!E14</f>
        <v>Vyplň údaj</v>
      </c>
      <c r="F18" s="140"/>
      <c r="G18" s="140"/>
      <c r="H18" s="140"/>
      <c r="I18" s="137" t="s">
        <v>27</v>
      </c>
      <c r="J18" s="30" t="str">
        <f>'Rekapitulace stavby'!AN14</f>
        <v>Vyplň údaj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 hidden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 hidden="1">
      <c r="A20" s="35"/>
      <c r="B20" s="41"/>
      <c r="C20" s="35"/>
      <c r="D20" s="137" t="s">
        <v>30</v>
      </c>
      <c r="E20" s="35"/>
      <c r="F20" s="35"/>
      <c r="G20" s="35"/>
      <c r="H20" s="35"/>
      <c r="I20" s="137" t="s">
        <v>25</v>
      </c>
      <c r="J20" s="140" t="s">
        <v>1</v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 hidden="1">
      <c r="A21" s="35"/>
      <c r="B21" s="41"/>
      <c r="C21" s="35"/>
      <c r="D21" s="35"/>
      <c r="E21" s="140" t="s">
        <v>31</v>
      </c>
      <c r="F21" s="35"/>
      <c r="G21" s="35"/>
      <c r="H21" s="35"/>
      <c r="I21" s="137" t="s">
        <v>27</v>
      </c>
      <c r="J21" s="140" t="s">
        <v>1</v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 hidden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 hidden="1">
      <c r="A23" s="35"/>
      <c r="B23" s="41"/>
      <c r="C23" s="35"/>
      <c r="D23" s="137" t="s">
        <v>33</v>
      </c>
      <c r="E23" s="35"/>
      <c r="F23" s="35"/>
      <c r="G23" s="35"/>
      <c r="H23" s="35"/>
      <c r="I23" s="137" t="s">
        <v>25</v>
      </c>
      <c r="J23" s="140" t="s">
        <v>1</v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 hidden="1">
      <c r="A24" s="35"/>
      <c r="B24" s="41"/>
      <c r="C24" s="35"/>
      <c r="D24" s="35"/>
      <c r="E24" s="140" t="s">
        <v>34</v>
      </c>
      <c r="F24" s="35"/>
      <c r="G24" s="35"/>
      <c r="H24" s="35"/>
      <c r="I24" s="137" t="s">
        <v>27</v>
      </c>
      <c r="J24" s="140" t="s">
        <v>1</v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 hidden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 hidden="1">
      <c r="A26" s="35"/>
      <c r="B26" s="41"/>
      <c r="C26" s="35"/>
      <c r="D26" s="137" t="s">
        <v>35</v>
      </c>
      <c r="E26" s="35"/>
      <c r="F26" s="35"/>
      <c r="G26" s="35"/>
      <c r="H26" s="35"/>
      <c r="I26" s="35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 hidden="1">
      <c r="A27" s="142"/>
      <c r="B27" s="143"/>
      <c r="C27" s="142"/>
      <c r="D27" s="142"/>
      <c r="E27" s="144" t="s">
        <v>1</v>
      </c>
      <c r="F27" s="144"/>
      <c r="G27" s="144"/>
      <c r="H27" s="144"/>
      <c r="I27" s="142"/>
      <c r="J27" s="142"/>
      <c r="K27" s="142"/>
      <c r="L27" s="145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</row>
    <row r="28" spans="1:31" s="2" customFormat="1" ht="6.95" customHeight="1" hidden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 hidden="1">
      <c r="A29" s="35"/>
      <c r="B29" s="41"/>
      <c r="C29" s="35"/>
      <c r="D29" s="146"/>
      <c r="E29" s="146"/>
      <c r="F29" s="146"/>
      <c r="G29" s="146"/>
      <c r="H29" s="146"/>
      <c r="I29" s="146"/>
      <c r="J29" s="146"/>
      <c r="K29" s="146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4" customHeight="1" hidden="1">
      <c r="A30" s="35"/>
      <c r="B30" s="41"/>
      <c r="C30" s="35"/>
      <c r="D30" s="147" t="s">
        <v>36</v>
      </c>
      <c r="E30" s="35"/>
      <c r="F30" s="35"/>
      <c r="G30" s="35"/>
      <c r="H30" s="35"/>
      <c r="I30" s="35"/>
      <c r="J30" s="148">
        <f>ROUND(J124,2)</f>
        <v>0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 hidden="1">
      <c r="A31" s="35"/>
      <c r="B31" s="41"/>
      <c r="C31" s="35"/>
      <c r="D31" s="146"/>
      <c r="E31" s="146"/>
      <c r="F31" s="146"/>
      <c r="G31" s="146"/>
      <c r="H31" s="146"/>
      <c r="I31" s="146"/>
      <c r="J31" s="146"/>
      <c r="K31" s="146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 hidden="1">
      <c r="A32" s="35"/>
      <c r="B32" s="41"/>
      <c r="C32" s="35"/>
      <c r="D32" s="35"/>
      <c r="E32" s="35"/>
      <c r="F32" s="149" t="s">
        <v>38</v>
      </c>
      <c r="G32" s="35"/>
      <c r="H32" s="35"/>
      <c r="I32" s="149" t="s">
        <v>37</v>
      </c>
      <c r="J32" s="149" t="s">
        <v>39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 hidden="1">
      <c r="A33" s="35"/>
      <c r="B33" s="41"/>
      <c r="C33" s="35"/>
      <c r="D33" s="150" t="s">
        <v>40</v>
      </c>
      <c r="E33" s="137" t="s">
        <v>41</v>
      </c>
      <c r="F33" s="151">
        <f>ROUND((SUM(BE124:BE156)),2)</f>
        <v>0</v>
      </c>
      <c r="G33" s="35"/>
      <c r="H33" s="35"/>
      <c r="I33" s="152">
        <v>0.21</v>
      </c>
      <c r="J33" s="151">
        <f>ROUND(((SUM(BE124:BE156))*I33),2)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 hidden="1">
      <c r="A34" s="35"/>
      <c r="B34" s="41"/>
      <c r="C34" s="35"/>
      <c r="D34" s="35"/>
      <c r="E34" s="137" t="s">
        <v>42</v>
      </c>
      <c r="F34" s="151">
        <f>ROUND((SUM(BF124:BF156)),2)</f>
        <v>0</v>
      </c>
      <c r="G34" s="35"/>
      <c r="H34" s="35"/>
      <c r="I34" s="152">
        <v>0.12</v>
      </c>
      <c r="J34" s="151">
        <f>ROUND(((SUM(BF124:BF156))*I34),2)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1"/>
      <c r="C35" s="35"/>
      <c r="D35" s="35"/>
      <c r="E35" s="137" t="s">
        <v>43</v>
      </c>
      <c r="F35" s="151">
        <f>ROUND((SUM(BG124:BG156)),2)</f>
        <v>0</v>
      </c>
      <c r="G35" s="35"/>
      <c r="H35" s="35"/>
      <c r="I35" s="152">
        <v>0.21</v>
      </c>
      <c r="J35" s="151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41"/>
      <c r="C36" s="35"/>
      <c r="D36" s="35"/>
      <c r="E36" s="137" t="s">
        <v>44</v>
      </c>
      <c r="F36" s="151">
        <f>ROUND((SUM(BH124:BH156)),2)</f>
        <v>0</v>
      </c>
      <c r="G36" s="35"/>
      <c r="H36" s="35"/>
      <c r="I36" s="152">
        <v>0.12</v>
      </c>
      <c r="J36" s="151">
        <f>0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1"/>
      <c r="C37" s="35"/>
      <c r="D37" s="35"/>
      <c r="E37" s="137" t="s">
        <v>45</v>
      </c>
      <c r="F37" s="151">
        <f>ROUND((SUM(BI124:BI156)),2)</f>
        <v>0</v>
      </c>
      <c r="G37" s="35"/>
      <c r="H37" s="35"/>
      <c r="I37" s="152">
        <v>0</v>
      </c>
      <c r="J37" s="151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 hidden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4" customHeight="1" hidden="1">
      <c r="A39" s="35"/>
      <c r="B39" s="41"/>
      <c r="C39" s="153"/>
      <c r="D39" s="154" t="s">
        <v>46</v>
      </c>
      <c r="E39" s="155"/>
      <c r="F39" s="155"/>
      <c r="G39" s="156" t="s">
        <v>47</v>
      </c>
      <c r="H39" s="157" t="s">
        <v>48</v>
      </c>
      <c r="I39" s="155"/>
      <c r="J39" s="158">
        <f>SUM(J30:J37)</f>
        <v>0</v>
      </c>
      <c r="K39" s="159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 hidden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" customHeight="1" hidden="1">
      <c r="B41" s="17"/>
      <c r="L41" s="17"/>
    </row>
    <row r="42" spans="2:12" s="1" customFormat="1" ht="14.4" customHeight="1" hidden="1">
      <c r="B42" s="17"/>
      <c r="L42" s="17"/>
    </row>
    <row r="43" spans="2:12" s="1" customFormat="1" ht="14.4" customHeight="1" hidden="1">
      <c r="B43" s="17"/>
      <c r="L43" s="17"/>
    </row>
    <row r="44" spans="2:12" s="1" customFormat="1" ht="14.4" customHeight="1" hidden="1">
      <c r="B44" s="17"/>
      <c r="L44" s="17"/>
    </row>
    <row r="45" spans="2:12" s="1" customFormat="1" ht="14.4" customHeight="1" hidden="1">
      <c r="B45" s="17"/>
      <c r="L45" s="17"/>
    </row>
    <row r="46" spans="2:12" s="1" customFormat="1" ht="14.4" customHeight="1" hidden="1">
      <c r="B46" s="17"/>
      <c r="L46" s="17"/>
    </row>
    <row r="47" spans="2:12" s="1" customFormat="1" ht="14.4" customHeight="1" hidden="1">
      <c r="B47" s="17"/>
      <c r="L47" s="17"/>
    </row>
    <row r="48" spans="2:12" s="1" customFormat="1" ht="14.4" customHeight="1" hidden="1">
      <c r="B48" s="17"/>
      <c r="L48" s="17"/>
    </row>
    <row r="49" spans="2:12" s="1" customFormat="1" ht="14.4" customHeight="1" hidden="1">
      <c r="B49" s="17"/>
      <c r="L49" s="17"/>
    </row>
    <row r="50" spans="2:12" s="2" customFormat="1" ht="14.4" customHeight="1" hidden="1">
      <c r="B50" s="60"/>
      <c r="D50" s="160" t="s">
        <v>49</v>
      </c>
      <c r="E50" s="161"/>
      <c r="F50" s="161"/>
      <c r="G50" s="160" t="s">
        <v>50</v>
      </c>
      <c r="H50" s="161"/>
      <c r="I50" s="161"/>
      <c r="J50" s="161"/>
      <c r="K50" s="161"/>
      <c r="L50" s="60"/>
    </row>
    <row r="51" spans="2:12" ht="12" hidden="1">
      <c r="B51" s="17"/>
      <c r="L51" s="17"/>
    </row>
    <row r="52" spans="2:12" ht="12" hidden="1">
      <c r="B52" s="17"/>
      <c r="L52" s="17"/>
    </row>
    <row r="53" spans="2:12" ht="12" hidden="1">
      <c r="B53" s="17"/>
      <c r="L53" s="17"/>
    </row>
    <row r="54" spans="2:12" ht="12" hidden="1">
      <c r="B54" s="17"/>
      <c r="L54" s="17"/>
    </row>
    <row r="55" spans="2:12" ht="12" hidden="1">
      <c r="B55" s="17"/>
      <c r="L55" s="17"/>
    </row>
    <row r="56" spans="2:12" ht="12" hidden="1">
      <c r="B56" s="17"/>
      <c r="L56" s="17"/>
    </row>
    <row r="57" spans="2:12" ht="12" hidden="1">
      <c r="B57" s="17"/>
      <c r="L57" s="17"/>
    </row>
    <row r="58" spans="2:12" ht="12" hidden="1">
      <c r="B58" s="17"/>
      <c r="L58" s="17"/>
    </row>
    <row r="59" spans="2:12" ht="12" hidden="1">
      <c r="B59" s="17"/>
      <c r="L59" s="17"/>
    </row>
    <row r="60" spans="2:12" ht="12" hidden="1">
      <c r="B60" s="17"/>
      <c r="L60" s="17"/>
    </row>
    <row r="61" spans="1:31" s="2" customFormat="1" ht="12" hidden="1">
      <c r="A61" s="35"/>
      <c r="B61" s="41"/>
      <c r="C61" s="35"/>
      <c r="D61" s="162" t="s">
        <v>51</v>
      </c>
      <c r="E61" s="163"/>
      <c r="F61" s="164" t="s">
        <v>52</v>
      </c>
      <c r="G61" s="162" t="s">
        <v>51</v>
      </c>
      <c r="H61" s="163"/>
      <c r="I61" s="163"/>
      <c r="J61" s="165" t="s">
        <v>52</v>
      </c>
      <c r="K61" s="163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 hidden="1">
      <c r="B62" s="17"/>
      <c r="L62" s="17"/>
    </row>
    <row r="63" spans="2:12" ht="12" hidden="1">
      <c r="B63" s="17"/>
      <c r="L63" s="17"/>
    </row>
    <row r="64" spans="2:12" ht="12" hidden="1">
      <c r="B64" s="17"/>
      <c r="L64" s="17"/>
    </row>
    <row r="65" spans="1:31" s="2" customFormat="1" ht="12" hidden="1">
      <c r="A65" s="35"/>
      <c r="B65" s="41"/>
      <c r="C65" s="35"/>
      <c r="D65" s="160" t="s">
        <v>53</v>
      </c>
      <c r="E65" s="166"/>
      <c r="F65" s="166"/>
      <c r="G65" s="160" t="s">
        <v>54</v>
      </c>
      <c r="H65" s="166"/>
      <c r="I65" s="166"/>
      <c r="J65" s="166"/>
      <c r="K65" s="166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 hidden="1">
      <c r="B66" s="17"/>
      <c r="L66" s="17"/>
    </row>
    <row r="67" spans="2:12" ht="12" hidden="1">
      <c r="B67" s="17"/>
      <c r="L67" s="17"/>
    </row>
    <row r="68" spans="2:12" ht="12" hidden="1">
      <c r="B68" s="17"/>
      <c r="L68" s="17"/>
    </row>
    <row r="69" spans="2:12" ht="12" hidden="1">
      <c r="B69" s="17"/>
      <c r="L69" s="17"/>
    </row>
    <row r="70" spans="2:12" ht="12" hidden="1">
      <c r="B70" s="17"/>
      <c r="L70" s="17"/>
    </row>
    <row r="71" spans="2:12" ht="12" hidden="1">
      <c r="B71" s="17"/>
      <c r="L71" s="17"/>
    </row>
    <row r="72" spans="2:12" ht="12" hidden="1">
      <c r="B72" s="17"/>
      <c r="L72" s="17"/>
    </row>
    <row r="73" spans="2:12" ht="12" hidden="1">
      <c r="B73" s="17"/>
      <c r="L73" s="17"/>
    </row>
    <row r="74" spans="2:12" ht="12" hidden="1">
      <c r="B74" s="17"/>
      <c r="L74" s="17"/>
    </row>
    <row r="75" spans="2:12" ht="12" hidden="1">
      <c r="B75" s="17"/>
      <c r="L75" s="17"/>
    </row>
    <row r="76" spans="1:31" s="2" customFormat="1" ht="12" hidden="1">
      <c r="A76" s="35"/>
      <c r="B76" s="41"/>
      <c r="C76" s="35"/>
      <c r="D76" s="162" t="s">
        <v>51</v>
      </c>
      <c r="E76" s="163"/>
      <c r="F76" s="164" t="s">
        <v>52</v>
      </c>
      <c r="G76" s="162" t="s">
        <v>51</v>
      </c>
      <c r="H76" s="163"/>
      <c r="I76" s="163"/>
      <c r="J76" s="165" t="s">
        <v>52</v>
      </c>
      <c r="K76" s="163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 hidden="1">
      <c r="A77" s="35"/>
      <c r="B77" s="167"/>
      <c r="C77" s="168"/>
      <c r="D77" s="168"/>
      <c r="E77" s="168"/>
      <c r="F77" s="168"/>
      <c r="G77" s="168"/>
      <c r="H77" s="168"/>
      <c r="I77" s="168"/>
      <c r="J77" s="168"/>
      <c r="K77" s="168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ht="12" hidden="1"/>
    <row r="79" ht="12" hidden="1"/>
    <row r="80" ht="12" hidden="1"/>
    <row r="81" spans="1:31" s="2" customFormat="1" ht="6.95" customHeight="1" hidden="1">
      <c r="A81" s="35"/>
      <c r="B81" s="169"/>
      <c r="C81" s="170"/>
      <c r="D81" s="170"/>
      <c r="E81" s="170"/>
      <c r="F81" s="170"/>
      <c r="G81" s="170"/>
      <c r="H81" s="170"/>
      <c r="I81" s="170"/>
      <c r="J81" s="170"/>
      <c r="K81" s="170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 hidden="1">
      <c r="A82" s="35"/>
      <c r="B82" s="36"/>
      <c r="C82" s="20" t="s">
        <v>105</v>
      </c>
      <c r="D82" s="37"/>
      <c r="E82" s="37"/>
      <c r="F82" s="37"/>
      <c r="G82" s="37"/>
      <c r="H82" s="37"/>
      <c r="I82" s="37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 hidden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 hidden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26.25" customHeight="1" hidden="1">
      <c r="A85" s="35"/>
      <c r="B85" s="36"/>
      <c r="C85" s="37"/>
      <c r="D85" s="37"/>
      <c r="E85" s="171" t="str">
        <f>E7</f>
        <v>Nový magistrát - modernizace systému chlazení a souvisejících profesí</v>
      </c>
      <c r="F85" s="29"/>
      <c r="G85" s="29"/>
      <c r="H85" s="29"/>
      <c r="I85" s="37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 hidden="1">
      <c r="A86" s="35"/>
      <c r="B86" s="36"/>
      <c r="C86" s="29" t="s">
        <v>103</v>
      </c>
      <c r="D86" s="37"/>
      <c r="E86" s="37"/>
      <c r="F86" s="37"/>
      <c r="G86" s="37"/>
      <c r="H86" s="37"/>
      <c r="I86" s="37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 hidden="1">
      <c r="A87" s="35"/>
      <c r="B87" s="36"/>
      <c r="C87" s="37"/>
      <c r="D87" s="37"/>
      <c r="E87" s="73" t="str">
        <f>E9</f>
        <v>SO 999 - VRN</v>
      </c>
      <c r="F87" s="37"/>
      <c r="G87" s="37"/>
      <c r="H87" s="37"/>
      <c r="I87" s="37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 hidden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 hidden="1">
      <c r="A89" s="35"/>
      <c r="B89" s="36"/>
      <c r="C89" s="29" t="s">
        <v>20</v>
      </c>
      <c r="D89" s="37"/>
      <c r="E89" s="37"/>
      <c r="F89" s="24" t="str">
        <f>F12</f>
        <v>Liberec</v>
      </c>
      <c r="G89" s="37"/>
      <c r="H89" s="37"/>
      <c r="I89" s="29" t="s">
        <v>22</v>
      </c>
      <c r="J89" s="76" t="str">
        <f>IF(J12="","",J12)</f>
        <v>18. 5. 2024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 hidden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25.65" customHeight="1" hidden="1">
      <c r="A91" s="35"/>
      <c r="B91" s="36"/>
      <c r="C91" s="29" t="s">
        <v>24</v>
      </c>
      <c r="D91" s="37"/>
      <c r="E91" s="37"/>
      <c r="F91" s="24" t="str">
        <f>E15</f>
        <v>Statutární město Liberec</v>
      </c>
      <c r="G91" s="37"/>
      <c r="H91" s="37"/>
      <c r="I91" s="29" t="s">
        <v>30</v>
      </c>
      <c r="J91" s="33" t="str">
        <f>E21</f>
        <v>Projektový atelier DAVID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40.05" customHeight="1" hidden="1">
      <c r="A92" s="35"/>
      <c r="B92" s="36"/>
      <c r="C92" s="29" t="s">
        <v>28</v>
      </c>
      <c r="D92" s="37"/>
      <c r="E92" s="37"/>
      <c r="F92" s="24" t="str">
        <f>IF(E18="","",E18)</f>
        <v>Vyplň údaj</v>
      </c>
      <c r="G92" s="37"/>
      <c r="H92" s="37"/>
      <c r="I92" s="29" t="s">
        <v>33</v>
      </c>
      <c r="J92" s="33" t="str">
        <f>E24</f>
        <v>Projektový atelier DAVID - Bc. Kosáková</v>
      </c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 hidden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 hidden="1">
      <c r="A94" s="35"/>
      <c r="B94" s="36"/>
      <c r="C94" s="172" t="s">
        <v>106</v>
      </c>
      <c r="D94" s="173"/>
      <c r="E94" s="173"/>
      <c r="F94" s="173"/>
      <c r="G94" s="173"/>
      <c r="H94" s="173"/>
      <c r="I94" s="173"/>
      <c r="J94" s="174" t="s">
        <v>107</v>
      </c>
      <c r="K94" s="173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" customHeight="1" hidden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 hidden="1">
      <c r="A96" s="35"/>
      <c r="B96" s="36"/>
      <c r="C96" s="175" t="s">
        <v>108</v>
      </c>
      <c r="D96" s="37"/>
      <c r="E96" s="37"/>
      <c r="F96" s="37"/>
      <c r="G96" s="37"/>
      <c r="H96" s="37"/>
      <c r="I96" s="37"/>
      <c r="J96" s="107">
        <f>J124</f>
        <v>0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109</v>
      </c>
    </row>
    <row r="97" spans="1:31" s="9" customFormat="1" ht="24.95" customHeight="1" hidden="1">
      <c r="A97" s="9"/>
      <c r="B97" s="176"/>
      <c r="C97" s="177"/>
      <c r="D97" s="178" t="s">
        <v>1128</v>
      </c>
      <c r="E97" s="179"/>
      <c r="F97" s="179"/>
      <c r="G97" s="179"/>
      <c r="H97" s="179"/>
      <c r="I97" s="179"/>
      <c r="J97" s="180">
        <f>J125</f>
        <v>0</v>
      </c>
      <c r="K97" s="177"/>
      <c r="L97" s="18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 hidden="1">
      <c r="A98" s="9"/>
      <c r="B98" s="176"/>
      <c r="C98" s="177"/>
      <c r="D98" s="178" t="s">
        <v>1129</v>
      </c>
      <c r="E98" s="179"/>
      <c r="F98" s="179"/>
      <c r="G98" s="179"/>
      <c r="H98" s="179"/>
      <c r="I98" s="179"/>
      <c r="J98" s="180">
        <f>J128</f>
        <v>0</v>
      </c>
      <c r="K98" s="177"/>
      <c r="L98" s="181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10" customFormat="1" ht="19.9" customHeight="1" hidden="1">
      <c r="A99" s="10"/>
      <c r="B99" s="182"/>
      <c r="C99" s="183"/>
      <c r="D99" s="184" t="s">
        <v>1130</v>
      </c>
      <c r="E99" s="185"/>
      <c r="F99" s="185"/>
      <c r="G99" s="185"/>
      <c r="H99" s="185"/>
      <c r="I99" s="185"/>
      <c r="J99" s="186">
        <f>J129</f>
        <v>0</v>
      </c>
      <c r="K99" s="183"/>
      <c r="L99" s="187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 hidden="1">
      <c r="A100" s="10"/>
      <c r="B100" s="182"/>
      <c r="C100" s="183"/>
      <c r="D100" s="184" t="s">
        <v>1131</v>
      </c>
      <c r="E100" s="185"/>
      <c r="F100" s="185"/>
      <c r="G100" s="185"/>
      <c r="H100" s="185"/>
      <c r="I100" s="185"/>
      <c r="J100" s="186">
        <f>J132</f>
        <v>0</v>
      </c>
      <c r="K100" s="183"/>
      <c r="L100" s="18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 hidden="1">
      <c r="A101" s="10"/>
      <c r="B101" s="182"/>
      <c r="C101" s="183"/>
      <c r="D101" s="184" t="s">
        <v>1132</v>
      </c>
      <c r="E101" s="185"/>
      <c r="F101" s="185"/>
      <c r="G101" s="185"/>
      <c r="H101" s="185"/>
      <c r="I101" s="185"/>
      <c r="J101" s="186">
        <f>J142</f>
        <v>0</v>
      </c>
      <c r="K101" s="183"/>
      <c r="L101" s="187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 hidden="1">
      <c r="A102" s="10"/>
      <c r="B102" s="182"/>
      <c r="C102" s="183"/>
      <c r="D102" s="184" t="s">
        <v>1133</v>
      </c>
      <c r="E102" s="185"/>
      <c r="F102" s="185"/>
      <c r="G102" s="185"/>
      <c r="H102" s="185"/>
      <c r="I102" s="185"/>
      <c r="J102" s="186">
        <f>J146</f>
        <v>0</v>
      </c>
      <c r="K102" s="183"/>
      <c r="L102" s="187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 hidden="1">
      <c r="A103" s="10"/>
      <c r="B103" s="182"/>
      <c r="C103" s="183"/>
      <c r="D103" s="184" t="s">
        <v>1134</v>
      </c>
      <c r="E103" s="185"/>
      <c r="F103" s="185"/>
      <c r="G103" s="185"/>
      <c r="H103" s="185"/>
      <c r="I103" s="185"/>
      <c r="J103" s="186">
        <f>J150</f>
        <v>0</v>
      </c>
      <c r="K103" s="183"/>
      <c r="L103" s="187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 hidden="1">
      <c r="A104" s="10"/>
      <c r="B104" s="182"/>
      <c r="C104" s="183"/>
      <c r="D104" s="184" t="s">
        <v>1135</v>
      </c>
      <c r="E104" s="185"/>
      <c r="F104" s="185"/>
      <c r="G104" s="185"/>
      <c r="H104" s="185"/>
      <c r="I104" s="185"/>
      <c r="J104" s="186">
        <f>J153</f>
        <v>0</v>
      </c>
      <c r="K104" s="183"/>
      <c r="L104" s="187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2" customFormat="1" ht="21.8" customHeight="1" hidden="1">
      <c r="A105" s="35"/>
      <c r="B105" s="36"/>
      <c r="C105" s="37"/>
      <c r="D105" s="37"/>
      <c r="E105" s="37"/>
      <c r="F105" s="37"/>
      <c r="G105" s="37"/>
      <c r="H105" s="37"/>
      <c r="I105" s="37"/>
      <c r="J105" s="37"/>
      <c r="K105" s="37"/>
      <c r="L105" s="60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6.95" customHeight="1" hidden="1">
      <c r="A106" s="35"/>
      <c r="B106" s="63"/>
      <c r="C106" s="64"/>
      <c r="D106" s="64"/>
      <c r="E106" s="64"/>
      <c r="F106" s="64"/>
      <c r="G106" s="64"/>
      <c r="H106" s="64"/>
      <c r="I106" s="64"/>
      <c r="J106" s="64"/>
      <c r="K106" s="64"/>
      <c r="L106" s="60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ht="12" hidden="1"/>
    <row r="108" ht="12" hidden="1"/>
    <row r="109" ht="12" hidden="1"/>
    <row r="110" spans="1:31" s="2" customFormat="1" ht="6.95" customHeight="1">
      <c r="A110" s="35"/>
      <c r="B110" s="65"/>
      <c r="C110" s="66"/>
      <c r="D110" s="66"/>
      <c r="E110" s="66"/>
      <c r="F110" s="66"/>
      <c r="G110" s="66"/>
      <c r="H110" s="66"/>
      <c r="I110" s="66"/>
      <c r="J110" s="66"/>
      <c r="K110" s="66"/>
      <c r="L110" s="60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24.95" customHeight="1">
      <c r="A111" s="35"/>
      <c r="B111" s="36"/>
      <c r="C111" s="20" t="s">
        <v>130</v>
      </c>
      <c r="D111" s="37"/>
      <c r="E111" s="37"/>
      <c r="F111" s="37"/>
      <c r="G111" s="37"/>
      <c r="H111" s="37"/>
      <c r="I111" s="37"/>
      <c r="J111" s="37"/>
      <c r="K111" s="37"/>
      <c r="L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6.95" customHeight="1">
      <c r="A112" s="35"/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2" customHeight="1">
      <c r="A113" s="35"/>
      <c r="B113" s="36"/>
      <c r="C113" s="29" t="s">
        <v>16</v>
      </c>
      <c r="D113" s="37"/>
      <c r="E113" s="37"/>
      <c r="F113" s="37"/>
      <c r="G113" s="37"/>
      <c r="H113" s="37"/>
      <c r="I113" s="37"/>
      <c r="J113" s="37"/>
      <c r="K113" s="37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26.25" customHeight="1">
      <c r="A114" s="35"/>
      <c r="B114" s="36"/>
      <c r="C114" s="37"/>
      <c r="D114" s="37"/>
      <c r="E114" s="171" t="str">
        <f>E7</f>
        <v>Nový magistrát - modernizace systému chlazení a souvisejících profesí</v>
      </c>
      <c r="F114" s="29"/>
      <c r="G114" s="29"/>
      <c r="H114" s="29"/>
      <c r="I114" s="37"/>
      <c r="J114" s="37"/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2" customHeight="1">
      <c r="A115" s="35"/>
      <c r="B115" s="36"/>
      <c r="C115" s="29" t="s">
        <v>103</v>
      </c>
      <c r="D115" s="37"/>
      <c r="E115" s="37"/>
      <c r="F115" s="37"/>
      <c r="G115" s="37"/>
      <c r="H115" s="37"/>
      <c r="I115" s="37"/>
      <c r="J115" s="37"/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6.5" customHeight="1">
      <c r="A116" s="35"/>
      <c r="B116" s="36"/>
      <c r="C116" s="37"/>
      <c r="D116" s="37"/>
      <c r="E116" s="73" t="str">
        <f>E9</f>
        <v>SO 999 - VRN</v>
      </c>
      <c r="F116" s="37"/>
      <c r="G116" s="37"/>
      <c r="H116" s="37"/>
      <c r="I116" s="37"/>
      <c r="J116" s="37"/>
      <c r="K116" s="37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6.95" customHeight="1">
      <c r="A117" s="35"/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60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2" customHeight="1">
      <c r="A118" s="35"/>
      <c r="B118" s="36"/>
      <c r="C118" s="29" t="s">
        <v>20</v>
      </c>
      <c r="D118" s="37"/>
      <c r="E118" s="37"/>
      <c r="F118" s="24" t="str">
        <f>F12</f>
        <v>Liberec</v>
      </c>
      <c r="G118" s="37"/>
      <c r="H118" s="37"/>
      <c r="I118" s="29" t="s">
        <v>22</v>
      </c>
      <c r="J118" s="76" t="str">
        <f>IF(J12="","",J12)</f>
        <v>18. 5. 2024</v>
      </c>
      <c r="K118" s="37"/>
      <c r="L118" s="60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6.95" customHeight="1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60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25.65" customHeight="1">
      <c r="A120" s="35"/>
      <c r="B120" s="36"/>
      <c r="C120" s="29" t="s">
        <v>24</v>
      </c>
      <c r="D120" s="37"/>
      <c r="E120" s="37"/>
      <c r="F120" s="24" t="str">
        <f>E15</f>
        <v>Statutární město Liberec</v>
      </c>
      <c r="G120" s="37"/>
      <c r="H120" s="37"/>
      <c r="I120" s="29" t="s">
        <v>30</v>
      </c>
      <c r="J120" s="33" t="str">
        <f>E21</f>
        <v>Projektový atelier DAVID</v>
      </c>
      <c r="K120" s="37"/>
      <c r="L120" s="60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40.05" customHeight="1">
      <c r="A121" s="35"/>
      <c r="B121" s="36"/>
      <c r="C121" s="29" t="s">
        <v>28</v>
      </c>
      <c r="D121" s="37"/>
      <c r="E121" s="37"/>
      <c r="F121" s="24" t="str">
        <f>IF(E18="","",E18)</f>
        <v>Vyplň údaj</v>
      </c>
      <c r="G121" s="37"/>
      <c r="H121" s="37"/>
      <c r="I121" s="29" t="s">
        <v>33</v>
      </c>
      <c r="J121" s="33" t="str">
        <f>E24</f>
        <v>Projektový atelier DAVID - Bc. Kosáková</v>
      </c>
      <c r="K121" s="37"/>
      <c r="L121" s="60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10.3" customHeight="1">
      <c r="A122" s="35"/>
      <c r="B122" s="36"/>
      <c r="C122" s="37"/>
      <c r="D122" s="37"/>
      <c r="E122" s="37"/>
      <c r="F122" s="37"/>
      <c r="G122" s="37"/>
      <c r="H122" s="37"/>
      <c r="I122" s="37"/>
      <c r="J122" s="37"/>
      <c r="K122" s="37"/>
      <c r="L122" s="60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11" customFormat="1" ht="29.25" customHeight="1">
      <c r="A123" s="188"/>
      <c r="B123" s="189"/>
      <c r="C123" s="190" t="s">
        <v>131</v>
      </c>
      <c r="D123" s="191" t="s">
        <v>61</v>
      </c>
      <c r="E123" s="191" t="s">
        <v>57</v>
      </c>
      <c r="F123" s="191" t="s">
        <v>58</v>
      </c>
      <c r="G123" s="191" t="s">
        <v>132</v>
      </c>
      <c r="H123" s="191" t="s">
        <v>133</v>
      </c>
      <c r="I123" s="191" t="s">
        <v>134</v>
      </c>
      <c r="J123" s="192" t="s">
        <v>107</v>
      </c>
      <c r="K123" s="193" t="s">
        <v>135</v>
      </c>
      <c r="L123" s="194"/>
      <c r="M123" s="97" t="s">
        <v>1</v>
      </c>
      <c r="N123" s="98" t="s">
        <v>40</v>
      </c>
      <c r="O123" s="98" t="s">
        <v>136</v>
      </c>
      <c r="P123" s="98" t="s">
        <v>137</v>
      </c>
      <c r="Q123" s="98" t="s">
        <v>138</v>
      </c>
      <c r="R123" s="98" t="s">
        <v>139</v>
      </c>
      <c r="S123" s="98" t="s">
        <v>140</v>
      </c>
      <c r="T123" s="99" t="s">
        <v>141</v>
      </c>
      <c r="U123" s="188"/>
      <c r="V123" s="188"/>
      <c r="W123" s="188"/>
      <c r="X123" s="188"/>
      <c r="Y123" s="188"/>
      <c r="Z123" s="188"/>
      <c r="AA123" s="188"/>
      <c r="AB123" s="188"/>
      <c r="AC123" s="188"/>
      <c r="AD123" s="188"/>
      <c r="AE123" s="188"/>
    </row>
    <row r="124" spans="1:63" s="2" customFormat="1" ht="22.8" customHeight="1">
      <c r="A124" s="35"/>
      <c r="B124" s="36"/>
      <c r="C124" s="104" t="s">
        <v>142</v>
      </c>
      <c r="D124" s="37"/>
      <c r="E124" s="37"/>
      <c r="F124" s="37"/>
      <c r="G124" s="37"/>
      <c r="H124" s="37"/>
      <c r="I124" s="37"/>
      <c r="J124" s="195">
        <f>BK124</f>
        <v>0</v>
      </c>
      <c r="K124" s="37"/>
      <c r="L124" s="41"/>
      <c r="M124" s="100"/>
      <c r="N124" s="196"/>
      <c r="O124" s="101"/>
      <c r="P124" s="197">
        <f>P125+P128</f>
        <v>0</v>
      </c>
      <c r="Q124" s="101"/>
      <c r="R124" s="197">
        <f>R125+R128</f>
        <v>0</v>
      </c>
      <c r="S124" s="101"/>
      <c r="T124" s="198">
        <f>T125+T128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T124" s="14" t="s">
        <v>75</v>
      </c>
      <c r="AU124" s="14" t="s">
        <v>109</v>
      </c>
      <c r="BK124" s="199">
        <f>BK125+BK128</f>
        <v>0</v>
      </c>
    </row>
    <row r="125" spans="1:63" s="12" customFormat="1" ht="25.9" customHeight="1">
      <c r="A125" s="12"/>
      <c r="B125" s="200"/>
      <c r="C125" s="201"/>
      <c r="D125" s="202" t="s">
        <v>75</v>
      </c>
      <c r="E125" s="203" t="s">
        <v>1136</v>
      </c>
      <c r="F125" s="203" t="s">
        <v>1137</v>
      </c>
      <c r="G125" s="201"/>
      <c r="H125" s="201"/>
      <c r="I125" s="204"/>
      <c r="J125" s="205">
        <f>BK125</f>
        <v>0</v>
      </c>
      <c r="K125" s="201"/>
      <c r="L125" s="206"/>
      <c r="M125" s="207"/>
      <c r="N125" s="208"/>
      <c r="O125" s="208"/>
      <c r="P125" s="209">
        <f>SUM(P126:P127)</f>
        <v>0</v>
      </c>
      <c r="Q125" s="208"/>
      <c r="R125" s="209">
        <f>SUM(R126:R127)</f>
        <v>0</v>
      </c>
      <c r="S125" s="208"/>
      <c r="T125" s="210">
        <f>SUM(T126:T127)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11" t="s">
        <v>151</v>
      </c>
      <c r="AT125" s="212" t="s">
        <v>75</v>
      </c>
      <c r="AU125" s="212" t="s">
        <v>76</v>
      </c>
      <c r="AY125" s="211" t="s">
        <v>145</v>
      </c>
      <c r="BK125" s="213">
        <f>SUM(BK126:BK127)</f>
        <v>0</v>
      </c>
    </row>
    <row r="126" spans="1:65" s="2" customFormat="1" ht="16.5" customHeight="1">
      <c r="A126" s="35"/>
      <c r="B126" s="36"/>
      <c r="C126" s="216" t="s">
        <v>84</v>
      </c>
      <c r="D126" s="216" t="s">
        <v>147</v>
      </c>
      <c r="E126" s="217" t="s">
        <v>1138</v>
      </c>
      <c r="F126" s="218" t="s">
        <v>1139</v>
      </c>
      <c r="G126" s="219" t="s">
        <v>807</v>
      </c>
      <c r="H126" s="220">
        <v>12</v>
      </c>
      <c r="I126" s="221"/>
      <c r="J126" s="222">
        <f>ROUND(I126*H126,2)</f>
        <v>0</v>
      </c>
      <c r="K126" s="223"/>
      <c r="L126" s="41"/>
      <c r="M126" s="224" t="s">
        <v>1</v>
      </c>
      <c r="N126" s="225" t="s">
        <v>41</v>
      </c>
      <c r="O126" s="88"/>
      <c r="P126" s="226">
        <f>O126*H126</f>
        <v>0</v>
      </c>
      <c r="Q126" s="226">
        <v>0</v>
      </c>
      <c r="R126" s="226">
        <f>Q126*H126</f>
        <v>0</v>
      </c>
      <c r="S126" s="226">
        <v>0</v>
      </c>
      <c r="T126" s="227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28" t="s">
        <v>1140</v>
      </c>
      <c r="AT126" s="228" t="s">
        <v>147</v>
      </c>
      <c r="AU126" s="228" t="s">
        <v>84</v>
      </c>
      <c r="AY126" s="14" t="s">
        <v>145</v>
      </c>
      <c r="BE126" s="229">
        <f>IF(N126="základní",J126,0)</f>
        <v>0</v>
      </c>
      <c r="BF126" s="229">
        <f>IF(N126="snížená",J126,0)</f>
        <v>0</v>
      </c>
      <c r="BG126" s="229">
        <f>IF(N126="zákl. přenesená",J126,0)</f>
        <v>0</v>
      </c>
      <c r="BH126" s="229">
        <f>IF(N126="sníž. přenesená",J126,0)</f>
        <v>0</v>
      </c>
      <c r="BI126" s="229">
        <f>IF(N126="nulová",J126,0)</f>
        <v>0</v>
      </c>
      <c r="BJ126" s="14" t="s">
        <v>84</v>
      </c>
      <c r="BK126" s="229">
        <f>ROUND(I126*H126,2)</f>
        <v>0</v>
      </c>
      <c r="BL126" s="14" t="s">
        <v>1140</v>
      </c>
      <c r="BM126" s="228" t="s">
        <v>1141</v>
      </c>
    </row>
    <row r="127" spans="1:47" s="2" customFormat="1" ht="12">
      <c r="A127" s="35"/>
      <c r="B127" s="36"/>
      <c r="C127" s="37"/>
      <c r="D127" s="230" t="s">
        <v>153</v>
      </c>
      <c r="E127" s="37"/>
      <c r="F127" s="231" t="s">
        <v>1139</v>
      </c>
      <c r="G127" s="37"/>
      <c r="H127" s="37"/>
      <c r="I127" s="232"/>
      <c r="J127" s="37"/>
      <c r="K127" s="37"/>
      <c r="L127" s="41"/>
      <c r="M127" s="233"/>
      <c r="N127" s="234"/>
      <c r="O127" s="88"/>
      <c r="P127" s="88"/>
      <c r="Q127" s="88"/>
      <c r="R127" s="88"/>
      <c r="S127" s="88"/>
      <c r="T127" s="89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T127" s="14" t="s">
        <v>153</v>
      </c>
      <c r="AU127" s="14" t="s">
        <v>84</v>
      </c>
    </row>
    <row r="128" spans="1:63" s="12" customFormat="1" ht="25.9" customHeight="1">
      <c r="A128" s="12"/>
      <c r="B128" s="200"/>
      <c r="C128" s="201"/>
      <c r="D128" s="202" t="s">
        <v>75</v>
      </c>
      <c r="E128" s="203" t="s">
        <v>97</v>
      </c>
      <c r="F128" s="203" t="s">
        <v>1142</v>
      </c>
      <c r="G128" s="201"/>
      <c r="H128" s="201"/>
      <c r="I128" s="204"/>
      <c r="J128" s="205">
        <f>BK128</f>
        <v>0</v>
      </c>
      <c r="K128" s="201"/>
      <c r="L128" s="206"/>
      <c r="M128" s="207"/>
      <c r="N128" s="208"/>
      <c r="O128" s="208"/>
      <c r="P128" s="209">
        <f>P129+P132+P142+P146+P150+P153</f>
        <v>0</v>
      </c>
      <c r="Q128" s="208"/>
      <c r="R128" s="209">
        <f>R129+R132+R142+R146+R150+R153</f>
        <v>0</v>
      </c>
      <c r="S128" s="208"/>
      <c r="T128" s="210">
        <f>T129+T132+T142+T146+T150+T153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11" t="s">
        <v>172</v>
      </c>
      <c r="AT128" s="212" t="s">
        <v>75</v>
      </c>
      <c r="AU128" s="212" t="s">
        <v>76</v>
      </c>
      <c r="AY128" s="211" t="s">
        <v>145</v>
      </c>
      <c r="BK128" s="213">
        <f>BK129+BK132+BK142+BK146+BK150+BK153</f>
        <v>0</v>
      </c>
    </row>
    <row r="129" spans="1:63" s="12" customFormat="1" ht="22.8" customHeight="1">
      <c r="A129" s="12"/>
      <c r="B129" s="200"/>
      <c r="C129" s="201"/>
      <c r="D129" s="202" t="s">
        <v>75</v>
      </c>
      <c r="E129" s="214" t="s">
        <v>1143</v>
      </c>
      <c r="F129" s="214" t="s">
        <v>1144</v>
      </c>
      <c r="G129" s="201"/>
      <c r="H129" s="201"/>
      <c r="I129" s="204"/>
      <c r="J129" s="215">
        <f>BK129</f>
        <v>0</v>
      </c>
      <c r="K129" s="201"/>
      <c r="L129" s="206"/>
      <c r="M129" s="207"/>
      <c r="N129" s="208"/>
      <c r="O129" s="208"/>
      <c r="P129" s="209">
        <f>SUM(P130:P131)</f>
        <v>0</v>
      </c>
      <c r="Q129" s="208"/>
      <c r="R129" s="209">
        <f>SUM(R130:R131)</f>
        <v>0</v>
      </c>
      <c r="S129" s="208"/>
      <c r="T129" s="210">
        <f>SUM(T130:T131)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11" t="s">
        <v>172</v>
      </c>
      <c r="AT129" s="212" t="s">
        <v>75</v>
      </c>
      <c r="AU129" s="212" t="s">
        <v>84</v>
      </c>
      <c r="AY129" s="211" t="s">
        <v>145</v>
      </c>
      <c r="BK129" s="213">
        <f>SUM(BK130:BK131)</f>
        <v>0</v>
      </c>
    </row>
    <row r="130" spans="1:65" s="2" customFormat="1" ht="16.5" customHeight="1">
      <c r="A130" s="35"/>
      <c r="B130" s="36"/>
      <c r="C130" s="216" t="s">
        <v>86</v>
      </c>
      <c r="D130" s="216" t="s">
        <v>147</v>
      </c>
      <c r="E130" s="217" t="s">
        <v>1145</v>
      </c>
      <c r="F130" s="218" t="s">
        <v>1146</v>
      </c>
      <c r="G130" s="219" t="s">
        <v>186</v>
      </c>
      <c r="H130" s="220">
        <v>1</v>
      </c>
      <c r="I130" s="221"/>
      <c r="J130" s="222">
        <f>ROUND(I130*H130,2)</f>
        <v>0</v>
      </c>
      <c r="K130" s="223"/>
      <c r="L130" s="41"/>
      <c r="M130" s="224" t="s">
        <v>1</v>
      </c>
      <c r="N130" s="225" t="s">
        <v>41</v>
      </c>
      <c r="O130" s="88"/>
      <c r="P130" s="226">
        <f>O130*H130</f>
        <v>0</v>
      </c>
      <c r="Q130" s="226">
        <v>0</v>
      </c>
      <c r="R130" s="226">
        <f>Q130*H130</f>
        <v>0</v>
      </c>
      <c r="S130" s="226">
        <v>0</v>
      </c>
      <c r="T130" s="227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28" t="s">
        <v>1147</v>
      </c>
      <c r="AT130" s="228" t="s">
        <v>147</v>
      </c>
      <c r="AU130" s="228" t="s">
        <v>86</v>
      </c>
      <c r="AY130" s="14" t="s">
        <v>145</v>
      </c>
      <c r="BE130" s="229">
        <f>IF(N130="základní",J130,0)</f>
        <v>0</v>
      </c>
      <c r="BF130" s="229">
        <f>IF(N130="snížená",J130,0)</f>
        <v>0</v>
      </c>
      <c r="BG130" s="229">
        <f>IF(N130="zákl. přenesená",J130,0)</f>
        <v>0</v>
      </c>
      <c r="BH130" s="229">
        <f>IF(N130="sníž. přenesená",J130,0)</f>
        <v>0</v>
      </c>
      <c r="BI130" s="229">
        <f>IF(N130="nulová",J130,0)</f>
        <v>0</v>
      </c>
      <c r="BJ130" s="14" t="s">
        <v>84</v>
      </c>
      <c r="BK130" s="229">
        <f>ROUND(I130*H130,2)</f>
        <v>0</v>
      </c>
      <c r="BL130" s="14" t="s">
        <v>1147</v>
      </c>
      <c r="BM130" s="228" t="s">
        <v>1148</v>
      </c>
    </row>
    <row r="131" spans="1:47" s="2" customFormat="1" ht="12">
      <c r="A131" s="35"/>
      <c r="B131" s="36"/>
      <c r="C131" s="37"/>
      <c r="D131" s="230" t="s">
        <v>153</v>
      </c>
      <c r="E131" s="37"/>
      <c r="F131" s="231" t="s">
        <v>1146</v>
      </c>
      <c r="G131" s="37"/>
      <c r="H131" s="37"/>
      <c r="I131" s="232"/>
      <c r="J131" s="37"/>
      <c r="K131" s="37"/>
      <c r="L131" s="41"/>
      <c r="M131" s="233"/>
      <c r="N131" s="234"/>
      <c r="O131" s="88"/>
      <c r="P131" s="88"/>
      <c r="Q131" s="88"/>
      <c r="R131" s="88"/>
      <c r="S131" s="88"/>
      <c r="T131" s="89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T131" s="14" t="s">
        <v>153</v>
      </c>
      <c r="AU131" s="14" t="s">
        <v>86</v>
      </c>
    </row>
    <row r="132" spans="1:63" s="12" customFormat="1" ht="22.8" customHeight="1">
      <c r="A132" s="12"/>
      <c r="B132" s="200"/>
      <c r="C132" s="201"/>
      <c r="D132" s="202" t="s">
        <v>75</v>
      </c>
      <c r="E132" s="214" t="s">
        <v>1149</v>
      </c>
      <c r="F132" s="214" t="s">
        <v>1150</v>
      </c>
      <c r="G132" s="201"/>
      <c r="H132" s="201"/>
      <c r="I132" s="204"/>
      <c r="J132" s="215">
        <f>BK132</f>
        <v>0</v>
      </c>
      <c r="K132" s="201"/>
      <c r="L132" s="206"/>
      <c r="M132" s="207"/>
      <c r="N132" s="208"/>
      <c r="O132" s="208"/>
      <c r="P132" s="209">
        <f>SUM(P133:P141)</f>
        <v>0</v>
      </c>
      <c r="Q132" s="208"/>
      <c r="R132" s="209">
        <f>SUM(R133:R141)</f>
        <v>0</v>
      </c>
      <c r="S132" s="208"/>
      <c r="T132" s="210">
        <f>SUM(T133:T141)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11" t="s">
        <v>172</v>
      </c>
      <c r="AT132" s="212" t="s">
        <v>75</v>
      </c>
      <c r="AU132" s="212" t="s">
        <v>84</v>
      </c>
      <c r="AY132" s="211" t="s">
        <v>145</v>
      </c>
      <c r="BK132" s="213">
        <f>SUM(BK133:BK141)</f>
        <v>0</v>
      </c>
    </row>
    <row r="133" spans="1:65" s="2" customFormat="1" ht="16.5" customHeight="1">
      <c r="A133" s="35"/>
      <c r="B133" s="36"/>
      <c r="C133" s="216" t="s">
        <v>161</v>
      </c>
      <c r="D133" s="216" t="s">
        <v>147</v>
      </c>
      <c r="E133" s="217" t="s">
        <v>1151</v>
      </c>
      <c r="F133" s="218" t="s">
        <v>1152</v>
      </c>
      <c r="G133" s="219" t="s">
        <v>262</v>
      </c>
      <c r="H133" s="220">
        <v>8.9</v>
      </c>
      <c r="I133" s="221"/>
      <c r="J133" s="222">
        <f>ROUND(I133*H133,2)</f>
        <v>0</v>
      </c>
      <c r="K133" s="223"/>
      <c r="L133" s="41"/>
      <c r="M133" s="224" t="s">
        <v>1</v>
      </c>
      <c r="N133" s="225" t="s">
        <v>41</v>
      </c>
      <c r="O133" s="88"/>
      <c r="P133" s="226">
        <f>O133*H133</f>
        <v>0</v>
      </c>
      <c r="Q133" s="226">
        <v>0</v>
      </c>
      <c r="R133" s="226">
        <f>Q133*H133</f>
        <v>0</v>
      </c>
      <c r="S133" s="226">
        <v>0</v>
      </c>
      <c r="T133" s="227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28" t="s">
        <v>1147</v>
      </c>
      <c r="AT133" s="228" t="s">
        <v>147</v>
      </c>
      <c r="AU133" s="228" t="s">
        <v>86</v>
      </c>
      <c r="AY133" s="14" t="s">
        <v>145</v>
      </c>
      <c r="BE133" s="229">
        <f>IF(N133="základní",J133,0)</f>
        <v>0</v>
      </c>
      <c r="BF133" s="229">
        <f>IF(N133="snížená",J133,0)</f>
        <v>0</v>
      </c>
      <c r="BG133" s="229">
        <f>IF(N133="zákl. přenesená",J133,0)</f>
        <v>0</v>
      </c>
      <c r="BH133" s="229">
        <f>IF(N133="sníž. přenesená",J133,0)</f>
        <v>0</v>
      </c>
      <c r="BI133" s="229">
        <f>IF(N133="nulová",J133,0)</f>
        <v>0</v>
      </c>
      <c r="BJ133" s="14" t="s">
        <v>84</v>
      </c>
      <c r="BK133" s="229">
        <f>ROUND(I133*H133,2)</f>
        <v>0</v>
      </c>
      <c r="BL133" s="14" t="s">
        <v>1147</v>
      </c>
      <c r="BM133" s="228" t="s">
        <v>1153</v>
      </c>
    </row>
    <row r="134" spans="1:47" s="2" customFormat="1" ht="12">
      <c r="A134" s="35"/>
      <c r="B134" s="36"/>
      <c r="C134" s="37"/>
      <c r="D134" s="230" t="s">
        <v>153</v>
      </c>
      <c r="E134" s="37"/>
      <c r="F134" s="231" t="s">
        <v>1152</v>
      </c>
      <c r="G134" s="37"/>
      <c r="H134" s="37"/>
      <c r="I134" s="232"/>
      <c r="J134" s="37"/>
      <c r="K134" s="37"/>
      <c r="L134" s="41"/>
      <c r="M134" s="233"/>
      <c r="N134" s="234"/>
      <c r="O134" s="88"/>
      <c r="P134" s="88"/>
      <c r="Q134" s="88"/>
      <c r="R134" s="88"/>
      <c r="S134" s="88"/>
      <c r="T134" s="89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T134" s="14" t="s">
        <v>153</v>
      </c>
      <c r="AU134" s="14" t="s">
        <v>86</v>
      </c>
    </row>
    <row r="135" spans="1:47" s="2" customFormat="1" ht="12">
      <c r="A135" s="35"/>
      <c r="B135" s="36"/>
      <c r="C135" s="37"/>
      <c r="D135" s="235" t="s">
        <v>154</v>
      </c>
      <c r="E135" s="37"/>
      <c r="F135" s="236" t="s">
        <v>1154</v>
      </c>
      <c r="G135" s="37"/>
      <c r="H135" s="37"/>
      <c r="I135" s="232"/>
      <c r="J135" s="37"/>
      <c r="K135" s="37"/>
      <c r="L135" s="41"/>
      <c r="M135" s="233"/>
      <c r="N135" s="234"/>
      <c r="O135" s="88"/>
      <c r="P135" s="88"/>
      <c r="Q135" s="88"/>
      <c r="R135" s="88"/>
      <c r="S135" s="88"/>
      <c r="T135" s="89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T135" s="14" t="s">
        <v>154</v>
      </c>
      <c r="AU135" s="14" t="s">
        <v>86</v>
      </c>
    </row>
    <row r="136" spans="1:65" s="2" customFormat="1" ht="16.5" customHeight="1">
      <c r="A136" s="35"/>
      <c r="B136" s="36"/>
      <c r="C136" s="216" t="s">
        <v>151</v>
      </c>
      <c r="D136" s="216" t="s">
        <v>147</v>
      </c>
      <c r="E136" s="217" t="s">
        <v>1155</v>
      </c>
      <c r="F136" s="218" t="s">
        <v>1156</v>
      </c>
      <c r="G136" s="219" t="s">
        <v>186</v>
      </c>
      <c r="H136" s="220">
        <v>1</v>
      </c>
      <c r="I136" s="221"/>
      <c r="J136" s="222">
        <f>ROUND(I136*H136,2)</f>
        <v>0</v>
      </c>
      <c r="K136" s="223"/>
      <c r="L136" s="41"/>
      <c r="M136" s="224" t="s">
        <v>1</v>
      </c>
      <c r="N136" s="225" t="s">
        <v>41</v>
      </c>
      <c r="O136" s="88"/>
      <c r="P136" s="226">
        <f>O136*H136</f>
        <v>0</v>
      </c>
      <c r="Q136" s="226">
        <v>0</v>
      </c>
      <c r="R136" s="226">
        <f>Q136*H136</f>
        <v>0</v>
      </c>
      <c r="S136" s="226">
        <v>0</v>
      </c>
      <c r="T136" s="227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28" t="s">
        <v>1147</v>
      </c>
      <c r="AT136" s="228" t="s">
        <v>147</v>
      </c>
      <c r="AU136" s="228" t="s">
        <v>86</v>
      </c>
      <c r="AY136" s="14" t="s">
        <v>145</v>
      </c>
      <c r="BE136" s="229">
        <f>IF(N136="základní",J136,0)</f>
        <v>0</v>
      </c>
      <c r="BF136" s="229">
        <f>IF(N136="snížená",J136,0)</f>
        <v>0</v>
      </c>
      <c r="BG136" s="229">
        <f>IF(N136="zákl. přenesená",J136,0)</f>
        <v>0</v>
      </c>
      <c r="BH136" s="229">
        <f>IF(N136="sníž. přenesená",J136,0)</f>
        <v>0</v>
      </c>
      <c r="BI136" s="229">
        <f>IF(N136="nulová",J136,0)</f>
        <v>0</v>
      </c>
      <c r="BJ136" s="14" t="s">
        <v>84</v>
      </c>
      <c r="BK136" s="229">
        <f>ROUND(I136*H136,2)</f>
        <v>0</v>
      </c>
      <c r="BL136" s="14" t="s">
        <v>1147</v>
      </c>
      <c r="BM136" s="228" t="s">
        <v>1157</v>
      </c>
    </row>
    <row r="137" spans="1:47" s="2" customFormat="1" ht="12">
      <c r="A137" s="35"/>
      <c r="B137" s="36"/>
      <c r="C137" s="37"/>
      <c r="D137" s="230" t="s">
        <v>153</v>
      </c>
      <c r="E137" s="37"/>
      <c r="F137" s="231" t="s">
        <v>1156</v>
      </c>
      <c r="G137" s="37"/>
      <c r="H137" s="37"/>
      <c r="I137" s="232"/>
      <c r="J137" s="37"/>
      <c r="K137" s="37"/>
      <c r="L137" s="41"/>
      <c r="M137" s="233"/>
      <c r="N137" s="234"/>
      <c r="O137" s="88"/>
      <c r="P137" s="88"/>
      <c r="Q137" s="88"/>
      <c r="R137" s="88"/>
      <c r="S137" s="88"/>
      <c r="T137" s="89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T137" s="14" t="s">
        <v>153</v>
      </c>
      <c r="AU137" s="14" t="s">
        <v>86</v>
      </c>
    </row>
    <row r="138" spans="1:47" s="2" customFormat="1" ht="12">
      <c r="A138" s="35"/>
      <c r="B138" s="36"/>
      <c r="C138" s="37"/>
      <c r="D138" s="235" t="s">
        <v>154</v>
      </c>
      <c r="E138" s="37"/>
      <c r="F138" s="236" t="s">
        <v>1158</v>
      </c>
      <c r="G138" s="37"/>
      <c r="H138" s="37"/>
      <c r="I138" s="232"/>
      <c r="J138" s="37"/>
      <c r="K138" s="37"/>
      <c r="L138" s="41"/>
      <c r="M138" s="233"/>
      <c r="N138" s="234"/>
      <c r="O138" s="88"/>
      <c r="P138" s="88"/>
      <c r="Q138" s="88"/>
      <c r="R138" s="88"/>
      <c r="S138" s="88"/>
      <c r="T138" s="89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T138" s="14" t="s">
        <v>154</v>
      </c>
      <c r="AU138" s="14" t="s">
        <v>86</v>
      </c>
    </row>
    <row r="139" spans="1:65" s="2" customFormat="1" ht="16.5" customHeight="1">
      <c r="A139" s="35"/>
      <c r="B139" s="36"/>
      <c r="C139" s="216" t="s">
        <v>172</v>
      </c>
      <c r="D139" s="216" t="s">
        <v>147</v>
      </c>
      <c r="E139" s="217" t="s">
        <v>1159</v>
      </c>
      <c r="F139" s="218" t="s">
        <v>1160</v>
      </c>
      <c r="G139" s="219" t="s">
        <v>186</v>
      </c>
      <c r="H139" s="220">
        <v>1</v>
      </c>
      <c r="I139" s="221"/>
      <c r="J139" s="222">
        <f>ROUND(I139*H139,2)</f>
        <v>0</v>
      </c>
      <c r="K139" s="223"/>
      <c r="L139" s="41"/>
      <c r="M139" s="224" t="s">
        <v>1</v>
      </c>
      <c r="N139" s="225" t="s">
        <v>41</v>
      </c>
      <c r="O139" s="88"/>
      <c r="P139" s="226">
        <f>O139*H139</f>
        <v>0</v>
      </c>
      <c r="Q139" s="226">
        <v>0</v>
      </c>
      <c r="R139" s="226">
        <f>Q139*H139</f>
        <v>0</v>
      </c>
      <c r="S139" s="226">
        <v>0</v>
      </c>
      <c r="T139" s="227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28" t="s">
        <v>1147</v>
      </c>
      <c r="AT139" s="228" t="s">
        <v>147</v>
      </c>
      <c r="AU139" s="228" t="s">
        <v>86</v>
      </c>
      <c r="AY139" s="14" t="s">
        <v>145</v>
      </c>
      <c r="BE139" s="229">
        <f>IF(N139="základní",J139,0)</f>
        <v>0</v>
      </c>
      <c r="BF139" s="229">
        <f>IF(N139="snížená",J139,0)</f>
        <v>0</v>
      </c>
      <c r="BG139" s="229">
        <f>IF(N139="zákl. přenesená",J139,0)</f>
        <v>0</v>
      </c>
      <c r="BH139" s="229">
        <f>IF(N139="sníž. přenesená",J139,0)</f>
        <v>0</v>
      </c>
      <c r="BI139" s="229">
        <f>IF(N139="nulová",J139,0)</f>
        <v>0</v>
      </c>
      <c r="BJ139" s="14" t="s">
        <v>84</v>
      </c>
      <c r="BK139" s="229">
        <f>ROUND(I139*H139,2)</f>
        <v>0</v>
      </c>
      <c r="BL139" s="14" t="s">
        <v>1147</v>
      </c>
      <c r="BM139" s="228" t="s">
        <v>1161</v>
      </c>
    </row>
    <row r="140" spans="1:47" s="2" customFormat="1" ht="12">
      <c r="A140" s="35"/>
      <c r="B140" s="36"/>
      <c r="C140" s="37"/>
      <c r="D140" s="230" t="s">
        <v>153</v>
      </c>
      <c r="E140" s="37"/>
      <c r="F140" s="231" t="s">
        <v>1160</v>
      </c>
      <c r="G140" s="37"/>
      <c r="H140" s="37"/>
      <c r="I140" s="232"/>
      <c r="J140" s="37"/>
      <c r="K140" s="37"/>
      <c r="L140" s="41"/>
      <c r="M140" s="233"/>
      <c r="N140" s="234"/>
      <c r="O140" s="88"/>
      <c r="P140" s="88"/>
      <c r="Q140" s="88"/>
      <c r="R140" s="88"/>
      <c r="S140" s="88"/>
      <c r="T140" s="89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T140" s="14" t="s">
        <v>153</v>
      </c>
      <c r="AU140" s="14" t="s">
        <v>86</v>
      </c>
    </row>
    <row r="141" spans="1:47" s="2" customFormat="1" ht="12">
      <c r="A141" s="35"/>
      <c r="B141" s="36"/>
      <c r="C141" s="37"/>
      <c r="D141" s="235" t="s">
        <v>154</v>
      </c>
      <c r="E141" s="37"/>
      <c r="F141" s="236" t="s">
        <v>1162</v>
      </c>
      <c r="G141" s="37"/>
      <c r="H141" s="37"/>
      <c r="I141" s="232"/>
      <c r="J141" s="37"/>
      <c r="K141" s="37"/>
      <c r="L141" s="41"/>
      <c r="M141" s="233"/>
      <c r="N141" s="234"/>
      <c r="O141" s="88"/>
      <c r="P141" s="88"/>
      <c r="Q141" s="88"/>
      <c r="R141" s="88"/>
      <c r="S141" s="88"/>
      <c r="T141" s="89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T141" s="14" t="s">
        <v>154</v>
      </c>
      <c r="AU141" s="14" t="s">
        <v>86</v>
      </c>
    </row>
    <row r="142" spans="1:63" s="12" customFormat="1" ht="22.8" customHeight="1">
      <c r="A142" s="12"/>
      <c r="B142" s="200"/>
      <c r="C142" s="201"/>
      <c r="D142" s="202" t="s">
        <v>75</v>
      </c>
      <c r="E142" s="214" t="s">
        <v>1163</v>
      </c>
      <c r="F142" s="214" t="s">
        <v>1164</v>
      </c>
      <c r="G142" s="201"/>
      <c r="H142" s="201"/>
      <c r="I142" s="204"/>
      <c r="J142" s="215">
        <f>BK142</f>
        <v>0</v>
      </c>
      <c r="K142" s="201"/>
      <c r="L142" s="206"/>
      <c r="M142" s="207"/>
      <c r="N142" s="208"/>
      <c r="O142" s="208"/>
      <c r="P142" s="209">
        <f>SUM(P143:P145)</f>
        <v>0</v>
      </c>
      <c r="Q142" s="208"/>
      <c r="R142" s="209">
        <f>SUM(R143:R145)</f>
        <v>0</v>
      </c>
      <c r="S142" s="208"/>
      <c r="T142" s="210">
        <f>SUM(T143:T145)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11" t="s">
        <v>172</v>
      </c>
      <c r="AT142" s="212" t="s">
        <v>75</v>
      </c>
      <c r="AU142" s="212" t="s">
        <v>84</v>
      </c>
      <c r="AY142" s="211" t="s">
        <v>145</v>
      </c>
      <c r="BK142" s="213">
        <f>SUM(BK143:BK145)</f>
        <v>0</v>
      </c>
    </row>
    <row r="143" spans="1:65" s="2" customFormat="1" ht="16.5" customHeight="1">
      <c r="A143" s="35"/>
      <c r="B143" s="36"/>
      <c r="C143" s="216" t="s">
        <v>178</v>
      </c>
      <c r="D143" s="216" t="s">
        <v>147</v>
      </c>
      <c r="E143" s="217" t="s">
        <v>1165</v>
      </c>
      <c r="F143" s="218" t="s">
        <v>1166</v>
      </c>
      <c r="G143" s="219" t="s">
        <v>186</v>
      </c>
      <c r="H143" s="220">
        <v>1</v>
      </c>
      <c r="I143" s="221"/>
      <c r="J143" s="222">
        <f>ROUND(I143*H143,2)</f>
        <v>0</v>
      </c>
      <c r="K143" s="223"/>
      <c r="L143" s="41"/>
      <c r="M143" s="224" t="s">
        <v>1</v>
      </c>
      <c r="N143" s="225" t="s">
        <v>41</v>
      </c>
      <c r="O143" s="88"/>
      <c r="P143" s="226">
        <f>O143*H143</f>
        <v>0</v>
      </c>
      <c r="Q143" s="226">
        <v>0</v>
      </c>
      <c r="R143" s="226">
        <f>Q143*H143</f>
        <v>0</v>
      </c>
      <c r="S143" s="226">
        <v>0</v>
      </c>
      <c r="T143" s="227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28" t="s">
        <v>1147</v>
      </c>
      <c r="AT143" s="228" t="s">
        <v>147</v>
      </c>
      <c r="AU143" s="228" t="s">
        <v>86</v>
      </c>
      <c r="AY143" s="14" t="s">
        <v>145</v>
      </c>
      <c r="BE143" s="229">
        <f>IF(N143="základní",J143,0)</f>
        <v>0</v>
      </c>
      <c r="BF143" s="229">
        <f>IF(N143="snížená",J143,0)</f>
        <v>0</v>
      </c>
      <c r="BG143" s="229">
        <f>IF(N143="zákl. přenesená",J143,0)</f>
        <v>0</v>
      </c>
      <c r="BH143" s="229">
        <f>IF(N143="sníž. přenesená",J143,0)</f>
        <v>0</v>
      </c>
      <c r="BI143" s="229">
        <f>IF(N143="nulová",J143,0)</f>
        <v>0</v>
      </c>
      <c r="BJ143" s="14" t="s">
        <v>84</v>
      </c>
      <c r="BK143" s="229">
        <f>ROUND(I143*H143,2)</f>
        <v>0</v>
      </c>
      <c r="BL143" s="14" t="s">
        <v>1147</v>
      </c>
      <c r="BM143" s="228" t="s">
        <v>1167</v>
      </c>
    </row>
    <row r="144" spans="1:47" s="2" customFormat="1" ht="12">
      <c r="A144" s="35"/>
      <c r="B144" s="36"/>
      <c r="C144" s="37"/>
      <c r="D144" s="230" t="s">
        <v>153</v>
      </c>
      <c r="E144" s="37"/>
      <c r="F144" s="231" t="s">
        <v>1166</v>
      </c>
      <c r="G144" s="37"/>
      <c r="H144" s="37"/>
      <c r="I144" s="232"/>
      <c r="J144" s="37"/>
      <c r="K144" s="37"/>
      <c r="L144" s="41"/>
      <c r="M144" s="233"/>
      <c r="N144" s="234"/>
      <c r="O144" s="88"/>
      <c r="P144" s="88"/>
      <c r="Q144" s="88"/>
      <c r="R144" s="88"/>
      <c r="S144" s="88"/>
      <c r="T144" s="89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T144" s="14" t="s">
        <v>153</v>
      </c>
      <c r="AU144" s="14" t="s">
        <v>86</v>
      </c>
    </row>
    <row r="145" spans="1:47" s="2" customFormat="1" ht="12">
      <c r="A145" s="35"/>
      <c r="B145" s="36"/>
      <c r="C145" s="37"/>
      <c r="D145" s="235" t="s">
        <v>154</v>
      </c>
      <c r="E145" s="37"/>
      <c r="F145" s="236" t="s">
        <v>1168</v>
      </c>
      <c r="G145" s="37"/>
      <c r="H145" s="37"/>
      <c r="I145" s="232"/>
      <c r="J145" s="37"/>
      <c r="K145" s="37"/>
      <c r="L145" s="41"/>
      <c r="M145" s="233"/>
      <c r="N145" s="234"/>
      <c r="O145" s="88"/>
      <c r="P145" s="88"/>
      <c r="Q145" s="88"/>
      <c r="R145" s="88"/>
      <c r="S145" s="88"/>
      <c r="T145" s="89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T145" s="14" t="s">
        <v>154</v>
      </c>
      <c r="AU145" s="14" t="s">
        <v>86</v>
      </c>
    </row>
    <row r="146" spans="1:63" s="12" customFormat="1" ht="22.8" customHeight="1">
      <c r="A146" s="12"/>
      <c r="B146" s="200"/>
      <c r="C146" s="201"/>
      <c r="D146" s="202" t="s">
        <v>75</v>
      </c>
      <c r="E146" s="214" t="s">
        <v>1169</v>
      </c>
      <c r="F146" s="214" t="s">
        <v>1170</v>
      </c>
      <c r="G146" s="201"/>
      <c r="H146" s="201"/>
      <c r="I146" s="204"/>
      <c r="J146" s="215">
        <f>BK146</f>
        <v>0</v>
      </c>
      <c r="K146" s="201"/>
      <c r="L146" s="206"/>
      <c r="M146" s="207"/>
      <c r="N146" s="208"/>
      <c r="O146" s="208"/>
      <c r="P146" s="209">
        <f>SUM(P147:P149)</f>
        <v>0</v>
      </c>
      <c r="Q146" s="208"/>
      <c r="R146" s="209">
        <f>SUM(R147:R149)</f>
        <v>0</v>
      </c>
      <c r="S146" s="208"/>
      <c r="T146" s="210">
        <f>SUM(T147:T149)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11" t="s">
        <v>172</v>
      </c>
      <c r="AT146" s="212" t="s">
        <v>75</v>
      </c>
      <c r="AU146" s="212" t="s">
        <v>84</v>
      </c>
      <c r="AY146" s="211" t="s">
        <v>145</v>
      </c>
      <c r="BK146" s="213">
        <f>SUM(BK147:BK149)</f>
        <v>0</v>
      </c>
    </row>
    <row r="147" spans="1:65" s="2" customFormat="1" ht="16.5" customHeight="1">
      <c r="A147" s="35"/>
      <c r="B147" s="36"/>
      <c r="C147" s="216" t="s">
        <v>183</v>
      </c>
      <c r="D147" s="216" t="s">
        <v>147</v>
      </c>
      <c r="E147" s="217" t="s">
        <v>1171</v>
      </c>
      <c r="F147" s="218" t="s">
        <v>1172</v>
      </c>
      <c r="G147" s="219" t="s">
        <v>186</v>
      </c>
      <c r="H147" s="220">
        <v>1</v>
      </c>
      <c r="I147" s="221"/>
      <c r="J147" s="222">
        <f>ROUND(I147*H147,2)</f>
        <v>0</v>
      </c>
      <c r="K147" s="223"/>
      <c r="L147" s="41"/>
      <c r="M147" s="224" t="s">
        <v>1</v>
      </c>
      <c r="N147" s="225" t="s">
        <v>41</v>
      </c>
      <c r="O147" s="88"/>
      <c r="P147" s="226">
        <f>O147*H147</f>
        <v>0</v>
      </c>
      <c r="Q147" s="226">
        <v>0</v>
      </c>
      <c r="R147" s="226">
        <f>Q147*H147</f>
        <v>0</v>
      </c>
      <c r="S147" s="226">
        <v>0</v>
      </c>
      <c r="T147" s="227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28" t="s">
        <v>1147</v>
      </c>
      <c r="AT147" s="228" t="s">
        <v>147</v>
      </c>
      <c r="AU147" s="228" t="s">
        <v>86</v>
      </c>
      <c r="AY147" s="14" t="s">
        <v>145</v>
      </c>
      <c r="BE147" s="229">
        <f>IF(N147="základní",J147,0)</f>
        <v>0</v>
      </c>
      <c r="BF147" s="229">
        <f>IF(N147="snížená",J147,0)</f>
        <v>0</v>
      </c>
      <c r="BG147" s="229">
        <f>IF(N147="zákl. přenesená",J147,0)</f>
        <v>0</v>
      </c>
      <c r="BH147" s="229">
        <f>IF(N147="sníž. přenesená",J147,0)</f>
        <v>0</v>
      </c>
      <c r="BI147" s="229">
        <f>IF(N147="nulová",J147,0)</f>
        <v>0</v>
      </c>
      <c r="BJ147" s="14" t="s">
        <v>84</v>
      </c>
      <c r="BK147" s="229">
        <f>ROUND(I147*H147,2)</f>
        <v>0</v>
      </c>
      <c r="BL147" s="14" t="s">
        <v>1147</v>
      </c>
      <c r="BM147" s="228" t="s">
        <v>1173</v>
      </c>
    </row>
    <row r="148" spans="1:47" s="2" customFormat="1" ht="12">
      <c r="A148" s="35"/>
      <c r="B148" s="36"/>
      <c r="C148" s="37"/>
      <c r="D148" s="230" t="s">
        <v>153</v>
      </c>
      <c r="E148" s="37"/>
      <c r="F148" s="231" t="s">
        <v>1172</v>
      </c>
      <c r="G148" s="37"/>
      <c r="H148" s="37"/>
      <c r="I148" s="232"/>
      <c r="J148" s="37"/>
      <c r="K148" s="37"/>
      <c r="L148" s="41"/>
      <c r="M148" s="233"/>
      <c r="N148" s="234"/>
      <c r="O148" s="88"/>
      <c r="P148" s="88"/>
      <c r="Q148" s="88"/>
      <c r="R148" s="88"/>
      <c r="S148" s="88"/>
      <c r="T148" s="89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T148" s="14" t="s">
        <v>153</v>
      </c>
      <c r="AU148" s="14" t="s">
        <v>86</v>
      </c>
    </row>
    <row r="149" spans="1:47" s="2" customFormat="1" ht="12">
      <c r="A149" s="35"/>
      <c r="B149" s="36"/>
      <c r="C149" s="37"/>
      <c r="D149" s="235" t="s">
        <v>154</v>
      </c>
      <c r="E149" s="37"/>
      <c r="F149" s="236" t="s">
        <v>1174</v>
      </c>
      <c r="G149" s="37"/>
      <c r="H149" s="37"/>
      <c r="I149" s="232"/>
      <c r="J149" s="37"/>
      <c r="K149" s="37"/>
      <c r="L149" s="41"/>
      <c r="M149" s="233"/>
      <c r="N149" s="234"/>
      <c r="O149" s="88"/>
      <c r="P149" s="88"/>
      <c r="Q149" s="88"/>
      <c r="R149" s="88"/>
      <c r="S149" s="88"/>
      <c r="T149" s="89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T149" s="14" t="s">
        <v>154</v>
      </c>
      <c r="AU149" s="14" t="s">
        <v>86</v>
      </c>
    </row>
    <row r="150" spans="1:63" s="12" customFormat="1" ht="22.8" customHeight="1">
      <c r="A150" s="12"/>
      <c r="B150" s="200"/>
      <c r="C150" s="201"/>
      <c r="D150" s="202" t="s">
        <v>75</v>
      </c>
      <c r="E150" s="214" t="s">
        <v>1175</v>
      </c>
      <c r="F150" s="214" t="s">
        <v>1176</v>
      </c>
      <c r="G150" s="201"/>
      <c r="H150" s="201"/>
      <c r="I150" s="204"/>
      <c r="J150" s="215">
        <f>BK150</f>
        <v>0</v>
      </c>
      <c r="K150" s="201"/>
      <c r="L150" s="206"/>
      <c r="M150" s="207"/>
      <c r="N150" s="208"/>
      <c r="O150" s="208"/>
      <c r="P150" s="209">
        <f>SUM(P151:P152)</f>
        <v>0</v>
      </c>
      <c r="Q150" s="208"/>
      <c r="R150" s="209">
        <f>SUM(R151:R152)</f>
        <v>0</v>
      </c>
      <c r="S150" s="208"/>
      <c r="T150" s="210">
        <f>SUM(T151:T152)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11" t="s">
        <v>172</v>
      </c>
      <c r="AT150" s="212" t="s">
        <v>75</v>
      </c>
      <c r="AU150" s="212" t="s">
        <v>84</v>
      </c>
      <c r="AY150" s="211" t="s">
        <v>145</v>
      </c>
      <c r="BK150" s="213">
        <f>SUM(BK151:BK152)</f>
        <v>0</v>
      </c>
    </row>
    <row r="151" spans="1:65" s="2" customFormat="1" ht="21.75" customHeight="1">
      <c r="A151" s="35"/>
      <c r="B151" s="36"/>
      <c r="C151" s="216" t="s">
        <v>189</v>
      </c>
      <c r="D151" s="216" t="s">
        <v>147</v>
      </c>
      <c r="E151" s="217" t="s">
        <v>1177</v>
      </c>
      <c r="F151" s="218" t="s">
        <v>1178</v>
      </c>
      <c r="G151" s="219" t="s">
        <v>1179</v>
      </c>
      <c r="H151" s="220">
        <v>10</v>
      </c>
      <c r="I151" s="221"/>
      <c r="J151" s="222">
        <f>ROUND(I151*H151,2)</f>
        <v>0</v>
      </c>
      <c r="K151" s="223"/>
      <c r="L151" s="41"/>
      <c r="M151" s="224" t="s">
        <v>1</v>
      </c>
      <c r="N151" s="225" t="s">
        <v>41</v>
      </c>
      <c r="O151" s="88"/>
      <c r="P151" s="226">
        <f>O151*H151</f>
        <v>0</v>
      </c>
      <c r="Q151" s="226">
        <v>0</v>
      </c>
      <c r="R151" s="226">
        <f>Q151*H151</f>
        <v>0</v>
      </c>
      <c r="S151" s="226">
        <v>0</v>
      </c>
      <c r="T151" s="227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28" t="s">
        <v>1147</v>
      </c>
      <c r="AT151" s="228" t="s">
        <v>147</v>
      </c>
      <c r="AU151" s="228" t="s">
        <v>86</v>
      </c>
      <c r="AY151" s="14" t="s">
        <v>145</v>
      </c>
      <c r="BE151" s="229">
        <f>IF(N151="základní",J151,0)</f>
        <v>0</v>
      </c>
      <c r="BF151" s="229">
        <f>IF(N151="snížená",J151,0)</f>
        <v>0</v>
      </c>
      <c r="BG151" s="229">
        <f>IF(N151="zákl. přenesená",J151,0)</f>
        <v>0</v>
      </c>
      <c r="BH151" s="229">
        <f>IF(N151="sníž. přenesená",J151,0)</f>
        <v>0</v>
      </c>
      <c r="BI151" s="229">
        <f>IF(N151="nulová",J151,0)</f>
        <v>0</v>
      </c>
      <c r="BJ151" s="14" t="s">
        <v>84</v>
      </c>
      <c r="BK151" s="229">
        <f>ROUND(I151*H151,2)</f>
        <v>0</v>
      </c>
      <c r="BL151" s="14" t="s">
        <v>1147</v>
      </c>
      <c r="BM151" s="228" t="s">
        <v>1180</v>
      </c>
    </row>
    <row r="152" spans="1:47" s="2" customFormat="1" ht="12">
      <c r="A152" s="35"/>
      <c r="B152" s="36"/>
      <c r="C152" s="37"/>
      <c r="D152" s="230" t="s">
        <v>153</v>
      </c>
      <c r="E152" s="37"/>
      <c r="F152" s="231" t="s">
        <v>1178</v>
      </c>
      <c r="G152" s="37"/>
      <c r="H152" s="37"/>
      <c r="I152" s="232"/>
      <c r="J152" s="37"/>
      <c r="K152" s="37"/>
      <c r="L152" s="41"/>
      <c r="M152" s="233"/>
      <c r="N152" s="234"/>
      <c r="O152" s="88"/>
      <c r="P152" s="88"/>
      <c r="Q152" s="88"/>
      <c r="R152" s="88"/>
      <c r="S152" s="88"/>
      <c r="T152" s="89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T152" s="14" t="s">
        <v>153</v>
      </c>
      <c r="AU152" s="14" t="s">
        <v>86</v>
      </c>
    </row>
    <row r="153" spans="1:63" s="12" customFormat="1" ht="22.8" customHeight="1">
      <c r="A153" s="12"/>
      <c r="B153" s="200"/>
      <c r="C153" s="201"/>
      <c r="D153" s="202" t="s">
        <v>75</v>
      </c>
      <c r="E153" s="214" t="s">
        <v>1181</v>
      </c>
      <c r="F153" s="214" t="s">
        <v>1182</v>
      </c>
      <c r="G153" s="201"/>
      <c r="H153" s="201"/>
      <c r="I153" s="204"/>
      <c r="J153" s="215">
        <f>BK153</f>
        <v>0</v>
      </c>
      <c r="K153" s="201"/>
      <c r="L153" s="206"/>
      <c r="M153" s="207"/>
      <c r="N153" s="208"/>
      <c r="O153" s="208"/>
      <c r="P153" s="209">
        <f>SUM(P154:P156)</f>
        <v>0</v>
      </c>
      <c r="Q153" s="208"/>
      <c r="R153" s="209">
        <f>SUM(R154:R156)</f>
        <v>0</v>
      </c>
      <c r="S153" s="208"/>
      <c r="T153" s="210">
        <f>SUM(T154:T156)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11" t="s">
        <v>172</v>
      </c>
      <c r="AT153" s="212" t="s">
        <v>75</v>
      </c>
      <c r="AU153" s="212" t="s">
        <v>84</v>
      </c>
      <c r="AY153" s="211" t="s">
        <v>145</v>
      </c>
      <c r="BK153" s="213">
        <f>SUM(BK154:BK156)</f>
        <v>0</v>
      </c>
    </row>
    <row r="154" spans="1:65" s="2" customFormat="1" ht="16.5" customHeight="1">
      <c r="A154" s="35"/>
      <c r="B154" s="36"/>
      <c r="C154" s="216" t="s">
        <v>194</v>
      </c>
      <c r="D154" s="216" t="s">
        <v>147</v>
      </c>
      <c r="E154" s="217" t="s">
        <v>1183</v>
      </c>
      <c r="F154" s="218" t="s">
        <v>1184</v>
      </c>
      <c r="G154" s="219" t="s">
        <v>1185</v>
      </c>
      <c r="H154" s="220">
        <v>40</v>
      </c>
      <c r="I154" s="221"/>
      <c r="J154" s="222">
        <f>ROUND(I154*H154,2)</f>
        <v>0</v>
      </c>
      <c r="K154" s="223"/>
      <c r="L154" s="41"/>
      <c r="M154" s="224" t="s">
        <v>1</v>
      </c>
      <c r="N154" s="225" t="s">
        <v>41</v>
      </c>
      <c r="O154" s="88"/>
      <c r="P154" s="226">
        <f>O154*H154</f>
        <v>0</v>
      </c>
      <c r="Q154" s="226">
        <v>0</v>
      </c>
      <c r="R154" s="226">
        <f>Q154*H154</f>
        <v>0</v>
      </c>
      <c r="S154" s="226">
        <v>0</v>
      </c>
      <c r="T154" s="227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28" t="s">
        <v>1147</v>
      </c>
      <c r="AT154" s="228" t="s">
        <v>147</v>
      </c>
      <c r="AU154" s="228" t="s">
        <v>86</v>
      </c>
      <c r="AY154" s="14" t="s">
        <v>145</v>
      </c>
      <c r="BE154" s="229">
        <f>IF(N154="základní",J154,0)</f>
        <v>0</v>
      </c>
      <c r="BF154" s="229">
        <f>IF(N154="snížená",J154,0)</f>
        <v>0</v>
      </c>
      <c r="BG154" s="229">
        <f>IF(N154="zákl. přenesená",J154,0)</f>
        <v>0</v>
      </c>
      <c r="BH154" s="229">
        <f>IF(N154="sníž. přenesená",J154,0)</f>
        <v>0</v>
      </c>
      <c r="BI154" s="229">
        <f>IF(N154="nulová",J154,0)</f>
        <v>0</v>
      </c>
      <c r="BJ154" s="14" t="s">
        <v>84</v>
      </c>
      <c r="BK154" s="229">
        <f>ROUND(I154*H154,2)</f>
        <v>0</v>
      </c>
      <c r="BL154" s="14" t="s">
        <v>1147</v>
      </c>
      <c r="BM154" s="228" t="s">
        <v>1186</v>
      </c>
    </row>
    <row r="155" spans="1:47" s="2" customFormat="1" ht="12">
      <c r="A155" s="35"/>
      <c r="B155" s="36"/>
      <c r="C155" s="37"/>
      <c r="D155" s="230" t="s">
        <v>153</v>
      </c>
      <c r="E155" s="37"/>
      <c r="F155" s="231" t="s">
        <v>1184</v>
      </c>
      <c r="G155" s="37"/>
      <c r="H155" s="37"/>
      <c r="I155" s="232"/>
      <c r="J155" s="37"/>
      <c r="K155" s="37"/>
      <c r="L155" s="41"/>
      <c r="M155" s="233"/>
      <c r="N155" s="234"/>
      <c r="O155" s="88"/>
      <c r="P155" s="88"/>
      <c r="Q155" s="88"/>
      <c r="R155" s="88"/>
      <c r="S155" s="88"/>
      <c r="T155" s="89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T155" s="14" t="s">
        <v>153</v>
      </c>
      <c r="AU155" s="14" t="s">
        <v>86</v>
      </c>
    </row>
    <row r="156" spans="1:47" s="2" customFormat="1" ht="12">
      <c r="A156" s="35"/>
      <c r="B156" s="36"/>
      <c r="C156" s="37"/>
      <c r="D156" s="235" t="s">
        <v>154</v>
      </c>
      <c r="E156" s="37"/>
      <c r="F156" s="236" t="s">
        <v>1187</v>
      </c>
      <c r="G156" s="37"/>
      <c r="H156" s="37"/>
      <c r="I156" s="232"/>
      <c r="J156" s="37"/>
      <c r="K156" s="37"/>
      <c r="L156" s="41"/>
      <c r="M156" s="249"/>
      <c r="N156" s="250"/>
      <c r="O156" s="251"/>
      <c r="P156" s="251"/>
      <c r="Q156" s="251"/>
      <c r="R156" s="251"/>
      <c r="S156" s="251"/>
      <c r="T156" s="252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T156" s="14" t="s">
        <v>154</v>
      </c>
      <c r="AU156" s="14" t="s">
        <v>86</v>
      </c>
    </row>
    <row r="157" spans="1:31" s="2" customFormat="1" ht="6.95" customHeight="1">
      <c r="A157" s="35"/>
      <c r="B157" s="63"/>
      <c r="C157" s="64"/>
      <c r="D157" s="64"/>
      <c r="E157" s="64"/>
      <c r="F157" s="64"/>
      <c r="G157" s="64"/>
      <c r="H157" s="64"/>
      <c r="I157" s="64"/>
      <c r="J157" s="64"/>
      <c r="K157" s="64"/>
      <c r="L157" s="41"/>
      <c r="M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</row>
  </sheetData>
  <sheetProtection password="CC35" sheet="1" objects="1" scenarios="1" formatColumns="0" formatRows="0" autoFilter="0"/>
  <autoFilter ref="C123:K156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hyperlinks>
    <hyperlink ref="F135" r:id="rId1" display="https://podminky.urs.cz/item/CS_URS_2023_01/034103000"/>
    <hyperlink ref="F138" r:id="rId2" display="https://podminky.urs.cz/item/CS_URS_2023_01/035103001"/>
    <hyperlink ref="F141" r:id="rId3" display="https://podminky.urs.cz/item/CS_URS_2023_01/039103000"/>
    <hyperlink ref="F145" r:id="rId4" display="https://podminky.urs.cz/item/CS_URS_2023_01/063303000"/>
    <hyperlink ref="F149" r:id="rId5" display="https://podminky.urs.cz/item/CS_URS_2023_01/071103000"/>
    <hyperlink ref="F156" r:id="rId6" display="https://podminky.urs.cz/item/CS_URS_2023_01/094103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7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6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101</v>
      </c>
    </row>
    <row r="3" spans="2:46" s="1" customFormat="1" ht="6.95" customHeight="1" hidden="1">
      <c r="B3" s="133"/>
      <c r="C3" s="134"/>
      <c r="D3" s="134"/>
      <c r="E3" s="134"/>
      <c r="F3" s="134"/>
      <c r="G3" s="134"/>
      <c r="H3" s="134"/>
      <c r="I3" s="134"/>
      <c r="J3" s="134"/>
      <c r="K3" s="134"/>
      <c r="L3" s="17"/>
      <c r="AT3" s="14" t="s">
        <v>86</v>
      </c>
    </row>
    <row r="4" spans="2:46" s="1" customFormat="1" ht="24.95" customHeight="1" hidden="1">
      <c r="B4" s="17"/>
      <c r="D4" s="135" t="s">
        <v>102</v>
      </c>
      <c r="L4" s="17"/>
      <c r="M4" s="136" t="s">
        <v>10</v>
      </c>
      <c r="AT4" s="14" t="s">
        <v>4</v>
      </c>
    </row>
    <row r="5" spans="2:12" s="1" customFormat="1" ht="6.95" customHeight="1" hidden="1">
      <c r="B5" s="17"/>
      <c r="L5" s="17"/>
    </row>
    <row r="6" spans="2:12" s="1" customFormat="1" ht="12" customHeight="1" hidden="1">
      <c r="B6" s="17"/>
      <c r="D6" s="137" t="s">
        <v>16</v>
      </c>
      <c r="L6" s="17"/>
    </row>
    <row r="7" spans="2:12" s="1" customFormat="1" ht="26.25" customHeight="1" hidden="1">
      <c r="B7" s="17"/>
      <c r="E7" s="138" t="str">
        <f>'Rekapitulace stavby'!K6</f>
        <v>Nový magistrát - modernizace systému chlazení a souvisejících profesí</v>
      </c>
      <c r="F7" s="137"/>
      <c r="G7" s="137"/>
      <c r="H7" s="137"/>
      <c r="L7" s="17"/>
    </row>
    <row r="8" spans="1:31" s="2" customFormat="1" ht="12" customHeight="1" hidden="1">
      <c r="A8" s="35"/>
      <c r="B8" s="41"/>
      <c r="C8" s="35"/>
      <c r="D8" s="137" t="s">
        <v>103</v>
      </c>
      <c r="E8" s="35"/>
      <c r="F8" s="35"/>
      <c r="G8" s="35"/>
      <c r="H8" s="35"/>
      <c r="I8" s="35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 hidden="1">
      <c r="A9" s="35"/>
      <c r="B9" s="41"/>
      <c r="C9" s="35"/>
      <c r="D9" s="35"/>
      <c r="E9" s="139" t="s">
        <v>1188</v>
      </c>
      <c r="F9" s="35"/>
      <c r="G9" s="35"/>
      <c r="H9" s="35"/>
      <c r="I9" s="35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hidden="1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 hidden="1">
      <c r="A11" s="35"/>
      <c r="B11" s="41"/>
      <c r="C11" s="35"/>
      <c r="D11" s="137" t="s">
        <v>18</v>
      </c>
      <c r="E11" s="35"/>
      <c r="F11" s="140" t="s">
        <v>1</v>
      </c>
      <c r="G11" s="35"/>
      <c r="H11" s="35"/>
      <c r="I11" s="137" t="s">
        <v>19</v>
      </c>
      <c r="J11" s="140" t="s">
        <v>1</v>
      </c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 hidden="1">
      <c r="A12" s="35"/>
      <c r="B12" s="41"/>
      <c r="C12" s="35"/>
      <c r="D12" s="137" t="s">
        <v>20</v>
      </c>
      <c r="E12" s="35"/>
      <c r="F12" s="140" t="s">
        <v>21</v>
      </c>
      <c r="G12" s="35"/>
      <c r="H12" s="35"/>
      <c r="I12" s="137" t="s">
        <v>22</v>
      </c>
      <c r="J12" s="141" t="str">
        <f>'Rekapitulace stavby'!AN8</f>
        <v>18. 5. 2024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 hidden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 hidden="1">
      <c r="A14" s="35"/>
      <c r="B14" s="41"/>
      <c r="C14" s="35"/>
      <c r="D14" s="137" t="s">
        <v>24</v>
      </c>
      <c r="E14" s="35"/>
      <c r="F14" s="35"/>
      <c r="G14" s="35"/>
      <c r="H14" s="35"/>
      <c r="I14" s="137" t="s">
        <v>25</v>
      </c>
      <c r="J14" s="140" t="s">
        <v>1</v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 hidden="1">
      <c r="A15" s="35"/>
      <c r="B15" s="41"/>
      <c r="C15" s="35"/>
      <c r="D15" s="35"/>
      <c r="E15" s="140" t="s">
        <v>26</v>
      </c>
      <c r="F15" s="35"/>
      <c r="G15" s="35"/>
      <c r="H15" s="35"/>
      <c r="I15" s="137" t="s">
        <v>27</v>
      </c>
      <c r="J15" s="140" t="s">
        <v>1</v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 hidden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 hidden="1">
      <c r="A17" s="35"/>
      <c r="B17" s="41"/>
      <c r="C17" s="35"/>
      <c r="D17" s="137" t="s">
        <v>28</v>
      </c>
      <c r="E17" s="35"/>
      <c r="F17" s="35"/>
      <c r="G17" s="35"/>
      <c r="H17" s="35"/>
      <c r="I17" s="137" t="s">
        <v>25</v>
      </c>
      <c r="J17" s="30" t="str">
        <f>'Rekapitulace stavby'!AN13</f>
        <v>Vyplň údaj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 hidden="1">
      <c r="A18" s="35"/>
      <c r="B18" s="41"/>
      <c r="C18" s="35"/>
      <c r="D18" s="35"/>
      <c r="E18" s="30" t="str">
        <f>'Rekapitulace stavby'!E14</f>
        <v>Vyplň údaj</v>
      </c>
      <c r="F18" s="140"/>
      <c r="G18" s="140"/>
      <c r="H18" s="140"/>
      <c r="I18" s="137" t="s">
        <v>27</v>
      </c>
      <c r="J18" s="30" t="str">
        <f>'Rekapitulace stavby'!AN14</f>
        <v>Vyplň údaj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 hidden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 hidden="1">
      <c r="A20" s="35"/>
      <c r="B20" s="41"/>
      <c r="C20" s="35"/>
      <c r="D20" s="137" t="s">
        <v>30</v>
      </c>
      <c r="E20" s="35"/>
      <c r="F20" s="35"/>
      <c r="G20" s="35"/>
      <c r="H20" s="35"/>
      <c r="I20" s="137" t="s">
        <v>25</v>
      </c>
      <c r="J20" s="140" t="s">
        <v>1</v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 hidden="1">
      <c r="A21" s="35"/>
      <c r="B21" s="41"/>
      <c r="C21" s="35"/>
      <c r="D21" s="35"/>
      <c r="E21" s="140" t="s">
        <v>31</v>
      </c>
      <c r="F21" s="35"/>
      <c r="G21" s="35"/>
      <c r="H21" s="35"/>
      <c r="I21" s="137" t="s">
        <v>27</v>
      </c>
      <c r="J21" s="140" t="s">
        <v>1</v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 hidden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 hidden="1">
      <c r="A23" s="35"/>
      <c r="B23" s="41"/>
      <c r="C23" s="35"/>
      <c r="D23" s="137" t="s">
        <v>33</v>
      </c>
      <c r="E23" s="35"/>
      <c r="F23" s="35"/>
      <c r="G23" s="35"/>
      <c r="H23" s="35"/>
      <c r="I23" s="137" t="s">
        <v>25</v>
      </c>
      <c r="J23" s="140" t="s">
        <v>1</v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 hidden="1">
      <c r="A24" s="35"/>
      <c r="B24" s="41"/>
      <c r="C24" s="35"/>
      <c r="D24" s="35"/>
      <c r="E24" s="140" t="s">
        <v>1189</v>
      </c>
      <c r="F24" s="35"/>
      <c r="G24" s="35"/>
      <c r="H24" s="35"/>
      <c r="I24" s="137" t="s">
        <v>27</v>
      </c>
      <c r="J24" s="140" t="s">
        <v>1</v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 hidden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 hidden="1">
      <c r="A26" s="35"/>
      <c r="B26" s="41"/>
      <c r="C26" s="35"/>
      <c r="D26" s="137" t="s">
        <v>35</v>
      </c>
      <c r="E26" s="35"/>
      <c r="F26" s="35"/>
      <c r="G26" s="35"/>
      <c r="H26" s="35"/>
      <c r="I26" s="35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 hidden="1">
      <c r="A27" s="142"/>
      <c r="B27" s="143"/>
      <c r="C27" s="142"/>
      <c r="D27" s="142"/>
      <c r="E27" s="144" t="s">
        <v>1</v>
      </c>
      <c r="F27" s="144"/>
      <c r="G27" s="144"/>
      <c r="H27" s="144"/>
      <c r="I27" s="142"/>
      <c r="J27" s="142"/>
      <c r="K27" s="142"/>
      <c r="L27" s="145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</row>
    <row r="28" spans="1:31" s="2" customFormat="1" ht="6.95" customHeight="1" hidden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 hidden="1">
      <c r="A29" s="35"/>
      <c r="B29" s="41"/>
      <c r="C29" s="35"/>
      <c r="D29" s="146"/>
      <c r="E29" s="146"/>
      <c r="F29" s="146"/>
      <c r="G29" s="146"/>
      <c r="H29" s="146"/>
      <c r="I29" s="146"/>
      <c r="J29" s="146"/>
      <c r="K29" s="146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4" customHeight="1" hidden="1">
      <c r="A30" s="35"/>
      <c r="B30" s="41"/>
      <c r="C30" s="35"/>
      <c r="D30" s="147" t="s">
        <v>36</v>
      </c>
      <c r="E30" s="35"/>
      <c r="F30" s="35"/>
      <c r="G30" s="35"/>
      <c r="H30" s="35"/>
      <c r="I30" s="35"/>
      <c r="J30" s="148">
        <f>ROUND(J130,2)</f>
        <v>0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 hidden="1">
      <c r="A31" s="35"/>
      <c r="B31" s="41"/>
      <c r="C31" s="35"/>
      <c r="D31" s="146"/>
      <c r="E31" s="146"/>
      <c r="F31" s="146"/>
      <c r="G31" s="146"/>
      <c r="H31" s="146"/>
      <c r="I31" s="146"/>
      <c r="J31" s="146"/>
      <c r="K31" s="146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 hidden="1">
      <c r="A32" s="35"/>
      <c r="B32" s="41"/>
      <c r="C32" s="35"/>
      <c r="D32" s="35"/>
      <c r="E32" s="35"/>
      <c r="F32" s="149" t="s">
        <v>38</v>
      </c>
      <c r="G32" s="35"/>
      <c r="H32" s="35"/>
      <c r="I32" s="149" t="s">
        <v>37</v>
      </c>
      <c r="J32" s="149" t="s">
        <v>39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 hidden="1">
      <c r="A33" s="35"/>
      <c r="B33" s="41"/>
      <c r="C33" s="35"/>
      <c r="D33" s="150" t="s">
        <v>40</v>
      </c>
      <c r="E33" s="137" t="s">
        <v>41</v>
      </c>
      <c r="F33" s="151">
        <f>ROUND((SUM(BE130:BE262)),2)</f>
        <v>0</v>
      </c>
      <c r="G33" s="35"/>
      <c r="H33" s="35"/>
      <c r="I33" s="152">
        <v>0.21</v>
      </c>
      <c r="J33" s="151">
        <f>ROUND(((SUM(BE130:BE262))*I33),2)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 hidden="1">
      <c r="A34" s="35"/>
      <c r="B34" s="41"/>
      <c r="C34" s="35"/>
      <c r="D34" s="35"/>
      <c r="E34" s="137" t="s">
        <v>42</v>
      </c>
      <c r="F34" s="151">
        <f>ROUND((SUM(BF130:BF262)),2)</f>
        <v>0</v>
      </c>
      <c r="G34" s="35"/>
      <c r="H34" s="35"/>
      <c r="I34" s="152">
        <v>0.12</v>
      </c>
      <c r="J34" s="151">
        <f>ROUND(((SUM(BF130:BF262))*I34),2)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1"/>
      <c r="C35" s="35"/>
      <c r="D35" s="35"/>
      <c r="E35" s="137" t="s">
        <v>43</v>
      </c>
      <c r="F35" s="151">
        <f>ROUND((SUM(BG130:BG262)),2)</f>
        <v>0</v>
      </c>
      <c r="G35" s="35"/>
      <c r="H35" s="35"/>
      <c r="I35" s="152">
        <v>0.21</v>
      </c>
      <c r="J35" s="151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41"/>
      <c r="C36" s="35"/>
      <c r="D36" s="35"/>
      <c r="E36" s="137" t="s">
        <v>44</v>
      </c>
      <c r="F36" s="151">
        <f>ROUND((SUM(BH130:BH262)),2)</f>
        <v>0</v>
      </c>
      <c r="G36" s="35"/>
      <c r="H36" s="35"/>
      <c r="I36" s="152">
        <v>0.12</v>
      </c>
      <c r="J36" s="151">
        <f>0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1"/>
      <c r="C37" s="35"/>
      <c r="D37" s="35"/>
      <c r="E37" s="137" t="s">
        <v>45</v>
      </c>
      <c r="F37" s="151">
        <f>ROUND((SUM(BI130:BI262)),2)</f>
        <v>0</v>
      </c>
      <c r="G37" s="35"/>
      <c r="H37" s="35"/>
      <c r="I37" s="152">
        <v>0</v>
      </c>
      <c r="J37" s="151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 hidden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4" customHeight="1" hidden="1">
      <c r="A39" s="35"/>
      <c r="B39" s="41"/>
      <c r="C39" s="153"/>
      <c r="D39" s="154" t="s">
        <v>46</v>
      </c>
      <c r="E39" s="155"/>
      <c r="F39" s="155"/>
      <c r="G39" s="156" t="s">
        <v>47</v>
      </c>
      <c r="H39" s="157" t="s">
        <v>48</v>
      </c>
      <c r="I39" s="155"/>
      <c r="J39" s="158">
        <f>SUM(J30:J37)</f>
        <v>0</v>
      </c>
      <c r="K39" s="159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 hidden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" customHeight="1" hidden="1">
      <c r="B41" s="17"/>
      <c r="L41" s="17"/>
    </row>
    <row r="42" spans="2:12" s="1" customFormat="1" ht="14.4" customHeight="1" hidden="1">
      <c r="B42" s="17"/>
      <c r="L42" s="17"/>
    </row>
    <row r="43" spans="2:12" s="1" customFormat="1" ht="14.4" customHeight="1" hidden="1">
      <c r="B43" s="17"/>
      <c r="L43" s="17"/>
    </row>
    <row r="44" spans="2:12" s="1" customFormat="1" ht="14.4" customHeight="1" hidden="1">
      <c r="B44" s="17"/>
      <c r="L44" s="17"/>
    </row>
    <row r="45" spans="2:12" s="1" customFormat="1" ht="14.4" customHeight="1" hidden="1">
      <c r="B45" s="17"/>
      <c r="L45" s="17"/>
    </row>
    <row r="46" spans="2:12" s="1" customFormat="1" ht="14.4" customHeight="1" hidden="1">
      <c r="B46" s="17"/>
      <c r="L46" s="17"/>
    </row>
    <row r="47" spans="2:12" s="1" customFormat="1" ht="14.4" customHeight="1" hidden="1">
      <c r="B47" s="17"/>
      <c r="L47" s="17"/>
    </row>
    <row r="48" spans="2:12" s="1" customFormat="1" ht="14.4" customHeight="1" hidden="1">
      <c r="B48" s="17"/>
      <c r="L48" s="17"/>
    </row>
    <row r="49" spans="2:12" s="1" customFormat="1" ht="14.4" customHeight="1" hidden="1">
      <c r="B49" s="17"/>
      <c r="L49" s="17"/>
    </row>
    <row r="50" spans="2:12" s="2" customFormat="1" ht="14.4" customHeight="1" hidden="1">
      <c r="B50" s="60"/>
      <c r="D50" s="160" t="s">
        <v>49</v>
      </c>
      <c r="E50" s="161"/>
      <c r="F50" s="161"/>
      <c r="G50" s="160" t="s">
        <v>50</v>
      </c>
      <c r="H50" s="161"/>
      <c r="I50" s="161"/>
      <c r="J50" s="161"/>
      <c r="K50" s="161"/>
      <c r="L50" s="60"/>
    </row>
    <row r="51" spans="2:12" ht="12" hidden="1">
      <c r="B51" s="17"/>
      <c r="L51" s="17"/>
    </row>
    <row r="52" spans="2:12" ht="12" hidden="1">
      <c r="B52" s="17"/>
      <c r="L52" s="17"/>
    </row>
    <row r="53" spans="2:12" ht="12" hidden="1">
      <c r="B53" s="17"/>
      <c r="L53" s="17"/>
    </row>
    <row r="54" spans="2:12" ht="12" hidden="1">
      <c r="B54" s="17"/>
      <c r="L54" s="17"/>
    </row>
    <row r="55" spans="2:12" ht="12" hidden="1">
      <c r="B55" s="17"/>
      <c r="L55" s="17"/>
    </row>
    <row r="56" spans="2:12" ht="12" hidden="1">
      <c r="B56" s="17"/>
      <c r="L56" s="17"/>
    </row>
    <row r="57" spans="2:12" ht="12" hidden="1">
      <c r="B57" s="17"/>
      <c r="L57" s="17"/>
    </row>
    <row r="58" spans="2:12" ht="12" hidden="1">
      <c r="B58" s="17"/>
      <c r="L58" s="17"/>
    </row>
    <row r="59" spans="2:12" ht="12" hidden="1">
      <c r="B59" s="17"/>
      <c r="L59" s="17"/>
    </row>
    <row r="60" spans="2:12" ht="12" hidden="1">
      <c r="B60" s="17"/>
      <c r="L60" s="17"/>
    </row>
    <row r="61" spans="1:31" s="2" customFormat="1" ht="12" hidden="1">
      <c r="A61" s="35"/>
      <c r="B61" s="41"/>
      <c r="C61" s="35"/>
      <c r="D61" s="162" t="s">
        <v>51</v>
      </c>
      <c r="E61" s="163"/>
      <c r="F61" s="164" t="s">
        <v>52</v>
      </c>
      <c r="G61" s="162" t="s">
        <v>51</v>
      </c>
      <c r="H61" s="163"/>
      <c r="I61" s="163"/>
      <c r="J61" s="165" t="s">
        <v>52</v>
      </c>
      <c r="K61" s="163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 hidden="1">
      <c r="B62" s="17"/>
      <c r="L62" s="17"/>
    </row>
    <row r="63" spans="2:12" ht="12" hidden="1">
      <c r="B63" s="17"/>
      <c r="L63" s="17"/>
    </row>
    <row r="64" spans="2:12" ht="12" hidden="1">
      <c r="B64" s="17"/>
      <c r="L64" s="17"/>
    </row>
    <row r="65" spans="1:31" s="2" customFormat="1" ht="12" hidden="1">
      <c r="A65" s="35"/>
      <c r="B65" s="41"/>
      <c r="C65" s="35"/>
      <c r="D65" s="160" t="s">
        <v>53</v>
      </c>
      <c r="E65" s="166"/>
      <c r="F65" s="166"/>
      <c r="G65" s="160" t="s">
        <v>54</v>
      </c>
      <c r="H65" s="166"/>
      <c r="I65" s="166"/>
      <c r="J65" s="166"/>
      <c r="K65" s="166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 hidden="1">
      <c r="B66" s="17"/>
      <c r="L66" s="17"/>
    </row>
    <row r="67" spans="2:12" ht="12" hidden="1">
      <c r="B67" s="17"/>
      <c r="L67" s="17"/>
    </row>
    <row r="68" spans="2:12" ht="12" hidden="1">
      <c r="B68" s="17"/>
      <c r="L68" s="17"/>
    </row>
    <row r="69" spans="2:12" ht="12" hidden="1">
      <c r="B69" s="17"/>
      <c r="L69" s="17"/>
    </row>
    <row r="70" spans="2:12" ht="12" hidden="1">
      <c r="B70" s="17"/>
      <c r="L70" s="17"/>
    </row>
    <row r="71" spans="2:12" ht="12" hidden="1">
      <c r="B71" s="17"/>
      <c r="L71" s="17"/>
    </row>
    <row r="72" spans="2:12" ht="12" hidden="1">
      <c r="B72" s="17"/>
      <c r="L72" s="17"/>
    </row>
    <row r="73" spans="2:12" ht="12" hidden="1">
      <c r="B73" s="17"/>
      <c r="L73" s="17"/>
    </row>
    <row r="74" spans="2:12" ht="12" hidden="1">
      <c r="B74" s="17"/>
      <c r="L74" s="17"/>
    </row>
    <row r="75" spans="2:12" ht="12" hidden="1">
      <c r="B75" s="17"/>
      <c r="L75" s="17"/>
    </row>
    <row r="76" spans="1:31" s="2" customFormat="1" ht="12" hidden="1">
      <c r="A76" s="35"/>
      <c r="B76" s="41"/>
      <c r="C76" s="35"/>
      <c r="D76" s="162" t="s">
        <v>51</v>
      </c>
      <c r="E76" s="163"/>
      <c r="F76" s="164" t="s">
        <v>52</v>
      </c>
      <c r="G76" s="162" t="s">
        <v>51</v>
      </c>
      <c r="H76" s="163"/>
      <c r="I76" s="163"/>
      <c r="J76" s="165" t="s">
        <v>52</v>
      </c>
      <c r="K76" s="163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 hidden="1">
      <c r="A77" s="35"/>
      <c r="B77" s="167"/>
      <c r="C77" s="168"/>
      <c r="D77" s="168"/>
      <c r="E77" s="168"/>
      <c r="F77" s="168"/>
      <c r="G77" s="168"/>
      <c r="H77" s="168"/>
      <c r="I77" s="168"/>
      <c r="J77" s="168"/>
      <c r="K77" s="168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ht="12" hidden="1"/>
    <row r="79" ht="12" hidden="1"/>
    <row r="80" ht="12" hidden="1"/>
    <row r="81" spans="1:31" s="2" customFormat="1" ht="6.95" customHeight="1" hidden="1">
      <c r="A81" s="35"/>
      <c r="B81" s="169"/>
      <c r="C81" s="170"/>
      <c r="D81" s="170"/>
      <c r="E81" s="170"/>
      <c r="F81" s="170"/>
      <c r="G81" s="170"/>
      <c r="H81" s="170"/>
      <c r="I81" s="170"/>
      <c r="J81" s="170"/>
      <c r="K81" s="170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 hidden="1">
      <c r="A82" s="35"/>
      <c r="B82" s="36"/>
      <c r="C82" s="20" t="s">
        <v>105</v>
      </c>
      <c r="D82" s="37"/>
      <c r="E82" s="37"/>
      <c r="F82" s="37"/>
      <c r="G82" s="37"/>
      <c r="H82" s="37"/>
      <c r="I82" s="37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 hidden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 hidden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26.25" customHeight="1" hidden="1">
      <c r="A85" s="35"/>
      <c r="B85" s="36"/>
      <c r="C85" s="37"/>
      <c r="D85" s="37"/>
      <c r="E85" s="171" t="str">
        <f>E7</f>
        <v>Nový magistrát - modernizace systému chlazení a souvisejících profesí</v>
      </c>
      <c r="F85" s="29"/>
      <c r="G85" s="29"/>
      <c r="H85" s="29"/>
      <c r="I85" s="37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 hidden="1">
      <c r="A86" s="35"/>
      <c r="B86" s="36"/>
      <c r="C86" s="29" t="s">
        <v>103</v>
      </c>
      <c r="D86" s="37"/>
      <c r="E86" s="37"/>
      <c r="F86" s="37"/>
      <c r="G86" s="37"/>
      <c r="H86" s="37"/>
      <c r="I86" s="37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 hidden="1">
      <c r="A87" s="35"/>
      <c r="B87" s="36"/>
      <c r="C87" s="37"/>
      <c r="D87" s="37"/>
      <c r="E87" s="73" t="str">
        <f>E9</f>
        <v>SO 701_05 - Výměna vstupních dveří - rozšíření</v>
      </c>
      <c r="F87" s="37"/>
      <c r="G87" s="37"/>
      <c r="H87" s="37"/>
      <c r="I87" s="37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 hidden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 hidden="1">
      <c r="A89" s="35"/>
      <c r="B89" s="36"/>
      <c r="C89" s="29" t="s">
        <v>20</v>
      </c>
      <c r="D89" s="37"/>
      <c r="E89" s="37"/>
      <c r="F89" s="24" t="str">
        <f>F12</f>
        <v>Liberec</v>
      </c>
      <c r="G89" s="37"/>
      <c r="H89" s="37"/>
      <c r="I89" s="29" t="s">
        <v>22</v>
      </c>
      <c r="J89" s="76" t="str">
        <f>IF(J12="","",J12)</f>
        <v>18. 5. 2024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 hidden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25.65" customHeight="1" hidden="1">
      <c r="A91" s="35"/>
      <c r="B91" s="36"/>
      <c r="C91" s="29" t="s">
        <v>24</v>
      </c>
      <c r="D91" s="37"/>
      <c r="E91" s="37"/>
      <c r="F91" s="24" t="str">
        <f>E15</f>
        <v>Statutární město Liberec</v>
      </c>
      <c r="G91" s="37"/>
      <c r="H91" s="37"/>
      <c r="I91" s="29" t="s">
        <v>30</v>
      </c>
      <c r="J91" s="33" t="str">
        <f>E21</f>
        <v>Projektový atelier DAVID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15" customHeight="1" hidden="1">
      <c r="A92" s="35"/>
      <c r="B92" s="36"/>
      <c r="C92" s="29" t="s">
        <v>28</v>
      </c>
      <c r="D92" s="37"/>
      <c r="E92" s="37"/>
      <c r="F92" s="24" t="str">
        <f>IF(E18="","",E18)</f>
        <v>Vyplň údaj</v>
      </c>
      <c r="G92" s="37"/>
      <c r="H92" s="37"/>
      <c r="I92" s="29" t="s">
        <v>33</v>
      </c>
      <c r="J92" s="33" t="str">
        <f>E24</f>
        <v>Machatý Petr</v>
      </c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 hidden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 hidden="1">
      <c r="A94" s="35"/>
      <c r="B94" s="36"/>
      <c r="C94" s="172" t="s">
        <v>106</v>
      </c>
      <c r="D94" s="173"/>
      <c r="E94" s="173"/>
      <c r="F94" s="173"/>
      <c r="G94" s="173"/>
      <c r="H94" s="173"/>
      <c r="I94" s="173"/>
      <c r="J94" s="174" t="s">
        <v>107</v>
      </c>
      <c r="K94" s="173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" customHeight="1" hidden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 hidden="1">
      <c r="A96" s="35"/>
      <c r="B96" s="36"/>
      <c r="C96" s="175" t="s">
        <v>108</v>
      </c>
      <c r="D96" s="37"/>
      <c r="E96" s="37"/>
      <c r="F96" s="37"/>
      <c r="G96" s="37"/>
      <c r="H96" s="37"/>
      <c r="I96" s="37"/>
      <c r="J96" s="107">
        <f>J130</f>
        <v>0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109</v>
      </c>
    </row>
    <row r="97" spans="1:31" s="9" customFormat="1" ht="24.95" customHeight="1" hidden="1">
      <c r="A97" s="9"/>
      <c r="B97" s="176"/>
      <c r="C97" s="177"/>
      <c r="D97" s="178" t="s">
        <v>110</v>
      </c>
      <c r="E97" s="179"/>
      <c r="F97" s="179"/>
      <c r="G97" s="179"/>
      <c r="H97" s="179"/>
      <c r="I97" s="179"/>
      <c r="J97" s="180">
        <f>J131</f>
        <v>0</v>
      </c>
      <c r="K97" s="177"/>
      <c r="L97" s="18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 hidden="1">
      <c r="A98" s="10"/>
      <c r="B98" s="182"/>
      <c r="C98" s="183"/>
      <c r="D98" s="184" t="s">
        <v>112</v>
      </c>
      <c r="E98" s="185"/>
      <c r="F98" s="185"/>
      <c r="G98" s="185"/>
      <c r="H98" s="185"/>
      <c r="I98" s="185"/>
      <c r="J98" s="186">
        <f>J132</f>
        <v>0</v>
      </c>
      <c r="K98" s="183"/>
      <c r="L98" s="187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 hidden="1">
      <c r="A99" s="10"/>
      <c r="B99" s="182"/>
      <c r="C99" s="183"/>
      <c r="D99" s="184" t="s">
        <v>1190</v>
      </c>
      <c r="E99" s="185"/>
      <c r="F99" s="185"/>
      <c r="G99" s="185"/>
      <c r="H99" s="185"/>
      <c r="I99" s="185"/>
      <c r="J99" s="186">
        <f>J143</f>
        <v>0</v>
      </c>
      <c r="K99" s="183"/>
      <c r="L99" s="187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 hidden="1">
      <c r="A100" s="10"/>
      <c r="B100" s="182"/>
      <c r="C100" s="183"/>
      <c r="D100" s="184" t="s">
        <v>113</v>
      </c>
      <c r="E100" s="185"/>
      <c r="F100" s="185"/>
      <c r="G100" s="185"/>
      <c r="H100" s="185"/>
      <c r="I100" s="185"/>
      <c r="J100" s="186">
        <f>J146</f>
        <v>0</v>
      </c>
      <c r="K100" s="183"/>
      <c r="L100" s="18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 hidden="1">
      <c r="A101" s="10"/>
      <c r="B101" s="182"/>
      <c r="C101" s="183"/>
      <c r="D101" s="184" t="s">
        <v>114</v>
      </c>
      <c r="E101" s="185"/>
      <c r="F101" s="185"/>
      <c r="G101" s="185"/>
      <c r="H101" s="185"/>
      <c r="I101" s="185"/>
      <c r="J101" s="186">
        <f>J155</f>
        <v>0</v>
      </c>
      <c r="K101" s="183"/>
      <c r="L101" s="187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 hidden="1">
      <c r="A102" s="10"/>
      <c r="B102" s="182"/>
      <c r="C102" s="183"/>
      <c r="D102" s="184" t="s">
        <v>115</v>
      </c>
      <c r="E102" s="185"/>
      <c r="F102" s="185"/>
      <c r="G102" s="185"/>
      <c r="H102" s="185"/>
      <c r="I102" s="185"/>
      <c r="J102" s="186">
        <f>J174</f>
        <v>0</v>
      </c>
      <c r="K102" s="183"/>
      <c r="L102" s="187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 hidden="1">
      <c r="A103" s="10"/>
      <c r="B103" s="182"/>
      <c r="C103" s="183"/>
      <c r="D103" s="184" t="s">
        <v>116</v>
      </c>
      <c r="E103" s="185"/>
      <c r="F103" s="185"/>
      <c r="G103" s="185"/>
      <c r="H103" s="185"/>
      <c r="I103" s="185"/>
      <c r="J103" s="186">
        <f>J185</f>
        <v>0</v>
      </c>
      <c r="K103" s="183"/>
      <c r="L103" s="187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9" customFormat="1" ht="24.95" customHeight="1" hidden="1">
      <c r="A104" s="9"/>
      <c r="B104" s="176"/>
      <c r="C104" s="177"/>
      <c r="D104" s="178" t="s">
        <v>117</v>
      </c>
      <c r="E104" s="179"/>
      <c r="F104" s="179"/>
      <c r="G104" s="179"/>
      <c r="H104" s="179"/>
      <c r="I104" s="179"/>
      <c r="J104" s="180">
        <f>J188</f>
        <v>0</v>
      </c>
      <c r="K104" s="177"/>
      <c r="L104" s="181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10" customFormat="1" ht="19.9" customHeight="1" hidden="1">
      <c r="A105" s="10"/>
      <c r="B105" s="182"/>
      <c r="C105" s="183"/>
      <c r="D105" s="184" t="s">
        <v>916</v>
      </c>
      <c r="E105" s="185"/>
      <c r="F105" s="185"/>
      <c r="G105" s="185"/>
      <c r="H105" s="185"/>
      <c r="I105" s="185"/>
      <c r="J105" s="186">
        <f>J189</f>
        <v>0</v>
      </c>
      <c r="K105" s="183"/>
      <c r="L105" s="187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 hidden="1">
      <c r="A106" s="10"/>
      <c r="B106" s="182"/>
      <c r="C106" s="183"/>
      <c r="D106" s="184" t="s">
        <v>120</v>
      </c>
      <c r="E106" s="185"/>
      <c r="F106" s="185"/>
      <c r="G106" s="185"/>
      <c r="H106" s="185"/>
      <c r="I106" s="185"/>
      <c r="J106" s="186">
        <f>J204</f>
        <v>0</v>
      </c>
      <c r="K106" s="183"/>
      <c r="L106" s="187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 hidden="1">
      <c r="A107" s="10"/>
      <c r="B107" s="182"/>
      <c r="C107" s="183"/>
      <c r="D107" s="184" t="s">
        <v>123</v>
      </c>
      <c r="E107" s="185"/>
      <c r="F107" s="185"/>
      <c r="G107" s="185"/>
      <c r="H107" s="185"/>
      <c r="I107" s="185"/>
      <c r="J107" s="186">
        <f>J209</f>
        <v>0</v>
      </c>
      <c r="K107" s="183"/>
      <c r="L107" s="187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 hidden="1">
      <c r="A108" s="10"/>
      <c r="B108" s="182"/>
      <c r="C108" s="183"/>
      <c r="D108" s="184" t="s">
        <v>1191</v>
      </c>
      <c r="E108" s="185"/>
      <c r="F108" s="185"/>
      <c r="G108" s="185"/>
      <c r="H108" s="185"/>
      <c r="I108" s="185"/>
      <c r="J108" s="186">
        <f>J220</f>
        <v>0</v>
      </c>
      <c r="K108" s="183"/>
      <c r="L108" s="187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 hidden="1">
      <c r="A109" s="10"/>
      <c r="B109" s="182"/>
      <c r="C109" s="183"/>
      <c r="D109" s="184" t="s">
        <v>125</v>
      </c>
      <c r="E109" s="185"/>
      <c r="F109" s="185"/>
      <c r="G109" s="185"/>
      <c r="H109" s="185"/>
      <c r="I109" s="185"/>
      <c r="J109" s="186">
        <f>J227</f>
        <v>0</v>
      </c>
      <c r="K109" s="183"/>
      <c r="L109" s="187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 hidden="1">
      <c r="A110" s="10"/>
      <c r="B110" s="182"/>
      <c r="C110" s="183"/>
      <c r="D110" s="184" t="s">
        <v>126</v>
      </c>
      <c r="E110" s="185"/>
      <c r="F110" s="185"/>
      <c r="G110" s="185"/>
      <c r="H110" s="185"/>
      <c r="I110" s="185"/>
      <c r="J110" s="186">
        <f>J244</f>
        <v>0</v>
      </c>
      <c r="K110" s="183"/>
      <c r="L110" s="187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2" customFormat="1" ht="21.8" customHeight="1" hidden="1">
      <c r="A111" s="35"/>
      <c r="B111" s="36"/>
      <c r="C111" s="37"/>
      <c r="D111" s="37"/>
      <c r="E111" s="37"/>
      <c r="F111" s="37"/>
      <c r="G111" s="37"/>
      <c r="H111" s="37"/>
      <c r="I111" s="37"/>
      <c r="J111" s="37"/>
      <c r="K111" s="37"/>
      <c r="L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6.95" customHeight="1" hidden="1">
      <c r="A112" s="35"/>
      <c r="B112" s="63"/>
      <c r="C112" s="64"/>
      <c r="D112" s="64"/>
      <c r="E112" s="64"/>
      <c r="F112" s="64"/>
      <c r="G112" s="64"/>
      <c r="H112" s="64"/>
      <c r="I112" s="64"/>
      <c r="J112" s="64"/>
      <c r="K112" s="64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ht="12" hidden="1"/>
    <row r="114" ht="12" hidden="1"/>
    <row r="115" ht="12" hidden="1"/>
    <row r="116" spans="1:31" s="2" customFormat="1" ht="6.95" customHeight="1">
      <c r="A116" s="35"/>
      <c r="B116" s="65"/>
      <c r="C116" s="66"/>
      <c r="D116" s="66"/>
      <c r="E116" s="66"/>
      <c r="F116" s="66"/>
      <c r="G116" s="66"/>
      <c r="H116" s="66"/>
      <c r="I116" s="66"/>
      <c r="J116" s="66"/>
      <c r="K116" s="66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24.95" customHeight="1">
      <c r="A117" s="35"/>
      <c r="B117" s="36"/>
      <c r="C117" s="20" t="s">
        <v>130</v>
      </c>
      <c r="D117" s="37"/>
      <c r="E117" s="37"/>
      <c r="F117" s="37"/>
      <c r="G117" s="37"/>
      <c r="H117" s="37"/>
      <c r="I117" s="37"/>
      <c r="J117" s="37"/>
      <c r="K117" s="37"/>
      <c r="L117" s="60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6.95" customHeight="1">
      <c r="A118" s="35"/>
      <c r="B118" s="36"/>
      <c r="C118" s="37"/>
      <c r="D118" s="37"/>
      <c r="E118" s="37"/>
      <c r="F118" s="37"/>
      <c r="G118" s="37"/>
      <c r="H118" s="37"/>
      <c r="I118" s="37"/>
      <c r="J118" s="37"/>
      <c r="K118" s="37"/>
      <c r="L118" s="60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2" customHeight="1">
      <c r="A119" s="35"/>
      <c r="B119" s="36"/>
      <c r="C119" s="29" t="s">
        <v>16</v>
      </c>
      <c r="D119" s="37"/>
      <c r="E119" s="37"/>
      <c r="F119" s="37"/>
      <c r="G119" s="37"/>
      <c r="H119" s="37"/>
      <c r="I119" s="37"/>
      <c r="J119" s="37"/>
      <c r="K119" s="37"/>
      <c r="L119" s="60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26.25" customHeight="1">
      <c r="A120" s="35"/>
      <c r="B120" s="36"/>
      <c r="C120" s="37"/>
      <c r="D120" s="37"/>
      <c r="E120" s="171" t="str">
        <f>E7</f>
        <v>Nový magistrát - modernizace systému chlazení a souvisejících profesí</v>
      </c>
      <c r="F120" s="29"/>
      <c r="G120" s="29"/>
      <c r="H120" s="29"/>
      <c r="I120" s="37"/>
      <c r="J120" s="37"/>
      <c r="K120" s="37"/>
      <c r="L120" s="60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2" customHeight="1">
      <c r="A121" s="35"/>
      <c r="B121" s="36"/>
      <c r="C121" s="29" t="s">
        <v>103</v>
      </c>
      <c r="D121" s="37"/>
      <c r="E121" s="37"/>
      <c r="F121" s="37"/>
      <c r="G121" s="37"/>
      <c r="H121" s="37"/>
      <c r="I121" s="37"/>
      <c r="J121" s="37"/>
      <c r="K121" s="37"/>
      <c r="L121" s="60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16.5" customHeight="1">
      <c r="A122" s="35"/>
      <c r="B122" s="36"/>
      <c r="C122" s="37"/>
      <c r="D122" s="37"/>
      <c r="E122" s="73" t="str">
        <f>E9</f>
        <v>SO 701_05 - Výměna vstupních dveří - rozšíření</v>
      </c>
      <c r="F122" s="37"/>
      <c r="G122" s="37"/>
      <c r="H122" s="37"/>
      <c r="I122" s="37"/>
      <c r="J122" s="37"/>
      <c r="K122" s="37"/>
      <c r="L122" s="60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6.95" customHeight="1">
      <c r="A123" s="35"/>
      <c r="B123" s="36"/>
      <c r="C123" s="37"/>
      <c r="D123" s="37"/>
      <c r="E123" s="37"/>
      <c r="F123" s="37"/>
      <c r="G123" s="37"/>
      <c r="H123" s="37"/>
      <c r="I123" s="37"/>
      <c r="J123" s="37"/>
      <c r="K123" s="37"/>
      <c r="L123" s="60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12" customHeight="1">
      <c r="A124" s="35"/>
      <c r="B124" s="36"/>
      <c r="C124" s="29" t="s">
        <v>20</v>
      </c>
      <c r="D124" s="37"/>
      <c r="E124" s="37"/>
      <c r="F124" s="24" t="str">
        <f>F12</f>
        <v>Liberec</v>
      </c>
      <c r="G124" s="37"/>
      <c r="H124" s="37"/>
      <c r="I124" s="29" t="s">
        <v>22</v>
      </c>
      <c r="J124" s="76" t="str">
        <f>IF(J12="","",J12)</f>
        <v>18. 5. 2024</v>
      </c>
      <c r="K124" s="37"/>
      <c r="L124" s="60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6.95" customHeight="1">
      <c r="A125" s="35"/>
      <c r="B125" s="36"/>
      <c r="C125" s="37"/>
      <c r="D125" s="37"/>
      <c r="E125" s="37"/>
      <c r="F125" s="37"/>
      <c r="G125" s="37"/>
      <c r="H125" s="37"/>
      <c r="I125" s="37"/>
      <c r="J125" s="37"/>
      <c r="K125" s="37"/>
      <c r="L125" s="60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2" customFormat="1" ht="25.65" customHeight="1">
      <c r="A126" s="35"/>
      <c r="B126" s="36"/>
      <c r="C126" s="29" t="s">
        <v>24</v>
      </c>
      <c r="D126" s="37"/>
      <c r="E126" s="37"/>
      <c r="F126" s="24" t="str">
        <f>E15</f>
        <v>Statutární město Liberec</v>
      </c>
      <c r="G126" s="37"/>
      <c r="H126" s="37"/>
      <c r="I126" s="29" t="s">
        <v>30</v>
      </c>
      <c r="J126" s="33" t="str">
        <f>E21</f>
        <v>Projektový atelier DAVID</v>
      </c>
      <c r="K126" s="37"/>
      <c r="L126" s="60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31" s="2" customFormat="1" ht="15.15" customHeight="1">
      <c r="A127" s="35"/>
      <c r="B127" s="36"/>
      <c r="C127" s="29" t="s">
        <v>28</v>
      </c>
      <c r="D127" s="37"/>
      <c r="E127" s="37"/>
      <c r="F127" s="24" t="str">
        <f>IF(E18="","",E18)</f>
        <v>Vyplň údaj</v>
      </c>
      <c r="G127" s="37"/>
      <c r="H127" s="37"/>
      <c r="I127" s="29" t="s">
        <v>33</v>
      </c>
      <c r="J127" s="33" t="str">
        <f>E24</f>
        <v>Machatý Petr</v>
      </c>
      <c r="K127" s="37"/>
      <c r="L127" s="60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pans="1:31" s="2" customFormat="1" ht="10.3" customHeight="1">
      <c r="A128" s="35"/>
      <c r="B128" s="36"/>
      <c r="C128" s="37"/>
      <c r="D128" s="37"/>
      <c r="E128" s="37"/>
      <c r="F128" s="37"/>
      <c r="G128" s="37"/>
      <c r="H128" s="37"/>
      <c r="I128" s="37"/>
      <c r="J128" s="37"/>
      <c r="K128" s="37"/>
      <c r="L128" s="60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pans="1:31" s="11" customFormat="1" ht="29.25" customHeight="1">
      <c r="A129" s="188"/>
      <c r="B129" s="189"/>
      <c r="C129" s="190" t="s">
        <v>131</v>
      </c>
      <c r="D129" s="191" t="s">
        <v>61</v>
      </c>
      <c r="E129" s="191" t="s">
        <v>57</v>
      </c>
      <c r="F129" s="191" t="s">
        <v>58</v>
      </c>
      <c r="G129" s="191" t="s">
        <v>132</v>
      </c>
      <c r="H129" s="191" t="s">
        <v>133</v>
      </c>
      <c r="I129" s="191" t="s">
        <v>134</v>
      </c>
      <c r="J129" s="192" t="s">
        <v>107</v>
      </c>
      <c r="K129" s="193" t="s">
        <v>135</v>
      </c>
      <c r="L129" s="194"/>
      <c r="M129" s="97" t="s">
        <v>1</v>
      </c>
      <c r="N129" s="98" t="s">
        <v>40</v>
      </c>
      <c r="O129" s="98" t="s">
        <v>136</v>
      </c>
      <c r="P129" s="98" t="s">
        <v>137</v>
      </c>
      <c r="Q129" s="98" t="s">
        <v>138</v>
      </c>
      <c r="R129" s="98" t="s">
        <v>139</v>
      </c>
      <c r="S129" s="98" t="s">
        <v>140</v>
      </c>
      <c r="T129" s="99" t="s">
        <v>141</v>
      </c>
      <c r="U129" s="188"/>
      <c r="V129" s="188"/>
      <c r="W129" s="188"/>
      <c r="X129" s="188"/>
      <c r="Y129" s="188"/>
      <c r="Z129" s="188"/>
      <c r="AA129" s="188"/>
      <c r="AB129" s="188"/>
      <c r="AC129" s="188"/>
      <c r="AD129" s="188"/>
      <c r="AE129" s="188"/>
    </row>
    <row r="130" spans="1:63" s="2" customFormat="1" ht="22.8" customHeight="1">
      <c r="A130" s="35"/>
      <c r="B130" s="36"/>
      <c r="C130" s="104" t="s">
        <v>142</v>
      </c>
      <c r="D130" s="37"/>
      <c r="E130" s="37"/>
      <c r="F130" s="37"/>
      <c r="G130" s="37"/>
      <c r="H130" s="37"/>
      <c r="I130" s="37"/>
      <c r="J130" s="195">
        <f>BK130</f>
        <v>0</v>
      </c>
      <c r="K130" s="37"/>
      <c r="L130" s="41"/>
      <c r="M130" s="100"/>
      <c r="N130" s="196"/>
      <c r="O130" s="101"/>
      <c r="P130" s="197">
        <f>P131+P188</f>
        <v>0</v>
      </c>
      <c r="Q130" s="101"/>
      <c r="R130" s="197">
        <f>R131+R188</f>
        <v>1.6394457199999999</v>
      </c>
      <c r="S130" s="101"/>
      <c r="T130" s="198">
        <f>T131+T188</f>
        <v>3.8072744199999997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T130" s="14" t="s">
        <v>75</v>
      </c>
      <c r="AU130" s="14" t="s">
        <v>109</v>
      </c>
      <c r="BK130" s="199">
        <f>BK131+BK188</f>
        <v>0</v>
      </c>
    </row>
    <row r="131" spans="1:63" s="12" customFormat="1" ht="25.9" customHeight="1">
      <c r="A131" s="12"/>
      <c r="B131" s="200"/>
      <c r="C131" s="201"/>
      <c r="D131" s="202" t="s">
        <v>75</v>
      </c>
      <c r="E131" s="203" t="s">
        <v>143</v>
      </c>
      <c r="F131" s="203" t="s">
        <v>144</v>
      </c>
      <c r="G131" s="201"/>
      <c r="H131" s="201"/>
      <c r="I131" s="204"/>
      <c r="J131" s="205">
        <f>BK131</f>
        <v>0</v>
      </c>
      <c r="K131" s="201"/>
      <c r="L131" s="206"/>
      <c r="M131" s="207"/>
      <c r="N131" s="208"/>
      <c r="O131" s="208"/>
      <c r="P131" s="209">
        <f>P132+P143+P146+P155+P174+P185</f>
        <v>0</v>
      </c>
      <c r="Q131" s="208"/>
      <c r="R131" s="209">
        <f>R132+R143+R146+R155+R174+R185</f>
        <v>1.56032782</v>
      </c>
      <c r="S131" s="208"/>
      <c r="T131" s="210">
        <f>T132+T143+T146+T155+T174+T185</f>
        <v>3.4427999999999996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11" t="s">
        <v>84</v>
      </c>
      <c r="AT131" s="212" t="s">
        <v>75</v>
      </c>
      <c r="AU131" s="212" t="s">
        <v>76</v>
      </c>
      <c r="AY131" s="211" t="s">
        <v>145</v>
      </c>
      <c r="BK131" s="213">
        <f>BK132+BK143+BK146+BK155+BK174+BK185</f>
        <v>0</v>
      </c>
    </row>
    <row r="132" spans="1:63" s="12" customFormat="1" ht="22.8" customHeight="1">
      <c r="A132" s="12"/>
      <c r="B132" s="200"/>
      <c r="C132" s="201"/>
      <c r="D132" s="202" t="s">
        <v>75</v>
      </c>
      <c r="E132" s="214" t="s">
        <v>161</v>
      </c>
      <c r="F132" s="214" t="s">
        <v>171</v>
      </c>
      <c r="G132" s="201"/>
      <c r="H132" s="201"/>
      <c r="I132" s="204"/>
      <c r="J132" s="215">
        <f>BK132</f>
        <v>0</v>
      </c>
      <c r="K132" s="201"/>
      <c r="L132" s="206"/>
      <c r="M132" s="207"/>
      <c r="N132" s="208"/>
      <c r="O132" s="208"/>
      <c r="P132" s="209">
        <f>SUM(P133:P142)</f>
        <v>0</v>
      </c>
      <c r="Q132" s="208"/>
      <c r="R132" s="209">
        <f>SUM(R133:R142)</f>
        <v>1.15844674</v>
      </c>
      <c r="S132" s="208"/>
      <c r="T132" s="210">
        <f>SUM(T133:T142)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11" t="s">
        <v>84</v>
      </c>
      <c r="AT132" s="212" t="s">
        <v>75</v>
      </c>
      <c r="AU132" s="212" t="s">
        <v>84</v>
      </c>
      <c r="AY132" s="211" t="s">
        <v>145</v>
      </c>
      <c r="BK132" s="213">
        <f>SUM(BK133:BK142)</f>
        <v>0</v>
      </c>
    </row>
    <row r="133" spans="1:65" s="2" customFormat="1" ht="16.5" customHeight="1">
      <c r="A133" s="35"/>
      <c r="B133" s="36"/>
      <c r="C133" s="216" t="s">
        <v>84</v>
      </c>
      <c r="D133" s="216" t="s">
        <v>147</v>
      </c>
      <c r="E133" s="217" t="s">
        <v>1192</v>
      </c>
      <c r="F133" s="218" t="s">
        <v>1193</v>
      </c>
      <c r="G133" s="219" t="s">
        <v>150</v>
      </c>
      <c r="H133" s="220">
        <v>0.269</v>
      </c>
      <c r="I133" s="221"/>
      <c r="J133" s="222">
        <f>ROUND(I133*H133,2)</f>
        <v>0</v>
      </c>
      <c r="K133" s="223"/>
      <c r="L133" s="41"/>
      <c r="M133" s="224" t="s">
        <v>1</v>
      </c>
      <c r="N133" s="225" t="s">
        <v>41</v>
      </c>
      <c r="O133" s="88"/>
      <c r="P133" s="226">
        <f>O133*H133</f>
        <v>0</v>
      </c>
      <c r="Q133" s="226">
        <v>1.94302</v>
      </c>
      <c r="R133" s="226">
        <f>Q133*H133</f>
        <v>0.52267238</v>
      </c>
      <c r="S133" s="226">
        <v>0</v>
      </c>
      <c r="T133" s="227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28" t="s">
        <v>151</v>
      </c>
      <c r="AT133" s="228" t="s">
        <v>147</v>
      </c>
      <c r="AU133" s="228" t="s">
        <v>86</v>
      </c>
      <c r="AY133" s="14" t="s">
        <v>145</v>
      </c>
      <c r="BE133" s="229">
        <f>IF(N133="základní",J133,0)</f>
        <v>0</v>
      </c>
      <c r="BF133" s="229">
        <f>IF(N133="snížená",J133,0)</f>
        <v>0</v>
      </c>
      <c r="BG133" s="229">
        <f>IF(N133="zákl. přenesená",J133,0)</f>
        <v>0</v>
      </c>
      <c r="BH133" s="229">
        <f>IF(N133="sníž. přenesená",J133,0)</f>
        <v>0</v>
      </c>
      <c r="BI133" s="229">
        <f>IF(N133="nulová",J133,0)</f>
        <v>0</v>
      </c>
      <c r="BJ133" s="14" t="s">
        <v>84</v>
      </c>
      <c r="BK133" s="229">
        <f>ROUND(I133*H133,2)</f>
        <v>0</v>
      </c>
      <c r="BL133" s="14" t="s">
        <v>151</v>
      </c>
      <c r="BM133" s="228" t="s">
        <v>1194</v>
      </c>
    </row>
    <row r="134" spans="1:47" s="2" customFormat="1" ht="12">
      <c r="A134" s="35"/>
      <c r="B134" s="36"/>
      <c r="C134" s="37"/>
      <c r="D134" s="230" t="s">
        <v>153</v>
      </c>
      <c r="E134" s="37"/>
      <c r="F134" s="231" t="s">
        <v>1193</v>
      </c>
      <c r="G134" s="37"/>
      <c r="H134" s="37"/>
      <c r="I134" s="232"/>
      <c r="J134" s="37"/>
      <c r="K134" s="37"/>
      <c r="L134" s="41"/>
      <c r="M134" s="233"/>
      <c r="N134" s="234"/>
      <c r="O134" s="88"/>
      <c r="P134" s="88"/>
      <c r="Q134" s="88"/>
      <c r="R134" s="88"/>
      <c r="S134" s="88"/>
      <c r="T134" s="89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T134" s="14" t="s">
        <v>153</v>
      </c>
      <c r="AU134" s="14" t="s">
        <v>86</v>
      </c>
    </row>
    <row r="135" spans="1:65" s="2" customFormat="1" ht="24.15" customHeight="1">
      <c r="A135" s="35"/>
      <c r="B135" s="36"/>
      <c r="C135" s="216" t="s">
        <v>86</v>
      </c>
      <c r="D135" s="216" t="s">
        <v>147</v>
      </c>
      <c r="E135" s="217" t="s">
        <v>1195</v>
      </c>
      <c r="F135" s="218" t="s">
        <v>1196</v>
      </c>
      <c r="G135" s="219" t="s">
        <v>158</v>
      </c>
      <c r="H135" s="220">
        <v>0.252</v>
      </c>
      <c r="I135" s="221"/>
      <c r="J135" s="222">
        <f>ROUND(I135*H135,2)</f>
        <v>0</v>
      </c>
      <c r="K135" s="223"/>
      <c r="L135" s="41"/>
      <c r="M135" s="224" t="s">
        <v>1</v>
      </c>
      <c r="N135" s="225" t="s">
        <v>41</v>
      </c>
      <c r="O135" s="88"/>
      <c r="P135" s="226">
        <f>O135*H135</f>
        <v>0</v>
      </c>
      <c r="Q135" s="226">
        <v>0.15611</v>
      </c>
      <c r="R135" s="226">
        <f>Q135*H135</f>
        <v>0.03933972</v>
      </c>
      <c r="S135" s="226">
        <v>0</v>
      </c>
      <c r="T135" s="227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28" t="s">
        <v>151</v>
      </c>
      <c r="AT135" s="228" t="s">
        <v>147</v>
      </c>
      <c r="AU135" s="228" t="s">
        <v>86</v>
      </c>
      <c r="AY135" s="14" t="s">
        <v>145</v>
      </c>
      <c r="BE135" s="229">
        <f>IF(N135="základní",J135,0)</f>
        <v>0</v>
      </c>
      <c r="BF135" s="229">
        <f>IF(N135="snížená",J135,0)</f>
        <v>0</v>
      </c>
      <c r="BG135" s="229">
        <f>IF(N135="zákl. přenesená",J135,0)</f>
        <v>0</v>
      </c>
      <c r="BH135" s="229">
        <f>IF(N135="sníž. přenesená",J135,0)</f>
        <v>0</v>
      </c>
      <c r="BI135" s="229">
        <f>IF(N135="nulová",J135,0)</f>
        <v>0</v>
      </c>
      <c r="BJ135" s="14" t="s">
        <v>84</v>
      </c>
      <c r="BK135" s="229">
        <f>ROUND(I135*H135,2)</f>
        <v>0</v>
      </c>
      <c r="BL135" s="14" t="s">
        <v>151</v>
      </c>
      <c r="BM135" s="228" t="s">
        <v>1197</v>
      </c>
    </row>
    <row r="136" spans="1:47" s="2" customFormat="1" ht="12">
      <c r="A136" s="35"/>
      <c r="B136" s="36"/>
      <c r="C136" s="37"/>
      <c r="D136" s="230" t="s">
        <v>153</v>
      </c>
      <c r="E136" s="37"/>
      <c r="F136" s="231" t="s">
        <v>1196</v>
      </c>
      <c r="G136" s="37"/>
      <c r="H136" s="37"/>
      <c r="I136" s="232"/>
      <c r="J136" s="37"/>
      <c r="K136" s="37"/>
      <c r="L136" s="41"/>
      <c r="M136" s="233"/>
      <c r="N136" s="234"/>
      <c r="O136" s="88"/>
      <c r="P136" s="88"/>
      <c r="Q136" s="88"/>
      <c r="R136" s="88"/>
      <c r="S136" s="88"/>
      <c r="T136" s="89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T136" s="14" t="s">
        <v>153</v>
      </c>
      <c r="AU136" s="14" t="s">
        <v>86</v>
      </c>
    </row>
    <row r="137" spans="1:65" s="2" customFormat="1" ht="16.5" customHeight="1">
      <c r="A137" s="35"/>
      <c r="B137" s="36"/>
      <c r="C137" s="216" t="s">
        <v>161</v>
      </c>
      <c r="D137" s="216" t="s">
        <v>147</v>
      </c>
      <c r="E137" s="217" t="s">
        <v>1198</v>
      </c>
      <c r="F137" s="218" t="s">
        <v>1199</v>
      </c>
      <c r="G137" s="219" t="s">
        <v>186</v>
      </c>
      <c r="H137" s="220">
        <v>1</v>
      </c>
      <c r="I137" s="221"/>
      <c r="J137" s="222">
        <f>ROUND(I137*H137,2)</f>
        <v>0</v>
      </c>
      <c r="K137" s="223"/>
      <c r="L137" s="41"/>
      <c r="M137" s="224" t="s">
        <v>1</v>
      </c>
      <c r="N137" s="225" t="s">
        <v>41</v>
      </c>
      <c r="O137" s="88"/>
      <c r="P137" s="226">
        <f>O137*H137</f>
        <v>0</v>
      </c>
      <c r="Q137" s="226">
        <v>0.15611</v>
      </c>
      <c r="R137" s="226">
        <f>Q137*H137</f>
        <v>0.15611</v>
      </c>
      <c r="S137" s="226">
        <v>0</v>
      </c>
      <c r="T137" s="227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28" t="s">
        <v>151</v>
      </c>
      <c r="AT137" s="228" t="s">
        <v>147</v>
      </c>
      <c r="AU137" s="228" t="s">
        <v>86</v>
      </c>
      <c r="AY137" s="14" t="s">
        <v>145</v>
      </c>
      <c r="BE137" s="229">
        <f>IF(N137="základní",J137,0)</f>
        <v>0</v>
      </c>
      <c r="BF137" s="229">
        <f>IF(N137="snížená",J137,0)</f>
        <v>0</v>
      </c>
      <c r="BG137" s="229">
        <f>IF(N137="zákl. přenesená",J137,0)</f>
        <v>0</v>
      </c>
      <c r="BH137" s="229">
        <f>IF(N137="sníž. přenesená",J137,0)</f>
        <v>0</v>
      </c>
      <c r="BI137" s="229">
        <f>IF(N137="nulová",J137,0)</f>
        <v>0</v>
      </c>
      <c r="BJ137" s="14" t="s">
        <v>84</v>
      </c>
      <c r="BK137" s="229">
        <f>ROUND(I137*H137,2)</f>
        <v>0</v>
      </c>
      <c r="BL137" s="14" t="s">
        <v>151</v>
      </c>
      <c r="BM137" s="228" t="s">
        <v>1200</v>
      </c>
    </row>
    <row r="138" spans="1:47" s="2" customFormat="1" ht="12">
      <c r="A138" s="35"/>
      <c r="B138" s="36"/>
      <c r="C138" s="37"/>
      <c r="D138" s="230" t="s">
        <v>153</v>
      </c>
      <c r="E138" s="37"/>
      <c r="F138" s="231" t="s">
        <v>1199</v>
      </c>
      <c r="G138" s="37"/>
      <c r="H138" s="37"/>
      <c r="I138" s="232"/>
      <c r="J138" s="37"/>
      <c r="K138" s="37"/>
      <c r="L138" s="41"/>
      <c r="M138" s="233"/>
      <c r="N138" s="234"/>
      <c r="O138" s="88"/>
      <c r="P138" s="88"/>
      <c r="Q138" s="88"/>
      <c r="R138" s="88"/>
      <c r="S138" s="88"/>
      <c r="T138" s="89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T138" s="14" t="s">
        <v>153</v>
      </c>
      <c r="AU138" s="14" t="s">
        <v>86</v>
      </c>
    </row>
    <row r="139" spans="1:65" s="2" customFormat="1" ht="24.15" customHeight="1">
      <c r="A139" s="35"/>
      <c r="B139" s="36"/>
      <c r="C139" s="216" t="s">
        <v>151</v>
      </c>
      <c r="D139" s="216" t="s">
        <v>147</v>
      </c>
      <c r="E139" s="217" t="s">
        <v>1201</v>
      </c>
      <c r="F139" s="218" t="s">
        <v>1202</v>
      </c>
      <c r="G139" s="219" t="s">
        <v>168</v>
      </c>
      <c r="H139" s="220">
        <v>0.249</v>
      </c>
      <c r="I139" s="221"/>
      <c r="J139" s="222">
        <f>ROUND(I139*H139,2)</f>
        <v>0</v>
      </c>
      <c r="K139" s="223"/>
      <c r="L139" s="41"/>
      <c r="M139" s="224" t="s">
        <v>1</v>
      </c>
      <c r="N139" s="225" t="s">
        <v>41</v>
      </c>
      <c r="O139" s="88"/>
      <c r="P139" s="226">
        <f>O139*H139</f>
        <v>0</v>
      </c>
      <c r="Q139" s="226">
        <v>1.09</v>
      </c>
      <c r="R139" s="226">
        <f>Q139*H139</f>
        <v>0.27141000000000004</v>
      </c>
      <c r="S139" s="226">
        <v>0</v>
      </c>
      <c r="T139" s="227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28" t="s">
        <v>151</v>
      </c>
      <c r="AT139" s="228" t="s">
        <v>147</v>
      </c>
      <c r="AU139" s="228" t="s">
        <v>86</v>
      </c>
      <c r="AY139" s="14" t="s">
        <v>145</v>
      </c>
      <c r="BE139" s="229">
        <f>IF(N139="základní",J139,0)</f>
        <v>0</v>
      </c>
      <c r="BF139" s="229">
        <f>IF(N139="snížená",J139,0)</f>
        <v>0</v>
      </c>
      <c r="BG139" s="229">
        <f>IF(N139="zákl. přenesená",J139,0)</f>
        <v>0</v>
      </c>
      <c r="BH139" s="229">
        <f>IF(N139="sníž. přenesená",J139,0)</f>
        <v>0</v>
      </c>
      <c r="BI139" s="229">
        <f>IF(N139="nulová",J139,0)</f>
        <v>0</v>
      </c>
      <c r="BJ139" s="14" t="s">
        <v>84</v>
      </c>
      <c r="BK139" s="229">
        <f>ROUND(I139*H139,2)</f>
        <v>0</v>
      </c>
      <c r="BL139" s="14" t="s">
        <v>151</v>
      </c>
      <c r="BM139" s="228" t="s">
        <v>1203</v>
      </c>
    </row>
    <row r="140" spans="1:47" s="2" customFormat="1" ht="12">
      <c r="A140" s="35"/>
      <c r="B140" s="36"/>
      <c r="C140" s="37"/>
      <c r="D140" s="230" t="s">
        <v>153</v>
      </c>
      <c r="E140" s="37"/>
      <c r="F140" s="231" t="s">
        <v>1202</v>
      </c>
      <c r="G140" s="37"/>
      <c r="H140" s="37"/>
      <c r="I140" s="232"/>
      <c r="J140" s="37"/>
      <c r="K140" s="37"/>
      <c r="L140" s="41"/>
      <c r="M140" s="233"/>
      <c r="N140" s="234"/>
      <c r="O140" s="88"/>
      <c r="P140" s="88"/>
      <c r="Q140" s="88"/>
      <c r="R140" s="88"/>
      <c r="S140" s="88"/>
      <c r="T140" s="89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T140" s="14" t="s">
        <v>153</v>
      </c>
      <c r="AU140" s="14" t="s">
        <v>86</v>
      </c>
    </row>
    <row r="141" spans="1:65" s="2" customFormat="1" ht="24.15" customHeight="1">
      <c r="A141" s="35"/>
      <c r="B141" s="36"/>
      <c r="C141" s="216" t="s">
        <v>172</v>
      </c>
      <c r="D141" s="216" t="s">
        <v>147</v>
      </c>
      <c r="E141" s="217" t="s">
        <v>1204</v>
      </c>
      <c r="F141" s="218" t="s">
        <v>1205</v>
      </c>
      <c r="G141" s="219" t="s">
        <v>158</v>
      </c>
      <c r="H141" s="220">
        <v>0.948</v>
      </c>
      <c r="I141" s="221"/>
      <c r="J141" s="222">
        <f>ROUND(I141*H141,2)</f>
        <v>0</v>
      </c>
      <c r="K141" s="223"/>
      <c r="L141" s="41"/>
      <c r="M141" s="224" t="s">
        <v>1</v>
      </c>
      <c r="N141" s="225" t="s">
        <v>41</v>
      </c>
      <c r="O141" s="88"/>
      <c r="P141" s="226">
        <f>O141*H141</f>
        <v>0</v>
      </c>
      <c r="Q141" s="226">
        <v>0.17818</v>
      </c>
      <c r="R141" s="226">
        <f>Q141*H141</f>
        <v>0.16891464</v>
      </c>
      <c r="S141" s="226">
        <v>0</v>
      </c>
      <c r="T141" s="227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28" t="s">
        <v>151</v>
      </c>
      <c r="AT141" s="228" t="s">
        <v>147</v>
      </c>
      <c r="AU141" s="228" t="s">
        <v>86</v>
      </c>
      <c r="AY141" s="14" t="s">
        <v>145</v>
      </c>
      <c r="BE141" s="229">
        <f>IF(N141="základní",J141,0)</f>
        <v>0</v>
      </c>
      <c r="BF141" s="229">
        <f>IF(N141="snížená",J141,0)</f>
        <v>0</v>
      </c>
      <c r="BG141" s="229">
        <f>IF(N141="zákl. přenesená",J141,0)</f>
        <v>0</v>
      </c>
      <c r="BH141" s="229">
        <f>IF(N141="sníž. přenesená",J141,0)</f>
        <v>0</v>
      </c>
      <c r="BI141" s="229">
        <f>IF(N141="nulová",J141,0)</f>
        <v>0</v>
      </c>
      <c r="BJ141" s="14" t="s">
        <v>84</v>
      </c>
      <c r="BK141" s="229">
        <f>ROUND(I141*H141,2)</f>
        <v>0</v>
      </c>
      <c r="BL141" s="14" t="s">
        <v>151</v>
      </c>
      <c r="BM141" s="228" t="s">
        <v>1206</v>
      </c>
    </row>
    <row r="142" spans="1:47" s="2" customFormat="1" ht="12">
      <c r="A142" s="35"/>
      <c r="B142" s="36"/>
      <c r="C142" s="37"/>
      <c r="D142" s="230" t="s">
        <v>153</v>
      </c>
      <c r="E142" s="37"/>
      <c r="F142" s="231" t="s">
        <v>1205</v>
      </c>
      <c r="G142" s="37"/>
      <c r="H142" s="37"/>
      <c r="I142" s="232"/>
      <c r="J142" s="37"/>
      <c r="K142" s="37"/>
      <c r="L142" s="41"/>
      <c r="M142" s="233"/>
      <c r="N142" s="234"/>
      <c r="O142" s="88"/>
      <c r="P142" s="88"/>
      <c r="Q142" s="88"/>
      <c r="R142" s="88"/>
      <c r="S142" s="88"/>
      <c r="T142" s="89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T142" s="14" t="s">
        <v>153</v>
      </c>
      <c r="AU142" s="14" t="s">
        <v>86</v>
      </c>
    </row>
    <row r="143" spans="1:63" s="12" customFormat="1" ht="22.8" customHeight="1">
      <c r="A143" s="12"/>
      <c r="B143" s="200"/>
      <c r="C143" s="201"/>
      <c r="D143" s="202" t="s">
        <v>75</v>
      </c>
      <c r="E143" s="214" t="s">
        <v>151</v>
      </c>
      <c r="F143" s="214" t="s">
        <v>1207</v>
      </c>
      <c r="G143" s="201"/>
      <c r="H143" s="201"/>
      <c r="I143" s="204"/>
      <c r="J143" s="215">
        <f>BK143</f>
        <v>0</v>
      </c>
      <c r="K143" s="201"/>
      <c r="L143" s="206"/>
      <c r="M143" s="207"/>
      <c r="N143" s="208"/>
      <c r="O143" s="208"/>
      <c r="P143" s="209">
        <f>SUM(P144:P145)</f>
        <v>0</v>
      </c>
      <c r="Q143" s="208"/>
      <c r="R143" s="209">
        <f>SUM(R144:R145)</f>
        <v>0.118</v>
      </c>
      <c r="S143" s="208"/>
      <c r="T143" s="210">
        <f>SUM(T144:T145)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11" t="s">
        <v>84</v>
      </c>
      <c r="AT143" s="212" t="s">
        <v>75</v>
      </c>
      <c r="AU143" s="212" t="s">
        <v>84</v>
      </c>
      <c r="AY143" s="211" t="s">
        <v>145</v>
      </c>
      <c r="BK143" s="213">
        <f>SUM(BK144:BK145)</f>
        <v>0</v>
      </c>
    </row>
    <row r="144" spans="1:65" s="2" customFormat="1" ht="24.15" customHeight="1">
      <c r="A144" s="35"/>
      <c r="B144" s="36"/>
      <c r="C144" s="216" t="s">
        <v>178</v>
      </c>
      <c r="D144" s="216" t="s">
        <v>147</v>
      </c>
      <c r="E144" s="217" t="s">
        <v>1208</v>
      </c>
      <c r="F144" s="218" t="s">
        <v>1209</v>
      </c>
      <c r="G144" s="219" t="s">
        <v>175</v>
      </c>
      <c r="H144" s="220">
        <v>2</v>
      </c>
      <c r="I144" s="221"/>
      <c r="J144" s="222">
        <f>ROUND(I144*H144,2)</f>
        <v>0</v>
      </c>
      <c r="K144" s="223"/>
      <c r="L144" s="41"/>
      <c r="M144" s="224" t="s">
        <v>1</v>
      </c>
      <c r="N144" s="225" t="s">
        <v>41</v>
      </c>
      <c r="O144" s="88"/>
      <c r="P144" s="226">
        <f>O144*H144</f>
        <v>0</v>
      </c>
      <c r="Q144" s="226">
        <v>0.059</v>
      </c>
      <c r="R144" s="226">
        <f>Q144*H144</f>
        <v>0.118</v>
      </c>
      <c r="S144" s="226">
        <v>0</v>
      </c>
      <c r="T144" s="227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28" t="s">
        <v>151</v>
      </c>
      <c r="AT144" s="228" t="s">
        <v>147</v>
      </c>
      <c r="AU144" s="228" t="s">
        <v>86</v>
      </c>
      <c r="AY144" s="14" t="s">
        <v>145</v>
      </c>
      <c r="BE144" s="229">
        <f>IF(N144="základní",J144,0)</f>
        <v>0</v>
      </c>
      <c r="BF144" s="229">
        <f>IF(N144="snížená",J144,0)</f>
        <v>0</v>
      </c>
      <c r="BG144" s="229">
        <f>IF(N144="zákl. přenesená",J144,0)</f>
        <v>0</v>
      </c>
      <c r="BH144" s="229">
        <f>IF(N144="sníž. přenesená",J144,0)</f>
        <v>0</v>
      </c>
      <c r="BI144" s="229">
        <f>IF(N144="nulová",J144,0)</f>
        <v>0</v>
      </c>
      <c r="BJ144" s="14" t="s">
        <v>84</v>
      </c>
      <c r="BK144" s="229">
        <f>ROUND(I144*H144,2)</f>
        <v>0</v>
      </c>
      <c r="BL144" s="14" t="s">
        <v>151</v>
      </c>
      <c r="BM144" s="228" t="s">
        <v>1210</v>
      </c>
    </row>
    <row r="145" spans="1:47" s="2" customFormat="1" ht="12">
      <c r="A145" s="35"/>
      <c r="B145" s="36"/>
      <c r="C145" s="37"/>
      <c r="D145" s="230" t="s">
        <v>153</v>
      </c>
      <c r="E145" s="37"/>
      <c r="F145" s="231" t="s">
        <v>1209</v>
      </c>
      <c r="G145" s="37"/>
      <c r="H145" s="37"/>
      <c r="I145" s="232"/>
      <c r="J145" s="37"/>
      <c r="K145" s="37"/>
      <c r="L145" s="41"/>
      <c r="M145" s="233"/>
      <c r="N145" s="234"/>
      <c r="O145" s="88"/>
      <c r="P145" s="88"/>
      <c r="Q145" s="88"/>
      <c r="R145" s="88"/>
      <c r="S145" s="88"/>
      <c r="T145" s="89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T145" s="14" t="s">
        <v>153</v>
      </c>
      <c r="AU145" s="14" t="s">
        <v>86</v>
      </c>
    </row>
    <row r="146" spans="1:63" s="12" customFormat="1" ht="22.8" customHeight="1">
      <c r="A146" s="12"/>
      <c r="B146" s="200"/>
      <c r="C146" s="201"/>
      <c r="D146" s="202" t="s">
        <v>75</v>
      </c>
      <c r="E146" s="214" t="s">
        <v>178</v>
      </c>
      <c r="F146" s="214" t="s">
        <v>188</v>
      </c>
      <c r="G146" s="201"/>
      <c r="H146" s="201"/>
      <c r="I146" s="204"/>
      <c r="J146" s="215">
        <f>BK146</f>
        <v>0</v>
      </c>
      <c r="K146" s="201"/>
      <c r="L146" s="206"/>
      <c r="M146" s="207"/>
      <c r="N146" s="208"/>
      <c r="O146" s="208"/>
      <c r="P146" s="209">
        <f>SUM(P147:P154)</f>
        <v>0</v>
      </c>
      <c r="Q146" s="208"/>
      <c r="R146" s="209">
        <f>SUM(R147:R154)</f>
        <v>0.28254608</v>
      </c>
      <c r="S146" s="208"/>
      <c r="T146" s="210">
        <f>SUM(T147:T154)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11" t="s">
        <v>84</v>
      </c>
      <c r="AT146" s="212" t="s">
        <v>75</v>
      </c>
      <c r="AU146" s="212" t="s">
        <v>84</v>
      </c>
      <c r="AY146" s="211" t="s">
        <v>145</v>
      </c>
      <c r="BK146" s="213">
        <f>SUM(BK147:BK154)</f>
        <v>0</v>
      </c>
    </row>
    <row r="147" spans="1:65" s="2" customFormat="1" ht="24.15" customHeight="1">
      <c r="A147" s="35"/>
      <c r="B147" s="36"/>
      <c r="C147" s="216" t="s">
        <v>183</v>
      </c>
      <c r="D147" s="216" t="s">
        <v>147</v>
      </c>
      <c r="E147" s="217" t="s">
        <v>1211</v>
      </c>
      <c r="F147" s="218" t="s">
        <v>1212</v>
      </c>
      <c r="G147" s="219" t="s">
        <v>175</v>
      </c>
      <c r="H147" s="220">
        <v>1</v>
      </c>
      <c r="I147" s="221"/>
      <c r="J147" s="222">
        <f>ROUND(I147*H147,2)</f>
        <v>0</v>
      </c>
      <c r="K147" s="223"/>
      <c r="L147" s="41"/>
      <c r="M147" s="224" t="s">
        <v>1</v>
      </c>
      <c r="N147" s="225" t="s">
        <v>41</v>
      </c>
      <c r="O147" s="88"/>
      <c r="P147" s="226">
        <f>O147*H147</f>
        <v>0</v>
      </c>
      <c r="Q147" s="226">
        <v>0.0415</v>
      </c>
      <c r="R147" s="226">
        <f>Q147*H147</f>
        <v>0.0415</v>
      </c>
      <c r="S147" s="226">
        <v>0</v>
      </c>
      <c r="T147" s="227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28" t="s">
        <v>151</v>
      </c>
      <c r="AT147" s="228" t="s">
        <v>147</v>
      </c>
      <c r="AU147" s="228" t="s">
        <v>86</v>
      </c>
      <c r="AY147" s="14" t="s">
        <v>145</v>
      </c>
      <c r="BE147" s="229">
        <f>IF(N147="základní",J147,0)</f>
        <v>0</v>
      </c>
      <c r="BF147" s="229">
        <f>IF(N147="snížená",J147,0)</f>
        <v>0</v>
      </c>
      <c r="BG147" s="229">
        <f>IF(N147="zákl. přenesená",J147,0)</f>
        <v>0</v>
      </c>
      <c r="BH147" s="229">
        <f>IF(N147="sníž. přenesená",J147,0)</f>
        <v>0</v>
      </c>
      <c r="BI147" s="229">
        <f>IF(N147="nulová",J147,0)</f>
        <v>0</v>
      </c>
      <c r="BJ147" s="14" t="s">
        <v>84</v>
      </c>
      <c r="BK147" s="229">
        <f>ROUND(I147*H147,2)</f>
        <v>0</v>
      </c>
      <c r="BL147" s="14" t="s">
        <v>151</v>
      </c>
      <c r="BM147" s="228" t="s">
        <v>1213</v>
      </c>
    </row>
    <row r="148" spans="1:47" s="2" customFormat="1" ht="12">
      <c r="A148" s="35"/>
      <c r="B148" s="36"/>
      <c r="C148" s="37"/>
      <c r="D148" s="230" t="s">
        <v>153</v>
      </c>
      <c r="E148" s="37"/>
      <c r="F148" s="231" t="s">
        <v>1212</v>
      </c>
      <c r="G148" s="37"/>
      <c r="H148" s="37"/>
      <c r="I148" s="232"/>
      <c r="J148" s="37"/>
      <c r="K148" s="37"/>
      <c r="L148" s="41"/>
      <c r="M148" s="233"/>
      <c r="N148" s="234"/>
      <c r="O148" s="88"/>
      <c r="P148" s="88"/>
      <c r="Q148" s="88"/>
      <c r="R148" s="88"/>
      <c r="S148" s="88"/>
      <c r="T148" s="89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T148" s="14" t="s">
        <v>153</v>
      </c>
      <c r="AU148" s="14" t="s">
        <v>86</v>
      </c>
    </row>
    <row r="149" spans="1:65" s="2" customFormat="1" ht="24.15" customHeight="1">
      <c r="A149" s="35"/>
      <c r="B149" s="36"/>
      <c r="C149" s="216" t="s">
        <v>189</v>
      </c>
      <c r="D149" s="216" t="s">
        <v>147</v>
      </c>
      <c r="E149" s="217" t="s">
        <v>1214</v>
      </c>
      <c r="F149" s="218" t="s">
        <v>1215</v>
      </c>
      <c r="G149" s="219" t="s">
        <v>158</v>
      </c>
      <c r="H149" s="220">
        <v>4.082</v>
      </c>
      <c r="I149" s="221"/>
      <c r="J149" s="222">
        <f>ROUND(I149*H149,2)</f>
        <v>0</v>
      </c>
      <c r="K149" s="223"/>
      <c r="L149" s="41"/>
      <c r="M149" s="224" t="s">
        <v>1</v>
      </c>
      <c r="N149" s="225" t="s">
        <v>41</v>
      </c>
      <c r="O149" s="88"/>
      <c r="P149" s="226">
        <f>O149*H149</f>
        <v>0</v>
      </c>
      <c r="Q149" s="226">
        <v>0.03358</v>
      </c>
      <c r="R149" s="226">
        <f>Q149*H149</f>
        <v>0.13707355999999998</v>
      </c>
      <c r="S149" s="226">
        <v>0</v>
      </c>
      <c r="T149" s="227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28" t="s">
        <v>151</v>
      </c>
      <c r="AT149" s="228" t="s">
        <v>147</v>
      </c>
      <c r="AU149" s="228" t="s">
        <v>86</v>
      </c>
      <c r="AY149" s="14" t="s">
        <v>145</v>
      </c>
      <c r="BE149" s="229">
        <f>IF(N149="základní",J149,0)</f>
        <v>0</v>
      </c>
      <c r="BF149" s="229">
        <f>IF(N149="snížená",J149,0)</f>
        <v>0</v>
      </c>
      <c r="BG149" s="229">
        <f>IF(N149="zákl. přenesená",J149,0)</f>
        <v>0</v>
      </c>
      <c r="BH149" s="229">
        <f>IF(N149="sníž. přenesená",J149,0)</f>
        <v>0</v>
      </c>
      <c r="BI149" s="229">
        <f>IF(N149="nulová",J149,0)</f>
        <v>0</v>
      </c>
      <c r="BJ149" s="14" t="s">
        <v>84</v>
      </c>
      <c r="BK149" s="229">
        <f>ROUND(I149*H149,2)</f>
        <v>0</v>
      </c>
      <c r="BL149" s="14" t="s">
        <v>151</v>
      </c>
      <c r="BM149" s="228" t="s">
        <v>1216</v>
      </c>
    </row>
    <row r="150" spans="1:47" s="2" customFormat="1" ht="12">
      <c r="A150" s="35"/>
      <c r="B150" s="36"/>
      <c r="C150" s="37"/>
      <c r="D150" s="230" t="s">
        <v>153</v>
      </c>
      <c r="E150" s="37"/>
      <c r="F150" s="231" t="s">
        <v>1215</v>
      </c>
      <c r="G150" s="37"/>
      <c r="H150" s="37"/>
      <c r="I150" s="232"/>
      <c r="J150" s="37"/>
      <c r="K150" s="37"/>
      <c r="L150" s="41"/>
      <c r="M150" s="233"/>
      <c r="N150" s="234"/>
      <c r="O150" s="88"/>
      <c r="P150" s="88"/>
      <c r="Q150" s="88"/>
      <c r="R150" s="88"/>
      <c r="S150" s="88"/>
      <c r="T150" s="89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T150" s="14" t="s">
        <v>153</v>
      </c>
      <c r="AU150" s="14" t="s">
        <v>86</v>
      </c>
    </row>
    <row r="151" spans="1:65" s="2" customFormat="1" ht="24.15" customHeight="1">
      <c r="A151" s="35"/>
      <c r="B151" s="36"/>
      <c r="C151" s="216" t="s">
        <v>194</v>
      </c>
      <c r="D151" s="216" t="s">
        <v>147</v>
      </c>
      <c r="E151" s="217" t="s">
        <v>1217</v>
      </c>
      <c r="F151" s="218" t="s">
        <v>1218</v>
      </c>
      <c r="G151" s="219" t="s">
        <v>158</v>
      </c>
      <c r="H151" s="220">
        <v>4.442</v>
      </c>
      <c r="I151" s="221"/>
      <c r="J151" s="222">
        <f>ROUND(I151*H151,2)</f>
        <v>0</v>
      </c>
      <c r="K151" s="223"/>
      <c r="L151" s="41"/>
      <c r="M151" s="224" t="s">
        <v>1</v>
      </c>
      <c r="N151" s="225" t="s">
        <v>41</v>
      </c>
      <c r="O151" s="88"/>
      <c r="P151" s="226">
        <f>O151*H151</f>
        <v>0</v>
      </c>
      <c r="Q151" s="226">
        <v>0.01316</v>
      </c>
      <c r="R151" s="226">
        <f>Q151*H151</f>
        <v>0.058456720000000004</v>
      </c>
      <c r="S151" s="226">
        <v>0</v>
      </c>
      <c r="T151" s="227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28" t="s">
        <v>151</v>
      </c>
      <c r="AT151" s="228" t="s">
        <v>147</v>
      </c>
      <c r="AU151" s="228" t="s">
        <v>86</v>
      </c>
      <c r="AY151" s="14" t="s">
        <v>145</v>
      </c>
      <c r="BE151" s="229">
        <f>IF(N151="základní",J151,0)</f>
        <v>0</v>
      </c>
      <c r="BF151" s="229">
        <f>IF(N151="snížená",J151,0)</f>
        <v>0</v>
      </c>
      <c r="BG151" s="229">
        <f>IF(N151="zákl. přenesená",J151,0)</f>
        <v>0</v>
      </c>
      <c r="BH151" s="229">
        <f>IF(N151="sníž. přenesená",J151,0)</f>
        <v>0</v>
      </c>
      <c r="BI151" s="229">
        <f>IF(N151="nulová",J151,0)</f>
        <v>0</v>
      </c>
      <c r="BJ151" s="14" t="s">
        <v>84</v>
      </c>
      <c r="BK151" s="229">
        <f>ROUND(I151*H151,2)</f>
        <v>0</v>
      </c>
      <c r="BL151" s="14" t="s">
        <v>151</v>
      </c>
      <c r="BM151" s="228" t="s">
        <v>1219</v>
      </c>
    </row>
    <row r="152" spans="1:47" s="2" customFormat="1" ht="12">
      <c r="A152" s="35"/>
      <c r="B152" s="36"/>
      <c r="C152" s="37"/>
      <c r="D152" s="230" t="s">
        <v>153</v>
      </c>
      <c r="E152" s="37"/>
      <c r="F152" s="231" t="s">
        <v>1218</v>
      </c>
      <c r="G152" s="37"/>
      <c r="H152" s="37"/>
      <c r="I152" s="232"/>
      <c r="J152" s="37"/>
      <c r="K152" s="37"/>
      <c r="L152" s="41"/>
      <c r="M152" s="233"/>
      <c r="N152" s="234"/>
      <c r="O152" s="88"/>
      <c r="P152" s="88"/>
      <c r="Q152" s="88"/>
      <c r="R152" s="88"/>
      <c r="S152" s="88"/>
      <c r="T152" s="89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T152" s="14" t="s">
        <v>153</v>
      </c>
      <c r="AU152" s="14" t="s">
        <v>86</v>
      </c>
    </row>
    <row r="153" spans="1:65" s="2" customFormat="1" ht="24.15" customHeight="1">
      <c r="A153" s="35"/>
      <c r="B153" s="36"/>
      <c r="C153" s="216" t="s">
        <v>199</v>
      </c>
      <c r="D153" s="216" t="s">
        <v>147</v>
      </c>
      <c r="E153" s="217" t="s">
        <v>1220</v>
      </c>
      <c r="F153" s="218" t="s">
        <v>1221</v>
      </c>
      <c r="G153" s="219" t="s">
        <v>158</v>
      </c>
      <c r="H153" s="220">
        <v>0.935</v>
      </c>
      <c r="I153" s="221"/>
      <c r="J153" s="222">
        <f>ROUND(I153*H153,2)</f>
        <v>0</v>
      </c>
      <c r="K153" s="223"/>
      <c r="L153" s="41"/>
      <c r="M153" s="224" t="s">
        <v>1</v>
      </c>
      <c r="N153" s="225" t="s">
        <v>41</v>
      </c>
      <c r="O153" s="88"/>
      <c r="P153" s="226">
        <f>O153*H153</f>
        <v>0</v>
      </c>
      <c r="Q153" s="226">
        <v>0.04868</v>
      </c>
      <c r="R153" s="226">
        <f>Q153*H153</f>
        <v>0.0455158</v>
      </c>
      <c r="S153" s="226">
        <v>0</v>
      </c>
      <c r="T153" s="227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28" t="s">
        <v>151</v>
      </c>
      <c r="AT153" s="228" t="s">
        <v>147</v>
      </c>
      <c r="AU153" s="228" t="s">
        <v>86</v>
      </c>
      <c r="AY153" s="14" t="s">
        <v>145</v>
      </c>
      <c r="BE153" s="229">
        <f>IF(N153="základní",J153,0)</f>
        <v>0</v>
      </c>
      <c r="BF153" s="229">
        <f>IF(N153="snížená",J153,0)</f>
        <v>0</v>
      </c>
      <c r="BG153" s="229">
        <f>IF(N153="zákl. přenesená",J153,0)</f>
        <v>0</v>
      </c>
      <c r="BH153" s="229">
        <f>IF(N153="sníž. přenesená",J153,0)</f>
        <v>0</v>
      </c>
      <c r="BI153" s="229">
        <f>IF(N153="nulová",J153,0)</f>
        <v>0</v>
      </c>
      <c r="BJ153" s="14" t="s">
        <v>84</v>
      </c>
      <c r="BK153" s="229">
        <f>ROUND(I153*H153,2)</f>
        <v>0</v>
      </c>
      <c r="BL153" s="14" t="s">
        <v>151</v>
      </c>
      <c r="BM153" s="228" t="s">
        <v>1222</v>
      </c>
    </row>
    <row r="154" spans="1:47" s="2" customFormat="1" ht="12">
      <c r="A154" s="35"/>
      <c r="B154" s="36"/>
      <c r="C154" s="37"/>
      <c r="D154" s="230" t="s">
        <v>153</v>
      </c>
      <c r="E154" s="37"/>
      <c r="F154" s="231" t="s">
        <v>1221</v>
      </c>
      <c r="G154" s="37"/>
      <c r="H154" s="37"/>
      <c r="I154" s="232"/>
      <c r="J154" s="37"/>
      <c r="K154" s="37"/>
      <c r="L154" s="41"/>
      <c r="M154" s="233"/>
      <c r="N154" s="234"/>
      <c r="O154" s="88"/>
      <c r="P154" s="88"/>
      <c r="Q154" s="88"/>
      <c r="R154" s="88"/>
      <c r="S154" s="88"/>
      <c r="T154" s="89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T154" s="14" t="s">
        <v>153</v>
      </c>
      <c r="AU154" s="14" t="s">
        <v>86</v>
      </c>
    </row>
    <row r="155" spans="1:63" s="12" customFormat="1" ht="22.8" customHeight="1">
      <c r="A155" s="12"/>
      <c r="B155" s="200"/>
      <c r="C155" s="201"/>
      <c r="D155" s="202" t="s">
        <v>75</v>
      </c>
      <c r="E155" s="214" t="s">
        <v>194</v>
      </c>
      <c r="F155" s="214" t="s">
        <v>217</v>
      </c>
      <c r="G155" s="201"/>
      <c r="H155" s="201"/>
      <c r="I155" s="204"/>
      <c r="J155" s="215">
        <f>BK155</f>
        <v>0</v>
      </c>
      <c r="K155" s="201"/>
      <c r="L155" s="206"/>
      <c r="M155" s="207"/>
      <c r="N155" s="208"/>
      <c r="O155" s="208"/>
      <c r="P155" s="209">
        <f>SUM(P156:P173)</f>
        <v>0</v>
      </c>
      <c r="Q155" s="208"/>
      <c r="R155" s="209">
        <f>SUM(R156:R173)</f>
        <v>0.0013349999999999998</v>
      </c>
      <c r="S155" s="208"/>
      <c r="T155" s="210">
        <f>SUM(T156:T173)</f>
        <v>3.4427999999999996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11" t="s">
        <v>84</v>
      </c>
      <c r="AT155" s="212" t="s">
        <v>75</v>
      </c>
      <c r="AU155" s="212" t="s">
        <v>84</v>
      </c>
      <c r="AY155" s="211" t="s">
        <v>145</v>
      </c>
      <c r="BK155" s="213">
        <f>SUM(BK156:BK173)</f>
        <v>0</v>
      </c>
    </row>
    <row r="156" spans="1:65" s="2" customFormat="1" ht="33" customHeight="1">
      <c r="A156" s="35"/>
      <c r="B156" s="36"/>
      <c r="C156" s="216" t="s">
        <v>204</v>
      </c>
      <c r="D156" s="216" t="s">
        <v>147</v>
      </c>
      <c r="E156" s="217" t="s">
        <v>219</v>
      </c>
      <c r="F156" s="218" t="s">
        <v>220</v>
      </c>
      <c r="G156" s="219" t="s">
        <v>158</v>
      </c>
      <c r="H156" s="220">
        <v>5.5</v>
      </c>
      <c r="I156" s="221"/>
      <c r="J156" s="222">
        <f>ROUND(I156*H156,2)</f>
        <v>0</v>
      </c>
      <c r="K156" s="223"/>
      <c r="L156" s="41"/>
      <c r="M156" s="224" t="s">
        <v>1</v>
      </c>
      <c r="N156" s="225" t="s">
        <v>41</v>
      </c>
      <c r="O156" s="88"/>
      <c r="P156" s="226">
        <f>O156*H156</f>
        <v>0</v>
      </c>
      <c r="Q156" s="226">
        <v>0.00013</v>
      </c>
      <c r="R156" s="226">
        <f>Q156*H156</f>
        <v>0.0007149999999999999</v>
      </c>
      <c r="S156" s="226">
        <v>0</v>
      </c>
      <c r="T156" s="227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28" t="s">
        <v>151</v>
      </c>
      <c r="AT156" s="228" t="s">
        <v>147</v>
      </c>
      <c r="AU156" s="228" t="s">
        <v>86</v>
      </c>
      <c r="AY156" s="14" t="s">
        <v>145</v>
      </c>
      <c r="BE156" s="229">
        <f>IF(N156="základní",J156,0)</f>
        <v>0</v>
      </c>
      <c r="BF156" s="229">
        <f>IF(N156="snížená",J156,0)</f>
        <v>0</v>
      </c>
      <c r="BG156" s="229">
        <f>IF(N156="zákl. přenesená",J156,0)</f>
        <v>0</v>
      </c>
      <c r="BH156" s="229">
        <f>IF(N156="sníž. přenesená",J156,0)</f>
        <v>0</v>
      </c>
      <c r="BI156" s="229">
        <f>IF(N156="nulová",J156,0)</f>
        <v>0</v>
      </c>
      <c r="BJ156" s="14" t="s">
        <v>84</v>
      </c>
      <c r="BK156" s="229">
        <f>ROUND(I156*H156,2)</f>
        <v>0</v>
      </c>
      <c r="BL156" s="14" t="s">
        <v>151</v>
      </c>
      <c r="BM156" s="228" t="s">
        <v>1223</v>
      </c>
    </row>
    <row r="157" spans="1:47" s="2" customFormat="1" ht="12">
      <c r="A157" s="35"/>
      <c r="B157" s="36"/>
      <c r="C157" s="37"/>
      <c r="D157" s="230" t="s">
        <v>153</v>
      </c>
      <c r="E157" s="37"/>
      <c r="F157" s="231" t="s">
        <v>1224</v>
      </c>
      <c r="G157" s="37"/>
      <c r="H157" s="37"/>
      <c r="I157" s="232"/>
      <c r="J157" s="37"/>
      <c r="K157" s="37"/>
      <c r="L157" s="41"/>
      <c r="M157" s="233"/>
      <c r="N157" s="234"/>
      <c r="O157" s="88"/>
      <c r="P157" s="88"/>
      <c r="Q157" s="88"/>
      <c r="R157" s="88"/>
      <c r="S157" s="88"/>
      <c r="T157" s="89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T157" s="14" t="s">
        <v>153</v>
      </c>
      <c r="AU157" s="14" t="s">
        <v>86</v>
      </c>
    </row>
    <row r="158" spans="1:65" s="2" customFormat="1" ht="24.15" customHeight="1">
      <c r="A158" s="35"/>
      <c r="B158" s="36"/>
      <c r="C158" s="216" t="s">
        <v>8</v>
      </c>
      <c r="D158" s="216" t="s">
        <v>147</v>
      </c>
      <c r="E158" s="217" t="s">
        <v>224</v>
      </c>
      <c r="F158" s="218" t="s">
        <v>225</v>
      </c>
      <c r="G158" s="219" t="s">
        <v>158</v>
      </c>
      <c r="H158" s="220">
        <v>15.5</v>
      </c>
      <c r="I158" s="221"/>
      <c r="J158" s="222">
        <f>ROUND(I158*H158,2)</f>
        <v>0</v>
      </c>
      <c r="K158" s="223"/>
      <c r="L158" s="41"/>
      <c r="M158" s="224" t="s">
        <v>1</v>
      </c>
      <c r="N158" s="225" t="s">
        <v>41</v>
      </c>
      <c r="O158" s="88"/>
      <c r="P158" s="226">
        <f>O158*H158</f>
        <v>0</v>
      </c>
      <c r="Q158" s="226">
        <v>4E-05</v>
      </c>
      <c r="R158" s="226">
        <f>Q158*H158</f>
        <v>0.00062</v>
      </c>
      <c r="S158" s="226">
        <v>0</v>
      </c>
      <c r="T158" s="227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28" t="s">
        <v>151</v>
      </c>
      <c r="AT158" s="228" t="s">
        <v>147</v>
      </c>
      <c r="AU158" s="228" t="s">
        <v>86</v>
      </c>
      <c r="AY158" s="14" t="s">
        <v>145</v>
      </c>
      <c r="BE158" s="229">
        <f>IF(N158="základní",J158,0)</f>
        <v>0</v>
      </c>
      <c r="BF158" s="229">
        <f>IF(N158="snížená",J158,0)</f>
        <v>0</v>
      </c>
      <c r="BG158" s="229">
        <f>IF(N158="zákl. přenesená",J158,0)</f>
        <v>0</v>
      </c>
      <c r="BH158" s="229">
        <f>IF(N158="sníž. přenesená",J158,0)</f>
        <v>0</v>
      </c>
      <c r="BI158" s="229">
        <f>IF(N158="nulová",J158,0)</f>
        <v>0</v>
      </c>
      <c r="BJ158" s="14" t="s">
        <v>84</v>
      </c>
      <c r="BK158" s="229">
        <f>ROUND(I158*H158,2)</f>
        <v>0</v>
      </c>
      <c r="BL158" s="14" t="s">
        <v>151</v>
      </c>
      <c r="BM158" s="228" t="s">
        <v>1225</v>
      </c>
    </row>
    <row r="159" spans="1:47" s="2" customFormat="1" ht="12">
      <c r="A159" s="35"/>
      <c r="B159" s="36"/>
      <c r="C159" s="37"/>
      <c r="D159" s="230" t="s">
        <v>153</v>
      </c>
      <c r="E159" s="37"/>
      <c r="F159" s="231" t="s">
        <v>1226</v>
      </c>
      <c r="G159" s="37"/>
      <c r="H159" s="37"/>
      <c r="I159" s="232"/>
      <c r="J159" s="37"/>
      <c r="K159" s="37"/>
      <c r="L159" s="41"/>
      <c r="M159" s="233"/>
      <c r="N159" s="234"/>
      <c r="O159" s="88"/>
      <c r="P159" s="88"/>
      <c r="Q159" s="88"/>
      <c r="R159" s="88"/>
      <c r="S159" s="88"/>
      <c r="T159" s="89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T159" s="14" t="s">
        <v>153</v>
      </c>
      <c r="AU159" s="14" t="s">
        <v>86</v>
      </c>
    </row>
    <row r="160" spans="1:65" s="2" customFormat="1" ht="24.15" customHeight="1">
      <c r="A160" s="35"/>
      <c r="B160" s="36"/>
      <c r="C160" s="216" t="s">
        <v>212</v>
      </c>
      <c r="D160" s="216" t="s">
        <v>147</v>
      </c>
      <c r="E160" s="217" t="s">
        <v>1227</v>
      </c>
      <c r="F160" s="218" t="s">
        <v>1228</v>
      </c>
      <c r="G160" s="219" t="s">
        <v>150</v>
      </c>
      <c r="H160" s="220">
        <v>1.67</v>
      </c>
      <c r="I160" s="221"/>
      <c r="J160" s="222">
        <f>ROUND(I160*H160,2)</f>
        <v>0</v>
      </c>
      <c r="K160" s="223"/>
      <c r="L160" s="41"/>
      <c r="M160" s="224" t="s">
        <v>1</v>
      </c>
      <c r="N160" s="225" t="s">
        <v>41</v>
      </c>
      <c r="O160" s="88"/>
      <c r="P160" s="226">
        <f>O160*H160</f>
        <v>0</v>
      </c>
      <c r="Q160" s="226">
        <v>0</v>
      </c>
      <c r="R160" s="226">
        <f>Q160*H160</f>
        <v>0</v>
      </c>
      <c r="S160" s="226">
        <v>1.8</v>
      </c>
      <c r="T160" s="227">
        <f>S160*H160</f>
        <v>3.006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28" t="s">
        <v>151</v>
      </c>
      <c r="AT160" s="228" t="s">
        <v>147</v>
      </c>
      <c r="AU160" s="228" t="s">
        <v>86</v>
      </c>
      <c r="AY160" s="14" t="s">
        <v>145</v>
      </c>
      <c r="BE160" s="229">
        <f>IF(N160="základní",J160,0)</f>
        <v>0</v>
      </c>
      <c r="BF160" s="229">
        <f>IF(N160="snížená",J160,0)</f>
        <v>0</v>
      </c>
      <c r="BG160" s="229">
        <f>IF(N160="zákl. přenesená",J160,0)</f>
        <v>0</v>
      </c>
      <c r="BH160" s="229">
        <f>IF(N160="sníž. přenesená",J160,0)</f>
        <v>0</v>
      </c>
      <c r="BI160" s="229">
        <f>IF(N160="nulová",J160,0)</f>
        <v>0</v>
      </c>
      <c r="BJ160" s="14" t="s">
        <v>84</v>
      </c>
      <c r="BK160" s="229">
        <f>ROUND(I160*H160,2)</f>
        <v>0</v>
      </c>
      <c r="BL160" s="14" t="s">
        <v>151</v>
      </c>
      <c r="BM160" s="228" t="s">
        <v>1229</v>
      </c>
    </row>
    <row r="161" spans="1:47" s="2" customFormat="1" ht="12">
      <c r="A161" s="35"/>
      <c r="B161" s="36"/>
      <c r="C161" s="37"/>
      <c r="D161" s="230" t="s">
        <v>153</v>
      </c>
      <c r="E161" s="37"/>
      <c r="F161" s="231" t="s">
        <v>1228</v>
      </c>
      <c r="G161" s="37"/>
      <c r="H161" s="37"/>
      <c r="I161" s="232"/>
      <c r="J161" s="37"/>
      <c r="K161" s="37"/>
      <c r="L161" s="41"/>
      <c r="M161" s="233"/>
      <c r="N161" s="234"/>
      <c r="O161" s="88"/>
      <c r="P161" s="88"/>
      <c r="Q161" s="88"/>
      <c r="R161" s="88"/>
      <c r="S161" s="88"/>
      <c r="T161" s="89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T161" s="14" t="s">
        <v>153</v>
      </c>
      <c r="AU161" s="14" t="s">
        <v>86</v>
      </c>
    </row>
    <row r="162" spans="1:65" s="2" customFormat="1" ht="24.15" customHeight="1">
      <c r="A162" s="35"/>
      <c r="B162" s="36"/>
      <c r="C162" s="216" t="s">
        <v>218</v>
      </c>
      <c r="D162" s="216" t="s">
        <v>147</v>
      </c>
      <c r="E162" s="217" t="s">
        <v>1230</v>
      </c>
      <c r="F162" s="218" t="s">
        <v>1231</v>
      </c>
      <c r="G162" s="219" t="s">
        <v>262</v>
      </c>
      <c r="H162" s="220">
        <v>4.8</v>
      </c>
      <c r="I162" s="221"/>
      <c r="J162" s="222">
        <f>ROUND(I162*H162,2)</f>
        <v>0</v>
      </c>
      <c r="K162" s="223"/>
      <c r="L162" s="41"/>
      <c r="M162" s="224" t="s">
        <v>1</v>
      </c>
      <c r="N162" s="225" t="s">
        <v>41</v>
      </c>
      <c r="O162" s="88"/>
      <c r="P162" s="226">
        <f>O162*H162</f>
        <v>0</v>
      </c>
      <c r="Q162" s="226">
        <v>0</v>
      </c>
      <c r="R162" s="226">
        <f>Q162*H162</f>
        <v>0</v>
      </c>
      <c r="S162" s="226">
        <v>0.071</v>
      </c>
      <c r="T162" s="227">
        <f>S162*H162</f>
        <v>0.34079999999999994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28" t="s">
        <v>151</v>
      </c>
      <c r="AT162" s="228" t="s">
        <v>147</v>
      </c>
      <c r="AU162" s="228" t="s">
        <v>86</v>
      </c>
      <c r="AY162" s="14" t="s">
        <v>145</v>
      </c>
      <c r="BE162" s="229">
        <f>IF(N162="základní",J162,0)</f>
        <v>0</v>
      </c>
      <c r="BF162" s="229">
        <f>IF(N162="snížená",J162,0)</f>
        <v>0</v>
      </c>
      <c r="BG162" s="229">
        <f>IF(N162="zákl. přenesená",J162,0)</f>
        <v>0</v>
      </c>
      <c r="BH162" s="229">
        <f>IF(N162="sníž. přenesená",J162,0)</f>
        <v>0</v>
      </c>
      <c r="BI162" s="229">
        <f>IF(N162="nulová",J162,0)</f>
        <v>0</v>
      </c>
      <c r="BJ162" s="14" t="s">
        <v>84</v>
      </c>
      <c r="BK162" s="229">
        <f>ROUND(I162*H162,2)</f>
        <v>0</v>
      </c>
      <c r="BL162" s="14" t="s">
        <v>151</v>
      </c>
      <c r="BM162" s="228" t="s">
        <v>1232</v>
      </c>
    </row>
    <row r="163" spans="1:47" s="2" customFormat="1" ht="12">
      <c r="A163" s="35"/>
      <c r="B163" s="36"/>
      <c r="C163" s="37"/>
      <c r="D163" s="230" t="s">
        <v>153</v>
      </c>
      <c r="E163" s="37"/>
      <c r="F163" s="231" t="s">
        <v>1231</v>
      </c>
      <c r="G163" s="37"/>
      <c r="H163" s="37"/>
      <c r="I163" s="232"/>
      <c r="J163" s="37"/>
      <c r="K163" s="37"/>
      <c r="L163" s="41"/>
      <c r="M163" s="233"/>
      <c r="N163" s="234"/>
      <c r="O163" s="88"/>
      <c r="P163" s="88"/>
      <c r="Q163" s="88"/>
      <c r="R163" s="88"/>
      <c r="S163" s="88"/>
      <c r="T163" s="89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T163" s="14" t="s">
        <v>153</v>
      </c>
      <c r="AU163" s="14" t="s">
        <v>86</v>
      </c>
    </row>
    <row r="164" spans="1:65" s="2" customFormat="1" ht="24.15" customHeight="1">
      <c r="A164" s="35"/>
      <c r="B164" s="36"/>
      <c r="C164" s="216" t="s">
        <v>223</v>
      </c>
      <c r="D164" s="216" t="s">
        <v>147</v>
      </c>
      <c r="E164" s="217" t="s">
        <v>1233</v>
      </c>
      <c r="F164" s="218" t="s">
        <v>1234</v>
      </c>
      <c r="G164" s="219" t="s">
        <v>262</v>
      </c>
      <c r="H164" s="220">
        <v>2.4</v>
      </c>
      <c r="I164" s="221"/>
      <c r="J164" s="222">
        <f>ROUND(I164*H164,2)</f>
        <v>0</v>
      </c>
      <c r="K164" s="223"/>
      <c r="L164" s="41"/>
      <c r="M164" s="224" t="s">
        <v>1</v>
      </c>
      <c r="N164" s="225" t="s">
        <v>41</v>
      </c>
      <c r="O164" s="88"/>
      <c r="P164" s="226">
        <f>O164*H164</f>
        <v>0</v>
      </c>
      <c r="Q164" s="226">
        <v>0</v>
      </c>
      <c r="R164" s="226">
        <f>Q164*H164</f>
        <v>0</v>
      </c>
      <c r="S164" s="226">
        <v>0.04</v>
      </c>
      <c r="T164" s="227">
        <f>S164*H164</f>
        <v>0.096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28" t="s">
        <v>151</v>
      </c>
      <c r="AT164" s="228" t="s">
        <v>147</v>
      </c>
      <c r="AU164" s="228" t="s">
        <v>86</v>
      </c>
      <c r="AY164" s="14" t="s">
        <v>145</v>
      </c>
      <c r="BE164" s="229">
        <f>IF(N164="základní",J164,0)</f>
        <v>0</v>
      </c>
      <c r="BF164" s="229">
        <f>IF(N164="snížená",J164,0)</f>
        <v>0</v>
      </c>
      <c r="BG164" s="229">
        <f>IF(N164="zákl. přenesená",J164,0)</f>
        <v>0</v>
      </c>
      <c r="BH164" s="229">
        <f>IF(N164="sníž. přenesená",J164,0)</f>
        <v>0</v>
      </c>
      <c r="BI164" s="229">
        <f>IF(N164="nulová",J164,0)</f>
        <v>0</v>
      </c>
      <c r="BJ164" s="14" t="s">
        <v>84</v>
      </c>
      <c r="BK164" s="229">
        <f>ROUND(I164*H164,2)</f>
        <v>0</v>
      </c>
      <c r="BL164" s="14" t="s">
        <v>151</v>
      </c>
      <c r="BM164" s="228" t="s">
        <v>1235</v>
      </c>
    </row>
    <row r="165" spans="1:47" s="2" customFormat="1" ht="12">
      <c r="A165" s="35"/>
      <c r="B165" s="36"/>
      <c r="C165" s="37"/>
      <c r="D165" s="230" t="s">
        <v>153</v>
      </c>
      <c r="E165" s="37"/>
      <c r="F165" s="231" t="s">
        <v>1234</v>
      </c>
      <c r="G165" s="37"/>
      <c r="H165" s="37"/>
      <c r="I165" s="232"/>
      <c r="J165" s="37"/>
      <c r="K165" s="37"/>
      <c r="L165" s="41"/>
      <c r="M165" s="233"/>
      <c r="N165" s="234"/>
      <c r="O165" s="88"/>
      <c r="P165" s="88"/>
      <c r="Q165" s="88"/>
      <c r="R165" s="88"/>
      <c r="S165" s="88"/>
      <c r="T165" s="89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T165" s="14" t="s">
        <v>153</v>
      </c>
      <c r="AU165" s="14" t="s">
        <v>86</v>
      </c>
    </row>
    <row r="166" spans="1:65" s="2" customFormat="1" ht="37.8" customHeight="1">
      <c r="A166" s="35"/>
      <c r="B166" s="36"/>
      <c r="C166" s="216" t="s">
        <v>228</v>
      </c>
      <c r="D166" s="216" t="s">
        <v>147</v>
      </c>
      <c r="E166" s="217" t="s">
        <v>1236</v>
      </c>
      <c r="F166" s="218" t="s">
        <v>1237</v>
      </c>
      <c r="G166" s="219" t="s">
        <v>262</v>
      </c>
      <c r="H166" s="220">
        <v>2</v>
      </c>
      <c r="I166" s="221"/>
      <c r="J166" s="222">
        <f>ROUND(I166*H166,2)</f>
        <v>0</v>
      </c>
      <c r="K166" s="223"/>
      <c r="L166" s="41"/>
      <c r="M166" s="224" t="s">
        <v>1</v>
      </c>
      <c r="N166" s="225" t="s">
        <v>41</v>
      </c>
      <c r="O166" s="88"/>
      <c r="P166" s="226">
        <f>O166*H166</f>
        <v>0</v>
      </c>
      <c r="Q166" s="226">
        <v>0</v>
      </c>
      <c r="R166" s="226">
        <f>Q166*H166</f>
        <v>0</v>
      </c>
      <c r="S166" s="226">
        <v>0</v>
      </c>
      <c r="T166" s="227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28" t="s">
        <v>151</v>
      </c>
      <c r="AT166" s="228" t="s">
        <v>147</v>
      </c>
      <c r="AU166" s="228" t="s">
        <v>86</v>
      </c>
      <c r="AY166" s="14" t="s">
        <v>145</v>
      </c>
      <c r="BE166" s="229">
        <f>IF(N166="základní",J166,0)</f>
        <v>0</v>
      </c>
      <c r="BF166" s="229">
        <f>IF(N166="snížená",J166,0)</f>
        <v>0</v>
      </c>
      <c r="BG166" s="229">
        <f>IF(N166="zákl. přenesená",J166,0)</f>
        <v>0</v>
      </c>
      <c r="BH166" s="229">
        <f>IF(N166="sníž. přenesená",J166,0)</f>
        <v>0</v>
      </c>
      <c r="BI166" s="229">
        <f>IF(N166="nulová",J166,0)</f>
        <v>0</v>
      </c>
      <c r="BJ166" s="14" t="s">
        <v>84</v>
      </c>
      <c r="BK166" s="229">
        <f>ROUND(I166*H166,2)</f>
        <v>0</v>
      </c>
      <c r="BL166" s="14" t="s">
        <v>151</v>
      </c>
      <c r="BM166" s="228" t="s">
        <v>1238</v>
      </c>
    </row>
    <row r="167" spans="1:47" s="2" customFormat="1" ht="12">
      <c r="A167" s="35"/>
      <c r="B167" s="36"/>
      <c r="C167" s="37"/>
      <c r="D167" s="230" t="s">
        <v>153</v>
      </c>
      <c r="E167" s="37"/>
      <c r="F167" s="231" t="s">
        <v>1237</v>
      </c>
      <c r="G167" s="37"/>
      <c r="H167" s="37"/>
      <c r="I167" s="232"/>
      <c r="J167" s="37"/>
      <c r="K167" s="37"/>
      <c r="L167" s="41"/>
      <c r="M167" s="233"/>
      <c r="N167" s="234"/>
      <c r="O167" s="88"/>
      <c r="P167" s="88"/>
      <c r="Q167" s="88"/>
      <c r="R167" s="88"/>
      <c r="S167" s="88"/>
      <c r="T167" s="89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T167" s="14" t="s">
        <v>153</v>
      </c>
      <c r="AU167" s="14" t="s">
        <v>86</v>
      </c>
    </row>
    <row r="168" spans="1:65" s="2" customFormat="1" ht="44.25" customHeight="1">
      <c r="A168" s="35"/>
      <c r="B168" s="36"/>
      <c r="C168" s="216" t="s">
        <v>232</v>
      </c>
      <c r="D168" s="216" t="s">
        <v>147</v>
      </c>
      <c r="E168" s="217" t="s">
        <v>1239</v>
      </c>
      <c r="F168" s="218" t="s">
        <v>1240</v>
      </c>
      <c r="G168" s="219" t="s">
        <v>262</v>
      </c>
      <c r="H168" s="220">
        <v>40</v>
      </c>
      <c r="I168" s="221"/>
      <c r="J168" s="222">
        <f>ROUND(I168*H168,2)</f>
        <v>0</v>
      </c>
      <c r="K168" s="223"/>
      <c r="L168" s="41"/>
      <c r="M168" s="224" t="s">
        <v>1</v>
      </c>
      <c r="N168" s="225" t="s">
        <v>41</v>
      </c>
      <c r="O168" s="88"/>
      <c r="P168" s="226">
        <f>O168*H168</f>
        <v>0</v>
      </c>
      <c r="Q168" s="226">
        <v>0</v>
      </c>
      <c r="R168" s="226">
        <f>Q168*H168</f>
        <v>0</v>
      </c>
      <c r="S168" s="226">
        <v>0</v>
      </c>
      <c r="T168" s="227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28" t="s">
        <v>151</v>
      </c>
      <c r="AT168" s="228" t="s">
        <v>147</v>
      </c>
      <c r="AU168" s="228" t="s">
        <v>86</v>
      </c>
      <c r="AY168" s="14" t="s">
        <v>145</v>
      </c>
      <c r="BE168" s="229">
        <f>IF(N168="základní",J168,0)</f>
        <v>0</v>
      </c>
      <c r="BF168" s="229">
        <f>IF(N168="snížená",J168,0)</f>
        <v>0</v>
      </c>
      <c r="BG168" s="229">
        <f>IF(N168="zákl. přenesená",J168,0)</f>
        <v>0</v>
      </c>
      <c r="BH168" s="229">
        <f>IF(N168="sníž. přenesená",J168,0)</f>
        <v>0</v>
      </c>
      <c r="BI168" s="229">
        <f>IF(N168="nulová",J168,0)</f>
        <v>0</v>
      </c>
      <c r="BJ168" s="14" t="s">
        <v>84</v>
      </c>
      <c r="BK168" s="229">
        <f>ROUND(I168*H168,2)</f>
        <v>0</v>
      </c>
      <c r="BL168" s="14" t="s">
        <v>151</v>
      </c>
      <c r="BM168" s="228" t="s">
        <v>1241</v>
      </c>
    </row>
    <row r="169" spans="1:47" s="2" customFormat="1" ht="12">
      <c r="A169" s="35"/>
      <c r="B169" s="36"/>
      <c r="C169" s="37"/>
      <c r="D169" s="230" t="s">
        <v>153</v>
      </c>
      <c r="E169" s="37"/>
      <c r="F169" s="231" t="s">
        <v>1240</v>
      </c>
      <c r="G169" s="37"/>
      <c r="H169" s="37"/>
      <c r="I169" s="232"/>
      <c r="J169" s="37"/>
      <c r="K169" s="37"/>
      <c r="L169" s="41"/>
      <c r="M169" s="233"/>
      <c r="N169" s="234"/>
      <c r="O169" s="88"/>
      <c r="P169" s="88"/>
      <c r="Q169" s="88"/>
      <c r="R169" s="88"/>
      <c r="S169" s="88"/>
      <c r="T169" s="89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T169" s="14" t="s">
        <v>153</v>
      </c>
      <c r="AU169" s="14" t="s">
        <v>86</v>
      </c>
    </row>
    <row r="170" spans="1:65" s="2" customFormat="1" ht="37.8" customHeight="1">
      <c r="A170" s="35"/>
      <c r="B170" s="36"/>
      <c r="C170" s="216" t="s">
        <v>236</v>
      </c>
      <c r="D170" s="216" t="s">
        <v>147</v>
      </c>
      <c r="E170" s="217" t="s">
        <v>1242</v>
      </c>
      <c r="F170" s="218" t="s">
        <v>1243</v>
      </c>
      <c r="G170" s="219" t="s">
        <v>262</v>
      </c>
      <c r="H170" s="220">
        <v>2</v>
      </c>
      <c r="I170" s="221"/>
      <c r="J170" s="222">
        <f>ROUND(I170*H170,2)</f>
        <v>0</v>
      </c>
      <c r="K170" s="223"/>
      <c r="L170" s="41"/>
      <c r="M170" s="224" t="s">
        <v>1</v>
      </c>
      <c r="N170" s="225" t="s">
        <v>41</v>
      </c>
      <c r="O170" s="88"/>
      <c r="P170" s="226">
        <f>O170*H170</f>
        <v>0</v>
      </c>
      <c r="Q170" s="226">
        <v>0</v>
      </c>
      <c r="R170" s="226">
        <f>Q170*H170</f>
        <v>0</v>
      </c>
      <c r="S170" s="226">
        <v>0</v>
      </c>
      <c r="T170" s="227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28" t="s">
        <v>151</v>
      </c>
      <c r="AT170" s="228" t="s">
        <v>147</v>
      </c>
      <c r="AU170" s="228" t="s">
        <v>86</v>
      </c>
      <c r="AY170" s="14" t="s">
        <v>145</v>
      </c>
      <c r="BE170" s="229">
        <f>IF(N170="základní",J170,0)</f>
        <v>0</v>
      </c>
      <c r="BF170" s="229">
        <f>IF(N170="snížená",J170,0)</f>
        <v>0</v>
      </c>
      <c r="BG170" s="229">
        <f>IF(N170="zákl. přenesená",J170,0)</f>
        <v>0</v>
      </c>
      <c r="BH170" s="229">
        <f>IF(N170="sníž. přenesená",J170,0)</f>
        <v>0</v>
      </c>
      <c r="BI170" s="229">
        <f>IF(N170="nulová",J170,0)</f>
        <v>0</v>
      </c>
      <c r="BJ170" s="14" t="s">
        <v>84</v>
      </c>
      <c r="BK170" s="229">
        <f>ROUND(I170*H170,2)</f>
        <v>0</v>
      </c>
      <c r="BL170" s="14" t="s">
        <v>151</v>
      </c>
      <c r="BM170" s="228" t="s">
        <v>1244</v>
      </c>
    </row>
    <row r="171" spans="1:47" s="2" customFormat="1" ht="12">
      <c r="A171" s="35"/>
      <c r="B171" s="36"/>
      <c r="C171" s="37"/>
      <c r="D171" s="230" t="s">
        <v>153</v>
      </c>
      <c r="E171" s="37"/>
      <c r="F171" s="231" t="s">
        <v>1243</v>
      </c>
      <c r="G171" s="37"/>
      <c r="H171" s="37"/>
      <c r="I171" s="232"/>
      <c r="J171" s="37"/>
      <c r="K171" s="37"/>
      <c r="L171" s="41"/>
      <c r="M171" s="233"/>
      <c r="N171" s="234"/>
      <c r="O171" s="88"/>
      <c r="P171" s="88"/>
      <c r="Q171" s="88"/>
      <c r="R171" s="88"/>
      <c r="S171" s="88"/>
      <c r="T171" s="89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T171" s="14" t="s">
        <v>153</v>
      </c>
      <c r="AU171" s="14" t="s">
        <v>86</v>
      </c>
    </row>
    <row r="172" spans="1:65" s="2" customFormat="1" ht="24.15" customHeight="1">
      <c r="A172" s="35"/>
      <c r="B172" s="36"/>
      <c r="C172" s="216" t="s">
        <v>241</v>
      </c>
      <c r="D172" s="216" t="s">
        <v>147</v>
      </c>
      <c r="E172" s="217" t="s">
        <v>1245</v>
      </c>
      <c r="F172" s="218" t="s">
        <v>1246</v>
      </c>
      <c r="G172" s="219" t="s">
        <v>262</v>
      </c>
      <c r="H172" s="220">
        <v>2.71</v>
      </c>
      <c r="I172" s="221"/>
      <c r="J172" s="222">
        <f>ROUND(I172*H172,2)</f>
        <v>0</v>
      </c>
      <c r="K172" s="223"/>
      <c r="L172" s="41"/>
      <c r="M172" s="224" t="s">
        <v>1</v>
      </c>
      <c r="N172" s="225" t="s">
        <v>41</v>
      </c>
      <c r="O172" s="88"/>
      <c r="P172" s="226">
        <f>O172*H172</f>
        <v>0</v>
      </c>
      <c r="Q172" s="226">
        <v>0</v>
      </c>
      <c r="R172" s="226">
        <f>Q172*H172</f>
        <v>0</v>
      </c>
      <c r="S172" s="226">
        <v>0</v>
      </c>
      <c r="T172" s="227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28" t="s">
        <v>151</v>
      </c>
      <c r="AT172" s="228" t="s">
        <v>147</v>
      </c>
      <c r="AU172" s="228" t="s">
        <v>86</v>
      </c>
      <c r="AY172" s="14" t="s">
        <v>145</v>
      </c>
      <c r="BE172" s="229">
        <f>IF(N172="základní",J172,0)</f>
        <v>0</v>
      </c>
      <c r="BF172" s="229">
        <f>IF(N172="snížená",J172,0)</f>
        <v>0</v>
      </c>
      <c r="BG172" s="229">
        <f>IF(N172="zákl. přenesená",J172,0)</f>
        <v>0</v>
      </c>
      <c r="BH172" s="229">
        <f>IF(N172="sníž. přenesená",J172,0)</f>
        <v>0</v>
      </c>
      <c r="BI172" s="229">
        <f>IF(N172="nulová",J172,0)</f>
        <v>0</v>
      </c>
      <c r="BJ172" s="14" t="s">
        <v>84</v>
      </c>
      <c r="BK172" s="229">
        <f>ROUND(I172*H172,2)</f>
        <v>0</v>
      </c>
      <c r="BL172" s="14" t="s">
        <v>151</v>
      </c>
      <c r="BM172" s="228" t="s">
        <v>1247</v>
      </c>
    </row>
    <row r="173" spans="1:47" s="2" customFormat="1" ht="12">
      <c r="A173" s="35"/>
      <c r="B173" s="36"/>
      <c r="C173" s="37"/>
      <c r="D173" s="230" t="s">
        <v>153</v>
      </c>
      <c r="E173" s="37"/>
      <c r="F173" s="231" t="s">
        <v>1246</v>
      </c>
      <c r="G173" s="37"/>
      <c r="H173" s="37"/>
      <c r="I173" s="232"/>
      <c r="J173" s="37"/>
      <c r="K173" s="37"/>
      <c r="L173" s="41"/>
      <c r="M173" s="233"/>
      <c r="N173" s="234"/>
      <c r="O173" s="88"/>
      <c r="P173" s="88"/>
      <c r="Q173" s="88"/>
      <c r="R173" s="88"/>
      <c r="S173" s="88"/>
      <c r="T173" s="89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T173" s="14" t="s">
        <v>153</v>
      </c>
      <c r="AU173" s="14" t="s">
        <v>86</v>
      </c>
    </row>
    <row r="174" spans="1:63" s="12" customFormat="1" ht="22.8" customHeight="1">
      <c r="A174" s="12"/>
      <c r="B174" s="200"/>
      <c r="C174" s="201"/>
      <c r="D174" s="202" t="s">
        <v>75</v>
      </c>
      <c r="E174" s="214" t="s">
        <v>285</v>
      </c>
      <c r="F174" s="214" t="s">
        <v>286</v>
      </c>
      <c r="G174" s="201"/>
      <c r="H174" s="201"/>
      <c r="I174" s="204"/>
      <c r="J174" s="215">
        <f>BK174</f>
        <v>0</v>
      </c>
      <c r="K174" s="201"/>
      <c r="L174" s="206"/>
      <c r="M174" s="207"/>
      <c r="N174" s="208"/>
      <c r="O174" s="208"/>
      <c r="P174" s="209">
        <f>SUM(P175:P184)</f>
        <v>0</v>
      </c>
      <c r="Q174" s="208"/>
      <c r="R174" s="209">
        <f>SUM(R175:R184)</f>
        <v>0</v>
      </c>
      <c r="S174" s="208"/>
      <c r="T174" s="210">
        <f>SUM(T175:T184)</f>
        <v>0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211" t="s">
        <v>84</v>
      </c>
      <c r="AT174" s="212" t="s">
        <v>75</v>
      </c>
      <c r="AU174" s="212" t="s">
        <v>84</v>
      </c>
      <c r="AY174" s="211" t="s">
        <v>145</v>
      </c>
      <c r="BK174" s="213">
        <f>SUM(BK175:BK184)</f>
        <v>0</v>
      </c>
    </row>
    <row r="175" spans="1:65" s="2" customFormat="1" ht="24.15" customHeight="1">
      <c r="A175" s="35"/>
      <c r="B175" s="36"/>
      <c r="C175" s="216" t="s">
        <v>245</v>
      </c>
      <c r="D175" s="216" t="s">
        <v>147</v>
      </c>
      <c r="E175" s="217" t="s">
        <v>1248</v>
      </c>
      <c r="F175" s="218" t="s">
        <v>1249</v>
      </c>
      <c r="G175" s="219" t="s">
        <v>168</v>
      </c>
      <c r="H175" s="220">
        <v>3.807</v>
      </c>
      <c r="I175" s="221"/>
      <c r="J175" s="222">
        <f>ROUND(I175*H175,2)</f>
        <v>0</v>
      </c>
      <c r="K175" s="223"/>
      <c r="L175" s="41"/>
      <c r="M175" s="224" t="s">
        <v>1</v>
      </c>
      <c r="N175" s="225" t="s">
        <v>41</v>
      </c>
      <c r="O175" s="88"/>
      <c r="P175" s="226">
        <f>O175*H175</f>
        <v>0</v>
      </c>
      <c r="Q175" s="226">
        <v>0</v>
      </c>
      <c r="R175" s="226">
        <f>Q175*H175</f>
        <v>0</v>
      </c>
      <c r="S175" s="226">
        <v>0</v>
      </c>
      <c r="T175" s="227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28" t="s">
        <v>151</v>
      </c>
      <c r="AT175" s="228" t="s">
        <v>147</v>
      </c>
      <c r="AU175" s="228" t="s">
        <v>86</v>
      </c>
      <c r="AY175" s="14" t="s">
        <v>145</v>
      </c>
      <c r="BE175" s="229">
        <f>IF(N175="základní",J175,0)</f>
        <v>0</v>
      </c>
      <c r="BF175" s="229">
        <f>IF(N175="snížená",J175,0)</f>
        <v>0</v>
      </c>
      <c r="BG175" s="229">
        <f>IF(N175="zákl. přenesená",J175,0)</f>
        <v>0</v>
      </c>
      <c r="BH175" s="229">
        <f>IF(N175="sníž. přenesená",J175,0)</f>
        <v>0</v>
      </c>
      <c r="BI175" s="229">
        <f>IF(N175="nulová",J175,0)</f>
        <v>0</v>
      </c>
      <c r="BJ175" s="14" t="s">
        <v>84</v>
      </c>
      <c r="BK175" s="229">
        <f>ROUND(I175*H175,2)</f>
        <v>0</v>
      </c>
      <c r="BL175" s="14" t="s">
        <v>151</v>
      </c>
      <c r="BM175" s="228" t="s">
        <v>1250</v>
      </c>
    </row>
    <row r="176" spans="1:47" s="2" customFormat="1" ht="12">
      <c r="A176" s="35"/>
      <c r="B176" s="36"/>
      <c r="C176" s="37"/>
      <c r="D176" s="230" t="s">
        <v>153</v>
      </c>
      <c r="E176" s="37"/>
      <c r="F176" s="231" t="s">
        <v>1251</v>
      </c>
      <c r="G176" s="37"/>
      <c r="H176" s="37"/>
      <c r="I176" s="232"/>
      <c r="J176" s="37"/>
      <c r="K176" s="37"/>
      <c r="L176" s="41"/>
      <c r="M176" s="233"/>
      <c r="N176" s="234"/>
      <c r="O176" s="88"/>
      <c r="P176" s="88"/>
      <c r="Q176" s="88"/>
      <c r="R176" s="88"/>
      <c r="S176" s="88"/>
      <c r="T176" s="89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T176" s="14" t="s">
        <v>153</v>
      </c>
      <c r="AU176" s="14" t="s">
        <v>86</v>
      </c>
    </row>
    <row r="177" spans="1:65" s="2" customFormat="1" ht="24.15" customHeight="1">
      <c r="A177" s="35"/>
      <c r="B177" s="36"/>
      <c r="C177" s="216" t="s">
        <v>7</v>
      </c>
      <c r="D177" s="216" t="s">
        <v>147</v>
      </c>
      <c r="E177" s="217" t="s">
        <v>298</v>
      </c>
      <c r="F177" s="218" t="s">
        <v>299</v>
      </c>
      <c r="G177" s="219" t="s">
        <v>168</v>
      </c>
      <c r="H177" s="220">
        <v>3.807</v>
      </c>
      <c r="I177" s="221"/>
      <c r="J177" s="222">
        <f>ROUND(I177*H177,2)</f>
        <v>0</v>
      </c>
      <c r="K177" s="223"/>
      <c r="L177" s="41"/>
      <c r="M177" s="224" t="s">
        <v>1</v>
      </c>
      <c r="N177" s="225" t="s">
        <v>41</v>
      </c>
      <c r="O177" s="88"/>
      <c r="P177" s="226">
        <f>O177*H177</f>
        <v>0</v>
      </c>
      <c r="Q177" s="226">
        <v>0</v>
      </c>
      <c r="R177" s="226">
        <f>Q177*H177</f>
        <v>0</v>
      </c>
      <c r="S177" s="226">
        <v>0</v>
      </c>
      <c r="T177" s="227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28" t="s">
        <v>151</v>
      </c>
      <c r="AT177" s="228" t="s">
        <v>147</v>
      </c>
      <c r="AU177" s="228" t="s">
        <v>86</v>
      </c>
      <c r="AY177" s="14" t="s">
        <v>145</v>
      </c>
      <c r="BE177" s="229">
        <f>IF(N177="základní",J177,0)</f>
        <v>0</v>
      </c>
      <c r="BF177" s="229">
        <f>IF(N177="snížená",J177,0)</f>
        <v>0</v>
      </c>
      <c r="BG177" s="229">
        <f>IF(N177="zákl. přenesená",J177,0)</f>
        <v>0</v>
      </c>
      <c r="BH177" s="229">
        <f>IF(N177="sníž. přenesená",J177,0)</f>
        <v>0</v>
      </c>
      <c r="BI177" s="229">
        <f>IF(N177="nulová",J177,0)</f>
        <v>0</v>
      </c>
      <c r="BJ177" s="14" t="s">
        <v>84</v>
      </c>
      <c r="BK177" s="229">
        <f>ROUND(I177*H177,2)</f>
        <v>0</v>
      </c>
      <c r="BL177" s="14" t="s">
        <v>151</v>
      </c>
      <c r="BM177" s="228" t="s">
        <v>1252</v>
      </c>
    </row>
    <row r="178" spans="1:47" s="2" customFormat="1" ht="12">
      <c r="A178" s="35"/>
      <c r="B178" s="36"/>
      <c r="C178" s="37"/>
      <c r="D178" s="230" t="s">
        <v>153</v>
      </c>
      <c r="E178" s="37"/>
      <c r="F178" s="231" t="s">
        <v>1253</v>
      </c>
      <c r="G178" s="37"/>
      <c r="H178" s="37"/>
      <c r="I178" s="232"/>
      <c r="J178" s="37"/>
      <c r="K178" s="37"/>
      <c r="L178" s="41"/>
      <c r="M178" s="233"/>
      <c r="N178" s="234"/>
      <c r="O178" s="88"/>
      <c r="P178" s="88"/>
      <c r="Q178" s="88"/>
      <c r="R178" s="88"/>
      <c r="S178" s="88"/>
      <c r="T178" s="89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T178" s="14" t="s">
        <v>153</v>
      </c>
      <c r="AU178" s="14" t="s">
        <v>86</v>
      </c>
    </row>
    <row r="179" spans="1:65" s="2" customFormat="1" ht="24.15" customHeight="1">
      <c r="A179" s="35"/>
      <c r="B179" s="36"/>
      <c r="C179" s="216" t="s">
        <v>254</v>
      </c>
      <c r="D179" s="216" t="s">
        <v>147</v>
      </c>
      <c r="E179" s="217" t="s">
        <v>303</v>
      </c>
      <c r="F179" s="218" t="s">
        <v>304</v>
      </c>
      <c r="G179" s="219" t="s">
        <v>168</v>
      </c>
      <c r="H179" s="220">
        <v>53.298</v>
      </c>
      <c r="I179" s="221"/>
      <c r="J179" s="222">
        <f>ROUND(I179*H179,2)</f>
        <v>0</v>
      </c>
      <c r="K179" s="223"/>
      <c r="L179" s="41"/>
      <c r="M179" s="224" t="s">
        <v>1</v>
      </c>
      <c r="N179" s="225" t="s">
        <v>41</v>
      </c>
      <c r="O179" s="88"/>
      <c r="P179" s="226">
        <f>O179*H179</f>
        <v>0</v>
      </c>
      <c r="Q179" s="226">
        <v>0</v>
      </c>
      <c r="R179" s="226">
        <f>Q179*H179</f>
        <v>0</v>
      </c>
      <c r="S179" s="226">
        <v>0</v>
      </c>
      <c r="T179" s="227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28" t="s">
        <v>151</v>
      </c>
      <c r="AT179" s="228" t="s">
        <v>147</v>
      </c>
      <c r="AU179" s="228" t="s">
        <v>86</v>
      </c>
      <c r="AY179" s="14" t="s">
        <v>145</v>
      </c>
      <c r="BE179" s="229">
        <f>IF(N179="základní",J179,0)</f>
        <v>0</v>
      </c>
      <c r="BF179" s="229">
        <f>IF(N179="snížená",J179,0)</f>
        <v>0</v>
      </c>
      <c r="BG179" s="229">
        <f>IF(N179="zákl. přenesená",J179,0)</f>
        <v>0</v>
      </c>
      <c r="BH179" s="229">
        <f>IF(N179="sníž. přenesená",J179,0)</f>
        <v>0</v>
      </c>
      <c r="BI179" s="229">
        <f>IF(N179="nulová",J179,0)</f>
        <v>0</v>
      </c>
      <c r="BJ179" s="14" t="s">
        <v>84</v>
      </c>
      <c r="BK179" s="229">
        <f>ROUND(I179*H179,2)</f>
        <v>0</v>
      </c>
      <c r="BL179" s="14" t="s">
        <v>151</v>
      </c>
      <c r="BM179" s="228" t="s">
        <v>1254</v>
      </c>
    </row>
    <row r="180" spans="1:47" s="2" customFormat="1" ht="12">
      <c r="A180" s="35"/>
      <c r="B180" s="36"/>
      <c r="C180" s="37"/>
      <c r="D180" s="230" t="s">
        <v>153</v>
      </c>
      <c r="E180" s="37"/>
      <c r="F180" s="231" t="s">
        <v>1255</v>
      </c>
      <c r="G180" s="37"/>
      <c r="H180" s="37"/>
      <c r="I180" s="232"/>
      <c r="J180" s="37"/>
      <c r="K180" s="37"/>
      <c r="L180" s="41"/>
      <c r="M180" s="233"/>
      <c r="N180" s="234"/>
      <c r="O180" s="88"/>
      <c r="P180" s="88"/>
      <c r="Q180" s="88"/>
      <c r="R180" s="88"/>
      <c r="S180" s="88"/>
      <c r="T180" s="89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T180" s="14" t="s">
        <v>153</v>
      </c>
      <c r="AU180" s="14" t="s">
        <v>86</v>
      </c>
    </row>
    <row r="181" spans="1:65" s="2" customFormat="1" ht="33" customHeight="1">
      <c r="A181" s="35"/>
      <c r="B181" s="36"/>
      <c r="C181" s="216" t="s">
        <v>259</v>
      </c>
      <c r="D181" s="216" t="s">
        <v>147</v>
      </c>
      <c r="E181" s="217" t="s">
        <v>1256</v>
      </c>
      <c r="F181" s="218" t="s">
        <v>1257</v>
      </c>
      <c r="G181" s="219" t="s">
        <v>168</v>
      </c>
      <c r="H181" s="220">
        <v>2.475</v>
      </c>
      <c r="I181" s="221"/>
      <c r="J181" s="222">
        <f>ROUND(I181*H181,2)</f>
        <v>0</v>
      </c>
      <c r="K181" s="223"/>
      <c r="L181" s="41"/>
      <c r="M181" s="224" t="s">
        <v>1</v>
      </c>
      <c r="N181" s="225" t="s">
        <v>41</v>
      </c>
      <c r="O181" s="88"/>
      <c r="P181" s="226">
        <f>O181*H181</f>
        <v>0</v>
      </c>
      <c r="Q181" s="226">
        <v>0</v>
      </c>
      <c r="R181" s="226">
        <f>Q181*H181</f>
        <v>0</v>
      </c>
      <c r="S181" s="226">
        <v>0</v>
      </c>
      <c r="T181" s="227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28" t="s">
        <v>151</v>
      </c>
      <c r="AT181" s="228" t="s">
        <v>147</v>
      </c>
      <c r="AU181" s="228" t="s">
        <v>86</v>
      </c>
      <c r="AY181" s="14" t="s">
        <v>145</v>
      </c>
      <c r="BE181" s="229">
        <f>IF(N181="základní",J181,0)</f>
        <v>0</v>
      </c>
      <c r="BF181" s="229">
        <f>IF(N181="snížená",J181,0)</f>
        <v>0</v>
      </c>
      <c r="BG181" s="229">
        <f>IF(N181="zákl. přenesená",J181,0)</f>
        <v>0</v>
      </c>
      <c r="BH181" s="229">
        <f>IF(N181="sníž. přenesená",J181,0)</f>
        <v>0</v>
      </c>
      <c r="BI181" s="229">
        <f>IF(N181="nulová",J181,0)</f>
        <v>0</v>
      </c>
      <c r="BJ181" s="14" t="s">
        <v>84</v>
      </c>
      <c r="BK181" s="229">
        <f>ROUND(I181*H181,2)</f>
        <v>0</v>
      </c>
      <c r="BL181" s="14" t="s">
        <v>151</v>
      </c>
      <c r="BM181" s="228" t="s">
        <v>1258</v>
      </c>
    </row>
    <row r="182" spans="1:47" s="2" customFormat="1" ht="12">
      <c r="A182" s="35"/>
      <c r="B182" s="36"/>
      <c r="C182" s="37"/>
      <c r="D182" s="230" t="s">
        <v>153</v>
      </c>
      <c r="E182" s="37"/>
      <c r="F182" s="231" t="s">
        <v>1257</v>
      </c>
      <c r="G182" s="37"/>
      <c r="H182" s="37"/>
      <c r="I182" s="232"/>
      <c r="J182" s="37"/>
      <c r="K182" s="37"/>
      <c r="L182" s="41"/>
      <c r="M182" s="233"/>
      <c r="N182" s="234"/>
      <c r="O182" s="88"/>
      <c r="P182" s="88"/>
      <c r="Q182" s="88"/>
      <c r="R182" s="88"/>
      <c r="S182" s="88"/>
      <c r="T182" s="89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T182" s="14" t="s">
        <v>153</v>
      </c>
      <c r="AU182" s="14" t="s">
        <v>86</v>
      </c>
    </row>
    <row r="183" spans="1:65" s="2" customFormat="1" ht="44.25" customHeight="1">
      <c r="A183" s="35"/>
      <c r="B183" s="36"/>
      <c r="C183" s="216" t="s">
        <v>265</v>
      </c>
      <c r="D183" s="216" t="s">
        <v>147</v>
      </c>
      <c r="E183" s="217" t="s">
        <v>308</v>
      </c>
      <c r="F183" s="218" t="s">
        <v>309</v>
      </c>
      <c r="G183" s="219" t="s">
        <v>168</v>
      </c>
      <c r="H183" s="220">
        <v>1.332</v>
      </c>
      <c r="I183" s="221"/>
      <c r="J183" s="222">
        <f>ROUND(I183*H183,2)</f>
        <v>0</v>
      </c>
      <c r="K183" s="223"/>
      <c r="L183" s="41"/>
      <c r="M183" s="224" t="s">
        <v>1</v>
      </c>
      <c r="N183" s="225" t="s">
        <v>41</v>
      </c>
      <c r="O183" s="88"/>
      <c r="P183" s="226">
        <f>O183*H183</f>
        <v>0</v>
      </c>
      <c r="Q183" s="226">
        <v>0</v>
      </c>
      <c r="R183" s="226">
        <f>Q183*H183</f>
        <v>0</v>
      </c>
      <c r="S183" s="226">
        <v>0</v>
      </c>
      <c r="T183" s="227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28" t="s">
        <v>151</v>
      </c>
      <c r="AT183" s="228" t="s">
        <v>147</v>
      </c>
      <c r="AU183" s="228" t="s">
        <v>86</v>
      </c>
      <c r="AY183" s="14" t="s">
        <v>145</v>
      </c>
      <c r="BE183" s="229">
        <f>IF(N183="základní",J183,0)</f>
        <v>0</v>
      </c>
      <c r="BF183" s="229">
        <f>IF(N183="snížená",J183,0)</f>
        <v>0</v>
      </c>
      <c r="BG183" s="229">
        <f>IF(N183="zákl. přenesená",J183,0)</f>
        <v>0</v>
      </c>
      <c r="BH183" s="229">
        <f>IF(N183="sníž. přenesená",J183,0)</f>
        <v>0</v>
      </c>
      <c r="BI183" s="229">
        <f>IF(N183="nulová",J183,0)</f>
        <v>0</v>
      </c>
      <c r="BJ183" s="14" t="s">
        <v>84</v>
      </c>
      <c r="BK183" s="229">
        <f>ROUND(I183*H183,2)</f>
        <v>0</v>
      </c>
      <c r="BL183" s="14" t="s">
        <v>151</v>
      </c>
      <c r="BM183" s="228" t="s">
        <v>1259</v>
      </c>
    </row>
    <row r="184" spans="1:47" s="2" customFormat="1" ht="12">
      <c r="A184" s="35"/>
      <c r="B184" s="36"/>
      <c r="C184" s="37"/>
      <c r="D184" s="230" t="s">
        <v>153</v>
      </c>
      <c r="E184" s="37"/>
      <c r="F184" s="231" t="s">
        <v>309</v>
      </c>
      <c r="G184" s="37"/>
      <c r="H184" s="37"/>
      <c r="I184" s="232"/>
      <c r="J184" s="37"/>
      <c r="K184" s="37"/>
      <c r="L184" s="41"/>
      <c r="M184" s="233"/>
      <c r="N184" s="234"/>
      <c r="O184" s="88"/>
      <c r="P184" s="88"/>
      <c r="Q184" s="88"/>
      <c r="R184" s="88"/>
      <c r="S184" s="88"/>
      <c r="T184" s="89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T184" s="14" t="s">
        <v>153</v>
      </c>
      <c r="AU184" s="14" t="s">
        <v>86</v>
      </c>
    </row>
    <row r="185" spans="1:63" s="12" customFormat="1" ht="22.8" customHeight="1">
      <c r="A185" s="12"/>
      <c r="B185" s="200"/>
      <c r="C185" s="201"/>
      <c r="D185" s="202" t="s">
        <v>75</v>
      </c>
      <c r="E185" s="214" t="s">
        <v>312</v>
      </c>
      <c r="F185" s="214" t="s">
        <v>313</v>
      </c>
      <c r="G185" s="201"/>
      <c r="H185" s="201"/>
      <c r="I185" s="204"/>
      <c r="J185" s="215">
        <f>BK185</f>
        <v>0</v>
      </c>
      <c r="K185" s="201"/>
      <c r="L185" s="206"/>
      <c r="M185" s="207"/>
      <c r="N185" s="208"/>
      <c r="O185" s="208"/>
      <c r="P185" s="209">
        <f>SUM(P186:P187)</f>
        <v>0</v>
      </c>
      <c r="Q185" s="208"/>
      <c r="R185" s="209">
        <f>SUM(R186:R187)</f>
        <v>0</v>
      </c>
      <c r="S185" s="208"/>
      <c r="T185" s="210">
        <f>SUM(T186:T187)</f>
        <v>0</v>
      </c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R185" s="211" t="s">
        <v>84</v>
      </c>
      <c r="AT185" s="212" t="s">
        <v>75</v>
      </c>
      <c r="AU185" s="212" t="s">
        <v>84</v>
      </c>
      <c r="AY185" s="211" t="s">
        <v>145</v>
      </c>
      <c r="BK185" s="213">
        <f>SUM(BK186:BK187)</f>
        <v>0</v>
      </c>
    </row>
    <row r="186" spans="1:65" s="2" customFormat="1" ht="16.5" customHeight="1">
      <c r="A186" s="35"/>
      <c r="B186" s="36"/>
      <c r="C186" s="216" t="s">
        <v>270</v>
      </c>
      <c r="D186" s="216" t="s">
        <v>147</v>
      </c>
      <c r="E186" s="217" t="s">
        <v>1260</v>
      </c>
      <c r="F186" s="218" t="s">
        <v>1261</v>
      </c>
      <c r="G186" s="219" t="s">
        <v>168</v>
      </c>
      <c r="H186" s="220">
        <v>1.571</v>
      </c>
      <c r="I186" s="221"/>
      <c r="J186" s="222">
        <f>ROUND(I186*H186,2)</f>
        <v>0</v>
      </c>
      <c r="K186" s="223"/>
      <c r="L186" s="41"/>
      <c r="M186" s="224" t="s">
        <v>1</v>
      </c>
      <c r="N186" s="225" t="s">
        <v>41</v>
      </c>
      <c r="O186" s="88"/>
      <c r="P186" s="226">
        <f>O186*H186</f>
        <v>0</v>
      </c>
      <c r="Q186" s="226">
        <v>0</v>
      </c>
      <c r="R186" s="226">
        <f>Q186*H186</f>
        <v>0</v>
      </c>
      <c r="S186" s="226">
        <v>0</v>
      </c>
      <c r="T186" s="227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28" t="s">
        <v>151</v>
      </c>
      <c r="AT186" s="228" t="s">
        <v>147</v>
      </c>
      <c r="AU186" s="228" t="s">
        <v>86</v>
      </c>
      <c r="AY186" s="14" t="s">
        <v>145</v>
      </c>
      <c r="BE186" s="229">
        <f>IF(N186="základní",J186,0)</f>
        <v>0</v>
      </c>
      <c r="BF186" s="229">
        <f>IF(N186="snížená",J186,0)</f>
        <v>0</v>
      </c>
      <c r="BG186" s="229">
        <f>IF(N186="zákl. přenesená",J186,0)</f>
        <v>0</v>
      </c>
      <c r="BH186" s="229">
        <f>IF(N186="sníž. přenesená",J186,0)</f>
        <v>0</v>
      </c>
      <c r="BI186" s="229">
        <f>IF(N186="nulová",J186,0)</f>
        <v>0</v>
      </c>
      <c r="BJ186" s="14" t="s">
        <v>84</v>
      </c>
      <c r="BK186" s="229">
        <f>ROUND(I186*H186,2)</f>
        <v>0</v>
      </c>
      <c r="BL186" s="14" t="s">
        <v>151</v>
      </c>
      <c r="BM186" s="228" t="s">
        <v>1262</v>
      </c>
    </row>
    <row r="187" spans="1:47" s="2" customFormat="1" ht="12">
      <c r="A187" s="35"/>
      <c r="B187" s="36"/>
      <c r="C187" s="37"/>
      <c r="D187" s="230" t="s">
        <v>153</v>
      </c>
      <c r="E187" s="37"/>
      <c r="F187" s="231" t="s">
        <v>1263</v>
      </c>
      <c r="G187" s="37"/>
      <c r="H187" s="37"/>
      <c r="I187" s="232"/>
      <c r="J187" s="37"/>
      <c r="K187" s="37"/>
      <c r="L187" s="41"/>
      <c r="M187" s="233"/>
      <c r="N187" s="234"/>
      <c r="O187" s="88"/>
      <c r="P187" s="88"/>
      <c r="Q187" s="88"/>
      <c r="R187" s="88"/>
      <c r="S187" s="88"/>
      <c r="T187" s="89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T187" s="14" t="s">
        <v>153</v>
      </c>
      <c r="AU187" s="14" t="s">
        <v>86</v>
      </c>
    </row>
    <row r="188" spans="1:63" s="12" customFormat="1" ht="25.9" customHeight="1">
      <c r="A188" s="12"/>
      <c r="B188" s="200"/>
      <c r="C188" s="201"/>
      <c r="D188" s="202" t="s">
        <v>75</v>
      </c>
      <c r="E188" s="203" t="s">
        <v>324</v>
      </c>
      <c r="F188" s="203" t="s">
        <v>325</v>
      </c>
      <c r="G188" s="201"/>
      <c r="H188" s="201"/>
      <c r="I188" s="204"/>
      <c r="J188" s="205">
        <f>BK188</f>
        <v>0</v>
      </c>
      <c r="K188" s="201"/>
      <c r="L188" s="206"/>
      <c r="M188" s="207"/>
      <c r="N188" s="208"/>
      <c r="O188" s="208"/>
      <c r="P188" s="209">
        <f>P189+P204+P209+P220+P227+P244</f>
        <v>0</v>
      </c>
      <c r="Q188" s="208"/>
      <c r="R188" s="209">
        <f>R189+R204+R209+R220+R227+R244</f>
        <v>0.0791179</v>
      </c>
      <c r="S188" s="208"/>
      <c r="T188" s="210">
        <f>T189+T204+T209+T220+T227+T244</f>
        <v>0.36447442</v>
      </c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R188" s="211" t="s">
        <v>86</v>
      </c>
      <c r="AT188" s="212" t="s">
        <v>75</v>
      </c>
      <c r="AU188" s="212" t="s">
        <v>76</v>
      </c>
      <c r="AY188" s="211" t="s">
        <v>145</v>
      </c>
      <c r="BK188" s="213">
        <f>BK189+BK204+BK209+BK220+BK227+BK244</f>
        <v>0</v>
      </c>
    </row>
    <row r="189" spans="1:63" s="12" customFormat="1" ht="22.8" customHeight="1">
      <c r="A189" s="12"/>
      <c r="B189" s="200"/>
      <c r="C189" s="201"/>
      <c r="D189" s="202" t="s">
        <v>75</v>
      </c>
      <c r="E189" s="214" t="s">
        <v>919</v>
      </c>
      <c r="F189" s="214" t="s">
        <v>920</v>
      </c>
      <c r="G189" s="201"/>
      <c r="H189" s="201"/>
      <c r="I189" s="204"/>
      <c r="J189" s="215">
        <f>BK189</f>
        <v>0</v>
      </c>
      <c r="K189" s="201"/>
      <c r="L189" s="206"/>
      <c r="M189" s="207"/>
      <c r="N189" s="208"/>
      <c r="O189" s="208"/>
      <c r="P189" s="209">
        <f>SUM(P190:P203)</f>
        <v>0</v>
      </c>
      <c r="Q189" s="208"/>
      <c r="R189" s="209">
        <f>SUM(R190:R203)</f>
        <v>0</v>
      </c>
      <c r="S189" s="208"/>
      <c r="T189" s="210">
        <f>SUM(T190:T203)</f>
        <v>0</v>
      </c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R189" s="211" t="s">
        <v>86</v>
      </c>
      <c r="AT189" s="212" t="s">
        <v>75</v>
      </c>
      <c r="AU189" s="212" t="s">
        <v>84</v>
      </c>
      <c r="AY189" s="211" t="s">
        <v>145</v>
      </c>
      <c r="BK189" s="213">
        <f>SUM(BK190:BK203)</f>
        <v>0</v>
      </c>
    </row>
    <row r="190" spans="1:65" s="2" customFormat="1" ht="44.25" customHeight="1">
      <c r="A190" s="35"/>
      <c r="B190" s="36"/>
      <c r="C190" s="216" t="s">
        <v>280</v>
      </c>
      <c r="D190" s="216" t="s">
        <v>147</v>
      </c>
      <c r="E190" s="217" t="s">
        <v>1264</v>
      </c>
      <c r="F190" s="218" t="s">
        <v>1265</v>
      </c>
      <c r="G190" s="219" t="s">
        <v>175</v>
      </c>
      <c r="H190" s="220">
        <v>1</v>
      </c>
      <c r="I190" s="221"/>
      <c r="J190" s="222">
        <f>ROUND(I190*H190,2)</f>
        <v>0</v>
      </c>
      <c r="K190" s="223"/>
      <c r="L190" s="41"/>
      <c r="M190" s="224" t="s">
        <v>1</v>
      </c>
      <c r="N190" s="225" t="s">
        <v>41</v>
      </c>
      <c r="O190" s="88"/>
      <c r="P190" s="226">
        <f>O190*H190</f>
        <v>0</v>
      </c>
      <c r="Q190" s="226">
        <v>0</v>
      </c>
      <c r="R190" s="226">
        <f>Q190*H190</f>
        <v>0</v>
      </c>
      <c r="S190" s="226">
        <v>0</v>
      </c>
      <c r="T190" s="227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28" t="s">
        <v>228</v>
      </c>
      <c r="AT190" s="228" t="s">
        <v>147</v>
      </c>
      <c r="AU190" s="228" t="s">
        <v>86</v>
      </c>
      <c r="AY190" s="14" t="s">
        <v>145</v>
      </c>
      <c r="BE190" s="229">
        <f>IF(N190="základní",J190,0)</f>
        <v>0</v>
      </c>
      <c r="BF190" s="229">
        <f>IF(N190="snížená",J190,0)</f>
        <v>0</v>
      </c>
      <c r="BG190" s="229">
        <f>IF(N190="zákl. přenesená",J190,0)</f>
        <v>0</v>
      </c>
      <c r="BH190" s="229">
        <f>IF(N190="sníž. přenesená",J190,0)</f>
        <v>0</v>
      </c>
      <c r="BI190" s="229">
        <f>IF(N190="nulová",J190,0)</f>
        <v>0</v>
      </c>
      <c r="BJ190" s="14" t="s">
        <v>84</v>
      </c>
      <c r="BK190" s="229">
        <f>ROUND(I190*H190,2)</f>
        <v>0</v>
      </c>
      <c r="BL190" s="14" t="s">
        <v>228</v>
      </c>
      <c r="BM190" s="228" t="s">
        <v>1266</v>
      </c>
    </row>
    <row r="191" spans="1:47" s="2" customFormat="1" ht="12">
      <c r="A191" s="35"/>
      <c r="B191" s="36"/>
      <c r="C191" s="37"/>
      <c r="D191" s="230" t="s">
        <v>153</v>
      </c>
      <c r="E191" s="37"/>
      <c r="F191" s="231" t="s">
        <v>1265</v>
      </c>
      <c r="G191" s="37"/>
      <c r="H191" s="37"/>
      <c r="I191" s="232"/>
      <c r="J191" s="37"/>
      <c r="K191" s="37"/>
      <c r="L191" s="41"/>
      <c r="M191" s="233"/>
      <c r="N191" s="234"/>
      <c r="O191" s="88"/>
      <c r="P191" s="88"/>
      <c r="Q191" s="88"/>
      <c r="R191" s="88"/>
      <c r="S191" s="88"/>
      <c r="T191" s="89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T191" s="14" t="s">
        <v>153</v>
      </c>
      <c r="AU191" s="14" t="s">
        <v>86</v>
      </c>
    </row>
    <row r="192" spans="1:65" s="2" customFormat="1" ht="24.15" customHeight="1">
      <c r="A192" s="35"/>
      <c r="B192" s="36"/>
      <c r="C192" s="216" t="s">
        <v>287</v>
      </c>
      <c r="D192" s="216" t="s">
        <v>147</v>
      </c>
      <c r="E192" s="217" t="s">
        <v>1267</v>
      </c>
      <c r="F192" s="218" t="s">
        <v>1268</v>
      </c>
      <c r="G192" s="219" t="s">
        <v>175</v>
      </c>
      <c r="H192" s="220">
        <v>1</v>
      </c>
      <c r="I192" s="221"/>
      <c r="J192" s="222">
        <f>ROUND(I192*H192,2)</f>
        <v>0</v>
      </c>
      <c r="K192" s="223"/>
      <c r="L192" s="41"/>
      <c r="M192" s="224" t="s">
        <v>1</v>
      </c>
      <c r="N192" s="225" t="s">
        <v>41</v>
      </c>
      <c r="O192" s="88"/>
      <c r="P192" s="226">
        <f>O192*H192</f>
        <v>0</v>
      </c>
      <c r="Q192" s="226">
        <v>0</v>
      </c>
      <c r="R192" s="226">
        <f>Q192*H192</f>
        <v>0</v>
      </c>
      <c r="S192" s="226">
        <v>0</v>
      </c>
      <c r="T192" s="227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28" t="s">
        <v>228</v>
      </c>
      <c r="AT192" s="228" t="s">
        <v>147</v>
      </c>
      <c r="AU192" s="228" t="s">
        <v>86</v>
      </c>
      <c r="AY192" s="14" t="s">
        <v>145</v>
      </c>
      <c r="BE192" s="229">
        <f>IF(N192="základní",J192,0)</f>
        <v>0</v>
      </c>
      <c r="BF192" s="229">
        <f>IF(N192="snížená",J192,0)</f>
        <v>0</v>
      </c>
      <c r="BG192" s="229">
        <f>IF(N192="zákl. přenesená",J192,0)</f>
        <v>0</v>
      </c>
      <c r="BH192" s="229">
        <f>IF(N192="sníž. přenesená",J192,0)</f>
        <v>0</v>
      </c>
      <c r="BI192" s="229">
        <f>IF(N192="nulová",J192,0)</f>
        <v>0</v>
      </c>
      <c r="BJ192" s="14" t="s">
        <v>84</v>
      </c>
      <c r="BK192" s="229">
        <f>ROUND(I192*H192,2)</f>
        <v>0</v>
      </c>
      <c r="BL192" s="14" t="s">
        <v>228</v>
      </c>
      <c r="BM192" s="228" t="s">
        <v>1269</v>
      </c>
    </row>
    <row r="193" spans="1:47" s="2" customFormat="1" ht="12">
      <c r="A193" s="35"/>
      <c r="B193" s="36"/>
      <c r="C193" s="37"/>
      <c r="D193" s="230" t="s">
        <v>153</v>
      </c>
      <c r="E193" s="37"/>
      <c r="F193" s="231" t="s">
        <v>1268</v>
      </c>
      <c r="G193" s="37"/>
      <c r="H193" s="37"/>
      <c r="I193" s="232"/>
      <c r="J193" s="37"/>
      <c r="K193" s="37"/>
      <c r="L193" s="41"/>
      <c r="M193" s="233"/>
      <c r="N193" s="234"/>
      <c r="O193" s="88"/>
      <c r="P193" s="88"/>
      <c r="Q193" s="88"/>
      <c r="R193" s="88"/>
      <c r="S193" s="88"/>
      <c r="T193" s="89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T193" s="14" t="s">
        <v>153</v>
      </c>
      <c r="AU193" s="14" t="s">
        <v>86</v>
      </c>
    </row>
    <row r="194" spans="1:65" s="2" customFormat="1" ht="37.8" customHeight="1">
      <c r="A194" s="35"/>
      <c r="B194" s="36"/>
      <c r="C194" s="216" t="s">
        <v>292</v>
      </c>
      <c r="D194" s="216" t="s">
        <v>147</v>
      </c>
      <c r="E194" s="217" t="s">
        <v>1270</v>
      </c>
      <c r="F194" s="218" t="s">
        <v>1271</v>
      </c>
      <c r="G194" s="219" t="s">
        <v>175</v>
      </c>
      <c r="H194" s="220">
        <v>1</v>
      </c>
      <c r="I194" s="221"/>
      <c r="J194" s="222">
        <f>ROUND(I194*H194,2)</f>
        <v>0</v>
      </c>
      <c r="K194" s="223"/>
      <c r="L194" s="41"/>
      <c r="M194" s="224" t="s">
        <v>1</v>
      </c>
      <c r="N194" s="225" t="s">
        <v>41</v>
      </c>
      <c r="O194" s="88"/>
      <c r="P194" s="226">
        <f>O194*H194</f>
        <v>0</v>
      </c>
      <c r="Q194" s="226">
        <v>0</v>
      </c>
      <c r="R194" s="226">
        <f>Q194*H194</f>
        <v>0</v>
      </c>
      <c r="S194" s="226">
        <v>0</v>
      </c>
      <c r="T194" s="227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28" t="s">
        <v>228</v>
      </c>
      <c r="AT194" s="228" t="s">
        <v>147</v>
      </c>
      <c r="AU194" s="228" t="s">
        <v>86</v>
      </c>
      <c r="AY194" s="14" t="s">
        <v>145</v>
      </c>
      <c r="BE194" s="229">
        <f>IF(N194="základní",J194,0)</f>
        <v>0</v>
      </c>
      <c r="BF194" s="229">
        <f>IF(N194="snížená",J194,0)</f>
        <v>0</v>
      </c>
      <c r="BG194" s="229">
        <f>IF(N194="zákl. přenesená",J194,0)</f>
        <v>0</v>
      </c>
      <c r="BH194" s="229">
        <f>IF(N194="sníž. přenesená",J194,0)</f>
        <v>0</v>
      </c>
      <c r="BI194" s="229">
        <f>IF(N194="nulová",J194,0)</f>
        <v>0</v>
      </c>
      <c r="BJ194" s="14" t="s">
        <v>84</v>
      </c>
      <c r="BK194" s="229">
        <f>ROUND(I194*H194,2)</f>
        <v>0</v>
      </c>
      <c r="BL194" s="14" t="s">
        <v>228</v>
      </c>
      <c r="BM194" s="228" t="s">
        <v>1272</v>
      </c>
    </row>
    <row r="195" spans="1:47" s="2" customFormat="1" ht="12">
      <c r="A195" s="35"/>
      <c r="B195" s="36"/>
      <c r="C195" s="37"/>
      <c r="D195" s="230" t="s">
        <v>153</v>
      </c>
      <c r="E195" s="37"/>
      <c r="F195" s="231" t="s">
        <v>1271</v>
      </c>
      <c r="G195" s="37"/>
      <c r="H195" s="37"/>
      <c r="I195" s="232"/>
      <c r="J195" s="37"/>
      <c r="K195" s="37"/>
      <c r="L195" s="41"/>
      <c r="M195" s="233"/>
      <c r="N195" s="234"/>
      <c r="O195" s="88"/>
      <c r="P195" s="88"/>
      <c r="Q195" s="88"/>
      <c r="R195" s="88"/>
      <c r="S195" s="88"/>
      <c r="T195" s="89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T195" s="14" t="s">
        <v>153</v>
      </c>
      <c r="AU195" s="14" t="s">
        <v>86</v>
      </c>
    </row>
    <row r="196" spans="1:65" s="2" customFormat="1" ht="37.8" customHeight="1">
      <c r="A196" s="35"/>
      <c r="B196" s="36"/>
      <c r="C196" s="216" t="s">
        <v>297</v>
      </c>
      <c r="D196" s="216" t="s">
        <v>147</v>
      </c>
      <c r="E196" s="217" t="s">
        <v>1273</v>
      </c>
      <c r="F196" s="218" t="s">
        <v>1274</v>
      </c>
      <c r="G196" s="219" t="s">
        <v>175</v>
      </c>
      <c r="H196" s="220">
        <v>1</v>
      </c>
      <c r="I196" s="221"/>
      <c r="J196" s="222">
        <f>ROUND(I196*H196,2)</f>
        <v>0</v>
      </c>
      <c r="K196" s="223"/>
      <c r="L196" s="41"/>
      <c r="M196" s="224" t="s">
        <v>1</v>
      </c>
      <c r="N196" s="225" t="s">
        <v>41</v>
      </c>
      <c r="O196" s="88"/>
      <c r="P196" s="226">
        <f>O196*H196</f>
        <v>0</v>
      </c>
      <c r="Q196" s="226">
        <v>0</v>
      </c>
      <c r="R196" s="226">
        <f>Q196*H196</f>
        <v>0</v>
      </c>
      <c r="S196" s="226">
        <v>0</v>
      </c>
      <c r="T196" s="227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28" t="s">
        <v>228</v>
      </c>
      <c r="AT196" s="228" t="s">
        <v>147</v>
      </c>
      <c r="AU196" s="228" t="s">
        <v>86</v>
      </c>
      <c r="AY196" s="14" t="s">
        <v>145</v>
      </c>
      <c r="BE196" s="229">
        <f>IF(N196="základní",J196,0)</f>
        <v>0</v>
      </c>
      <c r="BF196" s="229">
        <f>IF(N196="snížená",J196,0)</f>
        <v>0</v>
      </c>
      <c r="BG196" s="229">
        <f>IF(N196="zákl. přenesená",J196,0)</f>
        <v>0</v>
      </c>
      <c r="BH196" s="229">
        <f>IF(N196="sníž. přenesená",J196,0)</f>
        <v>0</v>
      </c>
      <c r="BI196" s="229">
        <f>IF(N196="nulová",J196,0)</f>
        <v>0</v>
      </c>
      <c r="BJ196" s="14" t="s">
        <v>84</v>
      </c>
      <c r="BK196" s="229">
        <f>ROUND(I196*H196,2)</f>
        <v>0</v>
      </c>
      <c r="BL196" s="14" t="s">
        <v>228</v>
      </c>
      <c r="BM196" s="228" t="s">
        <v>1275</v>
      </c>
    </row>
    <row r="197" spans="1:47" s="2" customFormat="1" ht="12">
      <c r="A197" s="35"/>
      <c r="B197" s="36"/>
      <c r="C197" s="37"/>
      <c r="D197" s="230" t="s">
        <v>153</v>
      </c>
      <c r="E197" s="37"/>
      <c r="F197" s="231" t="s">
        <v>1274</v>
      </c>
      <c r="G197" s="37"/>
      <c r="H197" s="37"/>
      <c r="I197" s="232"/>
      <c r="J197" s="37"/>
      <c r="K197" s="37"/>
      <c r="L197" s="41"/>
      <c r="M197" s="233"/>
      <c r="N197" s="234"/>
      <c r="O197" s="88"/>
      <c r="P197" s="88"/>
      <c r="Q197" s="88"/>
      <c r="R197" s="88"/>
      <c r="S197" s="88"/>
      <c r="T197" s="89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T197" s="14" t="s">
        <v>153</v>
      </c>
      <c r="AU197" s="14" t="s">
        <v>86</v>
      </c>
    </row>
    <row r="198" spans="1:65" s="2" customFormat="1" ht="37.8" customHeight="1">
      <c r="A198" s="35"/>
      <c r="B198" s="36"/>
      <c r="C198" s="216" t="s">
        <v>302</v>
      </c>
      <c r="D198" s="216" t="s">
        <v>147</v>
      </c>
      <c r="E198" s="217" t="s">
        <v>1276</v>
      </c>
      <c r="F198" s="218" t="s">
        <v>1277</v>
      </c>
      <c r="G198" s="219" t="s">
        <v>175</v>
      </c>
      <c r="H198" s="220">
        <v>1</v>
      </c>
      <c r="I198" s="221"/>
      <c r="J198" s="222">
        <f>ROUND(I198*H198,2)</f>
        <v>0</v>
      </c>
      <c r="K198" s="223"/>
      <c r="L198" s="41"/>
      <c r="M198" s="224" t="s">
        <v>1</v>
      </c>
      <c r="N198" s="225" t="s">
        <v>41</v>
      </c>
      <c r="O198" s="88"/>
      <c r="P198" s="226">
        <f>O198*H198</f>
        <v>0</v>
      </c>
      <c r="Q198" s="226">
        <v>0</v>
      </c>
      <c r="R198" s="226">
        <f>Q198*H198</f>
        <v>0</v>
      </c>
      <c r="S198" s="226">
        <v>0</v>
      </c>
      <c r="T198" s="227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28" t="s">
        <v>228</v>
      </c>
      <c r="AT198" s="228" t="s">
        <v>147</v>
      </c>
      <c r="AU198" s="228" t="s">
        <v>86</v>
      </c>
      <c r="AY198" s="14" t="s">
        <v>145</v>
      </c>
      <c r="BE198" s="229">
        <f>IF(N198="základní",J198,0)</f>
        <v>0</v>
      </c>
      <c r="BF198" s="229">
        <f>IF(N198="snížená",J198,0)</f>
        <v>0</v>
      </c>
      <c r="BG198" s="229">
        <f>IF(N198="zákl. přenesená",J198,0)</f>
        <v>0</v>
      </c>
      <c r="BH198" s="229">
        <f>IF(N198="sníž. přenesená",J198,0)</f>
        <v>0</v>
      </c>
      <c r="BI198" s="229">
        <f>IF(N198="nulová",J198,0)</f>
        <v>0</v>
      </c>
      <c r="BJ198" s="14" t="s">
        <v>84</v>
      </c>
      <c r="BK198" s="229">
        <f>ROUND(I198*H198,2)</f>
        <v>0</v>
      </c>
      <c r="BL198" s="14" t="s">
        <v>228</v>
      </c>
      <c r="BM198" s="228" t="s">
        <v>1278</v>
      </c>
    </row>
    <row r="199" spans="1:47" s="2" customFormat="1" ht="12">
      <c r="A199" s="35"/>
      <c r="B199" s="36"/>
      <c r="C199" s="37"/>
      <c r="D199" s="230" t="s">
        <v>153</v>
      </c>
      <c r="E199" s="37"/>
      <c r="F199" s="231" t="s">
        <v>1277</v>
      </c>
      <c r="G199" s="37"/>
      <c r="H199" s="37"/>
      <c r="I199" s="232"/>
      <c r="J199" s="37"/>
      <c r="K199" s="37"/>
      <c r="L199" s="41"/>
      <c r="M199" s="233"/>
      <c r="N199" s="234"/>
      <c r="O199" s="88"/>
      <c r="P199" s="88"/>
      <c r="Q199" s="88"/>
      <c r="R199" s="88"/>
      <c r="S199" s="88"/>
      <c r="T199" s="89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T199" s="14" t="s">
        <v>153</v>
      </c>
      <c r="AU199" s="14" t="s">
        <v>86</v>
      </c>
    </row>
    <row r="200" spans="1:65" s="2" customFormat="1" ht="55.5" customHeight="1">
      <c r="A200" s="35"/>
      <c r="B200" s="36"/>
      <c r="C200" s="216" t="s">
        <v>307</v>
      </c>
      <c r="D200" s="216" t="s">
        <v>147</v>
      </c>
      <c r="E200" s="217" t="s">
        <v>1279</v>
      </c>
      <c r="F200" s="218" t="s">
        <v>1280</v>
      </c>
      <c r="G200" s="219" t="s">
        <v>175</v>
      </c>
      <c r="H200" s="220">
        <v>1</v>
      </c>
      <c r="I200" s="221"/>
      <c r="J200" s="222">
        <f>ROUND(I200*H200,2)</f>
        <v>0</v>
      </c>
      <c r="K200" s="223"/>
      <c r="L200" s="41"/>
      <c r="M200" s="224" t="s">
        <v>1</v>
      </c>
      <c r="N200" s="225" t="s">
        <v>41</v>
      </c>
      <c r="O200" s="88"/>
      <c r="P200" s="226">
        <f>O200*H200</f>
        <v>0</v>
      </c>
      <c r="Q200" s="226">
        <v>0</v>
      </c>
      <c r="R200" s="226">
        <f>Q200*H200</f>
        <v>0</v>
      </c>
      <c r="S200" s="226">
        <v>0</v>
      </c>
      <c r="T200" s="227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28" t="s">
        <v>228</v>
      </c>
      <c r="AT200" s="228" t="s">
        <v>147</v>
      </c>
      <c r="AU200" s="228" t="s">
        <v>86</v>
      </c>
      <c r="AY200" s="14" t="s">
        <v>145</v>
      </c>
      <c r="BE200" s="229">
        <f>IF(N200="základní",J200,0)</f>
        <v>0</v>
      </c>
      <c r="BF200" s="229">
        <f>IF(N200="snížená",J200,0)</f>
        <v>0</v>
      </c>
      <c r="BG200" s="229">
        <f>IF(N200="zákl. přenesená",J200,0)</f>
        <v>0</v>
      </c>
      <c r="BH200" s="229">
        <f>IF(N200="sníž. přenesená",J200,0)</f>
        <v>0</v>
      </c>
      <c r="BI200" s="229">
        <f>IF(N200="nulová",J200,0)</f>
        <v>0</v>
      </c>
      <c r="BJ200" s="14" t="s">
        <v>84</v>
      </c>
      <c r="BK200" s="229">
        <f>ROUND(I200*H200,2)</f>
        <v>0</v>
      </c>
      <c r="BL200" s="14" t="s">
        <v>228</v>
      </c>
      <c r="BM200" s="228" t="s">
        <v>1281</v>
      </c>
    </row>
    <row r="201" spans="1:47" s="2" customFormat="1" ht="12">
      <c r="A201" s="35"/>
      <c r="B201" s="36"/>
      <c r="C201" s="37"/>
      <c r="D201" s="230" t="s">
        <v>153</v>
      </c>
      <c r="E201" s="37"/>
      <c r="F201" s="231" t="s">
        <v>1280</v>
      </c>
      <c r="G201" s="37"/>
      <c r="H201" s="37"/>
      <c r="I201" s="232"/>
      <c r="J201" s="37"/>
      <c r="K201" s="37"/>
      <c r="L201" s="41"/>
      <c r="M201" s="233"/>
      <c r="N201" s="234"/>
      <c r="O201" s="88"/>
      <c r="P201" s="88"/>
      <c r="Q201" s="88"/>
      <c r="R201" s="88"/>
      <c r="S201" s="88"/>
      <c r="T201" s="89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T201" s="14" t="s">
        <v>153</v>
      </c>
      <c r="AU201" s="14" t="s">
        <v>86</v>
      </c>
    </row>
    <row r="202" spans="1:65" s="2" customFormat="1" ht="37.8" customHeight="1">
      <c r="A202" s="35"/>
      <c r="B202" s="36"/>
      <c r="C202" s="216" t="s">
        <v>275</v>
      </c>
      <c r="D202" s="216" t="s">
        <v>147</v>
      </c>
      <c r="E202" s="217" t="s">
        <v>1282</v>
      </c>
      <c r="F202" s="218" t="s">
        <v>1283</v>
      </c>
      <c r="G202" s="219" t="s">
        <v>175</v>
      </c>
      <c r="H202" s="220">
        <v>1</v>
      </c>
      <c r="I202" s="221"/>
      <c r="J202" s="222">
        <f>ROUND(I202*H202,2)</f>
        <v>0</v>
      </c>
      <c r="K202" s="223"/>
      <c r="L202" s="41"/>
      <c r="M202" s="224" t="s">
        <v>1</v>
      </c>
      <c r="N202" s="225" t="s">
        <v>41</v>
      </c>
      <c r="O202" s="88"/>
      <c r="P202" s="226">
        <f>O202*H202</f>
        <v>0</v>
      </c>
      <c r="Q202" s="226">
        <v>0</v>
      </c>
      <c r="R202" s="226">
        <f>Q202*H202</f>
        <v>0</v>
      </c>
      <c r="S202" s="226">
        <v>0</v>
      </c>
      <c r="T202" s="227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28" t="s">
        <v>228</v>
      </c>
      <c r="AT202" s="228" t="s">
        <v>147</v>
      </c>
      <c r="AU202" s="228" t="s">
        <v>86</v>
      </c>
      <c r="AY202" s="14" t="s">
        <v>145</v>
      </c>
      <c r="BE202" s="229">
        <f>IF(N202="základní",J202,0)</f>
        <v>0</v>
      </c>
      <c r="BF202" s="229">
        <f>IF(N202="snížená",J202,0)</f>
        <v>0</v>
      </c>
      <c r="BG202" s="229">
        <f>IF(N202="zákl. přenesená",J202,0)</f>
        <v>0</v>
      </c>
      <c r="BH202" s="229">
        <f>IF(N202="sníž. přenesená",J202,0)</f>
        <v>0</v>
      </c>
      <c r="BI202" s="229">
        <f>IF(N202="nulová",J202,0)</f>
        <v>0</v>
      </c>
      <c r="BJ202" s="14" t="s">
        <v>84</v>
      </c>
      <c r="BK202" s="229">
        <f>ROUND(I202*H202,2)</f>
        <v>0</v>
      </c>
      <c r="BL202" s="14" t="s">
        <v>228</v>
      </c>
      <c r="BM202" s="228" t="s">
        <v>1284</v>
      </c>
    </row>
    <row r="203" spans="1:47" s="2" customFormat="1" ht="12">
      <c r="A203" s="35"/>
      <c r="B203" s="36"/>
      <c r="C203" s="37"/>
      <c r="D203" s="230" t="s">
        <v>153</v>
      </c>
      <c r="E203" s="37"/>
      <c r="F203" s="231" t="s">
        <v>1283</v>
      </c>
      <c r="G203" s="37"/>
      <c r="H203" s="37"/>
      <c r="I203" s="232"/>
      <c r="J203" s="37"/>
      <c r="K203" s="37"/>
      <c r="L203" s="41"/>
      <c r="M203" s="233"/>
      <c r="N203" s="234"/>
      <c r="O203" s="88"/>
      <c r="P203" s="88"/>
      <c r="Q203" s="88"/>
      <c r="R203" s="88"/>
      <c r="S203" s="88"/>
      <c r="T203" s="89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T203" s="14" t="s">
        <v>153</v>
      </c>
      <c r="AU203" s="14" t="s">
        <v>86</v>
      </c>
    </row>
    <row r="204" spans="1:63" s="12" customFormat="1" ht="22.8" customHeight="1">
      <c r="A204" s="12"/>
      <c r="B204" s="200"/>
      <c r="C204" s="201"/>
      <c r="D204" s="202" t="s">
        <v>75</v>
      </c>
      <c r="E204" s="214" t="s">
        <v>445</v>
      </c>
      <c r="F204" s="214" t="s">
        <v>446</v>
      </c>
      <c r="G204" s="201"/>
      <c r="H204" s="201"/>
      <c r="I204" s="204"/>
      <c r="J204" s="215">
        <f>BK204</f>
        <v>0</v>
      </c>
      <c r="K204" s="201"/>
      <c r="L204" s="206"/>
      <c r="M204" s="207"/>
      <c r="N204" s="208"/>
      <c r="O204" s="208"/>
      <c r="P204" s="209">
        <f>SUM(P205:P208)</f>
        <v>0</v>
      </c>
      <c r="Q204" s="208"/>
      <c r="R204" s="209">
        <f>SUM(R205:R208)</f>
        <v>0.03685476</v>
      </c>
      <c r="S204" s="208"/>
      <c r="T204" s="210">
        <f>SUM(T205:T208)</f>
        <v>0</v>
      </c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R204" s="211" t="s">
        <v>86</v>
      </c>
      <c r="AT204" s="212" t="s">
        <v>75</v>
      </c>
      <c r="AU204" s="212" t="s">
        <v>84</v>
      </c>
      <c r="AY204" s="211" t="s">
        <v>145</v>
      </c>
      <c r="BK204" s="213">
        <f>SUM(BK205:BK208)</f>
        <v>0</v>
      </c>
    </row>
    <row r="205" spans="1:65" s="2" customFormat="1" ht="37.8" customHeight="1">
      <c r="A205" s="35"/>
      <c r="B205" s="36"/>
      <c r="C205" s="216" t="s">
        <v>314</v>
      </c>
      <c r="D205" s="216" t="s">
        <v>147</v>
      </c>
      <c r="E205" s="217" t="s">
        <v>453</v>
      </c>
      <c r="F205" s="218" t="s">
        <v>1285</v>
      </c>
      <c r="G205" s="219" t="s">
        <v>158</v>
      </c>
      <c r="H205" s="220">
        <v>3.118</v>
      </c>
      <c r="I205" s="221"/>
      <c r="J205" s="222">
        <f>ROUND(I205*H205,2)</f>
        <v>0</v>
      </c>
      <c r="K205" s="223"/>
      <c r="L205" s="41"/>
      <c r="M205" s="224" t="s">
        <v>1</v>
      </c>
      <c r="N205" s="225" t="s">
        <v>41</v>
      </c>
      <c r="O205" s="88"/>
      <c r="P205" s="226">
        <f>O205*H205</f>
        <v>0</v>
      </c>
      <c r="Q205" s="226">
        <v>0.01182</v>
      </c>
      <c r="R205" s="226">
        <f>Q205*H205</f>
        <v>0.03685476</v>
      </c>
      <c r="S205" s="226">
        <v>0</v>
      </c>
      <c r="T205" s="227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28" t="s">
        <v>228</v>
      </c>
      <c r="AT205" s="228" t="s">
        <v>147</v>
      </c>
      <c r="AU205" s="228" t="s">
        <v>86</v>
      </c>
      <c r="AY205" s="14" t="s">
        <v>145</v>
      </c>
      <c r="BE205" s="229">
        <f>IF(N205="základní",J205,0)</f>
        <v>0</v>
      </c>
      <c r="BF205" s="229">
        <f>IF(N205="snížená",J205,0)</f>
        <v>0</v>
      </c>
      <c r="BG205" s="229">
        <f>IF(N205="zákl. přenesená",J205,0)</f>
        <v>0</v>
      </c>
      <c r="BH205" s="229">
        <f>IF(N205="sníž. přenesená",J205,0)</f>
        <v>0</v>
      </c>
      <c r="BI205" s="229">
        <f>IF(N205="nulová",J205,0)</f>
        <v>0</v>
      </c>
      <c r="BJ205" s="14" t="s">
        <v>84</v>
      </c>
      <c r="BK205" s="229">
        <f>ROUND(I205*H205,2)</f>
        <v>0</v>
      </c>
      <c r="BL205" s="14" t="s">
        <v>228</v>
      </c>
      <c r="BM205" s="228" t="s">
        <v>1286</v>
      </c>
    </row>
    <row r="206" spans="1:47" s="2" customFormat="1" ht="12">
      <c r="A206" s="35"/>
      <c r="B206" s="36"/>
      <c r="C206" s="37"/>
      <c r="D206" s="230" t="s">
        <v>153</v>
      </c>
      <c r="E206" s="37"/>
      <c r="F206" s="231" t="s">
        <v>1285</v>
      </c>
      <c r="G206" s="37"/>
      <c r="H206" s="37"/>
      <c r="I206" s="232"/>
      <c r="J206" s="37"/>
      <c r="K206" s="37"/>
      <c r="L206" s="41"/>
      <c r="M206" s="233"/>
      <c r="N206" s="234"/>
      <c r="O206" s="88"/>
      <c r="P206" s="88"/>
      <c r="Q206" s="88"/>
      <c r="R206" s="88"/>
      <c r="S206" s="88"/>
      <c r="T206" s="89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T206" s="14" t="s">
        <v>153</v>
      </c>
      <c r="AU206" s="14" t="s">
        <v>86</v>
      </c>
    </row>
    <row r="207" spans="1:65" s="2" customFormat="1" ht="24.15" customHeight="1">
      <c r="A207" s="35"/>
      <c r="B207" s="36"/>
      <c r="C207" s="216" t="s">
        <v>319</v>
      </c>
      <c r="D207" s="216" t="s">
        <v>147</v>
      </c>
      <c r="E207" s="217" t="s">
        <v>1287</v>
      </c>
      <c r="F207" s="218" t="s">
        <v>1288</v>
      </c>
      <c r="G207" s="219" t="s">
        <v>609</v>
      </c>
      <c r="H207" s="248"/>
      <c r="I207" s="221"/>
      <c r="J207" s="222">
        <f>ROUND(I207*H207,2)</f>
        <v>0</v>
      </c>
      <c r="K207" s="223"/>
      <c r="L207" s="41"/>
      <c r="M207" s="224" t="s">
        <v>1</v>
      </c>
      <c r="N207" s="225" t="s">
        <v>41</v>
      </c>
      <c r="O207" s="88"/>
      <c r="P207" s="226">
        <f>O207*H207</f>
        <v>0</v>
      </c>
      <c r="Q207" s="226">
        <v>0</v>
      </c>
      <c r="R207" s="226">
        <f>Q207*H207</f>
        <v>0</v>
      </c>
      <c r="S207" s="226">
        <v>0</v>
      </c>
      <c r="T207" s="227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28" t="s">
        <v>228</v>
      </c>
      <c r="AT207" s="228" t="s">
        <v>147</v>
      </c>
      <c r="AU207" s="228" t="s">
        <v>86</v>
      </c>
      <c r="AY207" s="14" t="s">
        <v>145</v>
      </c>
      <c r="BE207" s="229">
        <f>IF(N207="základní",J207,0)</f>
        <v>0</v>
      </c>
      <c r="BF207" s="229">
        <f>IF(N207="snížená",J207,0)</f>
        <v>0</v>
      </c>
      <c r="BG207" s="229">
        <f>IF(N207="zákl. přenesená",J207,0)</f>
        <v>0</v>
      </c>
      <c r="BH207" s="229">
        <f>IF(N207="sníž. přenesená",J207,0)</f>
        <v>0</v>
      </c>
      <c r="BI207" s="229">
        <f>IF(N207="nulová",J207,0)</f>
        <v>0</v>
      </c>
      <c r="BJ207" s="14" t="s">
        <v>84</v>
      </c>
      <c r="BK207" s="229">
        <f>ROUND(I207*H207,2)</f>
        <v>0</v>
      </c>
      <c r="BL207" s="14" t="s">
        <v>228</v>
      </c>
      <c r="BM207" s="228" t="s">
        <v>1289</v>
      </c>
    </row>
    <row r="208" spans="1:47" s="2" customFormat="1" ht="12">
      <c r="A208" s="35"/>
      <c r="B208" s="36"/>
      <c r="C208" s="37"/>
      <c r="D208" s="230" t="s">
        <v>153</v>
      </c>
      <c r="E208" s="37"/>
      <c r="F208" s="231" t="s">
        <v>1290</v>
      </c>
      <c r="G208" s="37"/>
      <c r="H208" s="37"/>
      <c r="I208" s="232"/>
      <c r="J208" s="37"/>
      <c r="K208" s="37"/>
      <c r="L208" s="41"/>
      <c r="M208" s="233"/>
      <c r="N208" s="234"/>
      <c r="O208" s="88"/>
      <c r="P208" s="88"/>
      <c r="Q208" s="88"/>
      <c r="R208" s="88"/>
      <c r="S208" s="88"/>
      <c r="T208" s="89"/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T208" s="14" t="s">
        <v>153</v>
      </c>
      <c r="AU208" s="14" t="s">
        <v>86</v>
      </c>
    </row>
    <row r="209" spans="1:63" s="12" customFormat="1" ht="22.8" customHeight="1">
      <c r="A209" s="12"/>
      <c r="B209" s="200"/>
      <c r="C209" s="201"/>
      <c r="D209" s="202" t="s">
        <v>75</v>
      </c>
      <c r="E209" s="214" t="s">
        <v>550</v>
      </c>
      <c r="F209" s="214" t="s">
        <v>551</v>
      </c>
      <c r="G209" s="201"/>
      <c r="H209" s="201"/>
      <c r="I209" s="204"/>
      <c r="J209" s="215">
        <f>BK209</f>
        <v>0</v>
      </c>
      <c r="K209" s="201"/>
      <c r="L209" s="206"/>
      <c r="M209" s="207"/>
      <c r="N209" s="208"/>
      <c r="O209" s="208"/>
      <c r="P209" s="209">
        <f>SUM(P210:P219)</f>
        <v>0</v>
      </c>
      <c r="Q209" s="208"/>
      <c r="R209" s="209">
        <f>SUM(R210:R219)</f>
        <v>0</v>
      </c>
      <c r="S209" s="208"/>
      <c r="T209" s="210">
        <f>SUM(T210:T219)</f>
        <v>0.362899</v>
      </c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R209" s="211" t="s">
        <v>86</v>
      </c>
      <c r="AT209" s="212" t="s">
        <v>75</v>
      </c>
      <c r="AU209" s="212" t="s">
        <v>84</v>
      </c>
      <c r="AY209" s="211" t="s">
        <v>145</v>
      </c>
      <c r="BK209" s="213">
        <f>SUM(BK210:BK219)</f>
        <v>0</v>
      </c>
    </row>
    <row r="210" spans="1:65" s="2" customFormat="1" ht="21.75" customHeight="1">
      <c r="A210" s="35"/>
      <c r="B210" s="36"/>
      <c r="C210" s="216" t="s">
        <v>328</v>
      </c>
      <c r="D210" s="216" t="s">
        <v>147</v>
      </c>
      <c r="E210" s="217" t="s">
        <v>1291</v>
      </c>
      <c r="F210" s="218" t="s">
        <v>1292</v>
      </c>
      <c r="G210" s="219" t="s">
        <v>175</v>
      </c>
      <c r="H210" s="220">
        <v>2.127</v>
      </c>
      <c r="I210" s="221"/>
      <c r="J210" s="222">
        <f>ROUND(I210*H210,2)</f>
        <v>0</v>
      </c>
      <c r="K210" s="223"/>
      <c r="L210" s="41"/>
      <c r="M210" s="224" t="s">
        <v>1</v>
      </c>
      <c r="N210" s="225" t="s">
        <v>41</v>
      </c>
      <c r="O210" s="88"/>
      <c r="P210" s="226">
        <f>O210*H210</f>
        <v>0</v>
      </c>
      <c r="Q210" s="226">
        <v>0</v>
      </c>
      <c r="R210" s="226">
        <f>Q210*H210</f>
        <v>0</v>
      </c>
      <c r="S210" s="226">
        <v>0.137</v>
      </c>
      <c r="T210" s="227">
        <f>S210*H210</f>
        <v>0.291399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228" t="s">
        <v>228</v>
      </c>
      <c r="AT210" s="228" t="s">
        <v>147</v>
      </c>
      <c r="AU210" s="228" t="s">
        <v>86</v>
      </c>
      <c r="AY210" s="14" t="s">
        <v>145</v>
      </c>
      <c r="BE210" s="229">
        <f>IF(N210="základní",J210,0)</f>
        <v>0</v>
      </c>
      <c r="BF210" s="229">
        <f>IF(N210="snížená",J210,0)</f>
        <v>0</v>
      </c>
      <c r="BG210" s="229">
        <f>IF(N210="zákl. přenesená",J210,0)</f>
        <v>0</v>
      </c>
      <c r="BH210" s="229">
        <f>IF(N210="sníž. přenesená",J210,0)</f>
        <v>0</v>
      </c>
      <c r="BI210" s="229">
        <f>IF(N210="nulová",J210,0)</f>
        <v>0</v>
      </c>
      <c r="BJ210" s="14" t="s">
        <v>84</v>
      </c>
      <c r="BK210" s="229">
        <f>ROUND(I210*H210,2)</f>
        <v>0</v>
      </c>
      <c r="BL210" s="14" t="s">
        <v>228</v>
      </c>
      <c r="BM210" s="228" t="s">
        <v>1293</v>
      </c>
    </row>
    <row r="211" spans="1:47" s="2" customFormat="1" ht="12">
      <c r="A211" s="35"/>
      <c r="B211" s="36"/>
      <c r="C211" s="37"/>
      <c r="D211" s="230" t="s">
        <v>153</v>
      </c>
      <c r="E211" s="37"/>
      <c r="F211" s="231" t="s">
        <v>1292</v>
      </c>
      <c r="G211" s="37"/>
      <c r="H211" s="37"/>
      <c r="I211" s="232"/>
      <c r="J211" s="37"/>
      <c r="K211" s="37"/>
      <c r="L211" s="41"/>
      <c r="M211" s="233"/>
      <c r="N211" s="234"/>
      <c r="O211" s="88"/>
      <c r="P211" s="88"/>
      <c r="Q211" s="88"/>
      <c r="R211" s="88"/>
      <c r="S211" s="88"/>
      <c r="T211" s="89"/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T211" s="14" t="s">
        <v>153</v>
      </c>
      <c r="AU211" s="14" t="s">
        <v>86</v>
      </c>
    </row>
    <row r="212" spans="1:65" s="2" customFormat="1" ht="24.15" customHeight="1">
      <c r="A212" s="35"/>
      <c r="B212" s="36"/>
      <c r="C212" s="216" t="s">
        <v>333</v>
      </c>
      <c r="D212" s="216" t="s">
        <v>147</v>
      </c>
      <c r="E212" s="217" t="s">
        <v>1294</v>
      </c>
      <c r="F212" s="218" t="s">
        <v>1295</v>
      </c>
      <c r="G212" s="219" t="s">
        <v>158</v>
      </c>
      <c r="H212" s="220">
        <v>4.442</v>
      </c>
      <c r="I212" s="221"/>
      <c r="J212" s="222">
        <f>ROUND(I212*H212,2)</f>
        <v>0</v>
      </c>
      <c r="K212" s="223"/>
      <c r="L212" s="41"/>
      <c r="M212" s="224" t="s">
        <v>1</v>
      </c>
      <c r="N212" s="225" t="s">
        <v>41</v>
      </c>
      <c r="O212" s="88"/>
      <c r="P212" s="226">
        <f>O212*H212</f>
        <v>0</v>
      </c>
      <c r="Q212" s="226">
        <v>0</v>
      </c>
      <c r="R212" s="226">
        <f>Q212*H212</f>
        <v>0</v>
      </c>
      <c r="S212" s="226">
        <v>0</v>
      </c>
      <c r="T212" s="227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228" t="s">
        <v>228</v>
      </c>
      <c r="AT212" s="228" t="s">
        <v>147</v>
      </c>
      <c r="AU212" s="228" t="s">
        <v>86</v>
      </c>
      <c r="AY212" s="14" t="s">
        <v>145</v>
      </c>
      <c r="BE212" s="229">
        <f>IF(N212="základní",J212,0)</f>
        <v>0</v>
      </c>
      <c r="BF212" s="229">
        <f>IF(N212="snížená",J212,0)</f>
        <v>0</v>
      </c>
      <c r="BG212" s="229">
        <f>IF(N212="zákl. přenesená",J212,0)</f>
        <v>0</v>
      </c>
      <c r="BH212" s="229">
        <f>IF(N212="sníž. přenesená",J212,0)</f>
        <v>0</v>
      </c>
      <c r="BI212" s="229">
        <f>IF(N212="nulová",J212,0)</f>
        <v>0</v>
      </c>
      <c r="BJ212" s="14" t="s">
        <v>84</v>
      </c>
      <c r="BK212" s="229">
        <f>ROUND(I212*H212,2)</f>
        <v>0</v>
      </c>
      <c r="BL212" s="14" t="s">
        <v>228</v>
      </c>
      <c r="BM212" s="228" t="s">
        <v>1296</v>
      </c>
    </row>
    <row r="213" spans="1:47" s="2" customFormat="1" ht="12">
      <c r="A213" s="35"/>
      <c r="B213" s="36"/>
      <c r="C213" s="37"/>
      <c r="D213" s="230" t="s">
        <v>153</v>
      </c>
      <c r="E213" s="37"/>
      <c r="F213" s="231" t="s">
        <v>1295</v>
      </c>
      <c r="G213" s="37"/>
      <c r="H213" s="37"/>
      <c r="I213" s="232"/>
      <c r="J213" s="37"/>
      <c r="K213" s="37"/>
      <c r="L213" s="41"/>
      <c r="M213" s="233"/>
      <c r="N213" s="234"/>
      <c r="O213" s="88"/>
      <c r="P213" s="88"/>
      <c r="Q213" s="88"/>
      <c r="R213" s="88"/>
      <c r="S213" s="88"/>
      <c r="T213" s="89"/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T213" s="14" t="s">
        <v>153</v>
      </c>
      <c r="AU213" s="14" t="s">
        <v>86</v>
      </c>
    </row>
    <row r="214" spans="1:65" s="2" customFormat="1" ht="21.75" customHeight="1">
      <c r="A214" s="35"/>
      <c r="B214" s="36"/>
      <c r="C214" s="216" t="s">
        <v>337</v>
      </c>
      <c r="D214" s="216" t="s">
        <v>147</v>
      </c>
      <c r="E214" s="217" t="s">
        <v>1297</v>
      </c>
      <c r="F214" s="218" t="s">
        <v>1298</v>
      </c>
      <c r="G214" s="219" t="s">
        <v>262</v>
      </c>
      <c r="H214" s="220">
        <v>1.15</v>
      </c>
      <c r="I214" s="221"/>
      <c r="J214" s="222">
        <f>ROUND(I214*H214,2)</f>
        <v>0</v>
      </c>
      <c r="K214" s="223"/>
      <c r="L214" s="41"/>
      <c r="M214" s="224" t="s">
        <v>1</v>
      </c>
      <c r="N214" s="225" t="s">
        <v>41</v>
      </c>
      <c r="O214" s="88"/>
      <c r="P214" s="226">
        <f>O214*H214</f>
        <v>0</v>
      </c>
      <c r="Q214" s="226">
        <v>0</v>
      </c>
      <c r="R214" s="226">
        <f>Q214*H214</f>
        <v>0</v>
      </c>
      <c r="S214" s="226">
        <v>0.026</v>
      </c>
      <c r="T214" s="227">
        <f>S214*H214</f>
        <v>0.029899999999999996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228" t="s">
        <v>228</v>
      </c>
      <c r="AT214" s="228" t="s">
        <v>147</v>
      </c>
      <c r="AU214" s="228" t="s">
        <v>86</v>
      </c>
      <c r="AY214" s="14" t="s">
        <v>145</v>
      </c>
      <c r="BE214" s="229">
        <f>IF(N214="základní",J214,0)</f>
        <v>0</v>
      </c>
      <c r="BF214" s="229">
        <f>IF(N214="snížená",J214,0)</f>
        <v>0</v>
      </c>
      <c r="BG214" s="229">
        <f>IF(N214="zákl. přenesená",J214,0)</f>
        <v>0</v>
      </c>
      <c r="BH214" s="229">
        <f>IF(N214="sníž. přenesená",J214,0)</f>
        <v>0</v>
      </c>
      <c r="BI214" s="229">
        <f>IF(N214="nulová",J214,0)</f>
        <v>0</v>
      </c>
      <c r="BJ214" s="14" t="s">
        <v>84</v>
      </c>
      <c r="BK214" s="229">
        <f>ROUND(I214*H214,2)</f>
        <v>0</v>
      </c>
      <c r="BL214" s="14" t="s">
        <v>228</v>
      </c>
      <c r="BM214" s="228" t="s">
        <v>1299</v>
      </c>
    </row>
    <row r="215" spans="1:47" s="2" customFormat="1" ht="12">
      <c r="A215" s="35"/>
      <c r="B215" s="36"/>
      <c r="C215" s="37"/>
      <c r="D215" s="230" t="s">
        <v>153</v>
      </c>
      <c r="E215" s="37"/>
      <c r="F215" s="231" t="s">
        <v>1298</v>
      </c>
      <c r="G215" s="37"/>
      <c r="H215" s="37"/>
      <c r="I215" s="232"/>
      <c r="J215" s="37"/>
      <c r="K215" s="37"/>
      <c r="L215" s="41"/>
      <c r="M215" s="233"/>
      <c r="N215" s="234"/>
      <c r="O215" s="88"/>
      <c r="P215" s="88"/>
      <c r="Q215" s="88"/>
      <c r="R215" s="88"/>
      <c r="S215" s="88"/>
      <c r="T215" s="89"/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T215" s="14" t="s">
        <v>153</v>
      </c>
      <c r="AU215" s="14" t="s">
        <v>86</v>
      </c>
    </row>
    <row r="216" spans="1:65" s="2" customFormat="1" ht="21.75" customHeight="1">
      <c r="A216" s="35"/>
      <c r="B216" s="36"/>
      <c r="C216" s="216" t="s">
        <v>342</v>
      </c>
      <c r="D216" s="216" t="s">
        <v>147</v>
      </c>
      <c r="E216" s="217" t="s">
        <v>1300</v>
      </c>
      <c r="F216" s="218" t="s">
        <v>1301</v>
      </c>
      <c r="G216" s="219" t="s">
        <v>158</v>
      </c>
      <c r="H216" s="220">
        <v>2.08</v>
      </c>
      <c r="I216" s="221"/>
      <c r="J216" s="222">
        <f>ROUND(I216*H216,2)</f>
        <v>0</v>
      </c>
      <c r="K216" s="223"/>
      <c r="L216" s="41"/>
      <c r="M216" s="224" t="s">
        <v>1</v>
      </c>
      <c r="N216" s="225" t="s">
        <v>41</v>
      </c>
      <c r="O216" s="88"/>
      <c r="P216" s="226">
        <f>O216*H216</f>
        <v>0</v>
      </c>
      <c r="Q216" s="226">
        <v>0</v>
      </c>
      <c r="R216" s="226">
        <f>Q216*H216</f>
        <v>0</v>
      </c>
      <c r="S216" s="226">
        <v>0.02</v>
      </c>
      <c r="T216" s="227">
        <f>S216*H216</f>
        <v>0.041600000000000005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228" t="s">
        <v>228</v>
      </c>
      <c r="AT216" s="228" t="s">
        <v>147</v>
      </c>
      <c r="AU216" s="228" t="s">
        <v>86</v>
      </c>
      <c r="AY216" s="14" t="s">
        <v>145</v>
      </c>
      <c r="BE216" s="229">
        <f>IF(N216="základní",J216,0)</f>
        <v>0</v>
      </c>
      <c r="BF216" s="229">
        <f>IF(N216="snížená",J216,0)</f>
        <v>0</v>
      </c>
      <c r="BG216" s="229">
        <f>IF(N216="zákl. přenesená",J216,0)</f>
        <v>0</v>
      </c>
      <c r="BH216" s="229">
        <f>IF(N216="sníž. přenesená",J216,0)</f>
        <v>0</v>
      </c>
      <c r="BI216" s="229">
        <f>IF(N216="nulová",J216,0)</f>
        <v>0</v>
      </c>
      <c r="BJ216" s="14" t="s">
        <v>84</v>
      </c>
      <c r="BK216" s="229">
        <f>ROUND(I216*H216,2)</f>
        <v>0</v>
      </c>
      <c r="BL216" s="14" t="s">
        <v>228</v>
      </c>
      <c r="BM216" s="228" t="s">
        <v>1302</v>
      </c>
    </row>
    <row r="217" spans="1:47" s="2" customFormat="1" ht="12">
      <c r="A217" s="35"/>
      <c r="B217" s="36"/>
      <c r="C217" s="37"/>
      <c r="D217" s="230" t="s">
        <v>153</v>
      </c>
      <c r="E217" s="37"/>
      <c r="F217" s="231" t="s">
        <v>1301</v>
      </c>
      <c r="G217" s="37"/>
      <c r="H217" s="37"/>
      <c r="I217" s="232"/>
      <c r="J217" s="37"/>
      <c r="K217" s="37"/>
      <c r="L217" s="41"/>
      <c r="M217" s="233"/>
      <c r="N217" s="234"/>
      <c r="O217" s="88"/>
      <c r="P217" s="88"/>
      <c r="Q217" s="88"/>
      <c r="R217" s="88"/>
      <c r="S217" s="88"/>
      <c r="T217" s="89"/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T217" s="14" t="s">
        <v>153</v>
      </c>
      <c r="AU217" s="14" t="s">
        <v>86</v>
      </c>
    </row>
    <row r="218" spans="1:65" s="2" customFormat="1" ht="24.15" customHeight="1">
      <c r="A218" s="35"/>
      <c r="B218" s="36"/>
      <c r="C218" s="216" t="s">
        <v>347</v>
      </c>
      <c r="D218" s="216" t="s">
        <v>147</v>
      </c>
      <c r="E218" s="217" t="s">
        <v>1303</v>
      </c>
      <c r="F218" s="218" t="s">
        <v>1304</v>
      </c>
      <c r="G218" s="219" t="s">
        <v>609</v>
      </c>
      <c r="H218" s="248"/>
      <c r="I218" s="221"/>
      <c r="J218" s="222">
        <f>ROUND(I218*H218,2)</f>
        <v>0</v>
      </c>
      <c r="K218" s="223"/>
      <c r="L218" s="41"/>
      <c r="M218" s="224" t="s">
        <v>1</v>
      </c>
      <c r="N218" s="225" t="s">
        <v>41</v>
      </c>
      <c r="O218" s="88"/>
      <c r="P218" s="226">
        <f>O218*H218</f>
        <v>0</v>
      </c>
      <c r="Q218" s="226">
        <v>0</v>
      </c>
      <c r="R218" s="226">
        <f>Q218*H218</f>
        <v>0</v>
      </c>
      <c r="S218" s="226">
        <v>0</v>
      </c>
      <c r="T218" s="227">
        <f>S218*H218</f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228" t="s">
        <v>228</v>
      </c>
      <c r="AT218" s="228" t="s">
        <v>147</v>
      </c>
      <c r="AU218" s="228" t="s">
        <v>86</v>
      </c>
      <c r="AY218" s="14" t="s">
        <v>145</v>
      </c>
      <c r="BE218" s="229">
        <f>IF(N218="základní",J218,0)</f>
        <v>0</v>
      </c>
      <c r="BF218" s="229">
        <f>IF(N218="snížená",J218,0)</f>
        <v>0</v>
      </c>
      <c r="BG218" s="229">
        <f>IF(N218="zákl. přenesená",J218,0)</f>
        <v>0</v>
      </c>
      <c r="BH218" s="229">
        <f>IF(N218="sníž. přenesená",J218,0)</f>
        <v>0</v>
      </c>
      <c r="BI218" s="229">
        <f>IF(N218="nulová",J218,0)</f>
        <v>0</v>
      </c>
      <c r="BJ218" s="14" t="s">
        <v>84</v>
      </c>
      <c r="BK218" s="229">
        <f>ROUND(I218*H218,2)</f>
        <v>0</v>
      </c>
      <c r="BL218" s="14" t="s">
        <v>228</v>
      </c>
      <c r="BM218" s="228" t="s">
        <v>1305</v>
      </c>
    </row>
    <row r="219" spans="1:47" s="2" customFormat="1" ht="12">
      <c r="A219" s="35"/>
      <c r="B219" s="36"/>
      <c r="C219" s="37"/>
      <c r="D219" s="230" t="s">
        <v>153</v>
      </c>
      <c r="E219" s="37"/>
      <c r="F219" s="231" t="s">
        <v>1306</v>
      </c>
      <c r="G219" s="37"/>
      <c r="H219" s="37"/>
      <c r="I219" s="232"/>
      <c r="J219" s="37"/>
      <c r="K219" s="37"/>
      <c r="L219" s="41"/>
      <c r="M219" s="233"/>
      <c r="N219" s="234"/>
      <c r="O219" s="88"/>
      <c r="P219" s="88"/>
      <c r="Q219" s="88"/>
      <c r="R219" s="88"/>
      <c r="S219" s="88"/>
      <c r="T219" s="89"/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T219" s="14" t="s">
        <v>153</v>
      </c>
      <c r="AU219" s="14" t="s">
        <v>86</v>
      </c>
    </row>
    <row r="220" spans="1:63" s="12" customFormat="1" ht="22.8" customHeight="1">
      <c r="A220" s="12"/>
      <c r="B220" s="200"/>
      <c r="C220" s="201"/>
      <c r="D220" s="202" t="s">
        <v>75</v>
      </c>
      <c r="E220" s="214" t="s">
        <v>1307</v>
      </c>
      <c r="F220" s="214" t="s">
        <v>1308</v>
      </c>
      <c r="G220" s="201"/>
      <c r="H220" s="201"/>
      <c r="I220" s="204"/>
      <c r="J220" s="215">
        <f>BK220</f>
        <v>0</v>
      </c>
      <c r="K220" s="201"/>
      <c r="L220" s="206"/>
      <c r="M220" s="207"/>
      <c r="N220" s="208"/>
      <c r="O220" s="208"/>
      <c r="P220" s="209">
        <f>SUM(P221:P226)</f>
        <v>0</v>
      </c>
      <c r="Q220" s="208"/>
      <c r="R220" s="209">
        <f>SUM(R221:R226)</f>
        <v>0.00041</v>
      </c>
      <c r="S220" s="208"/>
      <c r="T220" s="210">
        <f>SUM(T221:T226)</f>
        <v>0</v>
      </c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R220" s="211" t="s">
        <v>86</v>
      </c>
      <c r="AT220" s="212" t="s">
        <v>75</v>
      </c>
      <c r="AU220" s="212" t="s">
        <v>84</v>
      </c>
      <c r="AY220" s="211" t="s">
        <v>145</v>
      </c>
      <c r="BK220" s="213">
        <f>SUM(BK221:BK226)</f>
        <v>0</v>
      </c>
    </row>
    <row r="221" spans="1:65" s="2" customFormat="1" ht="21.75" customHeight="1">
      <c r="A221" s="35"/>
      <c r="B221" s="36"/>
      <c r="C221" s="216" t="s">
        <v>352</v>
      </c>
      <c r="D221" s="216" t="s">
        <v>147</v>
      </c>
      <c r="E221" s="217" t="s">
        <v>1309</v>
      </c>
      <c r="F221" s="218" t="s">
        <v>1310</v>
      </c>
      <c r="G221" s="219" t="s">
        <v>262</v>
      </c>
      <c r="H221" s="220">
        <v>9.5</v>
      </c>
      <c r="I221" s="221"/>
      <c r="J221" s="222">
        <f>ROUND(I221*H221,2)</f>
        <v>0</v>
      </c>
      <c r="K221" s="223"/>
      <c r="L221" s="41"/>
      <c r="M221" s="224" t="s">
        <v>1</v>
      </c>
      <c r="N221" s="225" t="s">
        <v>41</v>
      </c>
      <c r="O221" s="88"/>
      <c r="P221" s="226">
        <f>O221*H221</f>
        <v>0</v>
      </c>
      <c r="Q221" s="226">
        <v>2E-05</v>
      </c>
      <c r="R221" s="226">
        <f>Q221*H221</f>
        <v>0.00019</v>
      </c>
      <c r="S221" s="226">
        <v>0</v>
      </c>
      <c r="T221" s="227">
        <f>S221*H221</f>
        <v>0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228" t="s">
        <v>228</v>
      </c>
      <c r="AT221" s="228" t="s">
        <v>147</v>
      </c>
      <c r="AU221" s="228" t="s">
        <v>86</v>
      </c>
      <c r="AY221" s="14" t="s">
        <v>145</v>
      </c>
      <c r="BE221" s="229">
        <f>IF(N221="základní",J221,0)</f>
        <v>0</v>
      </c>
      <c r="BF221" s="229">
        <f>IF(N221="snížená",J221,0)</f>
        <v>0</v>
      </c>
      <c r="BG221" s="229">
        <f>IF(N221="zákl. přenesená",J221,0)</f>
        <v>0</v>
      </c>
      <c r="BH221" s="229">
        <f>IF(N221="sníž. přenesená",J221,0)</f>
        <v>0</v>
      </c>
      <c r="BI221" s="229">
        <f>IF(N221="nulová",J221,0)</f>
        <v>0</v>
      </c>
      <c r="BJ221" s="14" t="s">
        <v>84</v>
      </c>
      <c r="BK221" s="229">
        <f>ROUND(I221*H221,2)</f>
        <v>0</v>
      </c>
      <c r="BL221" s="14" t="s">
        <v>228</v>
      </c>
      <c r="BM221" s="228" t="s">
        <v>1311</v>
      </c>
    </row>
    <row r="222" spans="1:47" s="2" customFormat="1" ht="12">
      <c r="A222" s="35"/>
      <c r="B222" s="36"/>
      <c r="C222" s="37"/>
      <c r="D222" s="230" t="s">
        <v>153</v>
      </c>
      <c r="E222" s="37"/>
      <c r="F222" s="231" t="s">
        <v>1310</v>
      </c>
      <c r="G222" s="37"/>
      <c r="H222" s="37"/>
      <c r="I222" s="232"/>
      <c r="J222" s="37"/>
      <c r="K222" s="37"/>
      <c r="L222" s="41"/>
      <c r="M222" s="233"/>
      <c r="N222" s="234"/>
      <c r="O222" s="88"/>
      <c r="P222" s="88"/>
      <c r="Q222" s="88"/>
      <c r="R222" s="88"/>
      <c r="S222" s="88"/>
      <c r="T222" s="89"/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T222" s="14" t="s">
        <v>153</v>
      </c>
      <c r="AU222" s="14" t="s">
        <v>86</v>
      </c>
    </row>
    <row r="223" spans="1:65" s="2" customFormat="1" ht="24.15" customHeight="1">
      <c r="A223" s="35"/>
      <c r="B223" s="36"/>
      <c r="C223" s="216" t="s">
        <v>357</v>
      </c>
      <c r="D223" s="216" t="s">
        <v>147</v>
      </c>
      <c r="E223" s="217" t="s">
        <v>1312</v>
      </c>
      <c r="F223" s="218" t="s">
        <v>1313</v>
      </c>
      <c r="G223" s="219" t="s">
        <v>158</v>
      </c>
      <c r="H223" s="220">
        <v>5.5</v>
      </c>
      <c r="I223" s="221"/>
      <c r="J223" s="222">
        <f>ROUND(I223*H223,2)</f>
        <v>0</v>
      </c>
      <c r="K223" s="223"/>
      <c r="L223" s="41"/>
      <c r="M223" s="224" t="s">
        <v>1</v>
      </c>
      <c r="N223" s="225" t="s">
        <v>41</v>
      </c>
      <c r="O223" s="88"/>
      <c r="P223" s="226">
        <f>O223*H223</f>
        <v>0</v>
      </c>
      <c r="Q223" s="226">
        <v>4E-05</v>
      </c>
      <c r="R223" s="226">
        <f>Q223*H223</f>
        <v>0.00022</v>
      </c>
      <c r="S223" s="226">
        <v>0</v>
      </c>
      <c r="T223" s="227">
        <f>S223*H223</f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228" t="s">
        <v>228</v>
      </c>
      <c r="AT223" s="228" t="s">
        <v>147</v>
      </c>
      <c r="AU223" s="228" t="s">
        <v>86</v>
      </c>
      <c r="AY223" s="14" t="s">
        <v>145</v>
      </c>
      <c r="BE223" s="229">
        <f>IF(N223="základní",J223,0)</f>
        <v>0</v>
      </c>
      <c r="BF223" s="229">
        <f>IF(N223="snížená",J223,0)</f>
        <v>0</v>
      </c>
      <c r="BG223" s="229">
        <f>IF(N223="zákl. přenesená",J223,0)</f>
        <v>0</v>
      </c>
      <c r="BH223" s="229">
        <f>IF(N223="sníž. přenesená",J223,0)</f>
        <v>0</v>
      </c>
      <c r="BI223" s="229">
        <f>IF(N223="nulová",J223,0)</f>
        <v>0</v>
      </c>
      <c r="BJ223" s="14" t="s">
        <v>84</v>
      </c>
      <c r="BK223" s="229">
        <f>ROUND(I223*H223,2)</f>
        <v>0</v>
      </c>
      <c r="BL223" s="14" t="s">
        <v>228</v>
      </c>
      <c r="BM223" s="228" t="s">
        <v>1314</v>
      </c>
    </row>
    <row r="224" spans="1:47" s="2" customFormat="1" ht="12">
      <c r="A224" s="35"/>
      <c r="B224" s="36"/>
      <c r="C224" s="37"/>
      <c r="D224" s="230" t="s">
        <v>153</v>
      </c>
      <c r="E224" s="37"/>
      <c r="F224" s="231" t="s">
        <v>1313</v>
      </c>
      <c r="G224" s="37"/>
      <c r="H224" s="37"/>
      <c r="I224" s="232"/>
      <c r="J224" s="37"/>
      <c r="K224" s="37"/>
      <c r="L224" s="41"/>
      <c r="M224" s="233"/>
      <c r="N224" s="234"/>
      <c r="O224" s="88"/>
      <c r="P224" s="88"/>
      <c r="Q224" s="88"/>
      <c r="R224" s="88"/>
      <c r="S224" s="88"/>
      <c r="T224" s="89"/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T224" s="14" t="s">
        <v>153</v>
      </c>
      <c r="AU224" s="14" t="s">
        <v>86</v>
      </c>
    </row>
    <row r="225" spans="1:65" s="2" customFormat="1" ht="24.15" customHeight="1">
      <c r="A225" s="35"/>
      <c r="B225" s="36"/>
      <c r="C225" s="216" t="s">
        <v>362</v>
      </c>
      <c r="D225" s="216" t="s">
        <v>147</v>
      </c>
      <c r="E225" s="217" t="s">
        <v>1315</v>
      </c>
      <c r="F225" s="218" t="s">
        <v>1316</v>
      </c>
      <c r="G225" s="219" t="s">
        <v>609</v>
      </c>
      <c r="H225" s="248"/>
      <c r="I225" s="221"/>
      <c r="J225" s="222">
        <f>ROUND(I225*H225,2)</f>
        <v>0</v>
      </c>
      <c r="K225" s="223"/>
      <c r="L225" s="41"/>
      <c r="M225" s="224" t="s">
        <v>1</v>
      </c>
      <c r="N225" s="225" t="s">
        <v>41</v>
      </c>
      <c r="O225" s="88"/>
      <c r="P225" s="226">
        <f>O225*H225</f>
        <v>0</v>
      </c>
      <c r="Q225" s="226">
        <v>0</v>
      </c>
      <c r="R225" s="226">
        <f>Q225*H225</f>
        <v>0</v>
      </c>
      <c r="S225" s="226">
        <v>0</v>
      </c>
      <c r="T225" s="227">
        <f>S225*H225</f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228" t="s">
        <v>228</v>
      </c>
      <c r="AT225" s="228" t="s">
        <v>147</v>
      </c>
      <c r="AU225" s="228" t="s">
        <v>86</v>
      </c>
      <c r="AY225" s="14" t="s">
        <v>145</v>
      </c>
      <c r="BE225" s="229">
        <f>IF(N225="základní",J225,0)</f>
        <v>0</v>
      </c>
      <c r="BF225" s="229">
        <f>IF(N225="snížená",J225,0)</f>
        <v>0</v>
      </c>
      <c r="BG225" s="229">
        <f>IF(N225="zákl. přenesená",J225,0)</f>
        <v>0</v>
      </c>
      <c r="BH225" s="229">
        <f>IF(N225="sníž. přenesená",J225,0)</f>
        <v>0</v>
      </c>
      <c r="BI225" s="229">
        <f>IF(N225="nulová",J225,0)</f>
        <v>0</v>
      </c>
      <c r="BJ225" s="14" t="s">
        <v>84</v>
      </c>
      <c r="BK225" s="229">
        <f>ROUND(I225*H225,2)</f>
        <v>0</v>
      </c>
      <c r="BL225" s="14" t="s">
        <v>228</v>
      </c>
      <c r="BM225" s="228" t="s">
        <v>1317</v>
      </c>
    </row>
    <row r="226" spans="1:47" s="2" customFormat="1" ht="12">
      <c r="A226" s="35"/>
      <c r="B226" s="36"/>
      <c r="C226" s="37"/>
      <c r="D226" s="230" t="s">
        <v>153</v>
      </c>
      <c r="E226" s="37"/>
      <c r="F226" s="231" t="s">
        <v>1316</v>
      </c>
      <c r="G226" s="37"/>
      <c r="H226" s="37"/>
      <c r="I226" s="232"/>
      <c r="J226" s="37"/>
      <c r="K226" s="37"/>
      <c r="L226" s="41"/>
      <c r="M226" s="233"/>
      <c r="N226" s="234"/>
      <c r="O226" s="88"/>
      <c r="P226" s="88"/>
      <c r="Q226" s="88"/>
      <c r="R226" s="88"/>
      <c r="S226" s="88"/>
      <c r="T226" s="89"/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T226" s="14" t="s">
        <v>153</v>
      </c>
      <c r="AU226" s="14" t="s">
        <v>86</v>
      </c>
    </row>
    <row r="227" spans="1:63" s="12" customFormat="1" ht="22.8" customHeight="1">
      <c r="A227" s="12"/>
      <c r="B227" s="200"/>
      <c r="C227" s="201"/>
      <c r="D227" s="202" t="s">
        <v>75</v>
      </c>
      <c r="E227" s="214" t="s">
        <v>652</v>
      </c>
      <c r="F227" s="214" t="s">
        <v>653</v>
      </c>
      <c r="G227" s="201"/>
      <c r="H227" s="201"/>
      <c r="I227" s="204"/>
      <c r="J227" s="215">
        <f>BK227</f>
        <v>0</v>
      </c>
      <c r="K227" s="201"/>
      <c r="L227" s="206"/>
      <c r="M227" s="207"/>
      <c r="N227" s="208"/>
      <c r="O227" s="208"/>
      <c r="P227" s="209">
        <f>SUM(P228:P243)</f>
        <v>0</v>
      </c>
      <c r="Q227" s="208"/>
      <c r="R227" s="209">
        <f>SUM(R228:R243)</f>
        <v>0.0310425</v>
      </c>
      <c r="S227" s="208"/>
      <c r="T227" s="210">
        <f>SUM(T228:T243)</f>
        <v>0</v>
      </c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R227" s="211" t="s">
        <v>86</v>
      </c>
      <c r="AT227" s="212" t="s">
        <v>75</v>
      </c>
      <c r="AU227" s="212" t="s">
        <v>84</v>
      </c>
      <c r="AY227" s="211" t="s">
        <v>145</v>
      </c>
      <c r="BK227" s="213">
        <f>SUM(BK228:BK243)</f>
        <v>0</v>
      </c>
    </row>
    <row r="228" spans="1:65" s="2" customFormat="1" ht="16.5" customHeight="1">
      <c r="A228" s="35"/>
      <c r="B228" s="36"/>
      <c r="C228" s="216" t="s">
        <v>367</v>
      </c>
      <c r="D228" s="216" t="s">
        <v>147</v>
      </c>
      <c r="E228" s="217" t="s">
        <v>1318</v>
      </c>
      <c r="F228" s="218" t="s">
        <v>1319</v>
      </c>
      <c r="G228" s="219" t="s">
        <v>158</v>
      </c>
      <c r="H228" s="220">
        <v>5.5</v>
      </c>
      <c r="I228" s="221"/>
      <c r="J228" s="222">
        <f>ROUND(I228*H228,2)</f>
        <v>0</v>
      </c>
      <c r="K228" s="223"/>
      <c r="L228" s="41"/>
      <c r="M228" s="224" t="s">
        <v>1</v>
      </c>
      <c r="N228" s="225" t="s">
        <v>41</v>
      </c>
      <c r="O228" s="88"/>
      <c r="P228" s="226">
        <f>O228*H228</f>
        <v>0</v>
      </c>
      <c r="Q228" s="226">
        <v>0.00203</v>
      </c>
      <c r="R228" s="226">
        <f>Q228*H228</f>
        <v>0.011165000000000001</v>
      </c>
      <c r="S228" s="226">
        <v>0</v>
      </c>
      <c r="T228" s="227">
        <f>S228*H228</f>
        <v>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228" t="s">
        <v>151</v>
      </c>
      <c r="AT228" s="228" t="s">
        <v>147</v>
      </c>
      <c r="AU228" s="228" t="s">
        <v>86</v>
      </c>
      <c r="AY228" s="14" t="s">
        <v>145</v>
      </c>
      <c r="BE228" s="229">
        <f>IF(N228="základní",J228,0)</f>
        <v>0</v>
      </c>
      <c r="BF228" s="229">
        <f>IF(N228="snížená",J228,0)</f>
        <v>0</v>
      </c>
      <c r="BG228" s="229">
        <f>IF(N228="zákl. přenesená",J228,0)</f>
        <v>0</v>
      </c>
      <c r="BH228" s="229">
        <f>IF(N228="sníž. přenesená",J228,0)</f>
        <v>0</v>
      </c>
      <c r="BI228" s="229">
        <f>IF(N228="nulová",J228,0)</f>
        <v>0</v>
      </c>
      <c r="BJ228" s="14" t="s">
        <v>84</v>
      </c>
      <c r="BK228" s="229">
        <f>ROUND(I228*H228,2)</f>
        <v>0</v>
      </c>
      <c r="BL228" s="14" t="s">
        <v>151</v>
      </c>
      <c r="BM228" s="228" t="s">
        <v>1320</v>
      </c>
    </row>
    <row r="229" spans="1:47" s="2" customFormat="1" ht="12">
      <c r="A229" s="35"/>
      <c r="B229" s="36"/>
      <c r="C229" s="37"/>
      <c r="D229" s="230" t="s">
        <v>153</v>
      </c>
      <c r="E229" s="37"/>
      <c r="F229" s="231" t="s">
        <v>1319</v>
      </c>
      <c r="G229" s="37"/>
      <c r="H229" s="37"/>
      <c r="I229" s="232"/>
      <c r="J229" s="37"/>
      <c r="K229" s="37"/>
      <c r="L229" s="41"/>
      <c r="M229" s="233"/>
      <c r="N229" s="234"/>
      <c r="O229" s="88"/>
      <c r="P229" s="88"/>
      <c r="Q229" s="88"/>
      <c r="R229" s="88"/>
      <c r="S229" s="88"/>
      <c r="T229" s="89"/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T229" s="14" t="s">
        <v>153</v>
      </c>
      <c r="AU229" s="14" t="s">
        <v>86</v>
      </c>
    </row>
    <row r="230" spans="1:65" s="2" customFormat="1" ht="24.15" customHeight="1">
      <c r="A230" s="35"/>
      <c r="B230" s="36"/>
      <c r="C230" s="216" t="s">
        <v>372</v>
      </c>
      <c r="D230" s="216" t="s">
        <v>147</v>
      </c>
      <c r="E230" s="217" t="s">
        <v>1321</v>
      </c>
      <c r="F230" s="218" t="s">
        <v>1322</v>
      </c>
      <c r="G230" s="219" t="s">
        <v>262</v>
      </c>
      <c r="H230" s="220">
        <v>9.5</v>
      </c>
      <c r="I230" s="221"/>
      <c r="J230" s="222">
        <f>ROUND(I230*H230,2)</f>
        <v>0</v>
      </c>
      <c r="K230" s="223"/>
      <c r="L230" s="41"/>
      <c r="M230" s="224" t="s">
        <v>1</v>
      </c>
      <c r="N230" s="225" t="s">
        <v>41</v>
      </c>
      <c r="O230" s="88"/>
      <c r="P230" s="226">
        <f>O230*H230</f>
        <v>0</v>
      </c>
      <c r="Q230" s="226">
        <v>0</v>
      </c>
      <c r="R230" s="226">
        <f>Q230*H230</f>
        <v>0</v>
      </c>
      <c r="S230" s="226">
        <v>0</v>
      </c>
      <c r="T230" s="227">
        <f>S230*H230</f>
        <v>0</v>
      </c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R230" s="228" t="s">
        <v>228</v>
      </c>
      <c r="AT230" s="228" t="s">
        <v>147</v>
      </c>
      <c r="AU230" s="228" t="s">
        <v>86</v>
      </c>
      <c r="AY230" s="14" t="s">
        <v>145</v>
      </c>
      <c r="BE230" s="229">
        <f>IF(N230="základní",J230,0)</f>
        <v>0</v>
      </c>
      <c r="BF230" s="229">
        <f>IF(N230="snížená",J230,0)</f>
        <v>0</v>
      </c>
      <c r="BG230" s="229">
        <f>IF(N230="zákl. přenesená",J230,0)</f>
        <v>0</v>
      </c>
      <c r="BH230" s="229">
        <f>IF(N230="sníž. přenesená",J230,0)</f>
        <v>0</v>
      </c>
      <c r="BI230" s="229">
        <f>IF(N230="nulová",J230,0)</f>
        <v>0</v>
      </c>
      <c r="BJ230" s="14" t="s">
        <v>84</v>
      </c>
      <c r="BK230" s="229">
        <f>ROUND(I230*H230,2)</f>
        <v>0</v>
      </c>
      <c r="BL230" s="14" t="s">
        <v>228</v>
      </c>
      <c r="BM230" s="228" t="s">
        <v>1323</v>
      </c>
    </row>
    <row r="231" spans="1:47" s="2" customFormat="1" ht="12">
      <c r="A231" s="35"/>
      <c r="B231" s="36"/>
      <c r="C231" s="37"/>
      <c r="D231" s="230" t="s">
        <v>153</v>
      </c>
      <c r="E231" s="37"/>
      <c r="F231" s="231" t="s">
        <v>1322</v>
      </c>
      <c r="G231" s="37"/>
      <c r="H231" s="37"/>
      <c r="I231" s="232"/>
      <c r="J231" s="37"/>
      <c r="K231" s="37"/>
      <c r="L231" s="41"/>
      <c r="M231" s="233"/>
      <c r="N231" s="234"/>
      <c r="O231" s="88"/>
      <c r="P231" s="88"/>
      <c r="Q231" s="88"/>
      <c r="R231" s="88"/>
      <c r="S231" s="88"/>
      <c r="T231" s="89"/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T231" s="14" t="s">
        <v>153</v>
      </c>
      <c r="AU231" s="14" t="s">
        <v>86</v>
      </c>
    </row>
    <row r="232" spans="1:65" s="2" customFormat="1" ht="21.75" customHeight="1">
      <c r="A232" s="35"/>
      <c r="B232" s="36"/>
      <c r="C232" s="237" t="s">
        <v>377</v>
      </c>
      <c r="D232" s="237" t="s">
        <v>353</v>
      </c>
      <c r="E232" s="238" t="s">
        <v>1324</v>
      </c>
      <c r="F232" s="239" t="s">
        <v>1325</v>
      </c>
      <c r="G232" s="240" t="s">
        <v>262</v>
      </c>
      <c r="H232" s="241">
        <v>9.975</v>
      </c>
      <c r="I232" s="242"/>
      <c r="J232" s="243">
        <f>ROUND(I232*H232,2)</f>
        <v>0</v>
      </c>
      <c r="K232" s="244"/>
      <c r="L232" s="245"/>
      <c r="M232" s="246" t="s">
        <v>1</v>
      </c>
      <c r="N232" s="247" t="s">
        <v>41</v>
      </c>
      <c r="O232" s="88"/>
      <c r="P232" s="226">
        <f>O232*H232</f>
        <v>0</v>
      </c>
      <c r="Q232" s="226">
        <v>0</v>
      </c>
      <c r="R232" s="226">
        <f>Q232*H232</f>
        <v>0</v>
      </c>
      <c r="S232" s="226">
        <v>0</v>
      </c>
      <c r="T232" s="227">
        <f>S232*H232</f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228" t="s">
        <v>307</v>
      </c>
      <c r="AT232" s="228" t="s">
        <v>353</v>
      </c>
      <c r="AU232" s="228" t="s">
        <v>86</v>
      </c>
      <c r="AY232" s="14" t="s">
        <v>145</v>
      </c>
      <c r="BE232" s="229">
        <f>IF(N232="základní",J232,0)</f>
        <v>0</v>
      </c>
      <c r="BF232" s="229">
        <f>IF(N232="snížená",J232,0)</f>
        <v>0</v>
      </c>
      <c r="BG232" s="229">
        <f>IF(N232="zákl. přenesená",J232,0)</f>
        <v>0</v>
      </c>
      <c r="BH232" s="229">
        <f>IF(N232="sníž. přenesená",J232,0)</f>
        <v>0</v>
      </c>
      <c r="BI232" s="229">
        <f>IF(N232="nulová",J232,0)</f>
        <v>0</v>
      </c>
      <c r="BJ232" s="14" t="s">
        <v>84</v>
      </c>
      <c r="BK232" s="229">
        <f>ROUND(I232*H232,2)</f>
        <v>0</v>
      </c>
      <c r="BL232" s="14" t="s">
        <v>228</v>
      </c>
      <c r="BM232" s="228" t="s">
        <v>1326</v>
      </c>
    </row>
    <row r="233" spans="1:47" s="2" customFormat="1" ht="12">
      <c r="A233" s="35"/>
      <c r="B233" s="36"/>
      <c r="C233" s="37"/>
      <c r="D233" s="230" t="s">
        <v>153</v>
      </c>
      <c r="E233" s="37"/>
      <c r="F233" s="231" t="s">
        <v>1327</v>
      </c>
      <c r="G233" s="37"/>
      <c r="H233" s="37"/>
      <c r="I233" s="232"/>
      <c r="J233" s="37"/>
      <c r="K233" s="37"/>
      <c r="L233" s="41"/>
      <c r="M233" s="233"/>
      <c r="N233" s="234"/>
      <c r="O233" s="88"/>
      <c r="P233" s="88"/>
      <c r="Q233" s="88"/>
      <c r="R233" s="88"/>
      <c r="S233" s="88"/>
      <c r="T233" s="89"/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T233" s="14" t="s">
        <v>153</v>
      </c>
      <c r="AU233" s="14" t="s">
        <v>86</v>
      </c>
    </row>
    <row r="234" spans="1:65" s="2" customFormat="1" ht="21.75" customHeight="1">
      <c r="A234" s="35"/>
      <c r="B234" s="36"/>
      <c r="C234" s="216" t="s">
        <v>382</v>
      </c>
      <c r="D234" s="216" t="s">
        <v>147</v>
      </c>
      <c r="E234" s="217" t="s">
        <v>1328</v>
      </c>
      <c r="F234" s="218" t="s">
        <v>1329</v>
      </c>
      <c r="G234" s="219" t="s">
        <v>158</v>
      </c>
      <c r="H234" s="220">
        <v>5.5</v>
      </c>
      <c r="I234" s="221"/>
      <c r="J234" s="222">
        <f>ROUND(I234*H234,2)</f>
        <v>0</v>
      </c>
      <c r="K234" s="223"/>
      <c r="L234" s="41"/>
      <c r="M234" s="224" t="s">
        <v>1</v>
      </c>
      <c r="N234" s="225" t="s">
        <v>41</v>
      </c>
      <c r="O234" s="88"/>
      <c r="P234" s="226">
        <f>O234*H234</f>
        <v>0</v>
      </c>
      <c r="Q234" s="226">
        <v>0</v>
      </c>
      <c r="R234" s="226">
        <f>Q234*H234</f>
        <v>0</v>
      </c>
      <c r="S234" s="226">
        <v>0</v>
      </c>
      <c r="T234" s="227">
        <f>S234*H234</f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228" t="s">
        <v>228</v>
      </c>
      <c r="AT234" s="228" t="s">
        <v>147</v>
      </c>
      <c r="AU234" s="228" t="s">
        <v>86</v>
      </c>
      <c r="AY234" s="14" t="s">
        <v>145</v>
      </c>
      <c r="BE234" s="229">
        <f>IF(N234="základní",J234,0)</f>
        <v>0</v>
      </c>
      <c r="BF234" s="229">
        <f>IF(N234="snížená",J234,0)</f>
        <v>0</v>
      </c>
      <c r="BG234" s="229">
        <f>IF(N234="zákl. přenesená",J234,0)</f>
        <v>0</v>
      </c>
      <c r="BH234" s="229">
        <f>IF(N234="sníž. přenesená",J234,0)</f>
        <v>0</v>
      </c>
      <c r="BI234" s="229">
        <f>IF(N234="nulová",J234,0)</f>
        <v>0</v>
      </c>
      <c r="BJ234" s="14" t="s">
        <v>84</v>
      </c>
      <c r="BK234" s="229">
        <f>ROUND(I234*H234,2)</f>
        <v>0</v>
      </c>
      <c r="BL234" s="14" t="s">
        <v>228</v>
      </c>
      <c r="BM234" s="228" t="s">
        <v>1330</v>
      </c>
    </row>
    <row r="235" spans="1:47" s="2" customFormat="1" ht="12">
      <c r="A235" s="35"/>
      <c r="B235" s="36"/>
      <c r="C235" s="37"/>
      <c r="D235" s="230" t="s">
        <v>153</v>
      </c>
      <c r="E235" s="37"/>
      <c r="F235" s="231" t="s">
        <v>1329</v>
      </c>
      <c r="G235" s="37"/>
      <c r="H235" s="37"/>
      <c r="I235" s="232"/>
      <c r="J235" s="37"/>
      <c r="K235" s="37"/>
      <c r="L235" s="41"/>
      <c r="M235" s="233"/>
      <c r="N235" s="234"/>
      <c r="O235" s="88"/>
      <c r="P235" s="88"/>
      <c r="Q235" s="88"/>
      <c r="R235" s="88"/>
      <c r="S235" s="88"/>
      <c r="T235" s="89"/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T235" s="14" t="s">
        <v>153</v>
      </c>
      <c r="AU235" s="14" t="s">
        <v>86</v>
      </c>
    </row>
    <row r="236" spans="1:65" s="2" customFormat="1" ht="24.15" customHeight="1">
      <c r="A236" s="35"/>
      <c r="B236" s="36"/>
      <c r="C236" s="216" t="s">
        <v>389</v>
      </c>
      <c r="D236" s="216" t="s">
        <v>147</v>
      </c>
      <c r="E236" s="217" t="s">
        <v>1331</v>
      </c>
      <c r="F236" s="218" t="s">
        <v>1332</v>
      </c>
      <c r="G236" s="219" t="s">
        <v>158</v>
      </c>
      <c r="H236" s="220">
        <v>5.5</v>
      </c>
      <c r="I236" s="221"/>
      <c r="J236" s="222">
        <f>ROUND(I236*H236,2)</f>
        <v>0</v>
      </c>
      <c r="K236" s="223"/>
      <c r="L236" s="41"/>
      <c r="M236" s="224" t="s">
        <v>1</v>
      </c>
      <c r="N236" s="225" t="s">
        <v>41</v>
      </c>
      <c r="O236" s="88"/>
      <c r="P236" s="226">
        <f>O236*H236</f>
        <v>0</v>
      </c>
      <c r="Q236" s="226">
        <v>0</v>
      </c>
      <c r="R236" s="226">
        <f>Q236*H236</f>
        <v>0</v>
      </c>
      <c r="S236" s="226">
        <v>0</v>
      </c>
      <c r="T236" s="227">
        <f>S236*H236</f>
        <v>0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228" t="s">
        <v>228</v>
      </c>
      <c r="AT236" s="228" t="s">
        <v>147</v>
      </c>
      <c r="AU236" s="228" t="s">
        <v>86</v>
      </c>
      <c r="AY236" s="14" t="s">
        <v>145</v>
      </c>
      <c r="BE236" s="229">
        <f>IF(N236="základní",J236,0)</f>
        <v>0</v>
      </c>
      <c r="BF236" s="229">
        <f>IF(N236="snížená",J236,0)</f>
        <v>0</v>
      </c>
      <c r="BG236" s="229">
        <f>IF(N236="zákl. přenesená",J236,0)</f>
        <v>0</v>
      </c>
      <c r="BH236" s="229">
        <f>IF(N236="sníž. přenesená",J236,0)</f>
        <v>0</v>
      </c>
      <c r="BI236" s="229">
        <f>IF(N236="nulová",J236,0)</f>
        <v>0</v>
      </c>
      <c r="BJ236" s="14" t="s">
        <v>84</v>
      </c>
      <c r="BK236" s="229">
        <f>ROUND(I236*H236,2)</f>
        <v>0</v>
      </c>
      <c r="BL236" s="14" t="s">
        <v>228</v>
      </c>
      <c r="BM236" s="228" t="s">
        <v>1333</v>
      </c>
    </row>
    <row r="237" spans="1:47" s="2" customFormat="1" ht="12">
      <c r="A237" s="35"/>
      <c r="B237" s="36"/>
      <c r="C237" s="37"/>
      <c r="D237" s="230" t="s">
        <v>153</v>
      </c>
      <c r="E237" s="37"/>
      <c r="F237" s="231" t="s">
        <v>1332</v>
      </c>
      <c r="G237" s="37"/>
      <c r="H237" s="37"/>
      <c r="I237" s="232"/>
      <c r="J237" s="37"/>
      <c r="K237" s="37"/>
      <c r="L237" s="41"/>
      <c r="M237" s="233"/>
      <c r="N237" s="234"/>
      <c r="O237" s="88"/>
      <c r="P237" s="88"/>
      <c r="Q237" s="88"/>
      <c r="R237" s="88"/>
      <c r="S237" s="88"/>
      <c r="T237" s="89"/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T237" s="14" t="s">
        <v>153</v>
      </c>
      <c r="AU237" s="14" t="s">
        <v>86</v>
      </c>
    </row>
    <row r="238" spans="1:65" s="2" customFormat="1" ht="24.15" customHeight="1">
      <c r="A238" s="35"/>
      <c r="B238" s="36"/>
      <c r="C238" s="216" t="s">
        <v>394</v>
      </c>
      <c r="D238" s="216" t="s">
        <v>147</v>
      </c>
      <c r="E238" s="217" t="s">
        <v>1334</v>
      </c>
      <c r="F238" s="218" t="s">
        <v>1335</v>
      </c>
      <c r="G238" s="219" t="s">
        <v>158</v>
      </c>
      <c r="H238" s="220">
        <v>6.45</v>
      </c>
      <c r="I238" s="221"/>
      <c r="J238" s="222">
        <f>ROUND(I238*H238,2)</f>
        <v>0</v>
      </c>
      <c r="K238" s="223"/>
      <c r="L238" s="41"/>
      <c r="M238" s="224" t="s">
        <v>1</v>
      </c>
      <c r="N238" s="225" t="s">
        <v>41</v>
      </c>
      <c r="O238" s="88"/>
      <c r="P238" s="226">
        <f>O238*H238</f>
        <v>0</v>
      </c>
      <c r="Q238" s="226">
        <v>0.00029</v>
      </c>
      <c r="R238" s="226">
        <f>Q238*H238</f>
        <v>0.0018705</v>
      </c>
      <c r="S238" s="226">
        <v>0</v>
      </c>
      <c r="T238" s="227">
        <f>S238*H238</f>
        <v>0</v>
      </c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R238" s="228" t="s">
        <v>228</v>
      </c>
      <c r="AT238" s="228" t="s">
        <v>147</v>
      </c>
      <c r="AU238" s="228" t="s">
        <v>86</v>
      </c>
      <c r="AY238" s="14" t="s">
        <v>145</v>
      </c>
      <c r="BE238" s="229">
        <f>IF(N238="základní",J238,0)</f>
        <v>0</v>
      </c>
      <c r="BF238" s="229">
        <f>IF(N238="snížená",J238,0)</f>
        <v>0</v>
      </c>
      <c r="BG238" s="229">
        <f>IF(N238="zákl. přenesená",J238,0)</f>
        <v>0</v>
      </c>
      <c r="BH238" s="229">
        <f>IF(N238="sníž. přenesená",J238,0)</f>
        <v>0</v>
      </c>
      <c r="BI238" s="229">
        <f>IF(N238="nulová",J238,0)</f>
        <v>0</v>
      </c>
      <c r="BJ238" s="14" t="s">
        <v>84</v>
      </c>
      <c r="BK238" s="229">
        <f>ROUND(I238*H238,2)</f>
        <v>0</v>
      </c>
      <c r="BL238" s="14" t="s">
        <v>228</v>
      </c>
      <c r="BM238" s="228" t="s">
        <v>1336</v>
      </c>
    </row>
    <row r="239" spans="1:47" s="2" customFormat="1" ht="12">
      <c r="A239" s="35"/>
      <c r="B239" s="36"/>
      <c r="C239" s="37"/>
      <c r="D239" s="230" t="s">
        <v>153</v>
      </c>
      <c r="E239" s="37"/>
      <c r="F239" s="231" t="s">
        <v>1335</v>
      </c>
      <c r="G239" s="37"/>
      <c r="H239" s="37"/>
      <c r="I239" s="232"/>
      <c r="J239" s="37"/>
      <c r="K239" s="37"/>
      <c r="L239" s="41"/>
      <c r="M239" s="233"/>
      <c r="N239" s="234"/>
      <c r="O239" s="88"/>
      <c r="P239" s="88"/>
      <c r="Q239" s="88"/>
      <c r="R239" s="88"/>
      <c r="S239" s="88"/>
      <c r="T239" s="89"/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T239" s="14" t="s">
        <v>153</v>
      </c>
      <c r="AU239" s="14" t="s">
        <v>86</v>
      </c>
    </row>
    <row r="240" spans="1:65" s="2" customFormat="1" ht="24.15" customHeight="1">
      <c r="A240" s="35"/>
      <c r="B240" s="36"/>
      <c r="C240" s="216" t="s">
        <v>399</v>
      </c>
      <c r="D240" s="216" t="s">
        <v>147</v>
      </c>
      <c r="E240" s="217" t="s">
        <v>1337</v>
      </c>
      <c r="F240" s="218" t="s">
        <v>1338</v>
      </c>
      <c r="G240" s="219" t="s">
        <v>158</v>
      </c>
      <c r="H240" s="220">
        <v>6.45</v>
      </c>
      <c r="I240" s="221"/>
      <c r="J240" s="222">
        <f>ROUND(I240*H240,2)</f>
        <v>0</v>
      </c>
      <c r="K240" s="223"/>
      <c r="L240" s="41"/>
      <c r="M240" s="224" t="s">
        <v>1</v>
      </c>
      <c r="N240" s="225" t="s">
        <v>41</v>
      </c>
      <c r="O240" s="88"/>
      <c r="P240" s="226">
        <f>O240*H240</f>
        <v>0</v>
      </c>
      <c r="Q240" s="226">
        <v>0.00066</v>
      </c>
      <c r="R240" s="226">
        <f>Q240*H240</f>
        <v>0.004257</v>
      </c>
      <c r="S240" s="226">
        <v>0</v>
      </c>
      <c r="T240" s="227">
        <f>S240*H240</f>
        <v>0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228" t="s">
        <v>228</v>
      </c>
      <c r="AT240" s="228" t="s">
        <v>147</v>
      </c>
      <c r="AU240" s="228" t="s">
        <v>86</v>
      </c>
      <c r="AY240" s="14" t="s">
        <v>145</v>
      </c>
      <c r="BE240" s="229">
        <f>IF(N240="základní",J240,0)</f>
        <v>0</v>
      </c>
      <c r="BF240" s="229">
        <f>IF(N240="snížená",J240,0)</f>
        <v>0</v>
      </c>
      <c r="BG240" s="229">
        <f>IF(N240="zákl. přenesená",J240,0)</f>
        <v>0</v>
      </c>
      <c r="BH240" s="229">
        <f>IF(N240="sníž. přenesená",J240,0)</f>
        <v>0</v>
      </c>
      <c r="BI240" s="229">
        <f>IF(N240="nulová",J240,0)</f>
        <v>0</v>
      </c>
      <c r="BJ240" s="14" t="s">
        <v>84</v>
      </c>
      <c r="BK240" s="229">
        <f>ROUND(I240*H240,2)</f>
        <v>0</v>
      </c>
      <c r="BL240" s="14" t="s">
        <v>228</v>
      </c>
      <c r="BM240" s="228" t="s">
        <v>1339</v>
      </c>
    </row>
    <row r="241" spans="1:47" s="2" customFormat="1" ht="12">
      <c r="A241" s="35"/>
      <c r="B241" s="36"/>
      <c r="C241" s="37"/>
      <c r="D241" s="230" t="s">
        <v>153</v>
      </c>
      <c r="E241" s="37"/>
      <c r="F241" s="231" t="s">
        <v>1338</v>
      </c>
      <c r="G241" s="37"/>
      <c r="H241" s="37"/>
      <c r="I241" s="232"/>
      <c r="J241" s="37"/>
      <c r="K241" s="37"/>
      <c r="L241" s="41"/>
      <c r="M241" s="233"/>
      <c r="N241" s="234"/>
      <c r="O241" s="88"/>
      <c r="P241" s="88"/>
      <c r="Q241" s="88"/>
      <c r="R241" s="88"/>
      <c r="S241" s="88"/>
      <c r="T241" s="89"/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T241" s="14" t="s">
        <v>153</v>
      </c>
      <c r="AU241" s="14" t="s">
        <v>86</v>
      </c>
    </row>
    <row r="242" spans="1:65" s="2" customFormat="1" ht="24.15" customHeight="1">
      <c r="A242" s="35"/>
      <c r="B242" s="36"/>
      <c r="C242" s="216" t="s">
        <v>404</v>
      </c>
      <c r="D242" s="216" t="s">
        <v>147</v>
      </c>
      <c r="E242" s="217" t="s">
        <v>1340</v>
      </c>
      <c r="F242" s="218" t="s">
        <v>1341</v>
      </c>
      <c r="G242" s="219" t="s">
        <v>158</v>
      </c>
      <c r="H242" s="220">
        <v>5.5</v>
      </c>
      <c r="I242" s="221"/>
      <c r="J242" s="222">
        <f>ROUND(I242*H242,2)</f>
        <v>0</v>
      </c>
      <c r="K242" s="223"/>
      <c r="L242" s="41"/>
      <c r="M242" s="224" t="s">
        <v>1</v>
      </c>
      <c r="N242" s="225" t="s">
        <v>41</v>
      </c>
      <c r="O242" s="88"/>
      <c r="P242" s="226">
        <f>O242*H242</f>
        <v>0</v>
      </c>
      <c r="Q242" s="226">
        <v>0.0025</v>
      </c>
      <c r="R242" s="226">
        <f>Q242*H242</f>
        <v>0.01375</v>
      </c>
      <c r="S242" s="226">
        <v>0</v>
      </c>
      <c r="T242" s="227">
        <f>S242*H242</f>
        <v>0</v>
      </c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R242" s="228" t="s">
        <v>228</v>
      </c>
      <c r="AT242" s="228" t="s">
        <v>147</v>
      </c>
      <c r="AU242" s="228" t="s">
        <v>86</v>
      </c>
      <c r="AY242" s="14" t="s">
        <v>145</v>
      </c>
      <c r="BE242" s="229">
        <f>IF(N242="základní",J242,0)</f>
        <v>0</v>
      </c>
      <c r="BF242" s="229">
        <f>IF(N242="snížená",J242,0)</f>
        <v>0</v>
      </c>
      <c r="BG242" s="229">
        <f>IF(N242="zákl. přenesená",J242,0)</f>
        <v>0</v>
      </c>
      <c r="BH242" s="229">
        <f>IF(N242="sníž. přenesená",J242,0)</f>
        <v>0</v>
      </c>
      <c r="BI242" s="229">
        <f>IF(N242="nulová",J242,0)</f>
        <v>0</v>
      </c>
      <c r="BJ242" s="14" t="s">
        <v>84</v>
      </c>
      <c r="BK242" s="229">
        <f>ROUND(I242*H242,2)</f>
        <v>0</v>
      </c>
      <c r="BL242" s="14" t="s">
        <v>228</v>
      </c>
      <c r="BM242" s="228" t="s">
        <v>1342</v>
      </c>
    </row>
    <row r="243" spans="1:47" s="2" customFormat="1" ht="12">
      <c r="A243" s="35"/>
      <c r="B243" s="36"/>
      <c r="C243" s="37"/>
      <c r="D243" s="230" t="s">
        <v>153</v>
      </c>
      <c r="E243" s="37"/>
      <c r="F243" s="231" t="s">
        <v>1341</v>
      </c>
      <c r="G243" s="37"/>
      <c r="H243" s="37"/>
      <c r="I243" s="232"/>
      <c r="J243" s="37"/>
      <c r="K243" s="37"/>
      <c r="L243" s="41"/>
      <c r="M243" s="233"/>
      <c r="N243" s="234"/>
      <c r="O243" s="88"/>
      <c r="P243" s="88"/>
      <c r="Q243" s="88"/>
      <c r="R243" s="88"/>
      <c r="S243" s="88"/>
      <c r="T243" s="89"/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T243" s="14" t="s">
        <v>153</v>
      </c>
      <c r="AU243" s="14" t="s">
        <v>86</v>
      </c>
    </row>
    <row r="244" spans="1:63" s="12" customFormat="1" ht="22.8" customHeight="1">
      <c r="A244" s="12"/>
      <c r="B244" s="200"/>
      <c r="C244" s="201"/>
      <c r="D244" s="202" t="s">
        <v>75</v>
      </c>
      <c r="E244" s="214" t="s">
        <v>690</v>
      </c>
      <c r="F244" s="214" t="s">
        <v>691</v>
      </c>
      <c r="G244" s="201"/>
      <c r="H244" s="201"/>
      <c r="I244" s="204"/>
      <c r="J244" s="215">
        <f>BK244</f>
        <v>0</v>
      </c>
      <c r="K244" s="201"/>
      <c r="L244" s="206"/>
      <c r="M244" s="207"/>
      <c r="N244" s="208"/>
      <c r="O244" s="208"/>
      <c r="P244" s="209">
        <f>SUM(P245:P262)</f>
        <v>0</v>
      </c>
      <c r="Q244" s="208"/>
      <c r="R244" s="209">
        <f>SUM(R245:R262)</f>
        <v>0.01081064</v>
      </c>
      <c r="S244" s="208"/>
      <c r="T244" s="210">
        <f>SUM(T245:T262)</f>
        <v>0.00157542</v>
      </c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R244" s="211" t="s">
        <v>86</v>
      </c>
      <c r="AT244" s="212" t="s">
        <v>75</v>
      </c>
      <c r="AU244" s="212" t="s">
        <v>84</v>
      </c>
      <c r="AY244" s="211" t="s">
        <v>145</v>
      </c>
      <c r="BK244" s="213">
        <f>SUM(BK245:BK262)</f>
        <v>0</v>
      </c>
    </row>
    <row r="245" spans="1:65" s="2" customFormat="1" ht="24.15" customHeight="1">
      <c r="A245" s="35"/>
      <c r="B245" s="36"/>
      <c r="C245" s="216" t="s">
        <v>408</v>
      </c>
      <c r="D245" s="216" t="s">
        <v>147</v>
      </c>
      <c r="E245" s="217" t="s">
        <v>693</v>
      </c>
      <c r="F245" s="218" t="s">
        <v>694</v>
      </c>
      <c r="G245" s="219" t="s">
        <v>158</v>
      </c>
      <c r="H245" s="220">
        <v>5.082</v>
      </c>
      <c r="I245" s="221"/>
      <c r="J245" s="222">
        <f>ROUND(I245*H245,2)</f>
        <v>0</v>
      </c>
      <c r="K245" s="223"/>
      <c r="L245" s="41"/>
      <c r="M245" s="224" t="s">
        <v>1</v>
      </c>
      <c r="N245" s="225" t="s">
        <v>41</v>
      </c>
      <c r="O245" s="88"/>
      <c r="P245" s="226">
        <f>O245*H245</f>
        <v>0</v>
      </c>
      <c r="Q245" s="226">
        <v>0</v>
      </c>
      <c r="R245" s="226">
        <f>Q245*H245</f>
        <v>0</v>
      </c>
      <c r="S245" s="226">
        <v>0</v>
      </c>
      <c r="T245" s="227">
        <f>S245*H245</f>
        <v>0</v>
      </c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R245" s="228" t="s">
        <v>228</v>
      </c>
      <c r="AT245" s="228" t="s">
        <v>147</v>
      </c>
      <c r="AU245" s="228" t="s">
        <v>86</v>
      </c>
      <c r="AY245" s="14" t="s">
        <v>145</v>
      </c>
      <c r="BE245" s="229">
        <f>IF(N245="základní",J245,0)</f>
        <v>0</v>
      </c>
      <c r="BF245" s="229">
        <f>IF(N245="snížená",J245,0)</f>
        <v>0</v>
      </c>
      <c r="BG245" s="229">
        <f>IF(N245="zákl. přenesená",J245,0)</f>
        <v>0</v>
      </c>
      <c r="BH245" s="229">
        <f>IF(N245="sníž. přenesená",J245,0)</f>
        <v>0</v>
      </c>
      <c r="BI245" s="229">
        <f>IF(N245="nulová",J245,0)</f>
        <v>0</v>
      </c>
      <c r="BJ245" s="14" t="s">
        <v>84</v>
      </c>
      <c r="BK245" s="229">
        <f>ROUND(I245*H245,2)</f>
        <v>0</v>
      </c>
      <c r="BL245" s="14" t="s">
        <v>228</v>
      </c>
      <c r="BM245" s="228" t="s">
        <v>1343</v>
      </c>
    </row>
    <row r="246" spans="1:47" s="2" customFormat="1" ht="12">
      <c r="A246" s="35"/>
      <c r="B246" s="36"/>
      <c r="C246" s="37"/>
      <c r="D246" s="230" t="s">
        <v>153</v>
      </c>
      <c r="E246" s="37"/>
      <c r="F246" s="231" t="s">
        <v>694</v>
      </c>
      <c r="G246" s="37"/>
      <c r="H246" s="37"/>
      <c r="I246" s="232"/>
      <c r="J246" s="37"/>
      <c r="K246" s="37"/>
      <c r="L246" s="41"/>
      <c r="M246" s="233"/>
      <c r="N246" s="234"/>
      <c r="O246" s="88"/>
      <c r="P246" s="88"/>
      <c r="Q246" s="88"/>
      <c r="R246" s="88"/>
      <c r="S246" s="88"/>
      <c r="T246" s="89"/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T246" s="14" t="s">
        <v>153</v>
      </c>
      <c r="AU246" s="14" t="s">
        <v>86</v>
      </c>
    </row>
    <row r="247" spans="1:65" s="2" customFormat="1" ht="16.5" customHeight="1">
      <c r="A247" s="35"/>
      <c r="B247" s="36"/>
      <c r="C247" s="216" t="s">
        <v>413</v>
      </c>
      <c r="D247" s="216" t="s">
        <v>147</v>
      </c>
      <c r="E247" s="217" t="s">
        <v>1344</v>
      </c>
      <c r="F247" s="218" t="s">
        <v>1345</v>
      </c>
      <c r="G247" s="219" t="s">
        <v>158</v>
      </c>
      <c r="H247" s="220">
        <v>5.082</v>
      </c>
      <c r="I247" s="221"/>
      <c r="J247" s="222">
        <f>ROUND(I247*H247,2)</f>
        <v>0</v>
      </c>
      <c r="K247" s="223"/>
      <c r="L247" s="41"/>
      <c r="M247" s="224" t="s">
        <v>1</v>
      </c>
      <c r="N247" s="225" t="s">
        <v>41</v>
      </c>
      <c r="O247" s="88"/>
      <c r="P247" s="226">
        <f>O247*H247</f>
        <v>0</v>
      </c>
      <c r="Q247" s="226">
        <v>0.001</v>
      </c>
      <c r="R247" s="226">
        <f>Q247*H247</f>
        <v>0.005082</v>
      </c>
      <c r="S247" s="226">
        <v>0.00031</v>
      </c>
      <c r="T247" s="227">
        <f>S247*H247</f>
        <v>0.00157542</v>
      </c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R247" s="228" t="s">
        <v>228</v>
      </c>
      <c r="AT247" s="228" t="s">
        <v>147</v>
      </c>
      <c r="AU247" s="228" t="s">
        <v>86</v>
      </c>
      <c r="AY247" s="14" t="s">
        <v>145</v>
      </c>
      <c r="BE247" s="229">
        <f>IF(N247="základní",J247,0)</f>
        <v>0</v>
      </c>
      <c r="BF247" s="229">
        <f>IF(N247="snížená",J247,0)</f>
        <v>0</v>
      </c>
      <c r="BG247" s="229">
        <f>IF(N247="zákl. přenesená",J247,0)</f>
        <v>0</v>
      </c>
      <c r="BH247" s="229">
        <f>IF(N247="sníž. přenesená",J247,0)</f>
        <v>0</v>
      </c>
      <c r="BI247" s="229">
        <f>IF(N247="nulová",J247,0)</f>
        <v>0</v>
      </c>
      <c r="BJ247" s="14" t="s">
        <v>84</v>
      </c>
      <c r="BK247" s="229">
        <f>ROUND(I247*H247,2)</f>
        <v>0</v>
      </c>
      <c r="BL247" s="14" t="s">
        <v>228</v>
      </c>
      <c r="BM247" s="228" t="s">
        <v>1346</v>
      </c>
    </row>
    <row r="248" spans="1:47" s="2" customFormat="1" ht="12">
      <c r="A248" s="35"/>
      <c r="B248" s="36"/>
      <c r="C248" s="37"/>
      <c r="D248" s="230" t="s">
        <v>153</v>
      </c>
      <c r="E248" s="37"/>
      <c r="F248" s="231" t="s">
        <v>1347</v>
      </c>
      <c r="G248" s="37"/>
      <c r="H248" s="37"/>
      <c r="I248" s="232"/>
      <c r="J248" s="37"/>
      <c r="K248" s="37"/>
      <c r="L248" s="41"/>
      <c r="M248" s="233"/>
      <c r="N248" s="234"/>
      <c r="O248" s="88"/>
      <c r="P248" s="88"/>
      <c r="Q248" s="88"/>
      <c r="R248" s="88"/>
      <c r="S248" s="88"/>
      <c r="T248" s="89"/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T248" s="14" t="s">
        <v>153</v>
      </c>
      <c r="AU248" s="14" t="s">
        <v>86</v>
      </c>
    </row>
    <row r="249" spans="1:65" s="2" customFormat="1" ht="24.15" customHeight="1">
      <c r="A249" s="35"/>
      <c r="B249" s="36"/>
      <c r="C249" s="216" t="s">
        <v>417</v>
      </c>
      <c r="D249" s="216" t="s">
        <v>147</v>
      </c>
      <c r="E249" s="217" t="s">
        <v>1348</v>
      </c>
      <c r="F249" s="218" t="s">
        <v>1349</v>
      </c>
      <c r="G249" s="219" t="s">
        <v>158</v>
      </c>
      <c r="H249" s="220">
        <v>5.082</v>
      </c>
      <c r="I249" s="221"/>
      <c r="J249" s="222">
        <f>ROUND(I249*H249,2)</f>
        <v>0</v>
      </c>
      <c r="K249" s="223"/>
      <c r="L249" s="41"/>
      <c r="M249" s="224" t="s">
        <v>1</v>
      </c>
      <c r="N249" s="225" t="s">
        <v>41</v>
      </c>
      <c r="O249" s="88"/>
      <c r="P249" s="226">
        <f>O249*H249</f>
        <v>0</v>
      </c>
      <c r="Q249" s="226">
        <v>0</v>
      </c>
      <c r="R249" s="226">
        <f>Q249*H249</f>
        <v>0</v>
      </c>
      <c r="S249" s="226">
        <v>0</v>
      </c>
      <c r="T249" s="227">
        <f>S249*H249</f>
        <v>0</v>
      </c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R249" s="228" t="s">
        <v>228</v>
      </c>
      <c r="AT249" s="228" t="s">
        <v>147</v>
      </c>
      <c r="AU249" s="228" t="s">
        <v>86</v>
      </c>
      <c r="AY249" s="14" t="s">
        <v>145</v>
      </c>
      <c r="BE249" s="229">
        <f>IF(N249="základní",J249,0)</f>
        <v>0</v>
      </c>
      <c r="BF249" s="229">
        <f>IF(N249="snížená",J249,0)</f>
        <v>0</v>
      </c>
      <c r="BG249" s="229">
        <f>IF(N249="zákl. přenesená",J249,0)</f>
        <v>0</v>
      </c>
      <c r="BH249" s="229">
        <f>IF(N249="sníž. přenesená",J249,0)</f>
        <v>0</v>
      </c>
      <c r="BI249" s="229">
        <f>IF(N249="nulová",J249,0)</f>
        <v>0</v>
      </c>
      <c r="BJ249" s="14" t="s">
        <v>84</v>
      </c>
      <c r="BK249" s="229">
        <f>ROUND(I249*H249,2)</f>
        <v>0</v>
      </c>
      <c r="BL249" s="14" t="s">
        <v>228</v>
      </c>
      <c r="BM249" s="228" t="s">
        <v>1350</v>
      </c>
    </row>
    <row r="250" spans="1:47" s="2" customFormat="1" ht="12">
      <c r="A250" s="35"/>
      <c r="B250" s="36"/>
      <c r="C250" s="37"/>
      <c r="D250" s="230" t="s">
        <v>153</v>
      </c>
      <c r="E250" s="37"/>
      <c r="F250" s="231" t="s">
        <v>1351</v>
      </c>
      <c r="G250" s="37"/>
      <c r="H250" s="37"/>
      <c r="I250" s="232"/>
      <c r="J250" s="37"/>
      <c r="K250" s="37"/>
      <c r="L250" s="41"/>
      <c r="M250" s="233"/>
      <c r="N250" s="234"/>
      <c r="O250" s="88"/>
      <c r="P250" s="88"/>
      <c r="Q250" s="88"/>
      <c r="R250" s="88"/>
      <c r="S250" s="88"/>
      <c r="T250" s="89"/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T250" s="14" t="s">
        <v>153</v>
      </c>
      <c r="AU250" s="14" t="s">
        <v>86</v>
      </c>
    </row>
    <row r="251" spans="1:65" s="2" customFormat="1" ht="16.5" customHeight="1">
      <c r="A251" s="35"/>
      <c r="B251" s="36"/>
      <c r="C251" s="216" t="s">
        <v>421</v>
      </c>
      <c r="D251" s="216" t="s">
        <v>147</v>
      </c>
      <c r="E251" s="217" t="s">
        <v>1352</v>
      </c>
      <c r="F251" s="218" t="s">
        <v>1353</v>
      </c>
      <c r="G251" s="219" t="s">
        <v>158</v>
      </c>
      <c r="H251" s="220">
        <v>5.5</v>
      </c>
      <c r="I251" s="221"/>
      <c r="J251" s="222">
        <f>ROUND(I251*H251,2)</f>
        <v>0</v>
      </c>
      <c r="K251" s="223"/>
      <c r="L251" s="41"/>
      <c r="M251" s="224" t="s">
        <v>1</v>
      </c>
      <c r="N251" s="225" t="s">
        <v>41</v>
      </c>
      <c r="O251" s="88"/>
      <c r="P251" s="226">
        <f>O251*H251</f>
        <v>0</v>
      </c>
      <c r="Q251" s="226">
        <v>0</v>
      </c>
      <c r="R251" s="226">
        <f>Q251*H251</f>
        <v>0</v>
      </c>
      <c r="S251" s="226">
        <v>0</v>
      </c>
      <c r="T251" s="227">
        <f>S251*H251</f>
        <v>0</v>
      </c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R251" s="228" t="s">
        <v>228</v>
      </c>
      <c r="AT251" s="228" t="s">
        <v>147</v>
      </c>
      <c r="AU251" s="228" t="s">
        <v>86</v>
      </c>
      <c r="AY251" s="14" t="s">
        <v>145</v>
      </c>
      <c r="BE251" s="229">
        <f>IF(N251="základní",J251,0)</f>
        <v>0</v>
      </c>
      <c r="BF251" s="229">
        <f>IF(N251="snížená",J251,0)</f>
        <v>0</v>
      </c>
      <c r="BG251" s="229">
        <f>IF(N251="zákl. přenesená",J251,0)</f>
        <v>0</v>
      </c>
      <c r="BH251" s="229">
        <f>IF(N251="sníž. přenesená",J251,0)</f>
        <v>0</v>
      </c>
      <c r="BI251" s="229">
        <f>IF(N251="nulová",J251,0)</f>
        <v>0</v>
      </c>
      <c r="BJ251" s="14" t="s">
        <v>84</v>
      </c>
      <c r="BK251" s="229">
        <f>ROUND(I251*H251,2)</f>
        <v>0</v>
      </c>
      <c r="BL251" s="14" t="s">
        <v>228</v>
      </c>
      <c r="BM251" s="228" t="s">
        <v>1354</v>
      </c>
    </row>
    <row r="252" spans="1:47" s="2" customFormat="1" ht="12">
      <c r="A252" s="35"/>
      <c r="B252" s="36"/>
      <c r="C252" s="37"/>
      <c r="D252" s="230" t="s">
        <v>153</v>
      </c>
      <c r="E252" s="37"/>
      <c r="F252" s="231" t="s">
        <v>1353</v>
      </c>
      <c r="G252" s="37"/>
      <c r="H252" s="37"/>
      <c r="I252" s="232"/>
      <c r="J252" s="37"/>
      <c r="K252" s="37"/>
      <c r="L252" s="41"/>
      <c r="M252" s="233"/>
      <c r="N252" s="234"/>
      <c r="O252" s="88"/>
      <c r="P252" s="88"/>
      <c r="Q252" s="88"/>
      <c r="R252" s="88"/>
      <c r="S252" s="88"/>
      <c r="T252" s="89"/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T252" s="14" t="s">
        <v>153</v>
      </c>
      <c r="AU252" s="14" t="s">
        <v>86</v>
      </c>
    </row>
    <row r="253" spans="1:65" s="2" customFormat="1" ht="16.5" customHeight="1">
      <c r="A253" s="35"/>
      <c r="B253" s="36"/>
      <c r="C253" s="237" t="s">
        <v>426</v>
      </c>
      <c r="D253" s="237" t="s">
        <v>353</v>
      </c>
      <c r="E253" s="238" t="s">
        <v>1355</v>
      </c>
      <c r="F253" s="239" t="s">
        <v>1356</v>
      </c>
      <c r="G253" s="240" t="s">
        <v>158</v>
      </c>
      <c r="H253" s="241">
        <v>5.775</v>
      </c>
      <c r="I253" s="242"/>
      <c r="J253" s="243">
        <f>ROUND(I253*H253,2)</f>
        <v>0</v>
      </c>
      <c r="K253" s="244"/>
      <c r="L253" s="245"/>
      <c r="M253" s="246" t="s">
        <v>1</v>
      </c>
      <c r="N253" s="247" t="s">
        <v>41</v>
      </c>
      <c r="O253" s="88"/>
      <c r="P253" s="226">
        <f>O253*H253</f>
        <v>0</v>
      </c>
      <c r="Q253" s="226">
        <v>5E-05</v>
      </c>
      <c r="R253" s="226">
        <f>Q253*H253</f>
        <v>0.00028875000000000005</v>
      </c>
      <c r="S253" s="226">
        <v>0</v>
      </c>
      <c r="T253" s="227">
        <f>S253*H253</f>
        <v>0</v>
      </c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R253" s="228" t="s">
        <v>307</v>
      </c>
      <c r="AT253" s="228" t="s">
        <v>353</v>
      </c>
      <c r="AU253" s="228" t="s">
        <v>86</v>
      </c>
      <c r="AY253" s="14" t="s">
        <v>145</v>
      </c>
      <c r="BE253" s="229">
        <f>IF(N253="základní",J253,0)</f>
        <v>0</v>
      </c>
      <c r="BF253" s="229">
        <f>IF(N253="snížená",J253,0)</f>
        <v>0</v>
      </c>
      <c r="BG253" s="229">
        <f>IF(N253="zákl. přenesená",J253,0)</f>
        <v>0</v>
      </c>
      <c r="BH253" s="229">
        <f>IF(N253="sníž. přenesená",J253,0)</f>
        <v>0</v>
      </c>
      <c r="BI253" s="229">
        <f>IF(N253="nulová",J253,0)</f>
        <v>0</v>
      </c>
      <c r="BJ253" s="14" t="s">
        <v>84</v>
      </c>
      <c r="BK253" s="229">
        <f>ROUND(I253*H253,2)</f>
        <v>0</v>
      </c>
      <c r="BL253" s="14" t="s">
        <v>228</v>
      </c>
      <c r="BM253" s="228" t="s">
        <v>1357</v>
      </c>
    </row>
    <row r="254" spans="1:47" s="2" customFormat="1" ht="12">
      <c r="A254" s="35"/>
      <c r="B254" s="36"/>
      <c r="C254" s="37"/>
      <c r="D254" s="230" t="s">
        <v>153</v>
      </c>
      <c r="E254" s="37"/>
      <c r="F254" s="231" t="s">
        <v>1356</v>
      </c>
      <c r="G254" s="37"/>
      <c r="H254" s="37"/>
      <c r="I254" s="232"/>
      <c r="J254" s="37"/>
      <c r="K254" s="37"/>
      <c r="L254" s="41"/>
      <c r="M254" s="233"/>
      <c r="N254" s="234"/>
      <c r="O254" s="88"/>
      <c r="P254" s="88"/>
      <c r="Q254" s="88"/>
      <c r="R254" s="88"/>
      <c r="S254" s="88"/>
      <c r="T254" s="89"/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T254" s="14" t="s">
        <v>153</v>
      </c>
      <c r="AU254" s="14" t="s">
        <v>86</v>
      </c>
    </row>
    <row r="255" spans="1:65" s="2" customFormat="1" ht="21.75" customHeight="1">
      <c r="A255" s="35"/>
      <c r="B255" s="36"/>
      <c r="C255" s="216" t="s">
        <v>430</v>
      </c>
      <c r="D255" s="216" t="s">
        <v>147</v>
      </c>
      <c r="E255" s="217" t="s">
        <v>1358</v>
      </c>
      <c r="F255" s="218" t="s">
        <v>1359</v>
      </c>
      <c r="G255" s="219" t="s">
        <v>158</v>
      </c>
      <c r="H255" s="220">
        <v>23.323</v>
      </c>
      <c r="I255" s="221"/>
      <c r="J255" s="222">
        <f>ROUND(I255*H255,2)</f>
        <v>0</v>
      </c>
      <c r="K255" s="223"/>
      <c r="L255" s="41"/>
      <c r="M255" s="224" t="s">
        <v>1</v>
      </c>
      <c r="N255" s="225" t="s">
        <v>41</v>
      </c>
      <c r="O255" s="88"/>
      <c r="P255" s="226">
        <f>O255*H255</f>
        <v>0</v>
      </c>
      <c r="Q255" s="226">
        <v>0</v>
      </c>
      <c r="R255" s="226">
        <f>Q255*H255</f>
        <v>0</v>
      </c>
      <c r="S255" s="226">
        <v>0</v>
      </c>
      <c r="T255" s="227">
        <f>S255*H255</f>
        <v>0</v>
      </c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R255" s="228" t="s">
        <v>228</v>
      </c>
      <c r="AT255" s="228" t="s">
        <v>147</v>
      </c>
      <c r="AU255" s="228" t="s">
        <v>86</v>
      </c>
      <c r="AY255" s="14" t="s">
        <v>145</v>
      </c>
      <c r="BE255" s="229">
        <f>IF(N255="základní",J255,0)</f>
        <v>0</v>
      </c>
      <c r="BF255" s="229">
        <f>IF(N255="snížená",J255,0)</f>
        <v>0</v>
      </c>
      <c r="BG255" s="229">
        <f>IF(N255="zákl. přenesená",J255,0)</f>
        <v>0</v>
      </c>
      <c r="BH255" s="229">
        <f>IF(N255="sníž. přenesená",J255,0)</f>
        <v>0</v>
      </c>
      <c r="BI255" s="229">
        <f>IF(N255="nulová",J255,0)</f>
        <v>0</v>
      </c>
      <c r="BJ255" s="14" t="s">
        <v>84</v>
      </c>
      <c r="BK255" s="229">
        <f>ROUND(I255*H255,2)</f>
        <v>0</v>
      </c>
      <c r="BL255" s="14" t="s">
        <v>228</v>
      </c>
      <c r="BM255" s="228" t="s">
        <v>1360</v>
      </c>
    </row>
    <row r="256" spans="1:47" s="2" customFormat="1" ht="12">
      <c r="A256" s="35"/>
      <c r="B256" s="36"/>
      <c r="C256" s="37"/>
      <c r="D256" s="230" t="s">
        <v>153</v>
      </c>
      <c r="E256" s="37"/>
      <c r="F256" s="231" t="s">
        <v>1359</v>
      </c>
      <c r="G256" s="37"/>
      <c r="H256" s="37"/>
      <c r="I256" s="232"/>
      <c r="J256" s="37"/>
      <c r="K256" s="37"/>
      <c r="L256" s="41"/>
      <c r="M256" s="233"/>
      <c r="N256" s="234"/>
      <c r="O256" s="88"/>
      <c r="P256" s="88"/>
      <c r="Q256" s="88"/>
      <c r="R256" s="88"/>
      <c r="S256" s="88"/>
      <c r="T256" s="89"/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T256" s="14" t="s">
        <v>153</v>
      </c>
      <c r="AU256" s="14" t="s">
        <v>86</v>
      </c>
    </row>
    <row r="257" spans="1:65" s="2" customFormat="1" ht="16.5" customHeight="1">
      <c r="A257" s="35"/>
      <c r="B257" s="36"/>
      <c r="C257" s="237" t="s">
        <v>435</v>
      </c>
      <c r="D257" s="237" t="s">
        <v>353</v>
      </c>
      <c r="E257" s="238" t="s">
        <v>1355</v>
      </c>
      <c r="F257" s="239" t="s">
        <v>1356</v>
      </c>
      <c r="G257" s="240" t="s">
        <v>158</v>
      </c>
      <c r="H257" s="241">
        <v>24.489</v>
      </c>
      <c r="I257" s="242"/>
      <c r="J257" s="243">
        <f>ROUND(I257*H257,2)</f>
        <v>0</v>
      </c>
      <c r="K257" s="244"/>
      <c r="L257" s="245"/>
      <c r="M257" s="246" t="s">
        <v>1</v>
      </c>
      <c r="N257" s="247" t="s">
        <v>41</v>
      </c>
      <c r="O257" s="88"/>
      <c r="P257" s="226">
        <f>O257*H257</f>
        <v>0</v>
      </c>
      <c r="Q257" s="226">
        <v>5E-05</v>
      </c>
      <c r="R257" s="226">
        <f>Q257*H257</f>
        <v>0.0012244500000000002</v>
      </c>
      <c r="S257" s="226">
        <v>0</v>
      </c>
      <c r="T257" s="227">
        <f>S257*H257</f>
        <v>0</v>
      </c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R257" s="228" t="s">
        <v>307</v>
      </c>
      <c r="AT257" s="228" t="s">
        <v>353</v>
      </c>
      <c r="AU257" s="228" t="s">
        <v>86</v>
      </c>
      <c r="AY257" s="14" t="s">
        <v>145</v>
      </c>
      <c r="BE257" s="229">
        <f>IF(N257="základní",J257,0)</f>
        <v>0</v>
      </c>
      <c r="BF257" s="229">
        <f>IF(N257="snížená",J257,0)</f>
        <v>0</v>
      </c>
      <c r="BG257" s="229">
        <f>IF(N257="zákl. přenesená",J257,0)</f>
        <v>0</v>
      </c>
      <c r="BH257" s="229">
        <f>IF(N257="sníž. přenesená",J257,0)</f>
        <v>0</v>
      </c>
      <c r="BI257" s="229">
        <f>IF(N257="nulová",J257,0)</f>
        <v>0</v>
      </c>
      <c r="BJ257" s="14" t="s">
        <v>84</v>
      </c>
      <c r="BK257" s="229">
        <f>ROUND(I257*H257,2)</f>
        <v>0</v>
      </c>
      <c r="BL257" s="14" t="s">
        <v>228</v>
      </c>
      <c r="BM257" s="228" t="s">
        <v>1361</v>
      </c>
    </row>
    <row r="258" spans="1:47" s="2" customFormat="1" ht="12">
      <c r="A258" s="35"/>
      <c r="B258" s="36"/>
      <c r="C258" s="37"/>
      <c r="D258" s="230" t="s">
        <v>153</v>
      </c>
      <c r="E258" s="37"/>
      <c r="F258" s="231" t="s">
        <v>1356</v>
      </c>
      <c r="G258" s="37"/>
      <c r="H258" s="37"/>
      <c r="I258" s="232"/>
      <c r="J258" s="37"/>
      <c r="K258" s="37"/>
      <c r="L258" s="41"/>
      <c r="M258" s="233"/>
      <c r="N258" s="234"/>
      <c r="O258" s="88"/>
      <c r="P258" s="88"/>
      <c r="Q258" s="88"/>
      <c r="R258" s="88"/>
      <c r="S258" s="88"/>
      <c r="T258" s="89"/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T258" s="14" t="s">
        <v>153</v>
      </c>
      <c r="AU258" s="14" t="s">
        <v>86</v>
      </c>
    </row>
    <row r="259" spans="1:65" s="2" customFormat="1" ht="24.15" customHeight="1">
      <c r="A259" s="35"/>
      <c r="B259" s="36"/>
      <c r="C259" s="216" t="s">
        <v>440</v>
      </c>
      <c r="D259" s="216" t="s">
        <v>147</v>
      </c>
      <c r="E259" s="217" t="s">
        <v>703</v>
      </c>
      <c r="F259" s="218" t="s">
        <v>704</v>
      </c>
      <c r="G259" s="219" t="s">
        <v>158</v>
      </c>
      <c r="H259" s="220">
        <v>9.164</v>
      </c>
      <c r="I259" s="221"/>
      <c r="J259" s="222">
        <f>ROUND(I259*H259,2)</f>
        <v>0</v>
      </c>
      <c r="K259" s="223"/>
      <c r="L259" s="41"/>
      <c r="M259" s="224" t="s">
        <v>1</v>
      </c>
      <c r="N259" s="225" t="s">
        <v>41</v>
      </c>
      <c r="O259" s="88"/>
      <c r="P259" s="226">
        <f>O259*H259</f>
        <v>0</v>
      </c>
      <c r="Q259" s="226">
        <v>0.0002</v>
      </c>
      <c r="R259" s="226">
        <f>Q259*H259</f>
        <v>0.0018328</v>
      </c>
      <c r="S259" s="226">
        <v>0</v>
      </c>
      <c r="T259" s="227">
        <f>S259*H259</f>
        <v>0</v>
      </c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R259" s="228" t="s">
        <v>228</v>
      </c>
      <c r="AT259" s="228" t="s">
        <v>147</v>
      </c>
      <c r="AU259" s="228" t="s">
        <v>86</v>
      </c>
      <c r="AY259" s="14" t="s">
        <v>145</v>
      </c>
      <c r="BE259" s="229">
        <f>IF(N259="základní",J259,0)</f>
        <v>0</v>
      </c>
      <c r="BF259" s="229">
        <f>IF(N259="snížená",J259,0)</f>
        <v>0</v>
      </c>
      <c r="BG259" s="229">
        <f>IF(N259="zákl. přenesená",J259,0)</f>
        <v>0</v>
      </c>
      <c r="BH259" s="229">
        <f>IF(N259="sníž. přenesená",J259,0)</f>
        <v>0</v>
      </c>
      <c r="BI259" s="229">
        <f>IF(N259="nulová",J259,0)</f>
        <v>0</v>
      </c>
      <c r="BJ259" s="14" t="s">
        <v>84</v>
      </c>
      <c r="BK259" s="229">
        <f>ROUND(I259*H259,2)</f>
        <v>0</v>
      </c>
      <c r="BL259" s="14" t="s">
        <v>228</v>
      </c>
      <c r="BM259" s="228" t="s">
        <v>1362</v>
      </c>
    </row>
    <row r="260" spans="1:47" s="2" customFormat="1" ht="12">
      <c r="A260" s="35"/>
      <c r="B260" s="36"/>
      <c r="C260" s="37"/>
      <c r="D260" s="230" t="s">
        <v>153</v>
      </c>
      <c r="E260" s="37"/>
      <c r="F260" s="231" t="s">
        <v>1363</v>
      </c>
      <c r="G260" s="37"/>
      <c r="H260" s="37"/>
      <c r="I260" s="232"/>
      <c r="J260" s="37"/>
      <c r="K260" s="37"/>
      <c r="L260" s="41"/>
      <c r="M260" s="233"/>
      <c r="N260" s="234"/>
      <c r="O260" s="88"/>
      <c r="P260" s="88"/>
      <c r="Q260" s="88"/>
      <c r="R260" s="88"/>
      <c r="S260" s="88"/>
      <c r="T260" s="89"/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T260" s="14" t="s">
        <v>153</v>
      </c>
      <c r="AU260" s="14" t="s">
        <v>86</v>
      </c>
    </row>
    <row r="261" spans="1:65" s="2" customFormat="1" ht="33" customHeight="1">
      <c r="A261" s="35"/>
      <c r="B261" s="36"/>
      <c r="C261" s="216" t="s">
        <v>447</v>
      </c>
      <c r="D261" s="216" t="s">
        <v>147</v>
      </c>
      <c r="E261" s="217" t="s">
        <v>708</v>
      </c>
      <c r="F261" s="218" t="s">
        <v>1364</v>
      </c>
      <c r="G261" s="219" t="s">
        <v>158</v>
      </c>
      <c r="H261" s="220">
        <v>9.164</v>
      </c>
      <c r="I261" s="221"/>
      <c r="J261" s="222">
        <f>ROUND(I261*H261,2)</f>
        <v>0</v>
      </c>
      <c r="K261" s="223"/>
      <c r="L261" s="41"/>
      <c r="M261" s="224" t="s">
        <v>1</v>
      </c>
      <c r="N261" s="225" t="s">
        <v>41</v>
      </c>
      <c r="O261" s="88"/>
      <c r="P261" s="226">
        <f>O261*H261</f>
        <v>0</v>
      </c>
      <c r="Q261" s="226">
        <v>0.00026</v>
      </c>
      <c r="R261" s="226">
        <f>Q261*H261</f>
        <v>0.0023826399999999997</v>
      </c>
      <c r="S261" s="226">
        <v>0</v>
      </c>
      <c r="T261" s="227">
        <f>S261*H261</f>
        <v>0</v>
      </c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R261" s="228" t="s">
        <v>228</v>
      </c>
      <c r="AT261" s="228" t="s">
        <v>147</v>
      </c>
      <c r="AU261" s="228" t="s">
        <v>86</v>
      </c>
      <c r="AY261" s="14" t="s">
        <v>145</v>
      </c>
      <c r="BE261" s="229">
        <f>IF(N261="základní",J261,0)</f>
        <v>0</v>
      </c>
      <c r="BF261" s="229">
        <f>IF(N261="snížená",J261,0)</f>
        <v>0</v>
      </c>
      <c r="BG261" s="229">
        <f>IF(N261="zákl. přenesená",J261,0)</f>
        <v>0</v>
      </c>
      <c r="BH261" s="229">
        <f>IF(N261="sníž. přenesená",J261,0)</f>
        <v>0</v>
      </c>
      <c r="BI261" s="229">
        <f>IF(N261="nulová",J261,0)</f>
        <v>0</v>
      </c>
      <c r="BJ261" s="14" t="s">
        <v>84</v>
      </c>
      <c r="BK261" s="229">
        <f>ROUND(I261*H261,2)</f>
        <v>0</v>
      </c>
      <c r="BL261" s="14" t="s">
        <v>228</v>
      </c>
      <c r="BM261" s="228" t="s">
        <v>1365</v>
      </c>
    </row>
    <row r="262" spans="1:47" s="2" customFormat="1" ht="12">
      <c r="A262" s="35"/>
      <c r="B262" s="36"/>
      <c r="C262" s="37"/>
      <c r="D262" s="230" t="s">
        <v>153</v>
      </c>
      <c r="E262" s="37"/>
      <c r="F262" s="231" t="s">
        <v>1364</v>
      </c>
      <c r="G262" s="37"/>
      <c r="H262" s="37"/>
      <c r="I262" s="232"/>
      <c r="J262" s="37"/>
      <c r="K262" s="37"/>
      <c r="L262" s="41"/>
      <c r="M262" s="249"/>
      <c r="N262" s="250"/>
      <c r="O262" s="251"/>
      <c r="P262" s="251"/>
      <c r="Q262" s="251"/>
      <c r="R262" s="251"/>
      <c r="S262" s="251"/>
      <c r="T262" s="252"/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T262" s="14" t="s">
        <v>153</v>
      </c>
      <c r="AU262" s="14" t="s">
        <v>86</v>
      </c>
    </row>
    <row r="263" spans="1:31" s="2" customFormat="1" ht="6.95" customHeight="1">
      <c r="A263" s="35"/>
      <c r="B263" s="63"/>
      <c r="C263" s="64"/>
      <c r="D263" s="64"/>
      <c r="E263" s="64"/>
      <c r="F263" s="64"/>
      <c r="G263" s="64"/>
      <c r="H263" s="64"/>
      <c r="I263" s="64"/>
      <c r="J263" s="64"/>
      <c r="K263" s="64"/>
      <c r="L263" s="41"/>
      <c r="M263" s="35"/>
      <c r="O263" s="35"/>
      <c r="P263" s="35"/>
      <c r="Q263" s="35"/>
      <c r="R263" s="35"/>
      <c r="S263" s="35"/>
      <c r="T263" s="35"/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</row>
  </sheetData>
  <sheetProtection password="CC35" sheet="1" objects="1" scenarios="1" formatColumns="0" formatRows="0" autoFilter="0"/>
  <autoFilter ref="C129:K262"/>
  <mergeCells count="9">
    <mergeCell ref="E7:H7"/>
    <mergeCell ref="E9:H9"/>
    <mergeCell ref="E18:H18"/>
    <mergeCell ref="E27:H27"/>
    <mergeCell ref="E85:H85"/>
    <mergeCell ref="E87:H87"/>
    <mergeCell ref="E120:H120"/>
    <mergeCell ref="E122:H12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Machatý Petr</dc:creator>
  <cp:keywords/>
  <dc:description/>
  <cp:lastModifiedBy>Machatý Petr</cp:lastModifiedBy>
  <dcterms:created xsi:type="dcterms:W3CDTF">2024-05-28T08:05:03Z</dcterms:created>
  <dcterms:modified xsi:type="dcterms:W3CDTF">2024-05-28T08:05:08Z</dcterms:modified>
  <cp:category/>
  <cp:version/>
  <cp:contentType/>
  <cp:contentStatus/>
</cp:coreProperties>
</file>