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4NP 2024 - Výměna oken Ra..." sheetId="2" r:id="rId2"/>
    <sheet name="5NP 2024 - Výměna oken Ra..." sheetId="3" r:id="rId3"/>
    <sheet name="240403_01 - VRN" sheetId="4" r:id="rId4"/>
  </sheets>
  <definedNames>
    <definedName name="_xlnm.Print_Area" localSheetId="0">'Rekapitulace stavby'!$D$4:$AO$36,'Rekapitulace stavby'!$C$42:$AQ$58</definedName>
    <definedName name="_xlnm._FilterDatabase" localSheetId="1" hidden="1">'4NP 2024 - Výměna oken Ra...'!$C$88:$K$146</definedName>
    <definedName name="_xlnm.Print_Area" localSheetId="1">'4NP 2024 - Výměna oken Ra...'!$C$76:$K$146</definedName>
    <definedName name="_xlnm._FilterDatabase" localSheetId="2" hidden="1">'5NP 2024 - Výměna oken Ra...'!$C$90:$K$162</definedName>
    <definedName name="_xlnm.Print_Area" localSheetId="2">'5NP 2024 - Výměna oken Ra...'!$C$78:$K$162</definedName>
    <definedName name="_xlnm._FilterDatabase" localSheetId="3" hidden="1">'240403_01 - VRN'!$C$86:$K$120</definedName>
    <definedName name="_xlnm.Print_Area" localSheetId="3">'240403_01 - VRN'!$C$74:$K$120</definedName>
    <definedName name="_xlnm.Print_Titles" localSheetId="0">'Rekapitulace stavby'!$52:$52</definedName>
    <definedName name="_xlnm.Print_Titles" localSheetId="1">'4NP 2024 - Výměna oken Ra...'!$88:$88</definedName>
    <definedName name="_xlnm.Print_Titles" localSheetId="2">'5NP 2024 - Výměna oken Ra...'!$90:$90</definedName>
    <definedName name="_xlnm.Print_Titles" localSheetId="3">'240403_01 - VRN'!$86:$86</definedName>
  </definedNames>
  <calcPr fullCalcOnLoad="1"/>
</workbook>
</file>

<file path=xl/sharedStrings.xml><?xml version="1.0" encoding="utf-8"?>
<sst xmlns="http://schemas.openxmlformats.org/spreadsheetml/2006/main" count="2398" uniqueCount="529">
  <si>
    <t>Export Komplet</t>
  </si>
  <si>
    <t>VZ</t>
  </si>
  <si>
    <t>2.0</t>
  </si>
  <si>
    <t>ZAMOK</t>
  </si>
  <si>
    <t>False</t>
  </si>
  <si>
    <t>{66e77cfc-a842-43c4-af41-cdfd06d8a526}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</si>
  <si>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</si>
  <si>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</si>
  <si>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</si>
  <si>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</si>
  <si>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</si>
  <si>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</si>
  <si>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</si>
  <si>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</si>
  <si>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240403_01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</si>
  <si>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</si>
  <si>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</si>
  <si>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Výměna oken radnice 4NP a 5NP</t>
  </si>
  <si>
    <t>KSO:</t>
  </si>
  <si>
    <t/>
  </si>
  <si>
    <t>CC-CZ:</t>
  </si>
  <si>
    <t>Místo:</t>
  </si>
  <si>
    <t xml:space="preserve"> </t>
  </si>
  <si>
    <t>Datum:</t>
  </si>
  <si>
    <t>3. 4. 2024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</si>
  <si>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</si>
  <si>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</si>
  <si>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</si>
  <si>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</si>
  <si>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</si>
  <si>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</si>
  <si>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</si>
  <si>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</si>
  <si>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</si>
  <si>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</si>
  <si>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</si>
  <si>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</si>
  <si>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</si>
  <si>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</si>
  <si>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</si>
  <si>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</si>
  <si>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</si>
  <si>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</si>
  <si>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</si>
  <si>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</si>
  <si>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</si>
  <si>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</si>
  <si>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</si>
  <si>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</si>
  <si>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</si>
  <si>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</si>
  <si>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</si>
  <si>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</si>
  <si>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</si>
  <si>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</si>
  <si>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</si>
  <si>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</si>
  <si>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</si>
  <si>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</si>
  <si>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</si>
  <si>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</si>
  <si>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</si>
  <si>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</si>
  <si>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</si>
  <si>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</si>
  <si>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</si>
  <si>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</si>
  <si>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</si>
  <si>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</si>
  <si>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</si>
  <si>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</si>
  <si>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</si>
  <si>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</si>
  <si>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</si>
  <si>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4NP 2024</t>
  </si>
  <si>
    <t>Výměna oken Radnice</t>
  </si>
  <si>
    <t>STA</t>
  </si>
  <si>
    <t>1</t>
  </si>
  <si>
    <t>{4a3c10f2-bdef-4d4c-ba54-17a1681a7712}</t>
  </si>
  <si>
    <t>2</t>
  </si>
  <si>
    <t>5NP 2024</t>
  </si>
  <si>
    <t>{78c32b3e-7273-4959-a9b0-92f1afbdd9f2}</t>
  </si>
  <si>
    <t>VRN</t>
  </si>
  <si>
    <t>{901c58d4-c231-4d76-83f9-e8d1d761ef09}</t>
  </si>
  <si>
    <t>KRYCÍ LIST SOUPISU PRACÍ</t>
  </si>
  <si>
    <t>Objekt:</t>
  </si>
  <si>
    <t>4NP 2024 - Výměna oken Radnice</t>
  </si>
  <si>
    <t>REKAPITULACE ČLENĚNÍ SOUPISU PRACÍ</t>
  </si>
  <si>
    <t>Kód dílu - Popis</t>
  </si>
  <si>
    <t>Cena celkem [CZK]</t>
  </si>
  <si>
    <t>-1</t>
  </si>
  <si>
    <t>D1 - Úpravy povrchů, podlahy a osazování výplní</t>
  </si>
  <si>
    <t>D2 - Ostatní konstrukce a práce-bourání</t>
  </si>
  <si>
    <t>D3 - Přesun sutě</t>
  </si>
  <si>
    <t>D4 - Poplatky za skládky</t>
  </si>
  <si>
    <t>D5 - Úklid, zpětné stěhování, mytí oken, údržba</t>
  </si>
  <si>
    <t>D6 - Přesun hmot</t>
  </si>
  <si>
    <t>D7 - Konstrukce klempířské</t>
  </si>
  <si>
    <t>D8 - Konstrukce truhlářské</t>
  </si>
  <si>
    <t>D9 - Stínění oken</t>
  </si>
  <si>
    <t>D10 -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</si>
  <si>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</si>
  <si>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</si>
  <si>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</si>
  <si>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</si>
  <si>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</si>
  <si>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</si>
  <si>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</si>
  <si>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</si>
  <si>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</si>
  <si>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</si>
  <si>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</si>
  <si>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</si>
  <si>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</si>
  <si>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</si>
  <si>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Úpravy povrchů, podlahy a osazování výplní</t>
  </si>
  <si>
    <t>ROZPOCET</t>
  </si>
  <si>
    <t>K</t>
  </si>
  <si>
    <t>Pol1</t>
  </si>
  <si>
    <t>Sestěhování nábytku z místností- příprava pro zakrytí a ochranu podlahových krytin a nábytku</t>
  </si>
  <si>
    <t>4</t>
  </si>
  <si>
    <t>Pol2</t>
  </si>
  <si>
    <t>Zakrytí podlah dvouvrství (geotextilie a vrchní fólie přilepená lepící páskou)</t>
  </si>
  <si>
    <t>3</t>
  </si>
  <si>
    <t>Pol3</t>
  </si>
  <si>
    <t>Obalení konstrukcí a prvků fólií přilepenou lepící páskou (nábytek)</t>
  </si>
  <si>
    <t>6</t>
  </si>
  <si>
    <t>Pol4</t>
  </si>
  <si>
    <t>Vápenocementová štuková omítka ostění nebo nadpraží, cena za okenní pozici</t>
  </si>
  <si>
    <t>8</t>
  </si>
  <si>
    <t>5</t>
  </si>
  <si>
    <t>Pol5</t>
  </si>
  <si>
    <t>Vápenocementová štuková omítka na stěnách, cena za okenní pozici</t>
  </si>
  <si>
    <t>10</t>
  </si>
  <si>
    <t>Pol6</t>
  </si>
  <si>
    <t>Dozdění a začištění omítek (s dodáním hmot) kolem oken, cena za okenní pozici</t>
  </si>
  <si>
    <t>7</t>
  </si>
  <si>
    <t>Pol7</t>
  </si>
  <si>
    <t>Zakrytí vnitřní výplní otvorů fólií přilepenou lepící páskou</t>
  </si>
  <si>
    <t>14</t>
  </si>
  <si>
    <t>Pol8</t>
  </si>
  <si>
    <t>Vyrovnávací cementový potěr tl do 40 mm ze suchých směsí provedený v pásu (zabet.parapetního profilu a oprava ploch parapetu)</t>
  </si>
  <si>
    <t>16</t>
  </si>
  <si>
    <t>D2</t>
  </si>
  <si>
    <t>Ostatní konstrukce a práce-bourání</t>
  </si>
  <si>
    <t>9</t>
  </si>
  <si>
    <t>Pol9</t>
  </si>
  <si>
    <t>Lešení podchozí pro objekty pozemních staveb s lešeňovou podlahou v do 1,9 m zatížení do 150 kg/m2</t>
  </si>
  <si>
    <t>18</t>
  </si>
  <si>
    <t>Pol10</t>
  </si>
  <si>
    <t>Vyčištění budov při výšce podlaží do 4 m</t>
  </si>
  <si>
    <t>20</t>
  </si>
  <si>
    <t>11</t>
  </si>
  <si>
    <t>Pol11</t>
  </si>
  <si>
    <t>Přisekání rovných ostění po vybourání výplní otvorů, cena za okenní pozici</t>
  </si>
  <si>
    <t>22</t>
  </si>
  <si>
    <t>Pol12</t>
  </si>
  <si>
    <t>Vybourání dřevěných rámů oken včetně křídel, cena za okenní pozici</t>
  </si>
  <si>
    <t>24</t>
  </si>
  <si>
    <t>13</t>
  </si>
  <si>
    <t>Pol13</t>
  </si>
  <si>
    <t>Vysekání kapes ve zdivu cihelném pro výjmutí rámu, cena za okenní pozici</t>
  </si>
  <si>
    <t>26</t>
  </si>
  <si>
    <t>Pol14</t>
  </si>
  <si>
    <t>Otlučení vnitřních omítek / špalet, cena za okenní pozici</t>
  </si>
  <si>
    <t>28</t>
  </si>
  <si>
    <t>D3</t>
  </si>
  <si>
    <t>Přesun sutě</t>
  </si>
  <si>
    <t>15</t>
  </si>
  <si>
    <t>Pol15</t>
  </si>
  <si>
    <t>Vnitrostaveništní doprava suti a vybouraných hmot pro budovy v do 12 m ručně,vodorovně 50m a naložení na dopravní prostředek</t>
  </si>
  <si>
    <t>30</t>
  </si>
  <si>
    <t>Pol16</t>
  </si>
  <si>
    <t>Odvoz suti na skládku a vybouraných hmot nebo meziskládku do 1 km se složením</t>
  </si>
  <si>
    <t>32</t>
  </si>
  <si>
    <t>17</t>
  </si>
  <si>
    <t>Pol17</t>
  </si>
  <si>
    <t>Příplatek k odvozu suti a vybouraných hmot na skládku ZKD 1 km přes 1 km</t>
  </si>
  <si>
    <t>34</t>
  </si>
  <si>
    <t>D4</t>
  </si>
  <si>
    <t>Poplatky za skládky</t>
  </si>
  <si>
    <t>Pol18</t>
  </si>
  <si>
    <t>stavební suť (beton, cihly,keramika)</t>
  </si>
  <si>
    <t>36</t>
  </si>
  <si>
    <t>19</t>
  </si>
  <si>
    <t>Pol19</t>
  </si>
  <si>
    <t>dřevo,dřevěné prvky</t>
  </si>
  <si>
    <t>38</t>
  </si>
  <si>
    <t>Pol20</t>
  </si>
  <si>
    <t>sklo</t>
  </si>
  <si>
    <t>40</t>
  </si>
  <si>
    <t>Pol21</t>
  </si>
  <si>
    <t>směsný stavební a komunální odpad</t>
  </si>
  <si>
    <t>42</t>
  </si>
  <si>
    <t>D5</t>
  </si>
  <si>
    <t>Úklid, zpětné stěhování, mytí oken, údržba</t>
  </si>
  <si>
    <t>Pol22</t>
  </si>
  <si>
    <t>Sestěhování nábytku na původní místo</t>
  </si>
  <si>
    <t>44</t>
  </si>
  <si>
    <t>23</t>
  </si>
  <si>
    <t>Pol23</t>
  </si>
  <si>
    <t>46</t>
  </si>
  <si>
    <t>Pol24</t>
  </si>
  <si>
    <t>Jednorázové následné mytí oken po jejich instalaci</t>
  </si>
  <si>
    <t>48</t>
  </si>
  <si>
    <t>25</t>
  </si>
  <si>
    <t>Pol25</t>
  </si>
  <si>
    <t>Jednorázový úklid po instalaci oken</t>
  </si>
  <si>
    <t>50</t>
  </si>
  <si>
    <t>Pol26</t>
  </si>
  <si>
    <t>Seřízení oken po dobu záruky oken (1x za rok)</t>
  </si>
  <si>
    <t>52</t>
  </si>
  <si>
    <t>27</t>
  </si>
  <si>
    <t>Pol27</t>
  </si>
  <si>
    <t>Údržba vnější strany oken udržovací sadou firmy Remmers po dobu záruky oken (1x za rok)</t>
  </si>
  <si>
    <t>54</t>
  </si>
  <si>
    <t>D6</t>
  </si>
  <si>
    <t>Přesun hmot</t>
  </si>
  <si>
    <t>Pol28</t>
  </si>
  <si>
    <t>Přesun hmot ruční</t>
  </si>
  <si>
    <t>56</t>
  </si>
  <si>
    <t>D7</t>
  </si>
  <si>
    <t>Konstrukce klempířské</t>
  </si>
  <si>
    <t>29</t>
  </si>
  <si>
    <t>Pol29</t>
  </si>
  <si>
    <t>Demontáž (odpojení) části oplechování parapetů</t>
  </si>
  <si>
    <t>58</t>
  </si>
  <si>
    <t>Pol30</t>
  </si>
  <si>
    <t>Oplechování parapetů (doplění stáv.parapetu) z plechu tl.0,7mm</t>
  </si>
  <si>
    <t>60</t>
  </si>
  <si>
    <t>31</t>
  </si>
  <si>
    <t>Pol31</t>
  </si>
  <si>
    <t>Příplatek za napojení klempířských konstrukcí snýtnováním a dotmelenímí, délky spoje přes 0,5 m</t>
  </si>
  <si>
    <t>62</t>
  </si>
  <si>
    <t>Pol32</t>
  </si>
  <si>
    <t>Přesun hmot pro konstrukce klempířské</t>
  </si>
  <si>
    <t>64</t>
  </si>
  <si>
    <t>D8</t>
  </si>
  <si>
    <t>Konstrukce truhlářské</t>
  </si>
  <si>
    <t>33</t>
  </si>
  <si>
    <t>Pol33</t>
  </si>
  <si>
    <t>Montáž atyp. oken ve dvou svislých rovinách, masiv, výšky přes 2,0m vč.kotvení a napojení rámu po celém obvodu parotěsnou a difuzní páskou</t>
  </si>
  <si>
    <t>66</t>
  </si>
  <si>
    <t>nová sdružená atypická dřevěná okna špaletová s hranatým vnějším nadsvětlíkem 2x 900x1800mm</t>
  </si>
  <si>
    <t>kus</t>
  </si>
  <si>
    <t>68</t>
  </si>
  <si>
    <t>35</t>
  </si>
  <si>
    <t>nová sdružená atypická dřevěná okna špaletová s půlkruhovým vnějším nadsvětlíkem 2x 900x1800mm</t>
  </si>
  <si>
    <t>70</t>
  </si>
  <si>
    <t>nové atypická dřevěné okno špaletové s půlkruhovým vnějším nadsvětlíkem 1700x2450mm</t>
  </si>
  <si>
    <t>72</t>
  </si>
  <si>
    <t>37</t>
  </si>
  <si>
    <t>nová sdružená atypická dřevěná okna špaletová s půlkruhovým vnějším nadsvětlíkem 2x 900x1600mm</t>
  </si>
  <si>
    <t>74</t>
  </si>
  <si>
    <t>nové atypická dřevěné okno špaletové s půlkruhovým vnějším nadsvětlíkem 1750x2450mm</t>
  </si>
  <si>
    <t>76</t>
  </si>
  <si>
    <t>39</t>
  </si>
  <si>
    <t>78</t>
  </si>
  <si>
    <t>1.1</t>
  </si>
  <si>
    <t>nová sdružená atypická dřevěná okna špaletová s půlkruhovým vnějším nadsvětlíkem a balkonové dveře 1930x3390mm</t>
  </si>
  <si>
    <t>80</t>
  </si>
  <si>
    <t>41</t>
  </si>
  <si>
    <t>2.1</t>
  </si>
  <si>
    <t>82</t>
  </si>
  <si>
    <t>Pol34</t>
  </si>
  <si>
    <t>Vnitřní parapety z dřevěného masivu v barvě oken s identickou původní profilací, cena za okenní pozici</t>
  </si>
  <si>
    <t>84</t>
  </si>
  <si>
    <t>D9</t>
  </si>
  <si>
    <t>Stínění oken</t>
  </si>
  <si>
    <t>43</t>
  </si>
  <si>
    <t>M</t>
  </si>
  <si>
    <t>Pol35</t>
  </si>
  <si>
    <t>Dodávka vnitřních žaluzií, schválený exaktní typ, pro okenní pozice č.1 a 2</t>
  </si>
  <si>
    <t>86</t>
  </si>
  <si>
    <t>Pol36</t>
  </si>
  <si>
    <t>Montáž vnitřních žaluzií pro okenní pozice č.1 a 2</t>
  </si>
  <si>
    <t>88</t>
  </si>
  <si>
    <t>D10</t>
  </si>
  <si>
    <t>Vedlejší rozpočtové náklady</t>
  </si>
  <si>
    <t>45</t>
  </si>
  <si>
    <t>Pol37</t>
  </si>
  <si>
    <t>Veškeré ostatní předpokladatelné náklady dodavatele</t>
  </si>
  <si>
    <t>90</t>
  </si>
  <si>
    <t>Pol38</t>
  </si>
  <si>
    <t>Náklady dodavatele spojené se zajištěním a zachováním stáv.chodu a provozu budovy radnice</t>
  </si>
  <si>
    <t>92</t>
  </si>
  <si>
    <t>47</t>
  </si>
  <si>
    <t>Pol39</t>
  </si>
  <si>
    <t>Výkresová dokumentace skutečného provedení oken (nutné schválení dokumentace NPÚ)</t>
  </si>
  <si>
    <t>94</t>
  </si>
  <si>
    <t>5NP 2024 - Výměna oken Radnice</t>
  </si>
  <si>
    <t>Machatý</t>
  </si>
  <si>
    <t>D5 - Úklid, mytí oken, údržba</t>
  </si>
  <si>
    <t xml:space="preserve">    D8 - Konstrukce truhlářské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</si>
  <si>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</si>
  <si>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</si>
  <si>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</si>
  <si>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</si>
  <si>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</si>
  <si>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</si>
  <si>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787 - Dokončovací práce - zasklívání</t>
  </si>
  <si>
    <t>soub</t>
  </si>
  <si>
    <t>-1203665619</t>
  </si>
  <si>
    <t>ks</t>
  </si>
  <si>
    <t>85231860</t>
  </si>
  <si>
    <t>-1861366661</t>
  </si>
  <si>
    <t>1627014198</t>
  </si>
  <si>
    <t>-1135651569</t>
  </si>
  <si>
    <t>1243914924</t>
  </si>
  <si>
    <t>1920048343</t>
  </si>
  <si>
    <t>-1091408673</t>
  </si>
  <si>
    <t>-1502995751</t>
  </si>
  <si>
    <t>-1807160313</t>
  </si>
  <si>
    <t>Úklid, mytí oken, údržba</t>
  </si>
  <si>
    <t>962360895</t>
  </si>
  <si>
    <t>861870858</t>
  </si>
  <si>
    <t>2087750266</t>
  </si>
  <si>
    <t>1008415337</t>
  </si>
  <si>
    <t>-66052580</t>
  </si>
  <si>
    <t>1334889036</t>
  </si>
  <si>
    <t>380481885</t>
  </si>
  <si>
    <t>1781178319</t>
  </si>
  <si>
    <t>-287699231</t>
  </si>
  <si>
    <t>HSV</t>
  </si>
  <si>
    <t>Práce a dodávky HSV</t>
  </si>
  <si>
    <t>Ostatní konstrukce a práce, bourání</t>
  </si>
  <si>
    <t>952901114</t>
  </si>
  <si>
    <t>Vyčištění budov nebo objektů před předáním do užívání budov bytové nebo občanské výstavby, světlé výšky podlaží přes 4 m</t>
  </si>
  <si>
    <t>m2</t>
  </si>
  <si>
    <t>CS ÚRS 2023 02</t>
  </si>
  <si>
    <t>-1356285210</t>
  </si>
  <si>
    <t>Online PSC</t>
  </si>
  <si>
    <t>https://podminky.urs.cz/item/CS_URS_2023_02/952901114</t>
  </si>
  <si>
    <t>997</t>
  </si>
  <si>
    <t>997013157</t>
  </si>
  <si>
    <t>Vnitrostaveništní doprava suti a vybouraných hmot vodorovně do 50 m svisle s omezením mechanizace pro budovy a haly výšky přes 21 do 24 m</t>
  </si>
  <si>
    <t>t</t>
  </si>
  <si>
    <t>1703999918</t>
  </si>
  <si>
    <t>https://podminky.urs.cz/item/CS_URS_2023_02/997013157</t>
  </si>
  <si>
    <t>997013509</t>
  </si>
  <si>
    <t>Odvoz suti a vybouraných hmot na skládku nebo meziskládku se složením, na vzdálenost Příplatek k ceně za každý další i započatý 1 km přes 1 km</t>
  </si>
  <si>
    <t>-2147046101</t>
  </si>
  <si>
    <t>https://podminky.urs.cz/item/CS_URS_2023_02/997013509</t>
  </si>
  <si>
    <t>51</t>
  </si>
  <si>
    <t>997013511</t>
  </si>
  <si>
    <t>Odvoz suti a vybouraných hmot z meziskládky na skládku s naložením a se složením, na vzdálenost do 1 km</t>
  </si>
  <si>
    <t>-1273099292</t>
  </si>
  <si>
    <t>https://podminky.urs.cz/item/CS_URS_2023_02/997013511</t>
  </si>
  <si>
    <t>53</t>
  </si>
  <si>
    <t>997013603</t>
  </si>
  <si>
    <t>Poplatek za uložení stavebního odpadu na skládce (skládkovné) cihelného zatříděného do Katalogu odpadů pod kódem 17 01 02</t>
  </si>
  <si>
    <t>2014916272</t>
  </si>
  <si>
    <t>https://podminky.urs.cz/item/CS_URS_2023_02/997013603</t>
  </si>
  <si>
    <t>997013631</t>
  </si>
  <si>
    <t>Poplatek za uložení stavebního odpadu na skládce (skládkovné) směsného stavebního a demoličního zatříděného do Katalogu odpadů pod kódem 17 09 04</t>
  </si>
  <si>
    <t>-328979262</t>
  </si>
  <si>
    <t>https://podminky.urs.cz/item/CS_URS_2023_02/997013631</t>
  </si>
  <si>
    <t>997013804</t>
  </si>
  <si>
    <t>Poplatek za uložení stavebního odpadu na skládce (skládkovné) ze skla zatříděného do Katalogu odpadů pod kódem 17 02 02</t>
  </si>
  <si>
    <t>-2139833880</t>
  </si>
  <si>
    <t>https://podminky.urs.cz/item/CS_URS_2023_02/997013804</t>
  </si>
  <si>
    <t>55</t>
  </si>
  <si>
    <t>997013811</t>
  </si>
  <si>
    <t>Poplatek za uložení stavebního odpadu na skládce (skládkovné) dřevěného zatříděného do Katalogu odpadů pod kódem 17 02 01</t>
  </si>
  <si>
    <t>374755528</t>
  </si>
  <si>
    <t>https://podminky.urs.cz/item/CS_URS_2023_02/997013811</t>
  </si>
  <si>
    <t>998</t>
  </si>
  <si>
    <t>998017003</t>
  </si>
  <si>
    <t>Přesun hmot pro budovy občanské výstavby, bydlení, výrobu a služby s omezením mechanizace vodorovná dopravní vzdálenost do 100 m pro budovy s jakoukoliv nosnou konstrukcí výšky přes 12 do 24 m</t>
  </si>
  <si>
    <t>55817856</t>
  </si>
  <si>
    <t>https://podminky.urs.cz/item/CS_URS_2023_02/998017003</t>
  </si>
  <si>
    <t>PSV</t>
  </si>
  <si>
    <t>Práce a dodávky PSV</t>
  </si>
  <si>
    <t>766</t>
  </si>
  <si>
    <t>69</t>
  </si>
  <si>
    <t>7666228R</t>
  </si>
  <si>
    <t>Demontáž rámu jednoduchých oken dřevěných vč. křídel do 1 m2 do suti</t>
  </si>
  <si>
    <t>158513931</t>
  </si>
  <si>
    <t>7666228R2</t>
  </si>
  <si>
    <t>Demontáž rámu jednoduchých oken dřevěných vč. křídel přes 1 do 2 m2 do suti</t>
  </si>
  <si>
    <t>-1643796062</t>
  </si>
  <si>
    <t>7666R01</t>
  </si>
  <si>
    <t>Směr otevírání bude upřesněn při zaměření na místě. Některá křídla, jejichž rámy jsou schovány za konstrukcemi krovu, budou namísto pantů a půloliv osazena obrtlíky. Součástí dodávky truhlářského výrobku je tedy výroba, montáž vč. dodání kompletního kování. Nadsvětlík není vyklápěcí. Kotvení rámu na lavičníky.</t>
  </si>
  <si>
    <t>18324540</t>
  </si>
  <si>
    <t>75</t>
  </si>
  <si>
    <t>7666R02</t>
  </si>
  <si>
    <t>-1201514831</t>
  </si>
  <si>
    <t>7666R03</t>
  </si>
  <si>
    <t>-977287636</t>
  </si>
  <si>
    <t>77</t>
  </si>
  <si>
    <t>7666R04</t>
  </si>
  <si>
    <t>Kotvení rámu na lavičníky.</t>
  </si>
  <si>
    <t>-1084085300</t>
  </si>
  <si>
    <t>7666R05</t>
  </si>
  <si>
    <t>740373857</t>
  </si>
  <si>
    <t>7666R07</t>
  </si>
  <si>
    <t>-521288917</t>
  </si>
  <si>
    <t>81</t>
  </si>
  <si>
    <t>7666R08</t>
  </si>
  <si>
    <t>645134950</t>
  </si>
  <si>
    <t>7666R09</t>
  </si>
  <si>
    <t>-2045429312</t>
  </si>
  <si>
    <t>83</t>
  </si>
  <si>
    <t>7666R10</t>
  </si>
  <si>
    <t>-808976023</t>
  </si>
  <si>
    <t>7666R11</t>
  </si>
  <si>
    <t>Kotvení rámu na lavičníky. Výplně se nacházejí ve věžičkách na jižní straně, zvenčí jsou vsazeny do oplehování střechy. Zhotovitel prověří montáž za použití horolezecké techniky.</t>
  </si>
  <si>
    <t>-218205951</t>
  </si>
  <si>
    <t>787</t>
  </si>
  <si>
    <t>Dokončovací práce - zasklívání</t>
  </si>
  <si>
    <t>59</t>
  </si>
  <si>
    <t>787692R1</t>
  </si>
  <si>
    <t>Štít č. 1 - repase vitraje včetně vysklení, nového pospojení a zasklení do nového dřevěného rámu, plocha jednoho štítu 1,65 m2</t>
  </si>
  <si>
    <t>1659480439</t>
  </si>
  <si>
    <t>787692R10</t>
  </si>
  <si>
    <t>Zaslepené krajové otvory trojúhelníkového tvaru - vitraje včetně pospojení a zasklení do nového dřevěného rámu, plocha jednoho okénka 0,2 m2</t>
  </si>
  <si>
    <t>-1771263099</t>
  </si>
  <si>
    <t>787692R2</t>
  </si>
  <si>
    <t>Štít č. 2 - repase vitraje včetně vysklení, nového pospojení a zasklení do nového dřevěného rámu, plocha jednoho štítu 0,85 m2</t>
  </si>
  <si>
    <t>1200608048</t>
  </si>
  <si>
    <t>61</t>
  </si>
  <si>
    <t>787692R3</t>
  </si>
  <si>
    <t>Štít č. 3 - repase vitraje včetně vysklení, nového pospojení a zasklení do nového dřevěného rámu, plocha jednoho štítu 2,48 m2</t>
  </si>
  <si>
    <t>11499810</t>
  </si>
  <si>
    <t>787692R4</t>
  </si>
  <si>
    <t>Štít č. 4 - repase vitraje včetně vysklení, nového pospojení a zasklení do nového dřevěného rámu, plocha jednoho štítu 1,7 m2</t>
  </si>
  <si>
    <t>-91662844</t>
  </si>
  <si>
    <t>63</t>
  </si>
  <si>
    <t>787692R5</t>
  </si>
  <si>
    <t>Přední strana radnice, neobsahuje plochy zaslepených otvorů.</t>
  </si>
  <si>
    <t>-1261685246</t>
  </si>
  <si>
    <t>787692R6</t>
  </si>
  <si>
    <t xml:space="preserve">Krajový štít strany radnice směrem k divadlu </t>
  </si>
  <si>
    <t>2056033777</t>
  </si>
  <si>
    <t>65</t>
  </si>
  <si>
    <t>787692R7</t>
  </si>
  <si>
    <t>Středové štíty strany radnice směrem k divadlu.</t>
  </si>
  <si>
    <t>123642957</t>
  </si>
  <si>
    <t>787692R8</t>
  </si>
  <si>
    <t>Vitraje krajových věží - repase vitraje včetně vysklení, nového pospojení a zasklení do nového dřevěného rámu, plocha jedné věže 3,5 m2</t>
  </si>
  <si>
    <t>1815531216</t>
  </si>
  <si>
    <t>67</t>
  </si>
  <si>
    <t>787692R9</t>
  </si>
  <si>
    <t>Okénka do nádvoří radnice - repase vitraje včetně vysklení, nového pospojení a zasklení do nového dřevěného rámu, plocha jednoho okénka 0,2 m2</t>
  </si>
  <si>
    <t>-1814118191</t>
  </si>
  <si>
    <t>240403_01 - VRN</t>
  </si>
  <si>
    <t>Liberec</t>
  </si>
  <si>
    <t>Statutární město Liberec</t>
  </si>
  <si>
    <t>Projektový atelier DAVID</t>
  </si>
  <si>
    <t>Projektový atelier DAVID - Bc. Kosáková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</si>
  <si>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</si>
  <si>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</si>
  <si>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</si>
  <si>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</si>
  <si>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</si>
  <si>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</si>
  <si>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</si>
  <si>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</si>
  <si>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HZS</t>
  </si>
  <si>
    <t>Hodinové zúčtovací sazby</t>
  </si>
  <si>
    <t>HZS1301</t>
  </si>
  <si>
    <t>Hodinové zúčtovací sazby profesí HSV provádění konstrukcí zedník</t>
  </si>
  <si>
    <t>hod</t>
  </si>
  <si>
    <t>512</t>
  </si>
  <si>
    <t>-1173718455</t>
  </si>
  <si>
    <t>https://podminky.urs.cz/item/CS_URS_2023_02/HZS1301</t>
  </si>
  <si>
    <t>HZS2182</t>
  </si>
  <si>
    <t>Hodinové zúčtovací sazby profesí PSV provádění stavebních konstrukcí sklenář odborný</t>
  </si>
  <si>
    <t>254117850</t>
  </si>
  <si>
    <t>https://podminky.urs.cz/item/CS_URS_2023_02/HZS2182</t>
  </si>
  <si>
    <t>VRN1</t>
  </si>
  <si>
    <t>Průzkumné, geodetické a projektové práce</t>
  </si>
  <si>
    <t>011544000R</t>
  </si>
  <si>
    <t>Průzkum restaurátorský</t>
  </si>
  <si>
    <t>1024</t>
  </si>
  <si>
    <t>650627079</t>
  </si>
  <si>
    <t>013244000</t>
  </si>
  <si>
    <t>Dokumentace pro provádění stavby</t>
  </si>
  <si>
    <t>924299363</t>
  </si>
  <si>
    <t>https://podminky.urs.cz/item/CS_URS_2023_02/013244000</t>
  </si>
  <si>
    <t>0132540.R1</t>
  </si>
  <si>
    <t>Dílenská dokumentace</t>
  </si>
  <si>
    <t>-1958660708</t>
  </si>
  <si>
    <t>013254000</t>
  </si>
  <si>
    <t>Dokumentace skutečného provedení stavby</t>
  </si>
  <si>
    <t>278299661</t>
  </si>
  <si>
    <t>https://podminky.urs.cz/item/CS_URS_2023_02/013254000</t>
  </si>
  <si>
    <t>VRN3</t>
  </si>
  <si>
    <t>Zařízení staveniště</t>
  </si>
  <si>
    <t>035103001</t>
  </si>
  <si>
    <t>Pronájem ploch</t>
  </si>
  <si>
    <t>CS ÚRS 2023 01</t>
  </si>
  <si>
    <t>-1085937096</t>
  </si>
  <si>
    <t>https://podminky.urs.cz/item/CS_URS_2023_01/035103001</t>
  </si>
  <si>
    <t>039103000</t>
  </si>
  <si>
    <t>Rozebrání, bourání a odvoz zařízení staveniště</t>
  </si>
  <si>
    <t>1639811665</t>
  </si>
  <si>
    <t>https://podminky.urs.cz/item/CS_URS_2023_01/039103000</t>
  </si>
  <si>
    <t>VRN6</t>
  </si>
  <si>
    <t>Územní vlivy</t>
  </si>
  <si>
    <t>063303000</t>
  </si>
  <si>
    <t>Práce ve výškách, v hloubkách</t>
  </si>
  <si>
    <t>1901752387</t>
  </si>
  <si>
    <t>https://podminky.urs.cz/item/CS_URS_2023_01/063303000</t>
  </si>
  <si>
    <t>VRN7</t>
  </si>
  <si>
    <t>Provozní vlivy</t>
  </si>
  <si>
    <t>071103000</t>
  </si>
  <si>
    <t>Provoz investora</t>
  </si>
  <si>
    <t>soub.</t>
  </si>
  <si>
    <t>-1129002262</t>
  </si>
  <si>
    <t>https://podminky.urs.cz/item/CS_URS_2023_01/071103000</t>
  </si>
  <si>
    <t>VRN8</t>
  </si>
  <si>
    <t>Přesun stavebních kapacit</t>
  </si>
  <si>
    <t>0811030.R1</t>
  </si>
  <si>
    <t>Denní doprava pracovníků a nářadí na pracoviště</t>
  </si>
  <si>
    <t>dny</t>
  </si>
  <si>
    <t>-668538126</t>
  </si>
  <si>
    <t>VV</t>
  </si>
  <si>
    <t>2*5</t>
  </si>
  <si>
    <t>VRN9</t>
  </si>
  <si>
    <t>Ostatní náklady</t>
  </si>
  <si>
    <t>094103000</t>
  </si>
  <si>
    <t>Náklady na plánované vyklizení objektu</t>
  </si>
  <si>
    <t>…</t>
  </si>
  <si>
    <t>-224258925</t>
  </si>
  <si>
    <t>https://podminky.urs.cz/item/CS_URS_2023_01/094103000</t>
  </si>
  <si>
    <t>16    "koordinace prací a stěhování s investorem</t>
  </si>
  <si>
    <t xml:space="preserve">24    "pomoc při ručním stěhování zařízení </t>
  </si>
  <si>
    <t>Součet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</si>
</sst>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52901114" TargetMode="External" /><Relationship Id="rId2" Type="http://schemas.openxmlformats.org/officeDocument/2006/relationships/hyperlink" Target="https://podminky.urs.cz/item/CS_URS_2023_02/997013157" TargetMode="External" /><Relationship Id="rId3" Type="http://schemas.openxmlformats.org/officeDocument/2006/relationships/hyperlink" Target="https://podminky.urs.cz/item/CS_URS_2023_02/997013509" TargetMode="External" /><Relationship Id="rId4" Type="http://schemas.openxmlformats.org/officeDocument/2006/relationships/hyperlink" Target="https://podminky.urs.cz/item/CS_URS_2023_02/997013511" TargetMode="External" /><Relationship Id="rId5" Type="http://schemas.openxmlformats.org/officeDocument/2006/relationships/hyperlink" Target="https://podminky.urs.cz/item/CS_URS_2023_02/997013603" TargetMode="External" /><Relationship Id="rId6" Type="http://schemas.openxmlformats.org/officeDocument/2006/relationships/hyperlink" Target="https://podminky.urs.cz/item/CS_URS_2023_02/997013631" TargetMode="External" /><Relationship Id="rId7" Type="http://schemas.openxmlformats.org/officeDocument/2006/relationships/hyperlink" Target="https://podminky.urs.cz/item/CS_URS_2023_02/997013804" TargetMode="External" /><Relationship Id="rId8" Type="http://schemas.openxmlformats.org/officeDocument/2006/relationships/hyperlink" Target="https://podminky.urs.cz/item/CS_URS_2023_02/997013811" TargetMode="External" /><Relationship Id="rId9" Type="http://schemas.openxmlformats.org/officeDocument/2006/relationships/hyperlink" Target="https://podminky.urs.cz/item/CS_URS_2023_02/998017003" TargetMode="External" /><Relationship Id="rId1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HZS1301" TargetMode="External" /><Relationship Id="rId2" Type="http://schemas.openxmlformats.org/officeDocument/2006/relationships/hyperlink" Target="https://podminky.urs.cz/item/CS_URS_2023_02/HZS2182" TargetMode="External" /><Relationship Id="rId3" Type="http://schemas.openxmlformats.org/officeDocument/2006/relationships/hyperlink" Target="https://podminky.urs.cz/item/CS_URS_2023_02/013244000" TargetMode="External" /><Relationship Id="rId4" Type="http://schemas.openxmlformats.org/officeDocument/2006/relationships/hyperlink" Target="https://podminky.urs.cz/item/CS_URS_2023_02/013254000" TargetMode="External" /><Relationship Id="rId5" Type="http://schemas.openxmlformats.org/officeDocument/2006/relationships/hyperlink" Target="https://podminky.urs.cz/item/CS_URS_2023_01/035103001" TargetMode="External" /><Relationship Id="rId6" Type="http://schemas.openxmlformats.org/officeDocument/2006/relationships/hyperlink" Target="https://podminky.urs.cz/item/CS_URS_2023_01/039103000" TargetMode="External" /><Relationship Id="rId7" Type="http://schemas.openxmlformats.org/officeDocument/2006/relationships/hyperlink" Target="https://podminky.urs.cz/item/CS_URS_2023_01/063303000" TargetMode="External" /><Relationship Id="rId8" Type="http://schemas.openxmlformats.org/officeDocument/2006/relationships/hyperlink" Target="https://podminky.urs.cz/item/CS_URS_2023_01/071103000" TargetMode="External" /><Relationship Id="rId9" Type="http://schemas.openxmlformats.org/officeDocument/2006/relationships/hyperlink" Target="https://podminky.urs.cz/item/CS_URS_2023_01/094103000" TargetMode="External" /><Relationship Id="rId10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34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39</v>
      </c>
      <c r="E29" s="46"/>
      <c r="F29" s="31" t="s">
        <v>40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41</v>
      </c>
      <c r="G30" s="46"/>
      <c r="H30" s="46"/>
      <c r="I30" s="46"/>
      <c r="J30" s="46"/>
      <c r="K30" s="46"/>
      <c r="L30" s="47">
        <v>0.12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47">
        <v>0.12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48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240403_01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Výměna oken radnice 4NP a 5NP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3. 4. 2024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30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49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28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32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50</v>
      </c>
      <c r="D52" s="86"/>
      <c r="E52" s="86"/>
      <c r="F52" s="86"/>
      <c r="G52" s="86"/>
      <c r="H52" s="87"/>
      <c r="I52" s="88" t="s">
        <v>51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52</v>
      </c>
      <c r="AH52" s="86"/>
      <c r="AI52" s="86"/>
      <c r="AJ52" s="86"/>
      <c r="AK52" s="86"/>
      <c r="AL52" s="86"/>
      <c r="AM52" s="86"/>
      <c r="AN52" s="88" t="s">
        <v>53</v>
      </c>
      <c r="AO52" s="86"/>
      <c r="AP52" s="86"/>
      <c r="AQ52" s="90" t="s">
        <v>54</v>
      </c>
      <c r="AR52" s="43"/>
      <c r="AS52" s="91" t="s">
        <v>55</v>
      </c>
      <c r="AT52" s="92" t="s">
        <v>56</v>
      </c>
      <c r="AU52" s="92" t="s">
        <v>57</v>
      </c>
      <c r="AV52" s="92" t="s">
        <v>58</v>
      </c>
      <c r="AW52" s="92" t="s">
        <v>59</v>
      </c>
      <c r="AX52" s="92" t="s">
        <v>60</v>
      </c>
      <c r="AY52" s="92" t="s">
        <v>61</v>
      </c>
      <c r="AZ52" s="92" t="s">
        <v>62</v>
      </c>
      <c r="BA52" s="92" t="s">
        <v>63</v>
      </c>
      <c r="BB52" s="92" t="s">
        <v>64</v>
      </c>
      <c r="BC52" s="92" t="s">
        <v>65</v>
      </c>
      <c r="BD52" s="93" t="s">
        <v>66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67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ROUND(SUM(AG55:AG57),2)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ROUND(SUM(AS55:AS57),2)</f>
        <v>0</v>
      </c>
      <c r="AT54" s="105">
        <f>ROUND(SUM(AV54:AW54),2)</f>
        <v>0</v>
      </c>
      <c r="AU54" s="106">
        <f>ROUND(SUM(AU55:AU57),5)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ROUND(SUM(AZ55:AZ57),2)</f>
        <v>0</v>
      </c>
      <c r="BA54" s="105">
        <f>ROUND(SUM(BA55:BA57),2)</f>
        <v>0</v>
      </c>
      <c r="BB54" s="105">
        <f>ROUND(SUM(BB55:BB57),2)</f>
        <v>0</v>
      </c>
      <c r="BC54" s="105">
        <f>ROUND(SUM(BC55:BC57),2)</f>
        <v>0</v>
      </c>
      <c r="BD54" s="107">
        <f>ROUND(SUM(BD55:BD57),2)</f>
        <v>0</v>
      </c>
      <c r="BE54" s="6"/>
      <c r="BS54" s="108" t="s">
        <v>68</v>
      </c>
      <c r="BT54" s="108" t="s">
        <v>69</v>
      </c>
      <c r="BU54" s="109" t="s">
        <v>70</v>
      </c>
      <c r="BV54" s="108" t="s">
        <v>71</v>
      </c>
      <c r="BW54" s="108" t="s">
        <v>5</v>
      </c>
      <c r="BX54" s="108" t="s">
        <v>72</v>
      </c>
      <c r="CL54" s="108" t="s">
        <v>19</v>
      </c>
    </row>
    <row r="55" spans="1:91" s="7" customFormat="1" ht="24.75" customHeight="1">
      <c r="A55" s="110" t="s">
        <v>73</v>
      </c>
      <c r="B55" s="111"/>
      <c r="C55" s="112"/>
      <c r="D55" s="113" t="s">
        <v>74</v>
      </c>
      <c r="E55" s="113"/>
      <c r="F55" s="113"/>
      <c r="G55" s="113"/>
      <c r="H55" s="113"/>
      <c r="I55" s="114"/>
      <c r="J55" s="113" t="s">
        <v>75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'4NP 2024 - Výměna oken Ra...'!J30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76</v>
      </c>
      <c r="AR55" s="117"/>
      <c r="AS55" s="118">
        <v>0</v>
      </c>
      <c r="AT55" s="119">
        <f>ROUND(SUM(AV55:AW55),2)</f>
        <v>0</v>
      </c>
      <c r="AU55" s="120">
        <f>'4NP 2024 - Výměna oken Ra...'!P89</f>
        <v>0</v>
      </c>
      <c r="AV55" s="119">
        <f>'4NP 2024 - Výměna oken Ra...'!J33</f>
        <v>0</v>
      </c>
      <c r="AW55" s="119">
        <f>'4NP 2024 - Výměna oken Ra...'!J34</f>
        <v>0</v>
      </c>
      <c r="AX55" s="119">
        <f>'4NP 2024 - Výměna oken Ra...'!J35</f>
        <v>0</v>
      </c>
      <c r="AY55" s="119">
        <f>'4NP 2024 - Výměna oken Ra...'!J36</f>
        <v>0</v>
      </c>
      <c r="AZ55" s="119">
        <f>'4NP 2024 - Výměna oken Ra...'!F33</f>
        <v>0</v>
      </c>
      <c r="BA55" s="119">
        <f>'4NP 2024 - Výměna oken Ra...'!F34</f>
        <v>0</v>
      </c>
      <c r="BB55" s="119">
        <f>'4NP 2024 - Výměna oken Ra...'!F35</f>
        <v>0</v>
      </c>
      <c r="BC55" s="119">
        <f>'4NP 2024 - Výměna oken Ra...'!F36</f>
        <v>0</v>
      </c>
      <c r="BD55" s="121">
        <f>'4NP 2024 - Výměna oken Ra...'!F37</f>
        <v>0</v>
      </c>
      <c r="BE55" s="7"/>
      <c r="BT55" s="122" t="s">
        <v>77</v>
      </c>
      <c r="BV55" s="122" t="s">
        <v>71</v>
      </c>
      <c r="BW55" s="122" t="s">
        <v>78</v>
      </c>
      <c r="BX55" s="122" t="s">
        <v>5</v>
      </c>
      <c r="CL55" s="122" t="s">
        <v>19</v>
      </c>
      <c r="CM55" s="122" t="s">
        <v>79</v>
      </c>
    </row>
    <row r="56" spans="1:91" s="7" customFormat="1" ht="24.75" customHeight="1">
      <c r="A56" s="110" t="s">
        <v>73</v>
      </c>
      <c r="B56" s="111"/>
      <c r="C56" s="112"/>
      <c r="D56" s="113" t="s">
        <v>80</v>
      </c>
      <c r="E56" s="113"/>
      <c r="F56" s="113"/>
      <c r="G56" s="113"/>
      <c r="H56" s="113"/>
      <c r="I56" s="114"/>
      <c r="J56" s="113" t="s">
        <v>75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'5NP 2024 - Výměna oken Ra...'!J30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76</v>
      </c>
      <c r="AR56" s="117"/>
      <c r="AS56" s="118">
        <v>0</v>
      </c>
      <c r="AT56" s="119">
        <f>ROUND(SUM(AV56:AW56),2)</f>
        <v>0</v>
      </c>
      <c r="AU56" s="120">
        <f>'5NP 2024 - Výměna oken Ra...'!P91</f>
        <v>0</v>
      </c>
      <c r="AV56" s="119">
        <f>'5NP 2024 - Výměna oken Ra...'!J33</f>
        <v>0</v>
      </c>
      <c r="AW56" s="119">
        <f>'5NP 2024 - Výměna oken Ra...'!J34</f>
        <v>0</v>
      </c>
      <c r="AX56" s="119">
        <f>'5NP 2024 - Výměna oken Ra...'!J35</f>
        <v>0</v>
      </c>
      <c r="AY56" s="119">
        <f>'5NP 2024 - Výměna oken Ra...'!J36</f>
        <v>0</v>
      </c>
      <c r="AZ56" s="119">
        <f>'5NP 2024 - Výměna oken Ra...'!F33</f>
        <v>0</v>
      </c>
      <c r="BA56" s="119">
        <f>'5NP 2024 - Výměna oken Ra...'!F34</f>
        <v>0</v>
      </c>
      <c r="BB56" s="119">
        <f>'5NP 2024 - Výměna oken Ra...'!F35</f>
        <v>0</v>
      </c>
      <c r="BC56" s="119">
        <f>'5NP 2024 - Výměna oken Ra...'!F36</f>
        <v>0</v>
      </c>
      <c r="BD56" s="121">
        <f>'5NP 2024 - Výměna oken Ra...'!F37</f>
        <v>0</v>
      </c>
      <c r="BE56" s="7"/>
      <c r="BT56" s="122" t="s">
        <v>77</v>
      </c>
      <c r="BV56" s="122" t="s">
        <v>71</v>
      </c>
      <c r="BW56" s="122" t="s">
        <v>81</v>
      </c>
      <c r="BX56" s="122" t="s">
        <v>5</v>
      </c>
      <c r="CL56" s="122" t="s">
        <v>19</v>
      </c>
      <c r="CM56" s="122" t="s">
        <v>79</v>
      </c>
    </row>
    <row r="57" spans="1:91" s="7" customFormat="1" ht="24.75" customHeight="1">
      <c r="A57" s="110" t="s">
        <v>73</v>
      </c>
      <c r="B57" s="111"/>
      <c r="C57" s="112"/>
      <c r="D57" s="113" t="s">
        <v>14</v>
      </c>
      <c r="E57" s="113"/>
      <c r="F57" s="113"/>
      <c r="G57" s="113"/>
      <c r="H57" s="113"/>
      <c r="I57" s="114"/>
      <c r="J57" s="113" t="s">
        <v>82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'240403_01 - VRN'!J30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76</v>
      </c>
      <c r="AR57" s="117"/>
      <c r="AS57" s="123">
        <v>0</v>
      </c>
      <c r="AT57" s="124">
        <f>ROUND(SUM(AV57:AW57),2)</f>
        <v>0</v>
      </c>
      <c r="AU57" s="125">
        <f>'240403_01 - VRN'!P87</f>
        <v>0</v>
      </c>
      <c r="AV57" s="124">
        <f>'240403_01 - VRN'!J33</f>
        <v>0</v>
      </c>
      <c r="AW57" s="124">
        <f>'240403_01 - VRN'!J34</f>
        <v>0</v>
      </c>
      <c r="AX57" s="124">
        <f>'240403_01 - VRN'!J35</f>
        <v>0</v>
      </c>
      <c r="AY57" s="124">
        <f>'240403_01 - VRN'!J36</f>
        <v>0</v>
      </c>
      <c r="AZ57" s="124">
        <f>'240403_01 - VRN'!F33</f>
        <v>0</v>
      </c>
      <c r="BA57" s="124">
        <f>'240403_01 - VRN'!F34</f>
        <v>0</v>
      </c>
      <c r="BB57" s="124">
        <f>'240403_01 - VRN'!F35</f>
        <v>0</v>
      </c>
      <c r="BC57" s="124">
        <f>'240403_01 - VRN'!F36</f>
        <v>0</v>
      </c>
      <c r="BD57" s="126">
        <f>'240403_01 - VRN'!F37</f>
        <v>0</v>
      </c>
      <c r="BE57" s="7"/>
      <c r="BT57" s="122" t="s">
        <v>77</v>
      </c>
      <c r="BV57" s="122" t="s">
        <v>71</v>
      </c>
      <c r="BW57" s="122" t="s">
        <v>83</v>
      </c>
      <c r="BX57" s="122" t="s">
        <v>5</v>
      </c>
      <c r="CL57" s="122" t="s">
        <v>19</v>
      </c>
      <c r="CM57" s="122" t="s">
        <v>79</v>
      </c>
    </row>
    <row r="58" spans="1:57" s="2" customFormat="1" ht="30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s="2" customFormat="1" ht="6.95" customHeight="1">
      <c r="A59" s="37"/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43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</sheetData>
  <sheetProtection password="CC35" sheet="1" objects="1" scenarios="1" formatColumns="0" formatRows="0"/>
  <mergeCells count="50">
    <mergeCell ref="BE5:BE32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J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4NP 2024 - Výměna oken Ra...'!C2" display="/"/>
    <hyperlink ref="A56" location="'5NP 2024 - Výměna oken Ra...'!C2" display="/"/>
    <hyperlink ref="A57" location="'240403_01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78</v>
      </c>
    </row>
    <row r="3" spans="2:46" s="1" customFormat="1" ht="6.95" customHeight="1" hidden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79</v>
      </c>
    </row>
    <row r="4" spans="2:46" s="1" customFormat="1" ht="24.95" customHeight="1" hidden="1">
      <c r="B4" s="19"/>
      <c r="D4" s="129" t="s">
        <v>84</v>
      </c>
      <c r="L4" s="19"/>
      <c r="M4" s="130" t="s">
        <v>10</v>
      </c>
      <c r="AT4" s="16" t="s">
        <v>31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1" t="s">
        <v>16</v>
      </c>
      <c r="L6" s="19"/>
    </row>
    <row r="7" spans="2:12" s="1" customFormat="1" ht="16.5" customHeight="1" hidden="1">
      <c r="B7" s="19"/>
      <c r="E7" s="132" t="str">
        <f>'Rekapitulace stavby'!K6</f>
        <v>Výměna oken radnice 4NP a 5NP</v>
      </c>
      <c r="F7" s="131"/>
      <c r="G7" s="131"/>
      <c r="H7" s="131"/>
      <c r="L7" s="19"/>
    </row>
    <row r="8" spans="1:31" s="2" customFormat="1" ht="12" customHeight="1" hidden="1">
      <c r="A8" s="37"/>
      <c r="B8" s="43"/>
      <c r="C8" s="37"/>
      <c r="D8" s="131" t="s">
        <v>85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34" t="s">
        <v>86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3. 4. 2024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tr">
        <f>IF('Rekapitulace stavby'!AN10="","",'Rekapitulace stavby'!AN10)</f>
        <v/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35" t="str">
        <f>IF('Rekapitulace stavby'!E11="","",'Rekapitulace stavby'!E11)</f>
        <v xml:space="preserve"> </v>
      </c>
      <c r="F15" s="37"/>
      <c r="G15" s="37"/>
      <c r="H15" s="37"/>
      <c r="I15" s="131" t="s">
        <v>27</v>
      </c>
      <c r="J15" s="135" t="str">
        <f>IF('Rekapitulace stavby'!AN11="","",'Rekapitulace stavby'!AN11)</f>
        <v/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1" t="s">
        <v>28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27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1" t="s">
        <v>30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27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1" t="s">
        <v>32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27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1" t="s">
        <v>33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2" t="s">
        <v>35</v>
      </c>
      <c r="E30" s="37"/>
      <c r="F30" s="37"/>
      <c r="G30" s="37"/>
      <c r="H30" s="37"/>
      <c r="I30" s="37"/>
      <c r="J30" s="143">
        <f>ROUND(J89,2)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44" t="s">
        <v>37</v>
      </c>
      <c r="G32" s="37"/>
      <c r="H32" s="37"/>
      <c r="I32" s="144" t="s">
        <v>36</v>
      </c>
      <c r="J32" s="144" t="s">
        <v>38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45" t="s">
        <v>39</v>
      </c>
      <c r="E33" s="131" t="s">
        <v>40</v>
      </c>
      <c r="F33" s="146">
        <f>ROUND((SUM(BE89:BE146)),2)</f>
        <v>0</v>
      </c>
      <c r="G33" s="37"/>
      <c r="H33" s="37"/>
      <c r="I33" s="147">
        <v>0.21</v>
      </c>
      <c r="J33" s="146">
        <f>ROUND(((SUM(BE89:BE146))*I33),2)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1" t="s">
        <v>41</v>
      </c>
      <c r="F34" s="146">
        <f>ROUND((SUM(BF89:BF146)),2)</f>
        <v>0</v>
      </c>
      <c r="G34" s="37"/>
      <c r="H34" s="37"/>
      <c r="I34" s="147">
        <v>0.12</v>
      </c>
      <c r="J34" s="146">
        <f>ROUND(((SUM(BF89:BF146))*I34),2)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131" t="s">
        <v>39</v>
      </c>
      <c r="E35" s="131" t="s">
        <v>42</v>
      </c>
      <c r="F35" s="146">
        <f>ROUND((SUM(BG89:BG146)),2)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43</v>
      </c>
      <c r="F36" s="146">
        <f>ROUND((SUM(BH89:BH146)),2)</f>
        <v>0</v>
      </c>
      <c r="G36" s="37"/>
      <c r="H36" s="37"/>
      <c r="I36" s="147">
        <v>0.12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44</v>
      </c>
      <c r="F37" s="146">
        <f>ROUND((SUM(BI89:BI146)),2)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48"/>
      <c r="D39" s="149" t="s">
        <v>45</v>
      </c>
      <c r="E39" s="150"/>
      <c r="F39" s="150"/>
      <c r="G39" s="151" t="s">
        <v>46</v>
      </c>
      <c r="H39" s="152" t="s">
        <v>47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t="12" hidden="1"/>
    <row r="42" ht="12" hidden="1"/>
    <row r="43" ht="12" hidden="1"/>
    <row r="44" spans="1:31" s="2" customFormat="1" ht="6.95" customHeight="1" hidden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 hidden="1">
      <c r="A45" s="37"/>
      <c r="B45" s="38"/>
      <c r="C45" s="22" t="s">
        <v>87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 hidden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 hidden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 hidden="1">
      <c r="A48" s="37"/>
      <c r="B48" s="38"/>
      <c r="C48" s="39"/>
      <c r="D48" s="39"/>
      <c r="E48" s="159" t="str">
        <f>E7</f>
        <v>Výměna oken radnice 4NP a 5NP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 hidden="1">
      <c r="A49" s="37"/>
      <c r="B49" s="38"/>
      <c r="C49" s="31" t="s">
        <v>85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 hidden="1">
      <c r="A50" s="37"/>
      <c r="B50" s="38"/>
      <c r="C50" s="39"/>
      <c r="D50" s="39"/>
      <c r="E50" s="68" t="str">
        <f>E9</f>
        <v>4NP 2024 - Výměna oken Radnice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 hidden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 hidden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3. 4. 2024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 hidden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 hidden="1">
      <c r="A54" s="37"/>
      <c r="B54" s="38"/>
      <c r="C54" s="31" t="s">
        <v>25</v>
      </c>
      <c r="D54" s="39"/>
      <c r="E54" s="39"/>
      <c r="F54" s="26" t="str">
        <f>E15</f>
        <v xml:space="preserve"> </v>
      </c>
      <c r="G54" s="39"/>
      <c r="H54" s="39"/>
      <c r="I54" s="31" t="s">
        <v>30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 hidden="1">
      <c r="A55" s="37"/>
      <c r="B55" s="38"/>
      <c r="C55" s="31" t="s">
        <v>28</v>
      </c>
      <c r="D55" s="39"/>
      <c r="E55" s="39"/>
      <c r="F55" s="26" t="str">
        <f>IF(E18="","",E18)</f>
        <v>Vyplň údaj</v>
      </c>
      <c r="G55" s="39"/>
      <c r="H55" s="39"/>
      <c r="I55" s="31" t="s">
        <v>32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 hidden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 hidden="1">
      <c r="A57" s="37"/>
      <c r="B57" s="38"/>
      <c r="C57" s="160" t="s">
        <v>88</v>
      </c>
      <c r="D57" s="161"/>
      <c r="E57" s="161"/>
      <c r="F57" s="161"/>
      <c r="G57" s="161"/>
      <c r="H57" s="161"/>
      <c r="I57" s="161"/>
      <c r="J57" s="162" t="s">
        <v>89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 hidden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 hidden="1">
      <c r="A59" s="37"/>
      <c r="B59" s="38"/>
      <c r="C59" s="163" t="s">
        <v>67</v>
      </c>
      <c r="D59" s="39"/>
      <c r="E59" s="39"/>
      <c r="F59" s="39"/>
      <c r="G59" s="39"/>
      <c r="H59" s="39"/>
      <c r="I59" s="39"/>
      <c r="J59" s="101">
        <f>J89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90</v>
      </c>
    </row>
    <row r="60" spans="1:31" s="9" customFormat="1" ht="24.95" customHeight="1" hidden="1">
      <c r="A60" s="9"/>
      <c r="B60" s="164"/>
      <c r="C60" s="165"/>
      <c r="D60" s="166" t="s">
        <v>91</v>
      </c>
      <c r="E60" s="167"/>
      <c r="F60" s="167"/>
      <c r="G60" s="167"/>
      <c r="H60" s="167"/>
      <c r="I60" s="167"/>
      <c r="J60" s="168">
        <f>J90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 hidden="1">
      <c r="A61" s="9"/>
      <c r="B61" s="164"/>
      <c r="C61" s="165"/>
      <c r="D61" s="166" t="s">
        <v>92</v>
      </c>
      <c r="E61" s="167"/>
      <c r="F61" s="167"/>
      <c r="G61" s="167"/>
      <c r="H61" s="167"/>
      <c r="I61" s="167"/>
      <c r="J61" s="168">
        <f>J99</f>
        <v>0</v>
      </c>
      <c r="K61" s="165"/>
      <c r="L61" s="16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 hidden="1">
      <c r="A62" s="9"/>
      <c r="B62" s="164"/>
      <c r="C62" s="165"/>
      <c r="D62" s="166" t="s">
        <v>93</v>
      </c>
      <c r="E62" s="167"/>
      <c r="F62" s="167"/>
      <c r="G62" s="167"/>
      <c r="H62" s="167"/>
      <c r="I62" s="167"/>
      <c r="J62" s="168">
        <f>J106</f>
        <v>0</v>
      </c>
      <c r="K62" s="165"/>
      <c r="L62" s="16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 hidden="1">
      <c r="A63" s="9"/>
      <c r="B63" s="164"/>
      <c r="C63" s="165"/>
      <c r="D63" s="166" t="s">
        <v>94</v>
      </c>
      <c r="E63" s="167"/>
      <c r="F63" s="167"/>
      <c r="G63" s="167"/>
      <c r="H63" s="167"/>
      <c r="I63" s="167"/>
      <c r="J63" s="168">
        <f>J110</f>
        <v>0</v>
      </c>
      <c r="K63" s="165"/>
      <c r="L63" s="16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 hidden="1">
      <c r="A64" s="9"/>
      <c r="B64" s="164"/>
      <c r="C64" s="165"/>
      <c r="D64" s="166" t="s">
        <v>95</v>
      </c>
      <c r="E64" s="167"/>
      <c r="F64" s="167"/>
      <c r="G64" s="167"/>
      <c r="H64" s="167"/>
      <c r="I64" s="167"/>
      <c r="J64" s="168">
        <f>J115</f>
        <v>0</v>
      </c>
      <c r="K64" s="165"/>
      <c r="L64" s="16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 hidden="1">
      <c r="A65" s="9"/>
      <c r="B65" s="164"/>
      <c r="C65" s="165"/>
      <c r="D65" s="166" t="s">
        <v>96</v>
      </c>
      <c r="E65" s="167"/>
      <c r="F65" s="167"/>
      <c r="G65" s="167"/>
      <c r="H65" s="167"/>
      <c r="I65" s="167"/>
      <c r="J65" s="168">
        <f>J122</f>
        <v>0</v>
      </c>
      <c r="K65" s="165"/>
      <c r="L65" s="16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 hidden="1">
      <c r="A66" s="9"/>
      <c r="B66" s="164"/>
      <c r="C66" s="165"/>
      <c r="D66" s="166" t="s">
        <v>97</v>
      </c>
      <c r="E66" s="167"/>
      <c r="F66" s="167"/>
      <c r="G66" s="167"/>
      <c r="H66" s="167"/>
      <c r="I66" s="167"/>
      <c r="J66" s="168">
        <f>J124</f>
        <v>0</v>
      </c>
      <c r="K66" s="165"/>
      <c r="L66" s="16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 hidden="1">
      <c r="A67" s="9"/>
      <c r="B67" s="164"/>
      <c r="C67" s="165"/>
      <c r="D67" s="166" t="s">
        <v>98</v>
      </c>
      <c r="E67" s="167"/>
      <c r="F67" s="167"/>
      <c r="G67" s="167"/>
      <c r="H67" s="167"/>
      <c r="I67" s="167"/>
      <c r="J67" s="168">
        <f>J129</f>
        <v>0</v>
      </c>
      <c r="K67" s="165"/>
      <c r="L67" s="16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 hidden="1">
      <c r="A68" s="9"/>
      <c r="B68" s="164"/>
      <c r="C68" s="165"/>
      <c r="D68" s="166" t="s">
        <v>99</v>
      </c>
      <c r="E68" s="167"/>
      <c r="F68" s="167"/>
      <c r="G68" s="167"/>
      <c r="H68" s="167"/>
      <c r="I68" s="167"/>
      <c r="J68" s="168">
        <f>J140</f>
        <v>0</v>
      </c>
      <c r="K68" s="165"/>
      <c r="L68" s="16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 hidden="1">
      <c r="A69" s="9"/>
      <c r="B69" s="164"/>
      <c r="C69" s="165"/>
      <c r="D69" s="166" t="s">
        <v>100</v>
      </c>
      <c r="E69" s="167"/>
      <c r="F69" s="167"/>
      <c r="G69" s="167"/>
      <c r="H69" s="167"/>
      <c r="I69" s="167"/>
      <c r="J69" s="168">
        <f>J143</f>
        <v>0</v>
      </c>
      <c r="K69" s="165"/>
      <c r="L69" s="16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 hidden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 hidden="1">
      <c r="A71" s="37"/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ht="12" hidden="1"/>
    <row r="73" ht="12" hidden="1"/>
    <row r="74" ht="12" hidden="1"/>
    <row r="75" spans="1:31" s="2" customFormat="1" ht="6.95" customHeight="1">
      <c r="A75" s="37"/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24.95" customHeight="1">
      <c r="A76" s="37"/>
      <c r="B76" s="38"/>
      <c r="C76" s="22" t="s">
        <v>101</v>
      </c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16</v>
      </c>
      <c r="D78" s="39"/>
      <c r="E78" s="39"/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9"/>
      <c r="D79" s="39"/>
      <c r="E79" s="159" t="str">
        <f>E7</f>
        <v>Výměna oken radnice 4NP a 5NP</v>
      </c>
      <c r="F79" s="31"/>
      <c r="G79" s="31"/>
      <c r="H79" s="31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85</v>
      </c>
      <c r="D80" s="39"/>
      <c r="E80" s="39"/>
      <c r="F80" s="39"/>
      <c r="G80" s="39"/>
      <c r="H80" s="39"/>
      <c r="I80" s="39"/>
      <c r="J80" s="39"/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6.5" customHeight="1">
      <c r="A81" s="37"/>
      <c r="B81" s="38"/>
      <c r="C81" s="39"/>
      <c r="D81" s="39"/>
      <c r="E81" s="68" t="str">
        <f>E9</f>
        <v>4NP 2024 - Výměna oken Radnice</v>
      </c>
      <c r="F81" s="39"/>
      <c r="G81" s="39"/>
      <c r="H81" s="39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1" t="s">
        <v>21</v>
      </c>
      <c r="D83" s="39"/>
      <c r="E83" s="39"/>
      <c r="F83" s="26" t="str">
        <f>F12</f>
        <v xml:space="preserve"> </v>
      </c>
      <c r="G83" s="39"/>
      <c r="H83" s="39"/>
      <c r="I83" s="31" t="s">
        <v>23</v>
      </c>
      <c r="J83" s="71" t="str">
        <f>IF(J12="","",J12)</f>
        <v>3. 4. 2024</v>
      </c>
      <c r="K83" s="39"/>
      <c r="L83" s="13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3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5.15" customHeight="1">
      <c r="A85" s="37"/>
      <c r="B85" s="38"/>
      <c r="C85" s="31" t="s">
        <v>25</v>
      </c>
      <c r="D85" s="39"/>
      <c r="E85" s="39"/>
      <c r="F85" s="26" t="str">
        <f>E15</f>
        <v xml:space="preserve"> </v>
      </c>
      <c r="G85" s="39"/>
      <c r="H85" s="39"/>
      <c r="I85" s="31" t="s">
        <v>30</v>
      </c>
      <c r="J85" s="35" t="str">
        <f>E21</f>
        <v xml:space="preserve"> </v>
      </c>
      <c r="K85" s="39"/>
      <c r="L85" s="13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5.15" customHeight="1">
      <c r="A86" s="37"/>
      <c r="B86" s="38"/>
      <c r="C86" s="31" t="s">
        <v>28</v>
      </c>
      <c r="D86" s="39"/>
      <c r="E86" s="39"/>
      <c r="F86" s="26" t="str">
        <f>IF(E18="","",E18)</f>
        <v>Vyplň údaj</v>
      </c>
      <c r="G86" s="39"/>
      <c r="H86" s="39"/>
      <c r="I86" s="31" t="s">
        <v>32</v>
      </c>
      <c r="J86" s="35" t="str">
        <f>E24</f>
        <v xml:space="preserve"> </v>
      </c>
      <c r="K86" s="39"/>
      <c r="L86" s="13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0.3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3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10" customFormat="1" ht="29.25" customHeight="1">
      <c r="A88" s="170"/>
      <c r="B88" s="171"/>
      <c r="C88" s="172" t="s">
        <v>102</v>
      </c>
      <c r="D88" s="173" t="s">
        <v>54</v>
      </c>
      <c r="E88" s="173" t="s">
        <v>50</v>
      </c>
      <c r="F88" s="173" t="s">
        <v>51</v>
      </c>
      <c r="G88" s="173" t="s">
        <v>103</v>
      </c>
      <c r="H88" s="173" t="s">
        <v>104</v>
      </c>
      <c r="I88" s="173" t="s">
        <v>105</v>
      </c>
      <c r="J88" s="173" t="s">
        <v>89</v>
      </c>
      <c r="K88" s="174" t="s">
        <v>106</v>
      </c>
      <c r="L88" s="175"/>
      <c r="M88" s="91" t="s">
        <v>19</v>
      </c>
      <c r="N88" s="92" t="s">
        <v>39</v>
      </c>
      <c r="O88" s="92" t="s">
        <v>107</v>
      </c>
      <c r="P88" s="92" t="s">
        <v>108</v>
      </c>
      <c r="Q88" s="92" t="s">
        <v>109</v>
      </c>
      <c r="R88" s="92" t="s">
        <v>110</v>
      </c>
      <c r="S88" s="92" t="s">
        <v>111</v>
      </c>
      <c r="T88" s="93" t="s">
        <v>112</v>
      </c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</row>
    <row r="89" spans="1:63" s="2" customFormat="1" ht="22.8" customHeight="1">
      <c r="A89" s="37"/>
      <c r="B89" s="38"/>
      <c r="C89" s="98" t="s">
        <v>113</v>
      </c>
      <c r="D89" s="39"/>
      <c r="E89" s="39"/>
      <c r="F89" s="39"/>
      <c r="G89" s="39"/>
      <c r="H89" s="39"/>
      <c r="I89" s="39"/>
      <c r="J89" s="176">
        <f>BK89</f>
        <v>0</v>
      </c>
      <c r="K89" s="39"/>
      <c r="L89" s="43"/>
      <c r="M89" s="94"/>
      <c r="N89" s="177"/>
      <c r="O89" s="95"/>
      <c r="P89" s="178">
        <f>P90+P99+P106+P110+P115+P122+P124+P129+P140+P143</f>
        <v>0</v>
      </c>
      <c r="Q89" s="95"/>
      <c r="R89" s="178">
        <f>R90+R99+R106+R110+R115+R122+R124+R129+R140+R143</f>
        <v>0</v>
      </c>
      <c r="S89" s="95"/>
      <c r="T89" s="179">
        <f>T90+T99+T106+T110+T115+T122+T124+T129+T140+T143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68</v>
      </c>
      <c r="AU89" s="16" t="s">
        <v>90</v>
      </c>
      <c r="BK89" s="180">
        <f>BK90+BK99+BK106+BK110+BK115+BK122+BK124+BK129+BK140+BK143</f>
        <v>0</v>
      </c>
    </row>
    <row r="90" spans="1:63" s="11" customFormat="1" ht="25.9" customHeight="1">
      <c r="A90" s="11"/>
      <c r="B90" s="181"/>
      <c r="C90" s="182"/>
      <c r="D90" s="183" t="s">
        <v>68</v>
      </c>
      <c r="E90" s="184" t="s">
        <v>114</v>
      </c>
      <c r="F90" s="184" t="s">
        <v>115</v>
      </c>
      <c r="G90" s="182"/>
      <c r="H90" s="182"/>
      <c r="I90" s="185"/>
      <c r="J90" s="186">
        <f>BK90</f>
        <v>0</v>
      </c>
      <c r="K90" s="182"/>
      <c r="L90" s="187"/>
      <c r="M90" s="188"/>
      <c r="N90" s="189"/>
      <c r="O90" s="189"/>
      <c r="P90" s="190">
        <f>SUM(P91:P98)</f>
        <v>0</v>
      </c>
      <c r="Q90" s="189"/>
      <c r="R90" s="190">
        <f>SUM(R91:R98)</f>
        <v>0</v>
      </c>
      <c r="S90" s="189"/>
      <c r="T90" s="191">
        <f>SUM(T91:T98)</f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R90" s="192" t="s">
        <v>77</v>
      </c>
      <c r="AT90" s="193" t="s">
        <v>68</v>
      </c>
      <c r="AU90" s="193" t="s">
        <v>69</v>
      </c>
      <c r="AY90" s="192" t="s">
        <v>116</v>
      </c>
      <c r="BK90" s="194">
        <f>SUM(BK91:BK98)</f>
        <v>0</v>
      </c>
    </row>
    <row r="91" spans="1:65" s="2" customFormat="1" ht="24.15" customHeight="1">
      <c r="A91" s="37"/>
      <c r="B91" s="38"/>
      <c r="C91" s="195" t="s">
        <v>77</v>
      </c>
      <c r="D91" s="195" t="s">
        <v>117</v>
      </c>
      <c r="E91" s="196" t="s">
        <v>118</v>
      </c>
      <c r="F91" s="197" t="s">
        <v>119</v>
      </c>
      <c r="G91" s="198" t="s">
        <v>19</v>
      </c>
      <c r="H91" s="199">
        <v>1</v>
      </c>
      <c r="I91" s="200"/>
      <c r="J91" s="201">
        <f>ROUND(I91*H91,2)</f>
        <v>0</v>
      </c>
      <c r="K91" s="197" t="s">
        <v>19</v>
      </c>
      <c r="L91" s="43"/>
      <c r="M91" s="202" t="s">
        <v>19</v>
      </c>
      <c r="N91" s="203" t="s">
        <v>42</v>
      </c>
      <c r="O91" s="83"/>
      <c r="P91" s="204">
        <f>O91*H91</f>
        <v>0</v>
      </c>
      <c r="Q91" s="204">
        <v>0</v>
      </c>
      <c r="R91" s="204">
        <f>Q91*H91</f>
        <v>0</v>
      </c>
      <c r="S91" s="204">
        <v>0</v>
      </c>
      <c r="T91" s="205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06" t="s">
        <v>120</v>
      </c>
      <c r="AT91" s="206" t="s">
        <v>117</v>
      </c>
      <c r="AU91" s="206" t="s">
        <v>77</v>
      </c>
      <c r="AY91" s="16" t="s">
        <v>116</v>
      </c>
      <c r="BE91" s="207">
        <f>IF(N91="základní",J91,0)</f>
        <v>0</v>
      </c>
      <c r="BF91" s="207">
        <f>IF(N91="snížená",J91,0)</f>
        <v>0</v>
      </c>
      <c r="BG91" s="207">
        <f>IF(N91="zákl. přenesená",J91,0)</f>
        <v>0</v>
      </c>
      <c r="BH91" s="207">
        <f>IF(N91="sníž. přenesená",J91,0)</f>
        <v>0</v>
      </c>
      <c r="BI91" s="207">
        <f>IF(N91="nulová",J91,0)</f>
        <v>0</v>
      </c>
      <c r="BJ91" s="16" t="s">
        <v>120</v>
      </c>
      <c r="BK91" s="207">
        <f>ROUND(I91*H91,2)</f>
        <v>0</v>
      </c>
      <c r="BL91" s="16" t="s">
        <v>120</v>
      </c>
      <c r="BM91" s="206" t="s">
        <v>79</v>
      </c>
    </row>
    <row r="92" spans="1:65" s="2" customFormat="1" ht="24.15" customHeight="1">
      <c r="A92" s="37"/>
      <c r="B92" s="38"/>
      <c r="C92" s="195" t="s">
        <v>79</v>
      </c>
      <c r="D92" s="195" t="s">
        <v>117</v>
      </c>
      <c r="E92" s="196" t="s">
        <v>121</v>
      </c>
      <c r="F92" s="197" t="s">
        <v>122</v>
      </c>
      <c r="G92" s="198" t="s">
        <v>19</v>
      </c>
      <c r="H92" s="199">
        <v>1</v>
      </c>
      <c r="I92" s="200"/>
      <c r="J92" s="201">
        <f>ROUND(I92*H92,2)</f>
        <v>0</v>
      </c>
      <c r="K92" s="197" t="s">
        <v>19</v>
      </c>
      <c r="L92" s="43"/>
      <c r="M92" s="202" t="s">
        <v>19</v>
      </c>
      <c r="N92" s="203" t="s">
        <v>42</v>
      </c>
      <c r="O92" s="83"/>
      <c r="P92" s="204">
        <f>O92*H92</f>
        <v>0</v>
      </c>
      <c r="Q92" s="204">
        <v>0</v>
      </c>
      <c r="R92" s="204">
        <f>Q92*H92</f>
        <v>0</v>
      </c>
      <c r="S92" s="204">
        <v>0</v>
      </c>
      <c r="T92" s="205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06" t="s">
        <v>120</v>
      </c>
      <c r="AT92" s="206" t="s">
        <v>117</v>
      </c>
      <c r="AU92" s="206" t="s">
        <v>77</v>
      </c>
      <c r="AY92" s="16" t="s">
        <v>116</v>
      </c>
      <c r="BE92" s="207">
        <f>IF(N92="základní",J92,0)</f>
        <v>0</v>
      </c>
      <c r="BF92" s="207">
        <f>IF(N92="snížená",J92,0)</f>
        <v>0</v>
      </c>
      <c r="BG92" s="207">
        <f>IF(N92="zákl. přenesená",J92,0)</f>
        <v>0</v>
      </c>
      <c r="BH92" s="207">
        <f>IF(N92="sníž. přenesená",J92,0)</f>
        <v>0</v>
      </c>
      <c r="BI92" s="207">
        <f>IF(N92="nulová",J92,0)</f>
        <v>0</v>
      </c>
      <c r="BJ92" s="16" t="s">
        <v>120</v>
      </c>
      <c r="BK92" s="207">
        <f>ROUND(I92*H92,2)</f>
        <v>0</v>
      </c>
      <c r="BL92" s="16" t="s">
        <v>120</v>
      </c>
      <c r="BM92" s="206" t="s">
        <v>120</v>
      </c>
    </row>
    <row r="93" spans="1:65" s="2" customFormat="1" ht="24.15" customHeight="1">
      <c r="A93" s="37"/>
      <c r="B93" s="38"/>
      <c r="C93" s="195" t="s">
        <v>123</v>
      </c>
      <c r="D93" s="195" t="s">
        <v>117</v>
      </c>
      <c r="E93" s="196" t="s">
        <v>124</v>
      </c>
      <c r="F93" s="197" t="s">
        <v>125</v>
      </c>
      <c r="G93" s="198" t="s">
        <v>19</v>
      </c>
      <c r="H93" s="199">
        <v>1</v>
      </c>
      <c r="I93" s="200"/>
      <c r="J93" s="201">
        <f>ROUND(I93*H93,2)</f>
        <v>0</v>
      </c>
      <c r="K93" s="197" t="s">
        <v>19</v>
      </c>
      <c r="L93" s="43"/>
      <c r="M93" s="202" t="s">
        <v>19</v>
      </c>
      <c r="N93" s="203" t="s">
        <v>42</v>
      </c>
      <c r="O93" s="83"/>
      <c r="P93" s="204">
        <f>O93*H93</f>
        <v>0</v>
      </c>
      <c r="Q93" s="204">
        <v>0</v>
      </c>
      <c r="R93" s="204">
        <f>Q93*H93</f>
        <v>0</v>
      </c>
      <c r="S93" s="204">
        <v>0</v>
      </c>
      <c r="T93" s="205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06" t="s">
        <v>120</v>
      </c>
      <c r="AT93" s="206" t="s">
        <v>117</v>
      </c>
      <c r="AU93" s="206" t="s">
        <v>77</v>
      </c>
      <c r="AY93" s="16" t="s">
        <v>116</v>
      </c>
      <c r="BE93" s="207">
        <f>IF(N93="základní",J93,0)</f>
        <v>0</v>
      </c>
      <c r="BF93" s="207">
        <f>IF(N93="snížená",J93,0)</f>
        <v>0</v>
      </c>
      <c r="BG93" s="207">
        <f>IF(N93="zákl. přenesená",J93,0)</f>
        <v>0</v>
      </c>
      <c r="BH93" s="207">
        <f>IF(N93="sníž. přenesená",J93,0)</f>
        <v>0</v>
      </c>
      <c r="BI93" s="207">
        <f>IF(N93="nulová",J93,0)</f>
        <v>0</v>
      </c>
      <c r="BJ93" s="16" t="s">
        <v>120</v>
      </c>
      <c r="BK93" s="207">
        <f>ROUND(I93*H93,2)</f>
        <v>0</v>
      </c>
      <c r="BL93" s="16" t="s">
        <v>120</v>
      </c>
      <c r="BM93" s="206" t="s">
        <v>126</v>
      </c>
    </row>
    <row r="94" spans="1:65" s="2" customFormat="1" ht="24.15" customHeight="1">
      <c r="A94" s="37"/>
      <c r="B94" s="38"/>
      <c r="C94" s="195" t="s">
        <v>120</v>
      </c>
      <c r="D94" s="195" t="s">
        <v>117</v>
      </c>
      <c r="E94" s="196" t="s">
        <v>127</v>
      </c>
      <c r="F94" s="197" t="s">
        <v>128</v>
      </c>
      <c r="G94" s="198" t="s">
        <v>19</v>
      </c>
      <c r="H94" s="199">
        <v>25</v>
      </c>
      <c r="I94" s="200"/>
      <c r="J94" s="201">
        <f>ROUND(I94*H94,2)</f>
        <v>0</v>
      </c>
      <c r="K94" s="197" t="s">
        <v>19</v>
      </c>
      <c r="L94" s="43"/>
      <c r="M94" s="202" t="s">
        <v>19</v>
      </c>
      <c r="N94" s="203" t="s">
        <v>42</v>
      </c>
      <c r="O94" s="83"/>
      <c r="P94" s="204">
        <f>O94*H94</f>
        <v>0</v>
      </c>
      <c r="Q94" s="204">
        <v>0</v>
      </c>
      <c r="R94" s="204">
        <f>Q94*H94</f>
        <v>0</v>
      </c>
      <c r="S94" s="204">
        <v>0</v>
      </c>
      <c r="T94" s="205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06" t="s">
        <v>120</v>
      </c>
      <c r="AT94" s="206" t="s">
        <v>117</v>
      </c>
      <c r="AU94" s="206" t="s">
        <v>77</v>
      </c>
      <c r="AY94" s="16" t="s">
        <v>116</v>
      </c>
      <c r="BE94" s="207">
        <f>IF(N94="základní",J94,0)</f>
        <v>0</v>
      </c>
      <c r="BF94" s="207">
        <f>IF(N94="snížená",J94,0)</f>
        <v>0</v>
      </c>
      <c r="BG94" s="207">
        <f>IF(N94="zákl. přenesená",J94,0)</f>
        <v>0</v>
      </c>
      <c r="BH94" s="207">
        <f>IF(N94="sníž. přenesená",J94,0)</f>
        <v>0</v>
      </c>
      <c r="BI94" s="207">
        <f>IF(N94="nulová",J94,0)</f>
        <v>0</v>
      </c>
      <c r="BJ94" s="16" t="s">
        <v>120</v>
      </c>
      <c r="BK94" s="207">
        <f>ROUND(I94*H94,2)</f>
        <v>0</v>
      </c>
      <c r="BL94" s="16" t="s">
        <v>120</v>
      </c>
      <c r="BM94" s="206" t="s">
        <v>129</v>
      </c>
    </row>
    <row r="95" spans="1:65" s="2" customFormat="1" ht="24.15" customHeight="1">
      <c r="A95" s="37"/>
      <c r="B95" s="38"/>
      <c r="C95" s="195" t="s">
        <v>130</v>
      </c>
      <c r="D95" s="195" t="s">
        <v>117</v>
      </c>
      <c r="E95" s="196" t="s">
        <v>131</v>
      </c>
      <c r="F95" s="197" t="s">
        <v>132</v>
      </c>
      <c r="G95" s="198" t="s">
        <v>19</v>
      </c>
      <c r="H95" s="199">
        <v>25</v>
      </c>
      <c r="I95" s="200"/>
      <c r="J95" s="201">
        <f>ROUND(I95*H95,2)</f>
        <v>0</v>
      </c>
      <c r="K95" s="197" t="s">
        <v>19</v>
      </c>
      <c r="L95" s="43"/>
      <c r="M95" s="202" t="s">
        <v>19</v>
      </c>
      <c r="N95" s="203" t="s">
        <v>42</v>
      </c>
      <c r="O95" s="83"/>
      <c r="P95" s="204">
        <f>O95*H95</f>
        <v>0</v>
      </c>
      <c r="Q95" s="204">
        <v>0</v>
      </c>
      <c r="R95" s="204">
        <f>Q95*H95</f>
        <v>0</v>
      </c>
      <c r="S95" s="204">
        <v>0</v>
      </c>
      <c r="T95" s="205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06" t="s">
        <v>120</v>
      </c>
      <c r="AT95" s="206" t="s">
        <v>117</v>
      </c>
      <c r="AU95" s="206" t="s">
        <v>77</v>
      </c>
      <c r="AY95" s="16" t="s">
        <v>116</v>
      </c>
      <c r="BE95" s="207">
        <f>IF(N95="základní",J95,0)</f>
        <v>0</v>
      </c>
      <c r="BF95" s="207">
        <f>IF(N95="snížená",J95,0)</f>
        <v>0</v>
      </c>
      <c r="BG95" s="207">
        <f>IF(N95="zákl. přenesená",J95,0)</f>
        <v>0</v>
      </c>
      <c r="BH95" s="207">
        <f>IF(N95="sníž. přenesená",J95,0)</f>
        <v>0</v>
      </c>
      <c r="BI95" s="207">
        <f>IF(N95="nulová",J95,0)</f>
        <v>0</v>
      </c>
      <c r="BJ95" s="16" t="s">
        <v>120</v>
      </c>
      <c r="BK95" s="207">
        <f>ROUND(I95*H95,2)</f>
        <v>0</v>
      </c>
      <c r="BL95" s="16" t="s">
        <v>120</v>
      </c>
      <c r="BM95" s="206" t="s">
        <v>133</v>
      </c>
    </row>
    <row r="96" spans="1:65" s="2" customFormat="1" ht="24.15" customHeight="1">
      <c r="A96" s="37"/>
      <c r="B96" s="38"/>
      <c r="C96" s="195" t="s">
        <v>126</v>
      </c>
      <c r="D96" s="195" t="s">
        <v>117</v>
      </c>
      <c r="E96" s="196" t="s">
        <v>134</v>
      </c>
      <c r="F96" s="197" t="s">
        <v>135</v>
      </c>
      <c r="G96" s="198" t="s">
        <v>19</v>
      </c>
      <c r="H96" s="199">
        <v>25</v>
      </c>
      <c r="I96" s="200"/>
      <c r="J96" s="201">
        <f>ROUND(I96*H96,2)</f>
        <v>0</v>
      </c>
      <c r="K96" s="197" t="s">
        <v>19</v>
      </c>
      <c r="L96" s="43"/>
      <c r="M96" s="202" t="s">
        <v>19</v>
      </c>
      <c r="N96" s="203" t="s">
        <v>42</v>
      </c>
      <c r="O96" s="83"/>
      <c r="P96" s="204">
        <f>O96*H96</f>
        <v>0</v>
      </c>
      <c r="Q96" s="204">
        <v>0</v>
      </c>
      <c r="R96" s="204">
        <f>Q96*H96</f>
        <v>0</v>
      </c>
      <c r="S96" s="204">
        <v>0</v>
      </c>
      <c r="T96" s="205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06" t="s">
        <v>120</v>
      </c>
      <c r="AT96" s="206" t="s">
        <v>117</v>
      </c>
      <c r="AU96" s="206" t="s">
        <v>77</v>
      </c>
      <c r="AY96" s="16" t="s">
        <v>116</v>
      </c>
      <c r="BE96" s="207">
        <f>IF(N96="základní",J96,0)</f>
        <v>0</v>
      </c>
      <c r="BF96" s="207">
        <f>IF(N96="snížená",J96,0)</f>
        <v>0</v>
      </c>
      <c r="BG96" s="207">
        <f>IF(N96="zákl. přenesená",J96,0)</f>
        <v>0</v>
      </c>
      <c r="BH96" s="207">
        <f>IF(N96="sníž. přenesená",J96,0)</f>
        <v>0</v>
      </c>
      <c r="BI96" s="207">
        <f>IF(N96="nulová",J96,0)</f>
        <v>0</v>
      </c>
      <c r="BJ96" s="16" t="s">
        <v>120</v>
      </c>
      <c r="BK96" s="207">
        <f>ROUND(I96*H96,2)</f>
        <v>0</v>
      </c>
      <c r="BL96" s="16" t="s">
        <v>120</v>
      </c>
      <c r="BM96" s="206" t="s">
        <v>8</v>
      </c>
    </row>
    <row r="97" spans="1:65" s="2" customFormat="1" ht="21.75" customHeight="1">
      <c r="A97" s="37"/>
      <c r="B97" s="38"/>
      <c r="C97" s="195" t="s">
        <v>136</v>
      </c>
      <c r="D97" s="195" t="s">
        <v>117</v>
      </c>
      <c r="E97" s="196" t="s">
        <v>137</v>
      </c>
      <c r="F97" s="197" t="s">
        <v>138</v>
      </c>
      <c r="G97" s="198" t="s">
        <v>19</v>
      </c>
      <c r="H97" s="199">
        <v>25</v>
      </c>
      <c r="I97" s="200"/>
      <c r="J97" s="201">
        <f>ROUND(I97*H97,2)</f>
        <v>0</v>
      </c>
      <c r="K97" s="197" t="s">
        <v>19</v>
      </c>
      <c r="L97" s="43"/>
      <c r="M97" s="202" t="s">
        <v>19</v>
      </c>
      <c r="N97" s="203" t="s">
        <v>42</v>
      </c>
      <c r="O97" s="83"/>
      <c r="P97" s="204">
        <f>O97*H97</f>
        <v>0</v>
      </c>
      <c r="Q97" s="204">
        <v>0</v>
      </c>
      <c r="R97" s="204">
        <f>Q97*H97</f>
        <v>0</v>
      </c>
      <c r="S97" s="204">
        <v>0</v>
      </c>
      <c r="T97" s="205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06" t="s">
        <v>120</v>
      </c>
      <c r="AT97" s="206" t="s">
        <v>117</v>
      </c>
      <c r="AU97" s="206" t="s">
        <v>77</v>
      </c>
      <c r="AY97" s="16" t="s">
        <v>116</v>
      </c>
      <c r="BE97" s="207">
        <f>IF(N97="základní",J97,0)</f>
        <v>0</v>
      </c>
      <c r="BF97" s="207">
        <f>IF(N97="snížená",J97,0)</f>
        <v>0</v>
      </c>
      <c r="BG97" s="207">
        <f>IF(N97="zákl. přenesená",J97,0)</f>
        <v>0</v>
      </c>
      <c r="BH97" s="207">
        <f>IF(N97="sníž. přenesená",J97,0)</f>
        <v>0</v>
      </c>
      <c r="BI97" s="207">
        <f>IF(N97="nulová",J97,0)</f>
        <v>0</v>
      </c>
      <c r="BJ97" s="16" t="s">
        <v>120</v>
      </c>
      <c r="BK97" s="207">
        <f>ROUND(I97*H97,2)</f>
        <v>0</v>
      </c>
      <c r="BL97" s="16" t="s">
        <v>120</v>
      </c>
      <c r="BM97" s="206" t="s">
        <v>139</v>
      </c>
    </row>
    <row r="98" spans="1:65" s="2" customFormat="1" ht="44.25" customHeight="1">
      <c r="A98" s="37"/>
      <c r="B98" s="38"/>
      <c r="C98" s="195" t="s">
        <v>129</v>
      </c>
      <c r="D98" s="195" t="s">
        <v>117</v>
      </c>
      <c r="E98" s="196" t="s">
        <v>140</v>
      </c>
      <c r="F98" s="197" t="s">
        <v>141</v>
      </c>
      <c r="G98" s="198" t="s">
        <v>19</v>
      </c>
      <c r="H98" s="199">
        <v>25</v>
      </c>
      <c r="I98" s="200"/>
      <c r="J98" s="201">
        <f>ROUND(I98*H98,2)</f>
        <v>0</v>
      </c>
      <c r="K98" s="197" t="s">
        <v>19</v>
      </c>
      <c r="L98" s="43"/>
      <c r="M98" s="202" t="s">
        <v>19</v>
      </c>
      <c r="N98" s="203" t="s">
        <v>42</v>
      </c>
      <c r="O98" s="83"/>
      <c r="P98" s="204">
        <f>O98*H98</f>
        <v>0</v>
      </c>
      <c r="Q98" s="204">
        <v>0</v>
      </c>
      <c r="R98" s="204">
        <f>Q98*H98</f>
        <v>0</v>
      </c>
      <c r="S98" s="204">
        <v>0</v>
      </c>
      <c r="T98" s="205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06" t="s">
        <v>120</v>
      </c>
      <c r="AT98" s="206" t="s">
        <v>117</v>
      </c>
      <c r="AU98" s="206" t="s">
        <v>77</v>
      </c>
      <c r="AY98" s="16" t="s">
        <v>116</v>
      </c>
      <c r="BE98" s="207">
        <f>IF(N98="základní",J98,0)</f>
        <v>0</v>
      </c>
      <c r="BF98" s="207">
        <f>IF(N98="snížená",J98,0)</f>
        <v>0</v>
      </c>
      <c r="BG98" s="207">
        <f>IF(N98="zákl. přenesená",J98,0)</f>
        <v>0</v>
      </c>
      <c r="BH98" s="207">
        <f>IF(N98="sníž. přenesená",J98,0)</f>
        <v>0</v>
      </c>
      <c r="BI98" s="207">
        <f>IF(N98="nulová",J98,0)</f>
        <v>0</v>
      </c>
      <c r="BJ98" s="16" t="s">
        <v>120</v>
      </c>
      <c r="BK98" s="207">
        <f>ROUND(I98*H98,2)</f>
        <v>0</v>
      </c>
      <c r="BL98" s="16" t="s">
        <v>120</v>
      </c>
      <c r="BM98" s="206" t="s">
        <v>142</v>
      </c>
    </row>
    <row r="99" spans="1:63" s="11" customFormat="1" ht="25.9" customHeight="1">
      <c r="A99" s="11"/>
      <c r="B99" s="181"/>
      <c r="C99" s="182"/>
      <c r="D99" s="183" t="s">
        <v>68</v>
      </c>
      <c r="E99" s="184" t="s">
        <v>143</v>
      </c>
      <c r="F99" s="184" t="s">
        <v>144</v>
      </c>
      <c r="G99" s="182"/>
      <c r="H99" s="182"/>
      <c r="I99" s="185"/>
      <c r="J99" s="186">
        <f>BK99</f>
        <v>0</v>
      </c>
      <c r="K99" s="182"/>
      <c r="L99" s="187"/>
      <c r="M99" s="188"/>
      <c r="N99" s="189"/>
      <c r="O99" s="189"/>
      <c r="P99" s="190">
        <f>SUM(P100:P105)</f>
        <v>0</v>
      </c>
      <c r="Q99" s="189"/>
      <c r="R99" s="190">
        <f>SUM(R100:R105)</f>
        <v>0</v>
      </c>
      <c r="S99" s="189"/>
      <c r="T99" s="191">
        <f>SUM(T100:T105)</f>
        <v>0</v>
      </c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R99" s="192" t="s">
        <v>77</v>
      </c>
      <c r="AT99" s="193" t="s">
        <v>68</v>
      </c>
      <c r="AU99" s="193" t="s">
        <v>69</v>
      </c>
      <c r="AY99" s="192" t="s">
        <v>116</v>
      </c>
      <c r="BK99" s="194">
        <f>SUM(BK100:BK105)</f>
        <v>0</v>
      </c>
    </row>
    <row r="100" spans="1:65" s="2" customFormat="1" ht="33" customHeight="1">
      <c r="A100" s="37"/>
      <c r="B100" s="38"/>
      <c r="C100" s="195" t="s">
        <v>145</v>
      </c>
      <c r="D100" s="195" t="s">
        <v>117</v>
      </c>
      <c r="E100" s="196" t="s">
        <v>146</v>
      </c>
      <c r="F100" s="197" t="s">
        <v>147</v>
      </c>
      <c r="G100" s="198" t="s">
        <v>19</v>
      </c>
      <c r="H100" s="199">
        <v>1</v>
      </c>
      <c r="I100" s="200"/>
      <c r="J100" s="201">
        <f>ROUND(I100*H100,2)</f>
        <v>0</v>
      </c>
      <c r="K100" s="197" t="s">
        <v>19</v>
      </c>
      <c r="L100" s="43"/>
      <c r="M100" s="202" t="s">
        <v>19</v>
      </c>
      <c r="N100" s="203" t="s">
        <v>42</v>
      </c>
      <c r="O100" s="83"/>
      <c r="P100" s="204">
        <f>O100*H100</f>
        <v>0</v>
      </c>
      <c r="Q100" s="204">
        <v>0</v>
      </c>
      <c r="R100" s="204">
        <f>Q100*H100</f>
        <v>0</v>
      </c>
      <c r="S100" s="204">
        <v>0</v>
      </c>
      <c r="T100" s="205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06" t="s">
        <v>120</v>
      </c>
      <c r="AT100" s="206" t="s">
        <v>117</v>
      </c>
      <c r="AU100" s="206" t="s">
        <v>77</v>
      </c>
      <c r="AY100" s="16" t="s">
        <v>116</v>
      </c>
      <c r="BE100" s="207">
        <f>IF(N100="základní",J100,0)</f>
        <v>0</v>
      </c>
      <c r="BF100" s="207">
        <f>IF(N100="snížená",J100,0)</f>
        <v>0</v>
      </c>
      <c r="BG100" s="207">
        <f>IF(N100="zákl. přenesená",J100,0)</f>
        <v>0</v>
      </c>
      <c r="BH100" s="207">
        <f>IF(N100="sníž. přenesená",J100,0)</f>
        <v>0</v>
      </c>
      <c r="BI100" s="207">
        <f>IF(N100="nulová",J100,0)</f>
        <v>0</v>
      </c>
      <c r="BJ100" s="16" t="s">
        <v>120</v>
      </c>
      <c r="BK100" s="207">
        <f>ROUND(I100*H100,2)</f>
        <v>0</v>
      </c>
      <c r="BL100" s="16" t="s">
        <v>120</v>
      </c>
      <c r="BM100" s="206" t="s">
        <v>148</v>
      </c>
    </row>
    <row r="101" spans="1:65" s="2" customFormat="1" ht="16.5" customHeight="1">
      <c r="A101" s="37"/>
      <c r="B101" s="38"/>
      <c r="C101" s="195" t="s">
        <v>133</v>
      </c>
      <c r="D101" s="195" t="s">
        <v>117</v>
      </c>
      <c r="E101" s="196" t="s">
        <v>149</v>
      </c>
      <c r="F101" s="197" t="s">
        <v>150</v>
      </c>
      <c r="G101" s="198" t="s">
        <v>19</v>
      </c>
      <c r="H101" s="199">
        <v>1</v>
      </c>
      <c r="I101" s="200"/>
      <c r="J101" s="201">
        <f>ROUND(I101*H101,2)</f>
        <v>0</v>
      </c>
      <c r="K101" s="197" t="s">
        <v>19</v>
      </c>
      <c r="L101" s="43"/>
      <c r="M101" s="202" t="s">
        <v>19</v>
      </c>
      <c r="N101" s="203" t="s">
        <v>42</v>
      </c>
      <c r="O101" s="83"/>
      <c r="P101" s="204">
        <f>O101*H101</f>
        <v>0</v>
      </c>
      <c r="Q101" s="204">
        <v>0</v>
      </c>
      <c r="R101" s="204">
        <f>Q101*H101</f>
        <v>0</v>
      </c>
      <c r="S101" s="204">
        <v>0</v>
      </c>
      <c r="T101" s="205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06" t="s">
        <v>120</v>
      </c>
      <c r="AT101" s="206" t="s">
        <v>117</v>
      </c>
      <c r="AU101" s="206" t="s">
        <v>77</v>
      </c>
      <c r="AY101" s="16" t="s">
        <v>116</v>
      </c>
      <c r="BE101" s="207">
        <f>IF(N101="základní",J101,0)</f>
        <v>0</v>
      </c>
      <c r="BF101" s="207">
        <f>IF(N101="snížená",J101,0)</f>
        <v>0</v>
      </c>
      <c r="BG101" s="207">
        <f>IF(N101="zákl. přenesená",J101,0)</f>
        <v>0</v>
      </c>
      <c r="BH101" s="207">
        <f>IF(N101="sníž. přenesená",J101,0)</f>
        <v>0</v>
      </c>
      <c r="BI101" s="207">
        <f>IF(N101="nulová",J101,0)</f>
        <v>0</v>
      </c>
      <c r="BJ101" s="16" t="s">
        <v>120</v>
      </c>
      <c r="BK101" s="207">
        <f>ROUND(I101*H101,2)</f>
        <v>0</v>
      </c>
      <c r="BL101" s="16" t="s">
        <v>120</v>
      </c>
      <c r="BM101" s="206" t="s">
        <v>151</v>
      </c>
    </row>
    <row r="102" spans="1:65" s="2" customFormat="1" ht="24.15" customHeight="1">
      <c r="A102" s="37"/>
      <c r="B102" s="38"/>
      <c r="C102" s="195" t="s">
        <v>152</v>
      </c>
      <c r="D102" s="195" t="s">
        <v>117</v>
      </c>
      <c r="E102" s="196" t="s">
        <v>153</v>
      </c>
      <c r="F102" s="197" t="s">
        <v>154</v>
      </c>
      <c r="G102" s="198" t="s">
        <v>19</v>
      </c>
      <c r="H102" s="199">
        <v>25</v>
      </c>
      <c r="I102" s="200"/>
      <c r="J102" s="201">
        <f>ROUND(I102*H102,2)</f>
        <v>0</v>
      </c>
      <c r="K102" s="197" t="s">
        <v>19</v>
      </c>
      <c r="L102" s="43"/>
      <c r="M102" s="202" t="s">
        <v>19</v>
      </c>
      <c r="N102" s="203" t="s">
        <v>42</v>
      </c>
      <c r="O102" s="83"/>
      <c r="P102" s="204">
        <f>O102*H102</f>
        <v>0</v>
      </c>
      <c r="Q102" s="204">
        <v>0</v>
      </c>
      <c r="R102" s="204">
        <f>Q102*H102</f>
        <v>0</v>
      </c>
      <c r="S102" s="204">
        <v>0</v>
      </c>
      <c r="T102" s="205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06" t="s">
        <v>120</v>
      </c>
      <c r="AT102" s="206" t="s">
        <v>117</v>
      </c>
      <c r="AU102" s="206" t="s">
        <v>77</v>
      </c>
      <c r="AY102" s="16" t="s">
        <v>116</v>
      </c>
      <c r="BE102" s="207">
        <f>IF(N102="základní",J102,0)</f>
        <v>0</v>
      </c>
      <c r="BF102" s="207">
        <f>IF(N102="snížená",J102,0)</f>
        <v>0</v>
      </c>
      <c r="BG102" s="207">
        <f>IF(N102="zákl. přenesená",J102,0)</f>
        <v>0</v>
      </c>
      <c r="BH102" s="207">
        <f>IF(N102="sníž. přenesená",J102,0)</f>
        <v>0</v>
      </c>
      <c r="BI102" s="207">
        <f>IF(N102="nulová",J102,0)</f>
        <v>0</v>
      </c>
      <c r="BJ102" s="16" t="s">
        <v>120</v>
      </c>
      <c r="BK102" s="207">
        <f>ROUND(I102*H102,2)</f>
        <v>0</v>
      </c>
      <c r="BL102" s="16" t="s">
        <v>120</v>
      </c>
      <c r="BM102" s="206" t="s">
        <v>155</v>
      </c>
    </row>
    <row r="103" spans="1:65" s="2" customFormat="1" ht="24.15" customHeight="1">
      <c r="A103" s="37"/>
      <c r="B103" s="38"/>
      <c r="C103" s="195" t="s">
        <v>8</v>
      </c>
      <c r="D103" s="195" t="s">
        <v>117</v>
      </c>
      <c r="E103" s="196" t="s">
        <v>156</v>
      </c>
      <c r="F103" s="197" t="s">
        <v>157</v>
      </c>
      <c r="G103" s="198" t="s">
        <v>19</v>
      </c>
      <c r="H103" s="199">
        <v>25</v>
      </c>
      <c r="I103" s="200"/>
      <c r="J103" s="201">
        <f>ROUND(I103*H103,2)</f>
        <v>0</v>
      </c>
      <c r="K103" s="197" t="s">
        <v>19</v>
      </c>
      <c r="L103" s="43"/>
      <c r="M103" s="202" t="s">
        <v>19</v>
      </c>
      <c r="N103" s="203" t="s">
        <v>42</v>
      </c>
      <c r="O103" s="83"/>
      <c r="P103" s="204">
        <f>O103*H103</f>
        <v>0</v>
      </c>
      <c r="Q103" s="204">
        <v>0</v>
      </c>
      <c r="R103" s="204">
        <f>Q103*H103</f>
        <v>0</v>
      </c>
      <c r="S103" s="204">
        <v>0</v>
      </c>
      <c r="T103" s="205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06" t="s">
        <v>120</v>
      </c>
      <c r="AT103" s="206" t="s">
        <v>117</v>
      </c>
      <c r="AU103" s="206" t="s">
        <v>77</v>
      </c>
      <c r="AY103" s="16" t="s">
        <v>116</v>
      </c>
      <c r="BE103" s="207">
        <f>IF(N103="základní",J103,0)</f>
        <v>0</v>
      </c>
      <c r="BF103" s="207">
        <f>IF(N103="snížená",J103,0)</f>
        <v>0</v>
      </c>
      <c r="BG103" s="207">
        <f>IF(N103="zákl. přenesená",J103,0)</f>
        <v>0</v>
      </c>
      <c r="BH103" s="207">
        <f>IF(N103="sníž. přenesená",J103,0)</f>
        <v>0</v>
      </c>
      <c r="BI103" s="207">
        <f>IF(N103="nulová",J103,0)</f>
        <v>0</v>
      </c>
      <c r="BJ103" s="16" t="s">
        <v>120</v>
      </c>
      <c r="BK103" s="207">
        <f>ROUND(I103*H103,2)</f>
        <v>0</v>
      </c>
      <c r="BL103" s="16" t="s">
        <v>120</v>
      </c>
      <c r="BM103" s="206" t="s">
        <v>158</v>
      </c>
    </row>
    <row r="104" spans="1:65" s="2" customFormat="1" ht="24.15" customHeight="1">
      <c r="A104" s="37"/>
      <c r="B104" s="38"/>
      <c r="C104" s="195" t="s">
        <v>159</v>
      </c>
      <c r="D104" s="195" t="s">
        <v>117</v>
      </c>
      <c r="E104" s="196" t="s">
        <v>160</v>
      </c>
      <c r="F104" s="197" t="s">
        <v>161</v>
      </c>
      <c r="G104" s="198" t="s">
        <v>19</v>
      </c>
      <c r="H104" s="199">
        <v>25</v>
      </c>
      <c r="I104" s="200"/>
      <c r="J104" s="201">
        <f>ROUND(I104*H104,2)</f>
        <v>0</v>
      </c>
      <c r="K104" s="197" t="s">
        <v>19</v>
      </c>
      <c r="L104" s="43"/>
      <c r="M104" s="202" t="s">
        <v>19</v>
      </c>
      <c r="N104" s="203" t="s">
        <v>42</v>
      </c>
      <c r="O104" s="83"/>
      <c r="P104" s="204">
        <f>O104*H104</f>
        <v>0</v>
      </c>
      <c r="Q104" s="204">
        <v>0</v>
      </c>
      <c r="R104" s="204">
        <f>Q104*H104</f>
        <v>0</v>
      </c>
      <c r="S104" s="204">
        <v>0</v>
      </c>
      <c r="T104" s="205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06" t="s">
        <v>120</v>
      </c>
      <c r="AT104" s="206" t="s">
        <v>117</v>
      </c>
      <c r="AU104" s="206" t="s">
        <v>77</v>
      </c>
      <c r="AY104" s="16" t="s">
        <v>116</v>
      </c>
      <c r="BE104" s="207">
        <f>IF(N104="základní",J104,0)</f>
        <v>0</v>
      </c>
      <c r="BF104" s="207">
        <f>IF(N104="snížená",J104,0)</f>
        <v>0</v>
      </c>
      <c r="BG104" s="207">
        <f>IF(N104="zákl. přenesená",J104,0)</f>
        <v>0</v>
      </c>
      <c r="BH104" s="207">
        <f>IF(N104="sníž. přenesená",J104,0)</f>
        <v>0</v>
      </c>
      <c r="BI104" s="207">
        <f>IF(N104="nulová",J104,0)</f>
        <v>0</v>
      </c>
      <c r="BJ104" s="16" t="s">
        <v>120</v>
      </c>
      <c r="BK104" s="207">
        <f>ROUND(I104*H104,2)</f>
        <v>0</v>
      </c>
      <c r="BL104" s="16" t="s">
        <v>120</v>
      </c>
      <c r="BM104" s="206" t="s">
        <v>162</v>
      </c>
    </row>
    <row r="105" spans="1:65" s="2" customFormat="1" ht="21.75" customHeight="1">
      <c r="A105" s="37"/>
      <c r="B105" s="38"/>
      <c r="C105" s="195" t="s">
        <v>139</v>
      </c>
      <c r="D105" s="195" t="s">
        <v>117</v>
      </c>
      <c r="E105" s="196" t="s">
        <v>163</v>
      </c>
      <c r="F105" s="197" t="s">
        <v>164</v>
      </c>
      <c r="G105" s="198" t="s">
        <v>19</v>
      </c>
      <c r="H105" s="199">
        <v>25</v>
      </c>
      <c r="I105" s="200"/>
      <c r="J105" s="201">
        <f>ROUND(I105*H105,2)</f>
        <v>0</v>
      </c>
      <c r="K105" s="197" t="s">
        <v>19</v>
      </c>
      <c r="L105" s="43"/>
      <c r="M105" s="202" t="s">
        <v>19</v>
      </c>
      <c r="N105" s="203" t="s">
        <v>42</v>
      </c>
      <c r="O105" s="83"/>
      <c r="P105" s="204">
        <f>O105*H105</f>
        <v>0</v>
      </c>
      <c r="Q105" s="204">
        <v>0</v>
      </c>
      <c r="R105" s="204">
        <f>Q105*H105</f>
        <v>0</v>
      </c>
      <c r="S105" s="204">
        <v>0</v>
      </c>
      <c r="T105" s="205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06" t="s">
        <v>120</v>
      </c>
      <c r="AT105" s="206" t="s">
        <v>117</v>
      </c>
      <c r="AU105" s="206" t="s">
        <v>77</v>
      </c>
      <c r="AY105" s="16" t="s">
        <v>116</v>
      </c>
      <c r="BE105" s="207">
        <f>IF(N105="základní",J105,0)</f>
        <v>0</v>
      </c>
      <c r="BF105" s="207">
        <f>IF(N105="snížená",J105,0)</f>
        <v>0</v>
      </c>
      <c r="BG105" s="207">
        <f>IF(N105="zákl. přenesená",J105,0)</f>
        <v>0</v>
      </c>
      <c r="BH105" s="207">
        <f>IF(N105="sníž. přenesená",J105,0)</f>
        <v>0</v>
      </c>
      <c r="BI105" s="207">
        <f>IF(N105="nulová",J105,0)</f>
        <v>0</v>
      </c>
      <c r="BJ105" s="16" t="s">
        <v>120</v>
      </c>
      <c r="BK105" s="207">
        <f>ROUND(I105*H105,2)</f>
        <v>0</v>
      </c>
      <c r="BL105" s="16" t="s">
        <v>120</v>
      </c>
      <c r="BM105" s="206" t="s">
        <v>165</v>
      </c>
    </row>
    <row r="106" spans="1:63" s="11" customFormat="1" ht="25.9" customHeight="1">
      <c r="A106" s="11"/>
      <c r="B106" s="181"/>
      <c r="C106" s="182"/>
      <c r="D106" s="183" t="s">
        <v>68</v>
      </c>
      <c r="E106" s="184" t="s">
        <v>166</v>
      </c>
      <c r="F106" s="184" t="s">
        <v>167</v>
      </c>
      <c r="G106" s="182"/>
      <c r="H106" s="182"/>
      <c r="I106" s="185"/>
      <c r="J106" s="186">
        <f>BK106</f>
        <v>0</v>
      </c>
      <c r="K106" s="182"/>
      <c r="L106" s="187"/>
      <c r="M106" s="188"/>
      <c r="N106" s="189"/>
      <c r="O106" s="189"/>
      <c r="P106" s="190">
        <f>SUM(P107:P109)</f>
        <v>0</v>
      </c>
      <c r="Q106" s="189"/>
      <c r="R106" s="190">
        <f>SUM(R107:R109)</f>
        <v>0</v>
      </c>
      <c r="S106" s="189"/>
      <c r="T106" s="191">
        <f>SUM(T107:T109)</f>
        <v>0</v>
      </c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R106" s="192" t="s">
        <v>77</v>
      </c>
      <c r="AT106" s="193" t="s">
        <v>68</v>
      </c>
      <c r="AU106" s="193" t="s">
        <v>69</v>
      </c>
      <c r="AY106" s="192" t="s">
        <v>116</v>
      </c>
      <c r="BK106" s="194">
        <f>SUM(BK107:BK109)</f>
        <v>0</v>
      </c>
    </row>
    <row r="107" spans="1:65" s="2" customFormat="1" ht="37.8" customHeight="1">
      <c r="A107" s="37"/>
      <c r="B107" s="38"/>
      <c r="C107" s="195" t="s">
        <v>168</v>
      </c>
      <c r="D107" s="195" t="s">
        <v>117</v>
      </c>
      <c r="E107" s="196" t="s">
        <v>169</v>
      </c>
      <c r="F107" s="197" t="s">
        <v>170</v>
      </c>
      <c r="G107" s="198" t="s">
        <v>19</v>
      </c>
      <c r="H107" s="199">
        <v>1</v>
      </c>
      <c r="I107" s="200"/>
      <c r="J107" s="201">
        <f>ROUND(I107*H107,2)</f>
        <v>0</v>
      </c>
      <c r="K107" s="197" t="s">
        <v>19</v>
      </c>
      <c r="L107" s="43"/>
      <c r="M107" s="202" t="s">
        <v>19</v>
      </c>
      <c r="N107" s="203" t="s">
        <v>42</v>
      </c>
      <c r="O107" s="83"/>
      <c r="P107" s="204">
        <f>O107*H107</f>
        <v>0</v>
      </c>
      <c r="Q107" s="204">
        <v>0</v>
      </c>
      <c r="R107" s="204">
        <f>Q107*H107</f>
        <v>0</v>
      </c>
      <c r="S107" s="204">
        <v>0</v>
      </c>
      <c r="T107" s="205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06" t="s">
        <v>120</v>
      </c>
      <c r="AT107" s="206" t="s">
        <v>117</v>
      </c>
      <c r="AU107" s="206" t="s">
        <v>77</v>
      </c>
      <c r="AY107" s="16" t="s">
        <v>116</v>
      </c>
      <c r="BE107" s="207">
        <f>IF(N107="základní",J107,0)</f>
        <v>0</v>
      </c>
      <c r="BF107" s="207">
        <f>IF(N107="snížená",J107,0)</f>
        <v>0</v>
      </c>
      <c r="BG107" s="207">
        <f>IF(N107="zákl. přenesená",J107,0)</f>
        <v>0</v>
      </c>
      <c r="BH107" s="207">
        <f>IF(N107="sníž. přenesená",J107,0)</f>
        <v>0</v>
      </c>
      <c r="BI107" s="207">
        <f>IF(N107="nulová",J107,0)</f>
        <v>0</v>
      </c>
      <c r="BJ107" s="16" t="s">
        <v>120</v>
      </c>
      <c r="BK107" s="207">
        <f>ROUND(I107*H107,2)</f>
        <v>0</v>
      </c>
      <c r="BL107" s="16" t="s">
        <v>120</v>
      </c>
      <c r="BM107" s="206" t="s">
        <v>171</v>
      </c>
    </row>
    <row r="108" spans="1:65" s="2" customFormat="1" ht="24.15" customHeight="1">
      <c r="A108" s="37"/>
      <c r="B108" s="38"/>
      <c r="C108" s="195" t="s">
        <v>142</v>
      </c>
      <c r="D108" s="195" t="s">
        <v>117</v>
      </c>
      <c r="E108" s="196" t="s">
        <v>172</v>
      </c>
      <c r="F108" s="197" t="s">
        <v>173</v>
      </c>
      <c r="G108" s="198" t="s">
        <v>19</v>
      </c>
      <c r="H108" s="199">
        <v>1</v>
      </c>
      <c r="I108" s="200"/>
      <c r="J108" s="201">
        <f>ROUND(I108*H108,2)</f>
        <v>0</v>
      </c>
      <c r="K108" s="197" t="s">
        <v>19</v>
      </c>
      <c r="L108" s="43"/>
      <c r="M108" s="202" t="s">
        <v>19</v>
      </c>
      <c r="N108" s="203" t="s">
        <v>42</v>
      </c>
      <c r="O108" s="83"/>
      <c r="P108" s="204">
        <f>O108*H108</f>
        <v>0</v>
      </c>
      <c r="Q108" s="204">
        <v>0</v>
      </c>
      <c r="R108" s="204">
        <f>Q108*H108</f>
        <v>0</v>
      </c>
      <c r="S108" s="204">
        <v>0</v>
      </c>
      <c r="T108" s="205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06" t="s">
        <v>120</v>
      </c>
      <c r="AT108" s="206" t="s">
        <v>117</v>
      </c>
      <c r="AU108" s="206" t="s">
        <v>77</v>
      </c>
      <c r="AY108" s="16" t="s">
        <v>116</v>
      </c>
      <c r="BE108" s="207">
        <f>IF(N108="základní",J108,0)</f>
        <v>0</v>
      </c>
      <c r="BF108" s="207">
        <f>IF(N108="snížená",J108,0)</f>
        <v>0</v>
      </c>
      <c r="BG108" s="207">
        <f>IF(N108="zákl. přenesená",J108,0)</f>
        <v>0</v>
      </c>
      <c r="BH108" s="207">
        <f>IF(N108="sníž. přenesená",J108,0)</f>
        <v>0</v>
      </c>
      <c r="BI108" s="207">
        <f>IF(N108="nulová",J108,0)</f>
        <v>0</v>
      </c>
      <c r="BJ108" s="16" t="s">
        <v>120</v>
      </c>
      <c r="BK108" s="207">
        <f>ROUND(I108*H108,2)</f>
        <v>0</v>
      </c>
      <c r="BL108" s="16" t="s">
        <v>120</v>
      </c>
      <c r="BM108" s="206" t="s">
        <v>174</v>
      </c>
    </row>
    <row r="109" spans="1:65" s="2" customFormat="1" ht="24.15" customHeight="1">
      <c r="A109" s="37"/>
      <c r="B109" s="38"/>
      <c r="C109" s="195" t="s">
        <v>175</v>
      </c>
      <c r="D109" s="195" t="s">
        <v>117</v>
      </c>
      <c r="E109" s="196" t="s">
        <v>176</v>
      </c>
      <c r="F109" s="197" t="s">
        <v>177</v>
      </c>
      <c r="G109" s="198" t="s">
        <v>19</v>
      </c>
      <c r="H109" s="199">
        <v>1</v>
      </c>
      <c r="I109" s="200"/>
      <c r="J109" s="201">
        <f>ROUND(I109*H109,2)</f>
        <v>0</v>
      </c>
      <c r="K109" s="197" t="s">
        <v>19</v>
      </c>
      <c r="L109" s="43"/>
      <c r="M109" s="202" t="s">
        <v>19</v>
      </c>
      <c r="N109" s="203" t="s">
        <v>42</v>
      </c>
      <c r="O109" s="83"/>
      <c r="P109" s="204">
        <f>O109*H109</f>
        <v>0</v>
      </c>
      <c r="Q109" s="204">
        <v>0</v>
      </c>
      <c r="R109" s="204">
        <f>Q109*H109</f>
        <v>0</v>
      </c>
      <c r="S109" s="204">
        <v>0</v>
      </c>
      <c r="T109" s="205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06" t="s">
        <v>120</v>
      </c>
      <c r="AT109" s="206" t="s">
        <v>117</v>
      </c>
      <c r="AU109" s="206" t="s">
        <v>77</v>
      </c>
      <c r="AY109" s="16" t="s">
        <v>116</v>
      </c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16" t="s">
        <v>120</v>
      </c>
      <c r="BK109" s="207">
        <f>ROUND(I109*H109,2)</f>
        <v>0</v>
      </c>
      <c r="BL109" s="16" t="s">
        <v>120</v>
      </c>
      <c r="BM109" s="206" t="s">
        <v>178</v>
      </c>
    </row>
    <row r="110" spans="1:63" s="11" customFormat="1" ht="25.9" customHeight="1">
      <c r="A110" s="11"/>
      <c r="B110" s="181"/>
      <c r="C110" s="182"/>
      <c r="D110" s="183" t="s">
        <v>68</v>
      </c>
      <c r="E110" s="184" t="s">
        <v>179</v>
      </c>
      <c r="F110" s="184" t="s">
        <v>180</v>
      </c>
      <c r="G110" s="182"/>
      <c r="H110" s="182"/>
      <c r="I110" s="185"/>
      <c r="J110" s="186">
        <f>BK110</f>
        <v>0</v>
      </c>
      <c r="K110" s="182"/>
      <c r="L110" s="187"/>
      <c r="M110" s="188"/>
      <c r="N110" s="189"/>
      <c r="O110" s="189"/>
      <c r="P110" s="190">
        <f>SUM(P111:P114)</f>
        <v>0</v>
      </c>
      <c r="Q110" s="189"/>
      <c r="R110" s="190">
        <f>SUM(R111:R114)</f>
        <v>0</v>
      </c>
      <c r="S110" s="189"/>
      <c r="T110" s="191">
        <f>SUM(T111:T114)</f>
        <v>0</v>
      </c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R110" s="192" t="s">
        <v>77</v>
      </c>
      <c r="AT110" s="193" t="s">
        <v>68</v>
      </c>
      <c r="AU110" s="193" t="s">
        <v>69</v>
      </c>
      <c r="AY110" s="192" t="s">
        <v>116</v>
      </c>
      <c r="BK110" s="194">
        <f>SUM(BK111:BK114)</f>
        <v>0</v>
      </c>
    </row>
    <row r="111" spans="1:65" s="2" customFormat="1" ht="16.5" customHeight="1">
      <c r="A111" s="37"/>
      <c r="B111" s="38"/>
      <c r="C111" s="195" t="s">
        <v>148</v>
      </c>
      <c r="D111" s="195" t="s">
        <v>117</v>
      </c>
      <c r="E111" s="196" t="s">
        <v>181</v>
      </c>
      <c r="F111" s="197" t="s">
        <v>182</v>
      </c>
      <c r="G111" s="198" t="s">
        <v>19</v>
      </c>
      <c r="H111" s="199">
        <v>1</v>
      </c>
      <c r="I111" s="200"/>
      <c r="J111" s="201">
        <f>ROUND(I111*H111,2)</f>
        <v>0</v>
      </c>
      <c r="K111" s="197" t="s">
        <v>19</v>
      </c>
      <c r="L111" s="43"/>
      <c r="M111" s="202" t="s">
        <v>19</v>
      </c>
      <c r="N111" s="203" t="s">
        <v>42</v>
      </c>
      <c r="O111" s="83"/>
      <c r="P111" s="204">
        <f>O111*H111</f>
        <v>0</v>
      </c>
      <c r="Q111" s="204">
        <v>0</v>
      </c>
      <c r="R111" s="204">
        <f>Q111*H111</f>
        <v>0</v>
      </c>
      <c r="S111" s="204">
        <v>0</v>
      </c>
      <c r="T111" s="205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06" t="s">
        <v>120</v>
      </c>
      <c r="AT111" s="206" t="s">
        <v>117</v>
      </c>
      <c r="AU111" s="206" t="s">
        <v>77</v>
      </c>
      <c r="AY111" s="16" t="s">
        <v>116</v>
      </c>
      <c r="BE111" s="207">
        <f>IF(N111="základní",J111,0)</f>
        <v>0</v>
      </c>
      <c r="BF111" s="207">
        <f>IF(N111="snížená",J111,0)</f>
        <v>0</v>
      </c>
      <c r="BG111" s="207">
        <f>IF(N111="zákl. přenesená",J111,0)</f>
        <v>0</v>
      </c>
      <c r="BH111" s="207">
        <f>IF(N111="sníž. přenesená",J111,0)</f>
        <v>0</v>
      </c>
      <c r="BI111" s="207">
        <f>IF(N111="nulová",J111,0)</f>
        <v>0</v>
      </c>
      <c r="BJ111" s="16" t="s">
        <v>120</v>
      </c>
      <c r="BK111" s="207">
        <f>ROUND(I111*H111,2)</f>
        <v>0</v>
      </c>
      <c r="BL111" s="16" t="s">
        <v>120</v>
      </c>
      <c r="BM111" s="206" t="s">
        <v>183</v>
      </c>
    </row>
    <row r="112" spans="1:65" s="2" customFormat="1" ht="16.5" customHeight="1">
      <c r="A112" s="37"/>
      <c r="B112" s="38"/>
      <c r="C112" s="195" t="s">
        <v>184</v>
      </c>
      <c r="D112" s="195" t="s">
        <v>117</v>
      </c>
      <c r="E112" s="196" t="s">
        <v>185</v>
      </c>
      <c r="F112" s="197" t="s">
        <v>186</v>
      </c>
      <c r="G112" s="198" t="s">
        <v>19</v>
      </c>
      <c r="H112" s="199">
        <v>1</v>
      </c>
      <c r="I112" s="200"/>
      <c r="J112" s="201">
        <f>ROUND(I112*H112,2)</f>
        <v>0</v>
      </c>
      <c r="K112" s="197" t="s">
        <v>19</v>
      </c>
      <c r="L112" s="43"/>
      <c r="M112" s="202" t="s">
        <v>19</v>
      </c>
      <c r="N112" s="203" t="s">
        <v>42</v>
      </c>
      <c r="O112" s="83"/>
      <c r="P112" s="204">
        <f>O112*H112</f>
        <v>0</v>
      </c>
      <c r="Q112" s="204">
        <v>0</v>
      </c>
      <c r="R112" s="204">
        <f>Q112*H112</f>
        <v>0</v>
      </c>
      <c r="S112" s="204">
        <v>0</v>
      </c>
      <c r="T112" s="205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06" t="s">
        <v>120</v>
      </c>
      <c r="AT112" s="206" t="s">
        <v>117</v>
      </c>
      <c r="AU112" s="206" t="s">
        <v>77</v>
      </c>
      <c r="AY112" s="16" t="s">
        <v>116</v>
      </c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16" t="s">
        <v>120</v>
      </c>
      <c r="BK112" s="207">
        <f>ROUND(I112*H112,2)</f>
        <v>0</v>
      </c>
      <c r="BL112" s="16" t="s">
        <v>120</v>
      </c>
      <c r="BM112" s="206" t="s">
        <v>187</v>
      </c>
    </row>
    <row r="113" spans="1:65" s="2" customFormat="1" ht="16.5" customHeight="1">
      <c r="A113" s="37"/>
      <c r="B113" s="38"/>
      <c r="C113" s="195" t="s">
        <v>151</v>
      </c>
      <c r="D113" s="195" t="s">
        <v>117</v>
      </c>
      <c r="E113" s="196" t="s">
        <v>188</v>
      </c>
      <c r="F113" s="197" t="s">
        <v>189</v>
      </c>
      <c r="G113" s="198" t="s">
        <v>19</v>
      </c>
      <c r="H113" s="199">
        <v>1</v>
      </c>
      <c r="I113" s="200"/>
      <c r="J113" s="201">
        <f>ROUND(I113*H113,2)</f>
        <v>0</v>
      </c>
      <c r="K113" s="197" t="s">
        <v>19</v>
      </c>
      <c r="L113" s="43"/>
      <c r="M113" s="202" t="s">
        <v>19</v>
      </c>
      <c r="N113" s="203" t="s">
        <v>42</v>
      </c>
      <c r="O113" s="83"/>
      <c r="P113" s="204">
        <f>O113*H113</f>
        <v>0</v>
      </c>
      <c r="Q113" s="204">
        <v>0</v>
      </c>
      <c r="R113" s="204">
        <f>Q113*H113</f>
        <v>0</v>
      </c>
      <c r="S113" s="204">
        <v>0</v>
      </c>
      <c r="T113" s="205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06" t="s">
        <v>120</v>
      </c>
      <c r="AT113" s="206" t="s">
        <v>117</v>
      </c>
      <c r="AU113" s="206" t="s">
        <v>77</v>
      </c>
      <c r="AY113" s="16" t="s">
        <v>116</v>
      </c>
      <c r="BE113" s="207">
        <f>IF(N113="základní",J113,0)</f>
        <v>0</v>
      </c>
      <c r="BF113" s="207">
        <f>IF(N113="snížená",J113,0)</f>
        <v>0</v>
      </c>
      <c r="BG113" s="207">
        <f>IF(N113="zákl. přenesená",J113,0)</f>
        <v>0</v>
      </c>
      <c r="BH113" s="207">
        <f>IF(N113="sníž. přenesená",J113,0)</f>
        <v>0</v>
      </c>
      <c r="BI113" s="207">
        <f>IF(N113="nulová",J113,0)</f>
        <v>0</v>
      </c>
      <c r="BJ113" s="16" t="s">
        <v>120</v>
      </c>
      <c r="BK113" s="207">
        <f>ROUND(I113*H113,2)</f>
        <v>0</v>
      </c>
      <c r="BL113" s="16" t="s">
        <v>120</v>
      </c>
      <c r="BM113" s="206" t="s">
        <v>190</v>
      </c>
    </row>
    <row r="114" spans="1:65" s="2" customFormat="1" ht="16.5" customHeight="1">
      <c r="A114" s="37"/>
      <c r="B114" s="38"/>
      <c r="C114" s="195" t="s">
        <v>7</v>
      </c>
      <c r="D114" s="195" t="s">
        <v>117</v>
      </c>
      <c r="E114" s="196" t="s">
        <v>191</v>
      </c>
      <c r="F114" s="197" t="s">
        <v>192</v>
      </c>
      <c r="G114" s="198" t="s">
        <v>19</v>
      </c>
      <c r="H114" s="199">
        <v>1</v>
      </c>
      <c r="I114" s="200"/>
      <c r="J114" s="201">
        <f>ROUND(I114*H114,2)</f>
        <v>0</v>
      </c>
      <c r="K114" s="197" t="s">
        <v>19</v>
      </c>
      <c r="L114" s="43"/>
      <c r="M114" s="202" t="s">
        <v>19</v>
      </c>
      <c r="N114" s="203" t="s">
        <v>42</v>
      </c>
      <c r="O114" s="83"/>
      <c r="P114" s="204">
        <f>O114*H114</f>
        <v>0</v>
      </c>
      <c r="Q114" s="204">
        <v>0</v>
      </c>
      <c r="R114" s="204">
        <f>Q114*H114</f>
        <v>0</v>
      </c>
      <c r="S114" s="204">
        <v>0</v>
      </c>
      <c r="T114" s="205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06" t="s">
        <v>120</v>
      </c>
      <c r="AT114" s="206" t="s">
        <v>117</v>
      </c>
      <c r="AU114" s="206" t="s">
        <v>77</v>
      </c>
      <c r="AY114" s="16" t="s">
        <v>116</v>
      </c>
      <c r="BE114" s="207">
        <f>IF(N114="základní",J114,0)</f>
        <v>0</v>
      </c>
      <c r="BF114" s="207">
        <f>IF(N114="snížená",J114,0)</f>
        <v>0</v>
      </c>
      <c r="BG114" s="207">
        <f>IF(N114="zákl. přenesená",J114,0)</f>
        <v>0</v>
      </c>
      <c r="BH114" s="207">
        <f>IF(N114="sníž. přenesená",J114,0)</f>
        <v>0</v>
      </c>
      <c r="BI114" s="207">
        <f>IF(N114="nulová",J114,0)</f>
        <v>0</v>
      </c>
      <c r="BJ114" s="16" t="s">
        <v>120</v>
      </c>
      <c r="BK114" s="207">
        <f>ROUND(I114*H114,2)</f>
        <v>0</v>
      </c>
      <c r="BL114" s="16" t="s">
        <v>120</v>
      </c>
      <c r="BM114" s="206" t="s">
        <v>193</v>
      </c>
    </row>
    <row r="115" spans="1:63" s="11" customFormat="1" ht="25.9" customHeight="1">
      <c r="A115" s="11"/>
      <c r="B115" s="181"/>
      <c r="C115" s="182"/>
      <c r="D115" s="183" t="s">
        <v>68</v>
      </c>
      <c r="E115" s="184" t="s">
        <v>194</v>
      </c>
      <c r="F115" s="184" t="s">
        <v>195</v>
      </c>
      <c r="G115" s="182"/>
      <c r="H115" s="182"/>
      <c r="I115" s="185"/>
      <c r="J115" s="186">
        <f>BK115</f>
        <v>0</v>
      </c>
      <c r="K115" s="182"/>
      <c r="L115" s="187"/>
      <c r="M115" s="188"/>
      <c r="N115" s="189"/>
      <c r="O115" s="189"/>
      <c r="P115" s="190">
        <f>SUM(P116:P121)</f>
        <v>0</v>
      </c>
      <c r="Q115" s="189"/>
      <c r="R115" s="190">
        <f>SUM(R116:R121)</f>
        <v>0</v>
      </c>
      <c r="S115" s="189"/>
      <c r="T115" s="191">
        <f>SUM(T116:T121)</f>
        <v>0</v>
      </c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R115" s="192" t="s">
        <v>77</v>
      </c>
      <c r="AT115" s="193" t="s">
        <v>68</v>
      </c>
      <c r="AU115" s="193" t="s">
        <v>69</v>
      </c>
      <c r="AY115" s="192" t="s">
        <v>116</v>
      </c>
      <c r="BK115" s="194">
        <f>SUM(BK116:BK121)</f>
        <v>0</v>
      </c>
    </row>
    <row r="116" spans="1:65" s="2" customFormat="1" ht="16.5" customHeight="1">
      <c r="A116" s="37"/>
      <c r="B116" s="38"/>
      <c r="C116" s="195" t="s">
        <v>155</v>
      </c>
      <c r="D116" s="195" t="s">
        <v>117</v>
      </c>
      <c r="E116" s="196" t="s">
        <v>196</v>
      </c>
      <c r="F116" s="197" t="s">
        <v>197</v>
      </c>
      <c r="G116" s="198" t="s">
        <v>19</v>
      </c>
      <c r="H116" s="199">
        <v>1</v>
      </c>
      <c r="I116" s="200"/>
      <c r="J116" s="201">
        <f>ROUND(I116*H116,2)</f>
        <v>0</v>
      </c>
      <c r="K116" s="197" t="s">
        <v>19</v>
      </c>
      <c r="L116" s="43"/>
      <c r="M116" s="202" t="s">
        <v>19</v>
      </c>
      <c r="N116" s="203" t="s">
        <v>42</v>
      </c>
      <c r="O116" s="83"/>
      <c r="P116" s="204">
        <f>O116*H116</f>
        <v>0</v>
      </c>
      <c r="Q116" s="204">
        <v>0</v>
      </c>
      <c r="R116" s="204">
        <f>Q116*H116</f>
        <v>0</v>
      </c>
      <c r="S116" s="204">
        <v>0</v>
      </c>
      <c r="T116" s="205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06" t="s">
        <v>120</v>
      </c>
      <c r="AT116" s="206" t="s">
        <v>117</v>
      </c>
      <c r="AU116" s="206" t="s">
        <v>77</v>
      </c>
      <c r="AY116" s="16" t="s">
        <v>116</v>
      </c>
      <c r="BE116" s="207">
        <f>IF(N116="základní",J116,0)</f>
        <v>0</v>
      </c>
      <c r="BF116" s="207">
        <f>IF(N116="snížená",J116,0)</f>
        <v>0</v>
      </c>
      <c r="BG116" s="207">
        <f>IF(N116="zákl. přenesená",J116,0)</f>
        <v>0</v>
      </c>
      <c r="BH116" s="207">
        <f>IF(N116="sníž. přenesená",J116,0)</f>
        <v>0</v>
      </c>
      <c r="BI116" s="207">
        <f>IF(N116="nulová",J116,0)</f>
        <v>0</v>
      </c>
      <c r="BJ116" s="16" t="s">
        <v>120</v>
      </c>
      <c r="BK116" s="207">
        <f>ROUND(I116*H116,2)</f>
        <v>0</v>
      </c>
      <c r="BL116" s="16" t="s">
        <v>120</v>
      </c>
      <c r="BM116" s="206" t="s">
        <v>198</v>
      </c>
    </row>
    <row r="117" spans="1:65" s="2" customFormat="1" ht="24.15" customHeight="1">
      <c r="A117" s="37"/>
      <c r="B117" s="38"/>
      <c r="C117" s="195" t="s">
        <v>199</v>
      </c>
      <c r="D117" s="195" t="s">
        <v>117</v>
      </c>
      <c r="E117" s="196" t="s">
        <v>200</v>
      </c>
      <c r="F117" s="197" t="s">
        <v>122</v>
      </c>
      <c r="G117" s="198" t="s">
        <v>19</v>
      </c>
      <c r="H117" s="199">
        <v>1</v>
      </c>
      <c r="I117" s="200"/>
      <c r="J117" s="201">
        <f>ROUND(I117*H117,2)</f>
        <v>0</v>
      </c>
      <c r="K117" s="197" t="s">
        <v>19</v>
      </c>
      <c r="L117" s="43"/>
      <c r="M117" s="202" t="s">
        <v>19</v>
      </c>
      <c r="N117" s="203" t="s">
        <v>42</v>
      </c>
      <c r="O117" s="83"/>
      <c r="P117" s="204">
        <f>O117*H117</f>
        <v>0</v>
      </c>
      <c r="Q117" s="204">
        <v>0</v>
      </c>
      <c r="R117" s="204">
        <f>Q117*H117</f>
        <v>0</v>
      </c>
      <c r="S117" s="204">
        <v>0</v>
      </c>
      <c r="T117" s="205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06" t="s">
        <v>120</v>
      </c>
      <c r="AT117" s="206" t="s">
        <v>117</v>
      </c>
      <c r="AU117" s="206" t="s">
        <v>77</v>
      </c>
      <c r="AY117" s="16" t="s">
        <v>116</v>
      </c>
      <c r="BE117" s="207">
        <f>IF(N117="základní",J117,0)</f>
        <v>0</v>
      </c>
      <c r="BF117" s="207">
        <f>IF(N117="snížená",J117,0)</f>
        <v>0</v>
      </c>
      <c r="BG117" s="207">
        <f>IF(N117="zákl. přenesená",J117,0)</f>
        <v>0</v>
      </c>
      <c r="BH117" s="207">
        <f>IF(N117="sníž. přenesená",J117,0)</f>
        <v>0</v>
      </c>
      <c r="BI117" s="207">
        <f>IF(N117="nulová",J117,0)</f>
        <v>0</v>
      </c>
      <c r="BJ117" s="16" t="s">
        <v>120</v>
      </c>
      <c r="BK117" s="207">
        <f>ROUND(I117*H117,2)</f>
        <v>0</v>
      </c>
      <c r="BL117" s="16" t="s">
        <v>120</v>
      </c>
      <c r="BM117" s="206" t="s">
        <v>201</v>
      </c>
    </row>
    <row r="118" spans="1:65" s="2" customFormat="1" ht="21.75" customHeight="1">
      <c r="A118" s="37"/>
      <c r="B118" s="38"/>
      <c r="C118" s="195" t="s">
        <v>158</v>
      </c>
      <c r="D118" s="195" t="s">
        <v>117</v>
      </c>
      <c r="E118" s="196" t="s">
        <v>202</v>
      </c>
      <c r="F118" s="197" t="s">
        <v>203</v>
      </c>
      <c r="G118" s="198" t="s">
        <v>19</v>
      </c>
      <c r="H118" s="199">
        <v>1</v>
      </c>
      <c r="I118" s="200"/>
      <c r="J118" s="201">
        <f>ROUND(I118*H118,2)</f>
        <v>0</v>
      </c>
      <c r="K118" s="197" t="s">
        <v>19</v>
      </c>
      <c r="L118" s="43"/>
      <c r="M118" s="202" t="s">
        <v>19</v>
      </c>
      <c r="N118" s="203" t="s">
        <v>42</v>
      </c>
      <c r="O118" s="83"/>
      <c r="P118" s="204">
        <f>O118*H118</f>
        <v>0</v>
      </c>
      <c r="Q118" s="204">
        <v>0</v>
      </c>
      <c r="R118" s="204">
        <f>Q118*H118</f>
        <v>0</v>
      </c>
      <c r="S118" s="204">
        <v>0</v>
      </c>
      <c r="T118" s="205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06" t="s">
        <v>120</v>
      </c>
      <c r="AT118" s="206" t="s">
        <v>117</v>
      </c>
      <c r="AU118" s="206" t="s">
        <v>77</v>
      </c>
      <c r="AY118" s="16" t="s">
        <v>116</v>
      </c>
      <c r="BE118" s="207">
        <f>IF(N118="základní",J118,0)</f>
        <v>0</v>
      </c>
      <c r="BF118" s="207">
        <f>IF(N118="snížená",J118,0)</f>
        <v>0</v>
      </c>
      <c r="BG118" s="207">
        <f>IF(N118="zákl. přenesená",J118,0)</f>
        <v>0</v>
      </c>
      <c r="BH118" s="207">
        <f>IF(N118="sníž. přenesená",J118,0)</f>
        <v>0</v>
      </c>
      <c r="BI118" s="207">
        <f>IF(N118="nulová",J118,0)</f>
        <v>0</v>
      </c>
      <c r="BJ118" s="16" t="s">
        <v>120</v>
      </c>
      <c r="BK118" s="207">
        <f>ROUND(I118*H118,2)</f>
        <v>0</v>
      </c>
      <c r="BL118" s="16" t="s">
        <v>120</v>
      </c>
      <c r="BM118" s="206" t="s">
        <v>204</v>
      </c>
    </row>
    <row r="119" spans="1:65" s="2" customFormat="1" ht="16.5" customHeight="1">
      <c r="A119" s="37"/>
      <c r="B119" s="38"/>
      <c r="C119" s="195" t="s">
        <v>205</v>
      </c>
      <c r="D119" s="195" t="s">
        <v>117</v>
      </c>
      <c r="E119" s="196" t="s">
        <v>206</v>
      </c>
      <c r="F119" s="197" t="s">
        <v>207</v>
      </c>
      <c r="G119" s="198" t="s">
        <v>19</v>
      </c>
      <c r="H119" s="199">
        <v>1</v>
      </c>
      <c r="I119" s="200"/>
      <c r="J119" s="201">
        <f>ROUND(I119*H119,2)</f>
        <v>0</v>
      </c>
      <c r="K119" s="197" t="s">
        <v>19</v>
      </c>
      <c r="L119" s="43"/>
      <c r="M119" s="202" t="s">
        <v>19</v>
      </c>
      <c r="N119" s="203" t="s">
        <v>42</v>
      </c>
      <c r="O119" s="83"/>
      <c r="P119" s="204">
        <f>O119*H119</f>
        <v>0</v>
      </c>
      <c r="Q119" s="204">
        <v>0</v>
      </c>
      <c r="R119" s="204">
        <f>Q119*H119</f>
        <v>0</v>
      </c>
      <c r="S119" s="204">
        <v>0</v>
      </c>
      <c r="T119" s="205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06" t="s">
        <v>120</v>
      </c>
      <c r="AT119" s="206" t="s">
        <v>117</v>
      </c>
      <c r="AU119" s="206" t="s">
        <v>77</v>
      </c>
      <c r="AY119" s="16" t="s">
        <v>116</v>
      </c>
      <c r="BE119" s="207">
        <f>IF(N119="základní",J119,0)</f>
        <v>0</v>
      </c>
      <c r="BF119" s="207">
        <f>IF(N119="snížená",J119,0)</f>
        <v>0</v>
      </c>
      <c r="BG119" s="207">
        <f>IF(N119="zákl. přenesená",J119,0)</f>
        <v>0</v>
      </c>
      <c r="BH119" s="207">
        <f>IF(N119="sníž. přenesená",J119,0)</f>
        <v>0</v>
      </c>
      <c r="BI119" s="207">
        <f>IF(N119="nulová",J119,0)</f>
        <v>0</v>
      </c>
      <c r="BJ119" s="16" t="s">
        <v>120</v>
      </c>
      <c r="BK119" s="207">
        <f>ROUND(I119*H119,2)</f>
        <v>0</v>
      </c>
      <c r="BL119" s="16" t="s">
        <v>120</v>
      </c>
      <c r="BM119" s="206" t="s">
        <v>208</v>
      </c>
    </row>
    <row r="120" spans="1:65" s="2" customFormat="1" ht="16.5" customHeight="1">
      <c r="A120" s="37"/>
      <c r="B120" s="38"/>
      <c r="C120" s="195" t="s">
        <v>162</v>
      </c>
      <c r="D120" s="195" t="s">
        <v>117</v>
      </c>
      <c r="E120" s="196" t="s">
        <v>209</v>
      </c>
      <c r="F120" s="197" t="s">
        <v>210</v>
      </c>
      <c r="G120" s="198" t="s">
        <v>19</v>
      </c>
      <c r="H120" s="199">
        <v>1</v>
      </c>
      <c r="I120" s="200"/>
      <c r="J120" s="201">
        <f>ROUND(I120*H120,2)</f>
        <v>0</v>
      </c>
      <c r="K120" s="197" t="s">
        <v>19</v>
      </c>
      <c r="L120" s="43"/>
      <c r="M120" s="202" t="s">
        <v>19</v>
      </c>
      <c r="N120" s="203" t="s">
        <v>42</v>
      </c>
      <c r="O120" s="83"/>
      <c r="P120" s="204">
        <f>O120*H120</f>
        <v>0</v>
      </c>
      <c r="Q120" s="204">
        <v>0</v>
      </c>
      <c r="R120" s="204">
        <f>Q120*H120</f>
        <v>0</v>
      </c>
      <c r="S120" s="204">
        <v>0</v>
      </c>
      <c r="T120" s="205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06" t="s">
        <v>120</v>
      </c>
      <c r="AT120" s="206" t="s">
        <v>117</v>
      </c>
      <c r="AU120" s="206" t="s">
        <v>77</v>
      </c>
      <c r="AY120" s="16" t="s">
        <v>116</v>
      </c>
      <c r="BE120" s="207">
        <f>IF(N120="základní",J120,0)</f>
        <v>0</v>
      </c>
      <c r="BF120" s="207">
        <f>IF(N120="snížená",J120,0)</f>
        <v>0</v>
      </c>
      <c r="BG120" s="207">
        <f>IF(N120="zákl. přenesená",J120,0)</f>
        <v>0</v>
      </c>
      <c r="BH120" s="207">
        <f>IF(N120="sníž. přenesená",J120,0)</f>
        <v>0</v>
      </c>
      <c r="BI120" s="207">
        <f>IF(N120="nulová",J120,0)</f>
        <v>0</v>
      </c>
      <c r="BJ120" s="16" t="s">
        <v>120</v>
      </c>
      <c r="BK120" s="207">
        <f>ROUND(I120*H120,2)</f>
        <v>0</v>
      </c>
      <c r="BL120" s="16" t="s">
        <v>120</v>
      </c>
      <c r="BM120" s="206" t="s">
        <v>211</v>
      </c>
    </row>
    <row r="121" spans="1:65" s="2" customFormat="1" ht="24.15" customHeight="1">
      <c r="A121" s="37"/>
      <c r="B121" s="38"/>
      <c r="C121" s="195" t="s">
        <v>212</v>
      </c>
      <c r="D121" s="195" t="s">
        <v>117</v>
      </c>
      <c r="E121" s="196" t="s">
        <v>213</v>
      </c>
      <c r="F121" s="197" t="s">
        <v>214</v>
      </c>
      <c r="G121" s="198" t="s">
        <v>19</v>
      </c>
      <c r="H121" s="199">
        <v>1</v>
      </c>
      <c r="I121" s="200"/>
      <c r="J121" s="201">
        <f>ROUND(I121*H121,2)</f>
        <v>0</v>
      </c>
      <c r="K121" s="197" t="s">
        <v>19</v>
      </c>
      <c r="L121" s="43"/>
      <c r="M121" s="202" t="s">
        <v>19</v>
      </c>
      <c r="N121" s="203" t="s">
        <v>42</v>
      </c>
      <c r="O121" s="83"/>
      <c r="P121" s="204">
        <f>O121*H121</f>
        <v>0</v>
      </c>
      <c r="Q121" s="204">
        <v>0</v>
      </c>
      <c r="R121" s="204">
        <f>Q121*H121</f>
        <v>0</v>
      </c>
      <c r="S121" s="204">
        <v>0</v>
      </c>
      <c r="T121" s="205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06" t="s">
        <v>120</v>
      </c>
      <c r="AT121" s="206" t="s">
        <v>117</v>
      </c>
      <c r="AU121" s="206" t="s">
        <v>77</v>
      </c>
      <c r="AY121" s="16" t="s">
        <v>116</v>
      </c>
      <c r="BE121" s="207">
        <f>IF(N121="základní",J121,0)</f>
        <v>0</v>
      </c>
      <c r="BF121" s="207">
        <f>IF(N121="snížená",J121,0)</f>
        <v>0</v>
      </c>
      <c r="BG121" s="207">
        <f>IF(N121="zákl. přenesená",J121,0)</f>
        <v>0</v>
      </c>
      <c r="BH121" s="207">
        <f>IF(N121="sníž. přenesená",J121,0)</f>
        <v>0</v>
      </c>
      <c r="BI121" s="207">
        <f>IF(N121="nulová",J121,0)</f>
        <v>0</v>
      </c>
      <c r="BJ121" s="16" t="s">
        <v>120</v>
      </c>
      <c r="BK121" s="207">
        <f>ROUND(I121*H121,2)</f>
        <v>0</v>
      </c>
      <c r="BL121" s="16" t="s">
        <v>120</v>
      </c>
      <c r="BM121" s="206" t="s">
        <v>215</v>
      </c>
    </row>
    <row r="122" spans="1:63" s="11" customFormat="1" ht="25.9" customHeight="1">
      <c r="A122" s="11"/>
      <c r="B122" s="181"/>
      <c r="C122" s="182"/>
      <c r="D122" s="183" t="s">
        <v>68</v>
      </c>
      <c r="E122" s="184" t="s">
        <v>216</v>
      </c>
      <c r="F122" s="184" t="s">
        <v>217</v>
      </c>
      <c r="G122" s="182"/>
      <c r="H122" s="182"/>
      <c r="I122" s="185"/>
      <c r="J122" s="186">
        <f>BK122</f>
        <v>0</v>
      </c>
      <c r="K122" s="182"/>
      <c r="L122" s="187"/>
      <c r="M122" s="188"/>
      <c r="N122" s="189"/>
      <c r="O122" s="189"/>
      <c r="P122" s="190">
        <f>P123</f>
        <v>0</v>
      </c>
      <c r="Q122" s="189"/>
      <c r="R122" s="190">
        <f>R123</f>
        <v>0</v>
      </c>
      <c r="S122" s="189"/>
      <c r="T122" s="191">
        <f>T123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192" t="s">
        <v>77</v>
      </c>
      <c r="AT122" s="193" t="s">
        <v>68</v>
      </c>
      <c r="AU122" s="193" t="s">
        <v>69</v>
      </c>
      <c r="AY122" s="192" t="s">
        <v>116</v>
      </c>
      <c r="BK122" s="194">
        <f>BK123</f>
        <v>0</v>
      </c>
    </row>
    <row r="123" spans="1:65" s="2" customFormat="1" ht="16.5" customHeight="1">
      <c r="A123" s="37"/>
      <c r="B123" s="38"/>
      <c r="C123" s="195" t="s">
        <v>165</v>
      </c>
      <c r="D123" s="195" t="s">
        <v>117</v>
      </c>
      <c r="E123" s="196" t="s">
        <v>218</v>
      </c>
      <c r="F123" s="197" t="s">
        <v>219</v>
      </c>
      <c r="G123" s="198" t="s">
        <v>19</v>
      </c>
      <c r="H123" s="199">
        <v>1</v>
      </c>
      <c r="I123" s="200"/>
      <c r="J123" s="201">
        <f>ROUND(I123*H123,2)</f>
        <v>0</v>
      </c>
      <c r="K123" s="197" t="s">
        <v>19</v>
      </c>
      <c r="L123" s="43"/>
      <c r="M123" s="202" t="s">
        <v>19</v>
      </c>
      <c r="N123" s="203" t="s">
        <v>42</v>
      </c>
      <c r="O123" s="83"/>
      <c r="P123" s="204">
        <f>O123*H123</f>
        <v>0</v>
      </c>
      <c r="Q123" s="204">
        <v>0</v>
      </c>
      <c r="R123" s="204">
        <f>Q123*H123</f>
        <v>0</v>
      </c>
      <c r="S123" s="204">
        <v>0</v>
      </c>
      <c r="T123" s="205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06" t="s">
        <v>120</v>
      </c>
      <c r="AT123" s="206" t="s">
        <v>117</v>
      </c>
      <c r="AU123" s="206" t="s">
        <v>77</v>
      </c>
      <c r="AY123" s="16" t="s">
        <v>116</v>
      </c>
      <c r="BE123" s="207">
        <f>IF(N123="základní",J123,0)</f>
        <v>0</v>
      </c>
      <c r="BF123" s="207">
        <f>IF(N123="snížená",J123,0)</f>
        <v>0</v>
      </c>
      <c r="BG123" s="207">
        <f>IF(N123="zákl. přenesená",J123,0)</f>
        <v>0</v>
      </c>
      <c r="BH123" s="207">
        <f>IF(N123="sníž. přenesená",J123,0)</f>
        <v>0</v>
      </c>
      <c r="BI123" s="207">
        <f>IF(N123="nulová",J123,0)</f>
        <v>0</v>
      </c>
      <c r="BJ123" s="16" t="s">
        <v>120</v>
      </c>
      <c r="BK123" s="207">
        <f>ROUND(I123*H123,2)</f>
        <v>0</v>
      </c>
      <c r="BL123" s="16" t="s">
        <v>120</v>
      </c>
      <c r="BM123" s="206" t="s">
        <v>220</v>
      </c>
    </row>
    <row r="124" spans="1:63" s="11" customFormat="1" ht="25.9" customHeight="1">
      <c r="A124" s="11"/>
      <c r="B124" s="181"/>
      <c r="C124" s="182"/>
      <c r="D124" s="183" t="s">
        <v>68</v>
      </c>
      <c r="E124" s="184" t="s">
        <v>221</v>
      </c>
      <c r="F124" s="184" t="s">
        <v>222</v>
      </c>
      <c r="G124" s="182"/>
      <c r="H124" s="182"/>
      <c r="I124" s="185"/>
      <c r="J124" s="186">
        <f>BK124</f>
        <v>0</v>
      </c>
      <c r="K124" s="182"/>
      <c r="L124" s="187"/>
      <c r="M124" s="188"/>
      <c r="N124" s="189"/>
      <c r="O124" s="189"/>
      <c r="P124" s="190">
        <f>SUM(P125:P128)</f>
        <v>0</v>
      </c>
      <c r="Q124" s="189"/>
      <c r="R124" s="190">
        <f>SUM(R125:R128)</f>
        <v>0</v>
      </c>
      <c r="S124" s="189"/>
      <c r="T124" s="191">
        <f>SUM(T125:T128)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192" t="s">
        <v>77</v>
      </c>
      <c r="AT124" s="193" t="s">
        <v>68</v>
      </c>
      <c r="AU124" s="193" t="s">
        <v>69</v>
      </c>
      <c r="AY124" s="192" t="s">
        <v>116</v>
      </c>
      <c r="BK124" s="194">
        <f>SUM(BK125:BK128)</f>
        <v>0</v>
      </c>
    </row>
    <row r="125" spans="1:65" s="2" customFormat="1" ht="16.5" customHeight="1">
      <c r="A125" s="37"/>
      <c r="B125" s="38"/>
      <c r="C125" s="195" t="s">
        <v>223</v>
      </c>
      <c r="D125" s="195" t="s">
        <v>117</v>
      </c>
      <c r="E125" s="196" t="s">
        <v>224</v>
      </c>
      <c r="F125" s="197" t="s">
        <v>225</v>
      </c>
      <c r="G125" s="198" t="s">
        <v>19</v>
      </c>
      <c r="H125" s="199">
        <v>25</v>
      </c>
      <c r="I125" s="200"/>
      <c r="J125" s="201">
        <f>ROUND(I125*H125,2)</f>
        <v>0</v>
      </c>
      <c r="K125" s="197" t="s">
        <v>19</v>
      </c>
      <c r="L125" s="43"/>
      <c r="M125" s="202" t="s">
        <v>19</v>
      </c>
      <c r="N125" s="203" t="s">
        <v>42</v>
      </c>
      <c r="O125" s="83"/>
      <c r="P125" s="204">
        <f>O125*H125</f>
        <v>0</v>
      </c>
      <c r="Q125" s="204">
        <v>0</v>
      </c>
      <c r="R125" s="204">
        <f>Q125*H125</f>
        <v>0</v>
      </c>
      <c r="S125" s="204">
        <v>0</v>
      </c>
      <c r="T125" s="205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06" t="s">
        <v>120</v>
      </c>
      <c r="AT125" s="206" t="s">
        <v>117</v>
      </c>
      <c r="AU125" s="206" t="s">
        <v>77</v>
      </c>
      <c r="AY125" s="16" t="s">
        <v>116</v>
      </c>
      <c r="BE125" s="207">
        <f>IF(N125="základní",J125,0)</f>
        <v>0</v>
      </c>
      <c r="BF125" s="207">
        <f>IF(N125="snížená",J125,0)</f>
        <v>0</v>
      </c>
      <c r="BG125" s="207">
        <f>IF(N125="zákl. přenesená",J125,0)</f>
        <v>0</v>
      </c>
      <c r="BH125" s="207">
        <f>IF(N125="sníž. přenesená",J125,0)</f>
        <v>0</v>
      </c>
      <c r="BI125" s="207">
        <f>IF(N125="nulová",J125,0)</f>
        <v>0</v>
      </c>
      <c r="BJ125" s="16" t="s">
        <v>120</v>
      </c>
      <c r="BK125" s="207">
        <f>ROUND(I125*H125,2)</f>
        <v>0</v>
      </c>
      <c r="BL125" s="16" t="s">
        <v>120</v>
      </c>
      <c r="BM125" s="206" t="s">
        <v>226</v>
      </c>
    </row>
    <row r="126" spans="1:65" s="2" customFormat="1" ht="24.15" customHeight="1">
      <c r="A126" s="37"/>
      <c r="B126" s="38"/>
      <c r="C126" s="195" t="s">
        <v>171</v>
      </c>
      <c r="D126" s="195" t="s">
        <v>117</v>
      </c>
      <c r="E126" s="196" t="s">
        <v>227</v>
      </c>
      <c r="F126" s="197" t="s">
        <v>228</v>
      </c>
      <c r="G126" s="198" t="s">
        <v>19</v>
      </c>
      <c r="H126" s="199">
        <v>25</v>
      </c>
      <c r="I126" s="200"/>
      <c r="J126" s="201">
        <f>ROUND(I126*H126,2)</f>
        <v>0</v>
      </c>
      <c r="K126" s="197" t="s">
        <v>19</v>
      </c>
      <c r="L126" s="43"/>
      <c r="M126" s="202" t="s">
        <v>19</v>
      </c>
      <c r="N126" s="203" t="s">
        <v>42</v>
      </c>
      <c r="O126" s="83"/>
      <c r="P126" s="204">
        <f>O126*H126</f>
        <v>0</v>
      </c>
      <c r="Q126" s="204">
        <v>0</v>
      </c>
      <c r="R126" s="204">
        <f>Q126*H126</f>
        <v>0</v>
      </c>
      <c r="S126" s="204">
        <v>0</v>
      </c>
      <c r="T126" s="205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06" t="s">
        <v>120</v>
      </c>
      <c r="AT126" s="206" t="s">
        <v>117</v>
      </c>
      <c r="AU126" s="206" t="s">
        <v>77</v>
      </c>
      <c r="AY126" s="16" t="s">
        <v>116</v>
      </c>
      <c r="BE126" s="207">
        <f>IF(N126="základní",J126,0)</f>
        <v>0</v>
      </c>
      <c r="BF126" s="207">
        <f>IF(N126="snížená",J126,0)</f>
        <v>0</v>
      </c>
      <c r="BG126" s="207">
        <f>IF(N126="zákl. přenesená",J126,0)</f>
        <v>0</v>
      </c>
      <c r="BH126" s="207">
        <f>IF(N126="sníž. přenesená",J126,0)</f>
        <v>0</v>
      </c>
      <c r="BI126" s="207">
        <f>IF(N126="nulová",J126,0)</f>
        <v>0</v>
      </c>
      <c r="BJ126" s="16" t="s">
        <v>120</v>
      </c>
      <c r="BK126" s="207">
        <f>ROUND(I126*H126,2)</f>
        <v>0</v>
      </c>
      <c r="BL126" s="16" t="s">
        <v>120</v>
      </c>
      <c r="BM126" s="206" t="s">
        <v>229</v>
      </c>
    </row>
    <row r="127" spans="1:65" s="2" customFormat="1" ht="33" customHeight="1">
      <c r="A127" s="37"/>
      <c r="B127" s="38"/>
      <c r="C127" s="195" t="s">
        <v>230</v>
      </c>
      <c r="D127" s="195" t="s">
        <v>117</v>
      </c>
      <c r="E127" s="196" t="s">
        <v>231</v>
      </c>
      <c r="F127" s="197" t="s">
        <v>232</v>
      </c>
      <c r="G127" s="198" t="s">
        <v>19</v>
      </c>
      <c r="H127" s="199">
        <v>25</v>
      </c>
      <c r="I127" s="200"/>
      <c r="J127" s="201">
        <f>ROUND(I127*H127,2)</f>
        <v>0</v>
      </c>
      <c r="K127" s="197" t="s">
        <v>19</v>
      </c>
      <c r="L127" s="43"/>
      <c r="M127" s="202" t="s">
        <v>19</v>
      </c>
      <c r="N127" s="203" t="s">
        <v>42</v>
      </c>
      <c r="O127" s="83"/>
      <c r="P127" s="204">
        <f>O127*H127</f>
        <v>0</v>
      </c>
      <c r="Q127" s="204">
        <v>0</v>
      </c>
      <c r="R127" s="204">
        <f>Q127*H127</f>
        <v>0</v>
      </c>
      <c r="S127" s="204">
        <v>0</v>
      </c>
      <c r="T127" s="205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06" t="s">
        <v>120</v>
      </c>
      <c r="AT127" s="206" t="s">
        <v>117</v>
      </c>
      <c r="AU127" s="206" t="s">
        <v>77</v>
      </c>
      <c r="AY127" s="16" t="s">
        <v>116</v>
      </c>
      <c r="BE127" s="207">
        <f>IF(N127="základní",J127,0)</f>
        <v>0</v>
      </c>
      <c r="BF127" s="207">
        <f>IF(N127="snížená",J127,0)</f>
        <v>0</v>
      </c>
      <c r="BG127" s="207">
        <f>IF(N127="zákl. přenesená",J127,0)</f>
        <v>0</v>
      </c>
      <c r="BH127" s="207">
        <f>IF(N127="sníž. přenesená",J127,0)</f>
        <v>0</v>
      </c>
      <c r="BI127" s="207">
        <f>IF(N127="nulová",J127,0)</f>
        <v>0</v>
      </c>
      <c r="BJ127" s="16" t="s">
        <v>120</v>
      </c>
      <c r="BK127" s="207">
        <f>ROUND(I127*H127,2)</f>
        <v>0</v>
      </c>
      <c r="BL127" s="16" t="s">
        <v>120</v>
      </c>
      <c r="BM127" s="206" t="s">
        <v>233</v>
      </c>
    </row>
    <row r="128" spans="1:65" s="2" customFormat="1" ht="16.5" customHeight="1">
      <c r="A128" s="37"/>
      <c r="B128" s="38"/>
      <c r="C128" s="195" t="s">
        <v>174</v>
      </c>
      <c r="D128" s="195" t="s">
        <v>117</v>
      </c>
      <c r="E128" s="196" t="s">
        <v>234</v>
      </c>
      <c r="F128" s="197" t="s">
        <v>235</v>
      </c>
      <c r="G128" s="198" t="s">
        <v>19</v>
      </c>
      <c r="H128" s="199">
        <v>1</v>
      </c>
      <c r="I128" s="200"/>
      <c r="J128" s="201">
        <f>ROUND(I128*H128,2)</f>
        <v>0</v>
      </c>
      <c r="K128" s="197" t="s">
        <v>19</v>
      </c>
      <c r="L128" s="43"/>
      <c r="M128" s="202" t="s">
        <v>19</v>
      </c>
      <c r="N128" s="203" t="s">
        <v>42</v>
      </c>
      <c r="O128" s="83"/>
      <c r="P128" s="204">
        <f>O128*H128</f>
        <v>0</v>
      </c>
      <c r="Q128" s="204">
        <v>0</v>
      </c>
      <c r="R128" s="204">
        <f>Q128*H128</f>
        <v>0</v>
      </c>
      <c r="S128" s="204">
        <v>0</v>
      </c>
      <c r="T128" s="205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06" t="s">
        <v>120</v>
      </c>
      <c r="AT128" s="206" t="s">
        <v>117</v>
      </c>
      <c r="AU128" s="206" t="s">
        <v>77</v>
      </c>
      <c r="AY128" s="16" t="s">
        <v>116</v>
      </c>
      <c r="BE128" s="207">
        <f>IF(N128="základní",J128,0)</f>
        <v>0</v>
      </c>
      <c r="BF128" s="207">
        <f>IF(N128="snížená",J128,0)</f>
        <v>0</v>
      </c>
      <c r="BG128" s="207">
        <f>IF(N128="zákl. přenesená",J128,0)</f>
        <v>0</v>
      </c>
      <c r="BH128" s="207">
        <f>IF(N128="sníž. přenesená",J128,0)</f>
        <v>0</v>
      </c>
      <c r="BI128" s="207">
        <f>IF(N128="nulová",J128,0)</f>
        <v>0</v>
      </c>
      <c r="BJ128" s="16" t="s">
        <v>120</v>
      </c>
      <c r="BK128" s="207">
        <f>ROUND(I128*H128,2)</f>
        <v>0</v>
      </c>
      <c r="BL128" s="16" t="s">
        <v>120</v>
      </c>
      <c r="BM128" s="206" t="s">
        <v>236</v>
      </c>
    </row>
    <row r="129" spans="1:63" s="11" customFormat="1" ht="25.9" customHeight="1">
      <c r="A129" s="11"/>
      <c r="B129" s="181"/>
      <c r="C129" s="182"/>
      <c r="D129" s="183" t="s">
        <v>68</v>
      </c>
      <c r="E129" s="184" t="s">
        <v>237</v>
      </c>
      <c r="F129" s="184" t="s">
        <v>238</v>
      </c>
      <c r="G129" s="182"/>
      <c r="H129" s="182"/>
      <c r="I129" s="185"/>
      <c r="J129" s="186">
        <f>BK129</f>
        <v>0</v>
      </c>
      <c r="K129" s="182"/>
      <c r="L129" s="187"/>
      <c r="M129" s="188"/>
      <c r="N129" s="189"/>
      <c r="O129" s="189"/>
      <c r="P129" s="190">
        <f>SUM(P130:P139)</f>
        <v>0</v>
      </c>
      <c r="Q129" s="189"/>
      <c r="R129" s="190">
        <f>SUM(R130:R139)</f>
        <v>0</v>
      </c>
      <c r="S129" s="189"/>
      <c r="T129" s="191">
        <f>SUM(T130:T139)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192" t="s">
        <v>77</v>
      </c>
      <c r="AT129" s="193" t="s">
        <v>68</v>
      </c>
      <c r="AU129" s="193" t="s">
        <v>69</v>
      </c>
      <c r="AY129" s="192" t="s">
        <v>116</v>
      </c>
      <c r="BK129" s="194">
        <f>SUM(BK130:BK139)</f>
        <v>0</v>
      </c>
    </row>
    <row r="130" spans="1:65" s="2" customFormat="1" ht="44.25" customHeight="1">
      <c r="A130" s="37"/>
      <c r="B130" s="38"/>
      <c r="C130" s="195" t="s">
        <v>239</v>
      </c>
      <c r="D130" s="195" t="s">
        <v>117</v>
      </c>
      <c r="E130" s="196" t="s">
        <v>240</v>
      </c>
      <c r="F130" s="197" t="s">
        <v>241</v>
      </c>
      <c r="G130" s="198" t="s">
        <v>19</v>
      </c>
      <c r="H130" s="199">
        <v>25</v>
      </c>
      <c r="I130" s="200"/>
      <c r="J130" s="201">
        <f>ROUND(I130*H130,2)</f>
        <v>0</v>
      </c>
      <c r="K130" s="197" t="s">
        <v>19</v>
      </c>
      <c r="L130" s="43"/>
      <c r="M130" s="202" t="s">
        <v>19</v>
      </c>
      <c r="N130" s="203" t="s">
        <v>42</v>
      </c>
      <c r="O130" s="83"/>
      <c r="P130" s="204">
        <f>O130*H130</f>
        <v>0</v>
      </c>
      <c r="Q130" s="204">
        <v>0</v>
      </c>
      <c r="R130" s="204">
        <f>Q130*H130</f>
        <v>0</v>
      </c>
      <c r="S130" s="204">
        <v>0</v>
      </c>
      <c r="T130" s="205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06" t="s">
        <v>120</v>
      </c>
      <c r="AT130" s="206" t="s">
        <v>117</v>
      </c>
      <c r="AU130" s="206" t="s">
        <v>77</v>
      </c>
      <c r="AY130" s="16" t="s">
        <v>116</v>
      </c>
      <c r="BE130" s="207">
        <f>IF(N130="základní",J130,0)</f>
        <v>0</v>
      </c>
      <c r="BF130" s="207">
        <f>IF(N130="snížená",J130,0)</f>
        <v>0</v>
      </c>
      <c r="BG130" s="207">
        <f>IF(N130="zákl. přenesená",J130,0)</f>
        <v>0</v>
      </c>
      <c r="BH130" s="207">
        <f>IF(N130="sníž. přenesená",J130,0)</f>
        <v>0</v>
      </c>
      <c r="BI130" s="207">
        <f>IF(N130="nulová",J130,0)</f>
        <v>0</v>
      </c>
      <c r="BJ130" s="16" t="s">
        <v>120</v>
      </c>
      <c r="BK130" s="207">
        <f>ROUND(I130*H130,2)</f>
        <v>0</v>
      </c>
      <c r="BL130" s="16" t="s">
        <v>120</v>
      </c>
      <c r="BM130" s="206" t="s">
        <v>242</v>
      </c>
    </row>
    <row r="131" spans="1:65" s="2" customFormat="1" ht="33" customHeight="1">
      <c r="A131" s="37"/>
      <c r="B131" s="38"/>
      <c r="C131" s="195" t="s">
        <v>178</v>
      </c>
      <c r="D131" s="195" t="s">
        <v>117</v>
      </c>
      <c r="E131" s="196" t="s">
        <v>77</v>
      </c>
      <c r="F131" s="197" t="s">
        <v>243</v>
      </c>
      <c r="G131" s="198" t="s">
        <v>244</v>
      </c>
      <c r="H131" s="199">
        <v>14</v>
      </c>
      <c r="I131" s="200"/>
      <c r="J131" s="201">
        <f>ROUND(I131*H131,2)</f>
        <v>0</v>
      </c>
      <c r="K131" s="197" t="s">
        <v>19</v>
      </c>
      <c r="L131" s="43"/>
      <c r="M131" s="202" t="s">
        <v>19</v>
      </c>
      <c r="N131" s="203" t="s">
        <v>42</v>
      </c>
      <c r="O131" s="83"/>
      <c r="P131" s="204">
        <f>O131*H131</f>
        <v>0</v>
      </c>
      <c r="Q131" s="204">
        <v>0</v>
      </c>
      <c r="R131" s="204">
        <f>Q131*H131</f>
        <v>0</v>
      </c>
      <c r="S131" s="204">
        <v>0</v>
      </c>
      <c r="T131" s="205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06" t="s">
        <v>120</v>
      </c>
      <c r="AT131" s="206" t="s">
        <v>117</v>
      </c>
      <c r="AU131" s="206" t="s">
        <v>77</v>
      </c>
      <c r="AY131" s="16" t="s">
        <v>116</v>
      </c>
      <c r="BE131" s="207">
        <f>IF(N131="základní",J131,0)</f>
        <v>0</v>
      </c>
      <c r="BF131" s="207">
        <f>IF(N131="snížená",J131,0)</f>
        <v>0</v>
      </c>
      <c r="BG131" s="207">
        <f>IF(N131="zákl. přenesená",J131,0)</f>
        <v>0</v>
      </c>
      <c r="BH131" s="207">
        <f>IF(N131="sníž. přenesená",J131,0)</f>
        <v>0</v>
      </c>
      <c r="BI131" s="207">
        <f>IF(N131="nulová",J131,0)</f>
        <v>0</v>
      </c>
      <c r="BJ131" s="16" t="s">
        <v>120</v>
      </c>
      <c r="BK131" s="207">
        <f>ROUND(I131*H131,2)</f>
        <v>0</v>
      </c>
      <c r="BL131" s="16" t="s">
        <v>120</v>
      </c>
      <c r="BM131" s="206" t="s">
        <v>245</v>
      </c>
    </row>
    <row r="132" spans="1:65" s="2" customFormat="1" ht="33" customHeight="1">
      <c r="A132" s="37"/>
      <c r="B132" s="38"/>
      <c r="C132" s="195" t="s">
        <v>246</v>
      </c>
      <c r="D132" s="195" t="s">
        <v>117</v>
      </c>
      <c r="E132" s="196" t="s">
        <v>79</v>
      </c>
      <c r="F132" s="197" t="s">
        <v>247</v>
      </c>
      <c r="G132" s="198" t="s">
        <v>244</v>
      </c>
      <c r="H132" s="199">
        <v>2</v>
      </c>
      <c r="I132" s="200"/>
      <c r="J132" s="201">
        <f>ROUND(I132*H132,2)</f>
        <v>0</v>
      </c>
      <c r="K132" s="197" t="s">
        <v>19</v>
      </c>
      <c r="L132" s="43"/>
      <c r="M132" s="202" t="s">
        <v>19</v>
      </c>
      <c r="N132" s="203" t="s">
        <v>42</v>
      </c>
      <c r="O132" s="83"/>
      <c r="P132" s="204">
        <f>O132*H132</f>
        <v>0</v>
      </c>
      <c r="Q132" s="204">
        <v>0</v>
      </c>
      <c r="R132" s="204">
        <f>Q132*H132</f>
        <v>0</v>
      </c>
      <c r="S132" s="204">
        <v>0</v>
      </c>
      <c r="T132" s="205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06" t="s">
        <v>120</v>
      </c>
      <c r="AT132" s="206" t="s">
        <v>117</v>
      </c>
      <c r="AU132" s="206" t="s">
        <v>77</v>
      </c>
      <c r="AY132" s="16" t="s">
        <v>116</v>
      </c>
      <c r="BE132" s="207">
        <f>IF(N132="základní",J132,0)</f>
        <v>0</v>
      </c>
      <c r="BF132" s="207">
        <f>IF(N132="snížená",J132,0)</f>
        <v>0</v>
      </c>
      <c r="BG132" s="207">
        <f>IF(N132="zákl. přenesená",J132,0)</f>
        <v>0</v>
      </c>
      <c r="BH132" s="207">
        <f>IF(N132="sníž. přenesená",J132,0)</f>
        <v>0</v>
      </c>
      <c r="BI132" s="207">
        <f>IF(N132="nulová",J132,0)</f>
        <v>0</v>
      </c>
      <c r="BJ132" s="16" t="s">
        <v>120</v>
      </c>
      <c r="BK132" s="207">
        <f>ROUND(I132*H132,2)</f>
        <v>0</v>
      </c>
      <c r="BL132" s="16" t="s">
        <v>120</v>
      </c>
      <c r="BM132" s="206" t="s">
        <v>248</v>
      </c>
    </row>
    <row r="133" spans="1:65" s="2" customFormat="1" ht="24.15" customHeight="1">
      <c r="A133" s="37"/>
      <c r="B133" s="38"/>
      <c r="C133" s="195" t="s">
        <v>183</v>
      </c>
      <c r="D133" s="195" t="s">
        <v>117</v>
      </c>
      <c r="E133" s="196" t="s">
        <v>123</v>
      </c>
      <c r="F133" s="197" t="s">
        <v>249</v>
      </c>
      <c r="G133" s="198" t="s">
        <v>244</v>
      </c>
      <c r="H133" s="199">
        <v>1</v>
      </c>
      <c r="I133" s="200"/>
      <c r="J133" s="201">
        <f>ROUND(I133*H133,2)</f>
        <v>0</v>
      </c>
      <c r="K133" s="197" t="s">
        <v>19</v>
      </c>
      <c r="L133" s="43"/>
      <c r="M133" s="202" t="s">
        <v>19</v>
      </c>
      <c r="N133" s="203" t="s">
        <v>42</v>
      </c>
      <c r="O133" s="83"/>
      <c r="P133" s="204">
        <f>O133*H133</f>
        <v>0</v>
      </c>
      <c r="Q133" s="204">
        <v>0</v>
      </c>
      <c r="R133" s="204">
        <f>Q133*H133</f>
        <v>0</v>
      </c>
      <c r="S133" s="204">
        <v>0</v>
      </c>
      <c r="T133" s="205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06" t="s">
        <v>120</v>
      </c>
      <c r="AT133" s="206" t="s">
        <v>117</v>
      </c>
      <c r="AU133" s="206" t="s">
        <v>77</v>
      </c>
      <c r="AY133" s="16" t="s">
        <v>116</v>
      </c>
      <c r="BE133" s="207">
        <f>IF(N133="základní",J133,0)</f>
        <v>0</v>
      </c>
      <c r="BF133" s="207">
        <f>IF(N133="snížená",J133,0)</f>
        <v>0</v>
      </c>
      <c r="BG133" s="207">
        <f>IF(N133="zákl. přenesená",J133,0)</f>
        <v>0</v>
      </c>
      <c r="BH133" s="207">
        <f>IF(N133="sníž. přenesená",J133,0)</f>
        <v>0</v>
      </c>
      <c r="BI133" s="207">
        <f>IF(N133="nulová",J133,0)</f>
        <v>0</v>
      </c>
      <c r="BJ133" s="16" t="s">
        <v>120</v>
      </c>
      <c r="BK133" s="207">
        <f>ROUND(I133*H133,2)</f>
        <v>0</v>
      </c>
      <c r="BL133" s="16" t="s">
        <v>120</v>
      </c>
      <c r="BM133" s="206" t="s">
        <v>250</v>
      </c>
    </row>
    <row r="134" spans="1:65" s="2" customFormat="1" ht="33" customHeight="1">
      <c r="A134" s="37"/>
      <c r="B134" s="38"/>
      <c r="C134" s="195" t="s">
        <v>251</v>
      </c>
      <c r="D134" s="195" t="s">
        <v>117</v>
      </c>
      <c r="E134" s="196" t="s">
        <v>120</v>
      </c>
      <c r="F134" s="197" t="s">
        <v>252</v>
      </c>
      <c r="G134" s="198" t="s">
        <v>244</v>
      </c>
      <c r="H134" s="199">
        <v>1</v>
      </c>
      <c r="I134" s="200"/>
      <c r="J134" s="201">
        <f>ROUND(I134*H134,2)</f>
        <v>0</v>
      </c>
      <c r="K134" s="197" t="s">
        <v>19</v>
      </c>
      <c r="L134" s="43"/>
      <c r="M134" s="202" t="s">
        <v>19</v>
      </c>
      <c r="N134" s="203" t="s">
        <v>42</v>
      </c>
      <c r="O134" s="83"/>
      <c r="P134" s="204">
        <f>O134*H134</f>
        <v>0</v>
      </c>
      <c r="Q134" s="204">
        <v>0</v>
      </c>
      <c r="R134" s="204">
        <f>Q134*H134</f>
        <v>0</v>
      </c>
      <c r="S134" s="204">
        <v>0</v>
      </c>
      <c r="T134" s="205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06" t="s">
        <v>120</v>
      </c>
      <c r="AT134" s="206" t="s">
        <v>117</v>
      </c>
      <c r="AU134" s="206" t="s">
        <v>77</v>
      </c>
      <c r="AY134" s="16" t="s">
        <v>116</v>
      </c>
      <c r="BE134" s="207">
        <f>IF(N134="základní",J134,0)</f>
        <v>0</v>
      </c>
      <c r="BF134" s="207">
        <f>IF(N134="snížená",J134,0)</f>
        <v>0</v>
      </c>
      <c r="BG134" s="207">
        <f>IF(N134="zákl. přenesená",J134,0)</f>
        <v>0</v>
      </c>
      <c r="BH134" s="207">
        <f>IF(N134="sníž. přenesená",J134,0)</f>
        <v>0</v>
      </c>
      <c r="BI134" s="207">
        <f>IF(N134="nulová",J134,0)</f>
        <v>0</v>
      </c>
      <c r="BJ134" s="16" t="s">
        <v>120</v>
      </c>
      <c r="BK134" s="207">
        <f>ROUND(I134*H134,2)</f>
        <v>0</v>
      </c>
      <c r="BL134" s="16" t="s">
        <v>120</v>
      </c>
      <c r="BM134" s="206" t="s">
        <v>253</v>
      </c>
    </row>
    <row r="135" spans="1:65" s="2" customFormat="1" ht="24.15" customHeight="1">
      <c r="A135" s="37"/>
      <c r="B135" s="38"/>
      <c r="C135" s="195" t="s">
        <v>187</v>
      </c>
      <c r="D135" s="195" t="s">
        <v>117</v>
      </c>
      <c r="E135" s="196" t="s">
        <v>130</v>
      </c>
      <c r="F135" s="197" t="s">
        <v>254</v>
      </c>
      <c r="G135" s="198" t="s">
        <v>244</v>
      </c>
      <c r="H135" s="199">
        <v>2</v>
      </c>
      <c r="I135" s="200"/>
      <c r="J135" s="201">
        <f>ROUND(I135*H135,2)</f>
        <v>0</v>
      </c>
      <c r="K135" s="197" t="s">
        <v>19</v>
      </c>
      <c r="L135" s="43"/>
      <c r="M135" s="202" t="s">
        <v>19</v>
      </c>
      <c r="N135" s="203" t="s">
        <v>42</v>
      </c>
      <c r="O135" s="83"/>
      <c r="P135" s="204">
        <f>O135*H135</f>
        <v>0</v>
      </c>
      <c r="Q135" s="204">
        <v>0</v>
      </c>
      <c r="R135" s="204">
        <f>Q135*H135</f>
        <v>0</v>
      </c>
      <c r="S135" s="204">
        <v>0</v>
      </c>
      <c r="T135" s="205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06" t="s">
        <v>120</v>
      </c>
      <c r="AT135" s="206" t="s">
        <v>117</v>
      </c>
      <c r="AU135" s="206" t="s">
        <v>77</v>
      </c>
      <c r="AY135" s="16" t="s">
        <v>116</v>
      </c>
      <c r="BE135" s="207">
        <f>IF(N135="základní",J135,0)</f>
        <v>0</v>
      </c>
      <c r="BF135" s="207">
        <f>IF(N135="snížená",J135,0)</f>
        <v>0</v>
      </c>
      <c r="BG135" s="207">
        <f>IF(N135="zákl. přenesená",J135,0)</f>
        <v>0</v>
      </c>
      <c r="BH135" s="207">
        <f>IF(N135="sníž. přenesená",J135,0)</f>
        <v>0</v>
      </c>
      <c r="BI135" s="207">
        <f>IF(N135="nulová",J135,0)</f>
        <v>0</v>
      </c>
      <c r="BJ135" s="16" t="s">
        <v>120</v>
      </c>
      <c r="BK135" s="207">
        <f>ROUND(I135*H135,2)</f>
        <v>0</v>
      </c>
      <c r="BL135" s="16" t="s">
        <v>120</v>
      </c>
      <c r="BM135" s="206" t="s">
        <v>255</v>
      </c>
    </row>
    <row r="136" spans="1:65" s="2" customFormat="1" ht="24.15" customHeight="1">
      <c r="A136" s="37"/>
      <c r="B136" s="38"/>
      <c r="C136" s="195" t="s">
        <v>256</v>
      </c>
      <c r="D136" s="195" t="s">
        <v>117</v>
      </c>
      <c r="E136" s="196" t="s">
        <v>126</v>
      </c>
      <c r="F136" s="197" t="s">
        <v>254</v>
      </c>
      <c r="G136" s="198" t="s">
        <v>244</v>
      </c>
      <c r="H136" s="199">
        <v>1</v>
      </c>
      <c r="I136" s="200"/>
      <c r="J136" s="201">
        <f>ROUND(I136*H136,2)</f>
        <v>0</v>
      </c>
      <c r="K136" s="197" t="s">
        <v>19</v>
      </c>
      <c r="L136" s="43"/>
      <c r="M136" s="202" t="s">
        <v>19</v>
      </c>
      <c r="N136" s="203" t="s">
        <v>42</v>
      </c>
      <c r="O136" s="83"/>
      <c r="P136" s="204">
        <f>O136*H136</f>
        <v>0</v>
      </c>
      <c r="Q136" s="204">
        <v>0</v>
      </c>
      <c r="R136" s="204">
        <f>Q136*H136</f>
        <v>0</v>
      </c>
      <c r="S136" s="204">
        <v>0</v>
      </c>
      <c r="T136" s="205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06" t="s">
        <v>120</v>
      </c>
      <c r="AT136" s="206" t="s">
        <v>117</v>
      </c>
      <c r="AU136" s="206" t="s">
        <v>77</v>
      </c>
      <c r="AY136" s="16" t="s">
        <v>116</v>
      </c>
      <c r="BE136" s="207">
        <f>IF(N136="základní",J136,0)</f>
        <v>0</v>
      </c>
      <c r="BF136" s="207">
        <f>IF(N136="snížená",J136,0)</f>
        <v>0</v>
      </c>
      <c r="BG136" s="207">
        <f>IF(N136="zákl. přenesená",J136,0)</f>
        <v>0</v>
      </c>
      <c r="BH136" s="207">
        <f>IF(N136="sníž. přenesená",J136,0)</f>
        <v>0</v>
      </c>
      <c r="BI136" s="207">
        <f>IF(N136="nulová",J136,0)</f>
        <v>0</v>
      </c>
      <c r="BJ136" s="16" t="s">
        <v>120</v>
      </c>
      <c r="BK136" s="207">
        <f>ROUND(I136*H136,2)</f>
        <v>0</v>
      </c>
      <c r="BL136" s="16" t="s">
        <v>120</v>
      </c>
      <c r="BM136" s="206" t="s">
        <v>257</v>
      </c>
    </row>
    <row r="137" spans="1:65" s="2" customFormat="1" ht="37.8" customHeight="1">
      <c r="A137" s="37"/>
      <c r="B137" s="38"/>
      <c r="C137" s="195" t="s">
        <v>190</v>
      </c>
      <c r="D137" s="195" t="s">
        <v>117</v>
      </c>
      <c r="E137" s="196" t="s">
        <v>258</v>
      </c>
      <c r="F137" s="197" t="s">
        <v>259</v>
      </c>
      <c r="G137" s="198" t="s">
        <v>244</v>
      </c>
      <c r="H137" s="199">
        <v>1</v>
      </c>
      <c r="I137" s="200"/>
      <c r="J137" s="201">
        <f>ROUND(I137*H137,2)</f>
        <v>0</v>
      </c>
      <c r="K137" s="197" t="s">
        <v>19</v>
      </c>
      <c r="L137" s="43"/>
      <c r="M137" s="202" t="s">
        <v>19</v>
      </c>
      <c r="N137" s="203" t="s">
        <v>42</v>
      </c>
      <c r="O137" s="83"/>
      <c r="P137" s="204">
        <f>O137*H137</f>
        <v>0</v>
      </c>
      <c r="Q137" s="204">
        <v>0</v>
      </c>
      <c r="R137" s="204">
        <f>Q137*H137</f>
        <v>0</v>
      </c>
      <c r="S137" s="204">
        <v>0</v>
      </c>
      <c r="T137" s="205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06" t="s">
        <v>120</v>
      </c>
      <c r="AT137" s="206" t="s">
        <v>117</v>
      </c>
      <c r="AU137" s="206" t="s">
        <v>77</v>
      </c>
      <c r="AY137" s="16" t="s">
        <v>116</v>
      </c>
      <c r="BE137" s="207">
        <f>IF(N137="základní",J137,0)</f>
        <v>0</v>
      </c>
      <c r="BF137" s="207">
        <f>IF(N137="snížená",J137,0)</f>
        <v>0</v>
      </c>
      <c r="BG137" s="207">
        <f>IF(N137="zákl. přenesená",J137,0)</f>
        <v>0</v>
      </c>
      <c r="BH137" s="207">
        <f>IF(N137="sníž. přenesená",J137,0)</f>
        <v>0</v>
      </c>
      <c r="BI137" s="207">
        <f>IF(N137="nulová",J137,0)</f>
        <v>0</v>
      </c>
      <c r="BJ137" s="16" t="s">
        <v>120</v>
      </c>
      <c r="BK137" s="207">
        <f>ROUND(I137*H137,2)</f>
        <v>0</v>
      </c>
      <c r="BL137" s="16" t="s">
        <v>120</v>
      </c>
      <c r="BM137" s="206" t="s">
        <v>260</v>
      </c>
    </row>
    <row r="138" spans="1:65" s="2" customFormat="1" ht="37.8" customHeight="1">
      <c r="A138" s="37"/>
      <c r="B138" s="38"/>
      <c r="C138" s="195" t="s">
        <v>261</v>
      </c>
      <c r="D138" s="195" t="s">
        <v>117</v>
      </c>
      <c r="E138" s="196" t="s">
        <v>262</v>
      </c>
      <c r="F138" s="197" t="s">
        <v>259</v>
      </c>
      <c r="G138" s="198" t="s">
        <v>244</v>
      </c>
      <c r="H138" s="199">
        <v>1</v>
      </c>
      <c r="I138" s="200"/>
      <c r="J138" s="201">
        <f>ROUND(I138*H138,2)</f>
        <v>0</v>
      </c>
      <c r="K138" s="197" t="s">
        <v>19</v>
      </c>
      <c r="L138" s="43"/>
      <c r="M138" s="202" t="s">
        <v>19</v>
      </c>
      <c r="N138" s="203" t="s">
        <v>42</v>
      </c>
      <c r="O138" s="83"/>
      <c r="P138" s="204">
        <f>O138*H138</f>
        <v>0</v>
      </c>
      <c r="Q138" s="204">
        <v>0</v>
      </c>
      <c r="R138" s="204">
        <f>Q138*H138</f>
        <v>0</v>
      </c>
      <c r="S138" s="204">
        <v>0</v>
      </c>
      <c r="T138" s="205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06" t="s">
        <v>120</v>
      </c>
      <c r="AT138" s="206" t="s">
        <v>117</v>
      </c>
      <c r="AU138" s="206" t="s">
        <v>77</v>
      </c>
      <c r="AY138" s="16" t="s">
        <v>116</v>
      </c>
      <c r="BE138" s="207">
        <f>IF(N138="základní",J138,0)</f>
        <v>0</v>
      </c>
      <c r="BF138" s="207">
        <f>IF(N138="snížená",J138,0)</f>
        <v>0</v>
      </c>
      <c r="BG138" s="207">
        <f>IF(N138="zákl. přenesená",J138,0)</f>
        <v>0</v>
      </c>
      <c r="BH138" s="207">
        <f>IF(N138="sníž. přenesená",J138,0)</f>
        <v>0</v>
      </c>
      <c r="BI138" s="207">
        <f>IF(N138="nulová",J138,0)</f>
        <v>0</v>
      </c>
      <c r="BJ138" s="16" t="s">
        <v>120</v>
      </c>
      <c r="BK138" s="207">
        <f>ROUND(I138*H138,2)</f>
        <v>0</v>
      </c>
      <c r="BL138" s="16" t="s">
        <v>120</v>
      </c>
      <c r="BM138" s="206" t="s">
        <v>263</v>
      </c>
    </row>
    <row r="139" spans="1:65" s="2" customFormat="1" ht="33" customHeight="1">
      <c r="A139" s="37"/>
      <c r="B139" s="38"/>
      <c r="C139" s="195" t="s">
        <v>193</v>
      </c>
      <c r="D139" s="195" t="s">
        <v>117</v>
      </c>
      <c r="E139" s="196" t="s">
        <v>264</v>
      </c>
      <c r="F139" s="197" t="s">
        <v>265</v>
      </c>
      <c r="G139" s="198" t="s">
        <v>244</v>
      </c>
      <c r="H139" s="199">
        <v>18</v>
      </c>
      <c r="I139" s="200"/>
      <c r="J139" s="201">
        <f>ROUND(I139*H139,2)</f>
        <v>0</v>
      </c>
      <c r="K139" s="197" t="s">
        <v>19</v>
      </c>
      <c r="L139" s="43"/>
      <c r="M139" s="202" t="s">
        <v>19</v>
      </c>
      <c r="N139" s="203" t="s">
        <v>42</v>
      </c>
      <c r="O139" s="83"/>
      <c r="P139" s="204">
        <f>O139*H139</f>
        <v>0</v>
      </c>
      <c r="Q139" s="204">
        <v>0</v>
      </c>
      <c r="R139" s="204">
        <f>Q139*H139</f>
        <v>0</v>
      </c>
      <c r="S139" s="204">
        <v>0</v>
      </c>
      <c r="T139" s="205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06" t="s">
        <v>120</v>
      </c>
      <c r="AT139" s="206" t="s">
        <v>117</v>
      </c>
      <c r="AU139" s="206" t="s">
        <v>77</v>
      </c>
      <c r="AY139" s="16" t="s">
        <v>116</v>
      </c>
      <c r="BE139" s="207">
        <f>IF(N139="základní",J139,0)</f>
        <v>0</v>
      </c>
      <c r="BF139" s="207">
        <f>IF(N139="snížená",J139,0)</f>
        <v>0</v>
      </c>
      <c r="BG139" s="207">
        <f>IF(N139="zákl. přenesená",J139,0)</f>
        <v>0</v>
      </c>
      <c r="BH139" s="207">
        <f>IF(N139="sníž. přenesená",J139,0)</f>
        <v>0</v>
      </c>
      <c r="BI139" s="207">
        <f>IF(N139="nulová",J139,0)</f>
        <v>0</v>
      </c>
      <c r="BJ139" s="16" t="s">
        <v>120</v>
      </c>
      <c r="BK139" s="207">
        <f>ROUND(I139*H139,2)</f>
        <v>0</v>
      </c>
      <c r="BL139" s="16" t="s">
        <v>120</v>
      </c>
      <c r="BM139" s="206" t="s">
        <v>266</v>
      </c>
    </row>
    <row r="140" spans="1:63" s="11" customFormat="1" ht="25.9" customHeight="1">
      <c r="A140" s="11"/>
      <c r="B140" s="181"/>
      <c r="C140" s="182"/>
      <c r="D140" s="183" t="s">
        <v>68</v>
      </c>
      <c r="E140" s="184" t="s">
        <v>267</v>
      </c>
      <c r="F140" s="184" t="s">
        <v>268</v>
      </c>
      <c r="G140" s="182"/>
      <c r="H140" s="182"/>
      <c r="I140" s="185"/>
      <c r="J140" s="186">
        <f>BK140</f>
        <v>0</v>
      </c>
      <c r="K140" s="182"/>
      <c r="L140" s="187"/>
      <c r="M140" s="188"/>
      <c r="N140" s="189"/>
      <c r="O140" s="189"/>
      <c r="P140" s="190">
        <f>SUM(P141:P142)</f>
        <v>0</v>
      </c>
      <c r="Q140" s="189"/>
      <c r="R140" s="190">
        <f>SUM(R141:R142)</f>
        <v>0</v>
      </c>
      <c r="S140" s="189"/>
      <c r="T140" s="191">
        <f>SUM(T141:T142)</f>
        <v>0</v>
      </c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R140" s="192" t="s">
        <v>77</v>
      </c>
      <c r="AT140" s="193" t="s">
        <v>68</v>
      </c>
      <c r="AU140" s="193" t="s">
        <v>69</v>
      </c>
      <c r="AY140" s="192" t="s">
        <v>116</v>
      </c>
      <c r="BK140" s="194">
        <f>SUM(BK141:BK142)</f>
        <v>0</v>
      </c>
    </row>
    <row r="141" spans="1:65" s="2" customFormat="1" ht="24.15" customHeight="1">
      <c r="A141" s="37"/>
      <c r="B141" s="38"/>
      <c r="C141" s="208" t="s">
        <v>269</v>
      </c>
      <c r="D141" s="208" t="s">
        <v>270</v>
      </c>
      <c r="E141" s="209" t="s">
        <v>271</v>
      </c>
      <c r="F141" s="210" t="s">
        <v>272</v>
      </c>
      <c r="G141" s="211" t="s">
        <v>19</v>
      </c>
      <c r="H141" s="212">
        <v>18</v>
      </c>
      <c r="I141" s="213"/>
      <c r="J141" s="214">
        <f>ROUND(I141*H141,2)</f>
        <v>0</v>
      </c>
      <c r="K141" s="210" t="s">
        <v>19</v>
      </c>
      <c r="L141" s="215"/>
      <c r="M141" s="216" t="s">
        <v>19</v>
      </c>
      <c r="N141" s="217" t="s">
        <v>42</v>
      </c>
      <c r="O141" s="83"/>
      <c r="P141" s="204">
        <f>O141*H141</f>
        <v>0</v>
      </c>
      <c r="Q141" s="204">
        <v>0</v>
      </c>
      <c r="R141" s="204">
        <f>Q141*H141</f>
        <v>0</v>
      </c>
      <c r="S141" s="204">
        <v>0</v>
      </c>
      <c r="T141" s="205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06" t="s">
        <v>129</v>
      </c>
      <c r="AT141" s="206" t="s">
        <v>270</v>
      </c>
      <c r="AU141" s="206" t="s">
        <v>77</v>
      </c>
      <c r="AY141" s="16" t="s">
        <v>116</v>
      </c>
      <c r="BE141" s="207">
        <f>IF(N141="základní",J141,0)</f>
        <v>0</v>
      </c>
      <c r="BF141" s="207">
        <f>IF(N141="snížená",J141,0)</f>
        <v>0</v>
      </c>
      <c r="BG141" s="207">
        <f>IF(N141="zákl. přenesená",J141,0)</f>
        <v>0</v>
      </c>
      <c r="BH141" s="207">
        <f>IF(N141="sníž. přenesená",J141,0)</f>
        <v>0</v>
      </c>
      <c r="BI141" s="207">
        <f>IF(N141="nulová",J141,0)</f>
        <v>0</v>
      </c>
      <c r="BJ141" s="16" t="s">
        <v>120</v>
      </c>
      <c r="BK141" s="207">
        <f>ROUND(I141*H141,2)</f>
        <v>0</v>
      </c>
      <c r="BL141" s="16" t="s">
        <v>120</v>
      </c>
      <c r="BM141" s="206" t="s">
        <v>273</v>
      </c>
    </row>
    <row r="142" spans="1:65" s="2" customFormat="1" ht="21.75" customHeight="1">
      <c r="A142" s="37"/>
      <c r="B142" s="38"/>
      <c r="C142" s="195" t="s">
        <v>198</v>
      </c>
      <c r="D142" s="195" t="s">
        <v>117</v>
      </c>
      <c r="E142" s="196" t="s">
        <v>274</v>
      </c>
      <c r="F142" s="197" t="s">
        <v>275</v>
      </c>
      <c r="G142" s="198" t="s">
        <v>19</v>
      </c>
      <c r="H142" s="199">
        <v>18</v>
      </c>
      <c r="I142" s="200"/>
      <c r="J142" s="201">
        <f>ROUND(I142*H142,2)</f>
        <v>0</v>
      </c>
      <c r="K142" s="197" t="s">
        <v>19</v>
      </c>
      <c r="L142" s="43"/>
      <c r="M142" s="202" t="s">
        <v>19</v>
      </c>
      <c r="N142" s="203" t="s">
        <v>42</v>
      </c>
      <c r="O142" s="83"/>
      <c r="P142" s="204">
        <f>O142*H142</f>
        <v>0</v>
      </c>
      <c r="Q142" s="204">
        <v>0</v>
      </c>
      <c r="R142" s="204">
        <f>Q142*H142</f>
        <v>0</v>
      </c>
      <c r="S142" s="204">
        <v>0</v>
      </c>
      <c r="T142" s="205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06" t="s">
        <v>120</v>
      </c>
      <c r="AT142" s="206" t="s">
        <v>117</v>
      </c>
      <c r="AU142" s="206" t="s">
        <v>77</v>
      </c>
      <c r="AY142" s="16" t="s">
        <v>116</v>
      </c>
      <c r="BE142" s="207">
        <f>IF(N142="základní",J142,0)</f>
        <v>0</v>
      </c>
      <c r="BF142" s="207">
        <f>IF(N142="snížená",J142,0)</f>
        <v>0</v>
      </c>
      <c r="BG142" s="207">
        <f>IF(N142="zákl. přenesená",J142,0)</f>
        <v>0</v>
      </c>
      <c r="BH142" s="207">
        <f>IF(N142="sníž. přenesená",J142,0)</f>
        <v>0</v>
      </c>
      <c r="BI142" s="207">
        <f>IF(N142="nulová",J142,0)</f>
        <v>0</v>
      </c>
      <c r="BJ142" s="16" t="s">
        <v>120</v>
      </c>
      <c r="BK142" s="207">
        <f>ROUND(I142*H142,2)</f>
        <v>0</v>
      </c>
      <c r="BL142" s="16" t="s">
        <v>120</v>
      </c>
      <c r="BM142" s="206" t="s">
        <v>276</v>
      </c>
    </row>
    <row r="143" spans="1:63" s="11" customFormat="1" ht="25.9" customHeight="1">
      <c r="A143" s="11"/>
      <c r="B143" s="181"/>
      <c r="C143" s="182"/>
      <c r="D143" s="183" t="s">
        <v>68</v>
      </c>
      <c r="E143" s="184" t="s">
        <v>277</v>
      </c>
      <c r="F143" s="184" t="s">
        <v>278</v>
      </c>
      <c r="G143" s="182"/>
      <c r="H143" s="182"/>
      <c r="I143" s="185"/>
      <c r="J143" s="186">
        <f>BK143</f>
        <v>0</v>
      </c>
      <c r="K143" s="182"/>
      <c r="L143" s="187"/>
      <c r="M143" s="188"/>
      <c r="N143" s="189"/>
      <c r="O143" s="189"/>
      <c r="P143" s="190">
        <f>SUM(P144:P146)</f>
        <v>0</v>
      </c>
      <c r="Q143" s="189"/>
      <c r="R143" s="190">
        <f>SUM(R144:R146)</f>
        <v>0</v>
      </c>
      <c r="S143" s="189"/>
      <c r="T143" s="191">
        <f>SUM(T144:T146)</f>
        <v>0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R143" s="192" t="s">
        <v>77</v>
      </c>
      <c r="AT143" s="193" t="s">
        <v>68</v>
      </c>
      <c r="AU143" s="193" t="s">
        <v>69</v>
      </c>
      <c r="AY143" s="192" t="s">
        <v>116</v>
      </c>
      <c r="BK143" s="194">
        <f>SUM(BK144:BK146)</f>
        <v>0</v>
      </c>
    </row>
    <row r="144" spans="1:65" s="2" customFormat="1" ht="21.75" customHeight="1">
      <c r="A144" s="37"/>
      <c r="B144" s="38"/>
      <c r="C144" s="195" t="s">
        <v>279</v>
      </c>
      <c r="D144" s="195" t="s">
        <v>117</v>
      </c>
      <c r="E144" s="196" t="s">
        <v>280</v>
      </c>
      <c r="F144" s="197" t="s">
        <v>281</v>
      </c>
      <c r="G144" s="198" t="s">
        <v>19</v>
      </c>
      <c r="H144" s="199">
        <v>1</v>
      </c>
      <c r="I144" s="200"/>
      <c r="J144" s="201">
        <f>ROUND(I144*H144,2)</f>
        <v>0</v>
      </c>
      <c r="K144" s="197" t="s">
        <v>19</v>
      </c>
      <c r="L144" s="43"/>
      <c r="M144" s="202" t="s">
        <v>19</v>
      </c>
      <c r="N144" s="203" t="s">
        <v>42</v>
      </c>
      <c r="O144" s="83"/>
      <c r="P144" s="204">
        <f>O144*H144</f>
        <v>0</v>
      </c>
      <c r="Q144" s="204">
        <v>0</v>
      </c>
      <c r="R144" s="204">
        <f>Q144*H144</f>
        <v>0</v>
      </c>
      <c r="S144" s="204">
        <v>0</v>
      </c>
      <c r="T144" s="205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06" t="s">
        <v>120</v>
      </c>
      <c r="AT144" s="206" t="s">
        <v>117</v>
      </c>
      <c r="AU144" s="206" t="s">
        <v>77</v>
      </c>
      <c r="AY144" s="16" t="s">
        <v>116</v>
      </c>
      <c r="BE144" s="207">
        <f>IF(N144="základní",J144,0)</f>
        <v>0</v>
      </c>
      <c r="BF144" s="207">
        <f>IF(N144="snížená",J144,0)</f>
        <v>0</v>
      </c>
      <c r="BG144" s="207">
        <f>IF(N144="zákl. přenesená",J144,0)</f>
        <v>0</v>
      </c>
      <c r="BH144" s="207">
        <f>IF(N144="sníž. přenesená",J144,0)</f>
        <v>0</v>
      </c>
      <c r="BI144" s="207">
        <f>IF(N144="nulová",J144,0)</f>
        <v>0</v>
      </c>
      <c r="BJ144" s="16" t="s">
        <v>120</v>
      </c>
      <c r="BK144" s="207">
        <f>ROUND(I144*H144,2)</f>
        <v>0</v>
      </c>
      <c r="BL144" s="16" t="s">
        <v>120</v>
      </c>
      <c r="BM144" s="206" t="s">
        <v>282</v>
      </c>
    </row>
    <row r="145" spans="1:65" s="2" customFormat="1" ht="24.15" customHeight="1">
      <c r="A145" s="37"/>
      <c r="B145" s="38"/>
      <c r="C145" s="195" t="s">
        <v>201</v>
      </c>
      <c r="D145" s="195" t="s">
        <v>117</v>
      </c>
      <c r="E145" s="196" t="s">
        <v>283</v>
      </c>
      <c r="F145" s="197" t="s">
        <v>284</v>
      </c>
      <c r="G145" s="198" t="s">
        <v>19</v>
      </c>
      <c r="H145" s="199">
        <v>1</v>
      </c>
      <c r="I145" s="200"/>
      <c r="J145" s="201">
        <f>ROUND(I145*H145,2)</f>
        <v>0</v>
      </c>
      <c r="K145" s="197" t="s">
        <v>19</v>
      </c>
      <c r="L145" s="43"/>
      <c r="M145" s="202" t="s">
        <v>19</v>
      </c>
      <c r="N145" s="203" t="s">
        <v>42</v>
      </c>
      <c r="O145" s="83"/>
      <c r="P145" s="204">
        <f>O145*H145</f>
        <v>0</v>
      </c>
      <c r="Q145" s="204">
        <v>0</v>
      </c>
      <c r="R145" s="204">
        <f>Q145*H145</f>
        <v>0</v>
      </c>
      <c r="S145" s="204">
        <v>0</v>
      </c>
      <c r="T145" s="20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06" t="s">
        <v>120</v>
      </c>
      <c r="AT145" s="206" t="s">
        <v>117</v>
      </c>
      <c r="AU145" s="206" t="s">
        <v>77</v>
      </c>
      <c r="AY145" s="16" t="s">
        <v>116</v>
      </c>
      <c r="BE145" s="207">
        <f>IF(N145="základní",J145,0)</f>
        <v>0</v>
      </c>
      <c r="BF145" s="207">
        <f>IF(N145="snížená",J145,0)</f>
        <v>0</v>
      </c>
      <c r="BG145" s="207">
        <f>IF(N145="zákl. přenesená",J145,0)</f>
        <v>0</v>
      </c>
      <c r="BH145" s="207">
        <f>IF(N145="sníž. přenesená",J145,0)</f>
        <v>0</v>
      </c>
      <c r="BI145" s="207">
        <f>IF(N145="nulová",J145,0)</f>
        <v>0</v>
      </c>
      <c r="BJ145" s="16" t="s">
        <v>120</v>
      </c>
      <c r="BK145" s="207">
        <f>ROUND(I145*H145,2)</f>
        <v>0</v>
      </c>
      <c r="BL145" s="16" t="s">
        <v>120</v>
      </c>
      <c r="BM145" s="206" t="s">
        <v>285</v>
      </c>
    </row>
    <row r="146" spans="1:65" s="2" customFormat="1" ht="24.15" customHeight="1">
      <c r="A146" s="37"/>
      <c r="B146" s="38"/>
      <c r="C146" s="195" t="s">
        <v>286</v>
      </c>
      <c r="D146" s="195" t="s">
        <v>117</v>
      </c>
      <c r="E146" s="196" t="s">
        <v>287</v>
      </c>
      <c r="F146" s="197" t="s">
        <v>288</v>
      </c>
      <c r="G146" s="198" t="s">
        <v>19</v>
      </c>
      <c r="H146" s="199">
        <v>1</v>
      </c>
      <c r="I146" s="200"/>
      <c r="J146" s="201">
        <f>ROUND(I146*H146,2)</f>
        <v>0</v>
      </c>
      <c r="K146" s="197" t="s">
        <v>19</v>
      </c>
      <c r="L146" s="43"/>
      <c r="M146" s="218" t="s">
        <v>19</v>
      </c>
      <c r="N146" s="219" t="s">
        <v>42</v>
      </c>
      <c r="O146" s="220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06" t="s">
        <v>120</v>
      </c>
      <c r="AT146" s="206" t="s">
        <v>117</v>
      </c>
      <c r="AU146" s="206" t="s">
        <v>77</v>
      </c>
      <c r="AY146" s="16" t="s">
        <v>116</v>
      </c>
      <c r="BE146" s="207">
        <f>IF(N146="základní",J146,0)</f>
        <v>0</v>
      </c>
      <c r="BF146" s="207">
        <f>IF(N146="snížená",J146,0)</f>
        <v>0</v>
      </c>
      <c r="BG146" s="207">
        <f>IF(N146="zákl. přenesená",J146,0)</f>
        <v>0</v>
      </c>
      <c r="BH146" s="207">
        <f>IF(N146="sníž. přenesená",J146,0)</f>
        <v>0</v>
      </c>
      <c r="BI146" s="207">
        <f>IF(N146="nulová",J146,0)</f>
        <v>0</v>
      </c>
      <c r="BJ146" s="16" t="s">
        <v>120</v>
      </c>
      <c r="BK146" s="207">
        <f>ROUND(I146*H146,2)</f>
        <v>0</v>
      </c>
      <c r="BL146" s="16" t="s">
        <v>120</v>
      </c>
      <c r="BM146" s="206" t="s">
        <v>289</v>
      </c>
    </row>
    <row r="147" spans="1:31" s="2" customFormat="1" ht="6.95" customHeight="1">
      <c r="A147" s="37"/>
      <c r="B147" s="58"/>
      <c r="C147" s="59"/>
      <c r="D147" s="59"/>
      <c r="E147" s="59"/>
      <c r="F147" s="59"/>
      <c r="G147" s="59"/>
      <c r="H147" s="59"/>
      <c r="I147" s="59"/>
      <c r="J147" s="59"/>
      <c r="K147" s="59"/>
      <c r="L147" s="43"/>
      <c r="M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</sheetData>
  <sheetProtection password="CC35" sheet="1" objects="1" scenarios="1" formatColumns="0" formatRows="0" autoFilter="0"/>
  <autoFilter ref="C88:K146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81</v>
      </c>
    </row>
    <row r="3" spans="2:46" s="1" customFormat="1" ht="6.95" customHeight="1" hidden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79</v>
      </c>
    </row>
    <row r="4" spans="2:46" s="1" customFormat="1" ht="24.95" customHeight="1" hidden="1">
      <c r="B4" s="19"/>
      <c r="D4" s="129" t="s">
        <v>84</v>
      </c>
      <c r="L4" s="19"/>
      <c r="M4" s="130" t="s">
        <v>10</v>
      </c>
      <c r="AT4" s="16" t="s">
        <v>31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1" t="s">
        <v>16</v>
      </c>
      <c r="L6" s="19"/>
    </row>
    <row r="7" spans="2:12" s="1" customFormat="1" ht="16.5" customHeight="1" hidden="1">
      <c r="B7" s="19"/>
      <c r="E7" s="132" t="str">
        <f>'Rekapitulace stavby'!K6</f>
        <v>Výměna oken radnice 4NP a 5NP</v>
      </c>
      <c r="F7" s="131"/>
      <c r="G7" s="131"/>
      <c r="H7" s="131"/>
      <c r="L7" s="19"/>
    </row>
    <row r="8" spans="1:31" s="2" customFormat="1" ht="12" customHeight="1" hidden="1">
      <c r="A8" s="37"/>
      <c r="B8" s="43"/>
      <c r="C8" s="37"/>
      <c r="D8" s="131" t="s">
        <v>85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34" t="s">
        <v>290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3. 4. 2024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tr">
        <f>IF('Rekapitulace stavby'!AN10="","",'Rekapitulace stavby'!AN10)</f>
        <v/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35" t="str">
        <f>IF('Rekapitulace stavby'!E11="","",'Rekapitulace stavby'!E11)</f>
        <v xml:space="preserve"> </v>
      </c>
      <c r="F15" s="37"/>
      <c r="G15" s="37"/>
      <c r="H15" s="37"/>
      <c r="I15" s="131" t="s">
        <v>27</v>
      </c>
      <c r="J15" s="135" t="str">
        <f>IF('Rekapitulace stavby'!AN11="","",'Rekapitulace stavby'!AN11)</f>
        <v/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1" t="s">
        <v>28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27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1" t="s">
        <v>30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27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1" t="s">
        <v>32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35" t="s">
        <v>291</v>
      </c>
      <c r="F24" s="37"/>
      <c r="G24" s="37"/>
      <c r="H24" s="37"/>
      <c r="I24" s="131" t="s">
        <v>27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1" t="s">
        <v>33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2" t="s">
        <v>35</v>
      </c>
      <c r="E30" s="37"/>
      <c r="F30" s="37"/>
      <c r="G30" s="37"/>
      <c r="H30" s="37"/>
      <c r="I30" s="37"/>
      <c r="J30" s="143">
        <f>ROUND(J91,2)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44" t="s">
        <v>37</v>
      </c>
      <c r="G32" s="37"/>
      <c r="H32" s="37"/>
      <c r="I32" s="144" t="s">
        <v>36</v>
      </c>
      <c r="J32" s="144" t="s">
        <v>38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45" t="s">
        <v>39</v>
      </c>
      <c r="E33" s="131" t="s">
        <v>40</v>
      </c>
      <c r="F33" s="146">
        <f>ROUND((SUM(BE91:BE162)),2)</f>
        <v>0</v>
      </c>
      <c r="G33" s="37"/>
      <c r="H33" s="37"/>
      <c r="I33" s="147">
        <v>0.21</v>
      </c>
      <c r="J33" s="146">
        <f>ROUND(((SUM(BE91:BE162))*I33),2)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1" t="s">
        <v>41</v>
      </c>
      <c r="F34" s="146">
        <f>ROUND((SUM(BF91:BF162)),2)</f>
        <v>0</v>
      </c>
      <c r="G34" s="37"/>
      <c r="H34" s="37"/>
      <c r="I34" s="147">
        <v>0.12</v>
      </c>
      <c r="J34" s="146">
        <f>ROUND(((SUM(BF91:BF162))*I34),2)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131" t="s">
        <v>39</v>
      </c>
      <c r="E35" s="131" t="s">
        <v>42</v>
      </c>
      <c r="F35" s="146">
        <f>ROUND((SUM(BG91:BG162)),2)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43</v>
      </c>
      <c r="F36" s="146">
        <f>ROUND((SUM(BH91:BH162)),2)</f>
        <v>0</v>
      </c>
      <c r="G36" s="37"/>
      <c r="H36" s="37"/>
      <c r="I36" s="147">
        <v>0.12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44</v>
      </c>
      <c r="F37" s="146">
        <f>ROUND((SUM(BI91:BI162)),2)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48"/>
      <c r="D39" s="149" t="s">
        <v>45</v>
      </c>
      <c r="E39" s="150"/>
      <c r="F39" s="150"/>
      <c r="G39" s="151" t="s">
        <v>46</v>
      </c>
      <c r="H39" s="152" t="s">
        <v>47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t="12" hidden="1"/>
    <row r="42" ht="12" hidden="1"/>
    <row r="43" ht="12" hidden="1"/>
    <row r="44" spans="1:31" s="2" customFormat="1" ht="6.95" customHeight="1" hidden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 hidden="1">
      <c r="A45" s="37"/>
      <c r="B45" s="38"/>
      <c r="C45" s="22" t="s">
        <v>87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 hidden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 hidden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 hidden="1">
      <c r="A48" s="37"/>
      <c r="B48" s="38"/>
      <c r="C48" s="39"/>
      <c r="D48" s="39"/>
      <c r="E48" s="159" t="str">
        <f>E7</f>
        <v>Výměna oken radnice 4NP a 5NP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 hidden="1">
      <c r="A49" s="37"/>
      <c r="B49" s="38"/>
      <c r="C49" s="31" t="s">
        <v>85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 hidden="1">
      <c r="A50" s="37"/>
      <c r="B50" s="38"/>
      <c r="C50" s="39"/>
      <c r="D50" s="39"/>
      <c r="E50" s="68" t="str">
        <f>E9</f>
        <v>5NP 2024 - Výměna oken Radnice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 hidden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 hidden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3. 4. 2024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 hidden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 hidden="1">
      <c r="A54" s="37"/>
      <c r="B54" s="38"/>
      <c r="C54" s="31" t="s">
        <v>25</v>
      </c>
      <c r="D54" s="39"/>
      <c r="E54" s="39"/>
      <c r="F54" s="26" t="str">
        <f>E15</f>
        <v xml:space="preserve"> </v>
      </c>
      <c r="G54" s="39"/>
      <c r="H54" s="39"/>
      <c r="I54" s="31" t="s">
        <v>30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 hidden="1">
      <c r="A55" s="37"/>
      <c r="B55" s="38"/>
      <c r="C55" s="31" t="s">
        <v>28</v>
      </c>
      <c r="D55" s="39"/>
      <c r="E55" s="39"/>
      <c r="F55" s="26" t="str">
        <f>IF(E18="","",E18)</f>
        <v>Vyplň údaj</v>
      </c>
      <c r="G55" s="39"/>
      <c r="H55" s="39"/>
      <c r="I55" s="31" t="s">
        <v>32</v>
      </c>
      <c r="J55" s="35" t="str">
        <f>E24</f>
        <v>Machatý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 hidden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 hidden="1">
      <c r="A57" s="37"/>
      <c r="B57" s="38"/>
      <c r="C57" s="160" t="s">
        <v>88</v>
      </c>
      <c r="D57" s="161"/>
      <c r="E57" s="161"/>
      <c r="F57" s="161"/>
      <c r="G57" s="161"/>
      <c r="H57" s="161"/>
      <c r="I57" s="161"/>
      <c r="J57" s="162" t="s">
        <v>89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 hidden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 hidden="1">
      <c r="A59" s="37"/>
      <c r="B59" s="38"/>
      <c r="C59" s="163" t="s">
        <v>67</v>
      </c>
      <c r="D59" s="39"/>
      <c r="E59" s="39"/>
      <c r="F59" s="39"/>
      <c r="G59" s="39"/>
      <c r="H59" s="39"/>
      <c r="I59" s="39"/>
      <c r="J59" s="101">
        <f>J91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90</v>
      </c>
    </row>
    <row r="60" spans="1:31" s="9" customFormat="1" ht="24.95" customHeight="1" hidden="1">
      <c r="A60" s="9"/>
      <c r="B60" s="164"/>
      <c r="C60" s="165"/>
      <c r="D60" s="166" t="s">
        <v>91</v>
      </c>
      <c r="E60" s="167"/>
      <c r="F60" s="167"/>
      <c r="G60" s="167"/>
      <c r="H60" s="167"/>
      <c r="I60" s="167"/>
      <c r="J60" s="168">
        <f>J92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 hidden="1">
      <c r="A61" s="9"/>
      <c r="B61" s="164"/>
      <c r="C61" s="165"/>
      <c r="D61" s="166" t="s">
        <v>92</v>
      </c>
      <c r="E61" s="167"/>
      <c r="F61" s="167"/>
      <c r="G61" s="167"/>
      <c r="H61" s="167"/>
      <c r="I61" s="167"/>
      <c r="J61" s="168">
        <f>J99</f>
        <v>0</v>
      </c>
      <c r="K61" s="165"/>
      <c r="L61" s="16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 hidden="1">
      <c r="A62" s="9"/>
      <c r="B62" s="164"/>
      <c r="C62" s="165"/>
      <c r="D62" s="166" t="s">
        <v>292</v>
      </c>
      <c r="E62" s="167"/>
      <c r="F62" s="167"/>
      <c r="G62" s="167"/>
      <c r="H62" s="167"/>
      <c r="I62" s="167"/>
      <c r="J62" s="168">
        <f>J104</f>
        <v>0</v>
      </c>
      <c r="K62" s="165"/>
      <c r="L62" s="16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 hidden="1">
      <c r="A63" s="9"/>
      <c r="B63" s="164"/>
      <c r="C63" s="165"/>
      <c r="D63" s="166" t="s">
        <v>97</v>
      </c>
      <c r="E63" s="167"/>
      <c r="F63" s="167"/>
      <c r="G63" s="167"/>
      <c r="H63" s="167"/>
      <c r="I63" s="167"/>
      <c r="J63" s="168">
        <f>J110</f>
        <v>0</v>
      </c>
      <c r="K63" s="165"/>
      <c r="L63" s="16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2" customFormat="1" ht="19.9" customHeight="1" hidden="1">
      <c r="A64" s="12"/>
      <c r="B64" s="223"/>
      <c r="C64" s="224"/>
      <c r="D64" s="225" t="s">
        <v>293</v>
      </c>
      <c r="E64" s="226"/>
      <c r="F64" s="226"/>
      <c r="G64" s="226"/>
      <c r="H64" s="226"/>
      <c r="I64" s="226"/>
      <c r="J64" s="227">
        <f>J115</f>
        <v>0</v>
      </c>
      <c r="K64" s="224"/>
      <c r="L64" s="228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9" customFormat="1" ht="24.95" customHeight="1" hidden="1">
      <c r="A65" s="9"/>
      <c r="B65" s="164"/>
      <c r="C65" s="165"/>
      <c r="D65" s="166" t="s">
        <v>294</v>
      </c>
      <c r="E65" s="167"/>
      <c r="F65" s="167"/>
      <c r="G65" s="167"/>
      <c r="H65" s="167"/>
      <c r="I65" s="167"/>
      <c r="J65" s="168">
        <f>J116</f>
        <v>0</v>
      </c>
      <c r="K65" s="165"/>
      <c r="L65" s="16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2" customFormat="1" ht="19.9" customHeight="1" hidden="1">
      <c r="A66" s="12"/>
      <c r="B66" s="223"/>
      <c r="C66" s="224"/>
      <c r="D66" s="225" t="s">
        <v>295</v>
      </c>
      <c r="E66" s="226"/>
      <c r="F66" s="226"/>
      <c r="G66" s="226"/>
      <c r="H66" s="226"/>
      <c r="I66" s="226"/>
      <c r="J66" s="227">
        <f>J117</f>
        <v>0</v>
      </c>
      <c r="K66" s="224"/>
      <c r="L66" s="228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2" customFormat="1" ht="19.9" customHeight="1" hidden="1">
      <c r="A67" s="12"/>
      <c r="B67" s="223"/>
      <c r="C67" s="224"/>
      <c r="D67" s="225" t="s">
        <v>296</v>
      </c>
      <c r="E67" s="226"/>
      <c r="F67" s="226"/>
      <c r="G67" s="226"/>
      <c r="H67" s="226"/>
      <c r="I67" s="226"/>
      <c r="J67" s="227">
        <f>J120</f>
        <v>0</v>
      </c>
      <c r="K67" s="224"/>
      <c r="L67" s="228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12" customFormat="1" ht="19.9" customHeight="1" hidden="1">
      <c r="A68" s="12"/>
      <c r="B68" s="223"/>
      <c r="C68" s="224"/>
      <c r="D68" s="225" t="s">
        <v>297</v>
      </c>
      <c r="E68" s="226"/>
      <c r="F68" s="226"/>
      <c r="G68" s="226"/>
      <c r="H68" s="226"/>
      <c r="I68" s="226"/>
      <c r="J68" s="227">
        <f>J135</f>
        <v>0</v>
      </c>
      <c r="K68" s="224"/>
      <c r="L68" s="228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9" customFormat="1" ht="24.95" customHeight="1" hidden="1">
      <c r="A69" s="9"/>
      <c r="B69" s="164"/>
      <c r="C69" s="165"/>
      <c r="D69" s="166" t="s">
        <v>298</v>
      </c>
      <c r="E69" s="167"/>
      <c r="F69" s="167"/>
      <c r="G69" s="167"/>
      <c r="H69" s="167"/>
      <c r="I69" s="167"/>
      <c r="J69" s="168">
        <f>J138</f>
        <v>0</v>
      </c>
      <c r="K69" s="165"/>
      <c r="L69" s="16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2" customFormat="1" ht="19.9" customHeight="1" hidden="1">
      <c r="A70" s="12"/>
      <c r="B70" s="223"/>
      <c r="C70" s="224"/>
      <c r="D70" s="225" t="s">
        <v>299</v>
      </c>
      <c r="E70" s="226"/>
      <c r="F70" s="226"/>
      <c r="G70" s="226"/>
      <c r="H70" s="226"/>
      <c r="I70" s="226"/>
      <c r="J70" s="227">
        <f>J139</f>
        <v>0</v>
      </c>
      <c r="K70" s="224"/>
      <c r="L70" s="228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s="12" customFormat="1" ht="19.9" customHeight="1" hidden="1">
      <c r="A71" s="12"/>
      <c r="B71" s="223"/>
      <c r="C71" s="224"/>
      <c r="D71" s="225" t="s">
        <v>300</v>
      </c>
      <c r="E71" s="226"/>
      <c r="F71" s="226"/>
      <c r="G71" s="226"/>
      <c r="H71" s="226"/>
      <c r="I71" s="226"/>
      <c r="J71" s="227">
        <f>J152</f>
        <v>0</v>
      </c>
      <c r="K71" s="224"/>
      <c r="L71" s="228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s="2" customFormat="1" ht="21.8" customHeight="1" hidden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 hidden="1">
      <c r="A73" s="37"/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ht="12" hidden="1"/>
    <row r="75" ht="12" hidden="1"/>
    <row r="76" ht="12" hidden="1"/>
    <row r="77" spans="1:31" s="2" customFormat="1" ht="6.95" customHeight="1">
      <c r="A77" s="37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4.95" customHeight="1">
      <c r="A78" s="37"/>
      <c r="B78" s="38"/>
      <c r="C78" s="22" t="s">
        <v>101</v>
      </c>
      <c r="D78" s="39"/>
      <c r="E78" s="39"/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16</v>
      </c>
      <c r="D80" s="39"/>
      <c r="E80" s="39"/>
      <c r="F80" s="39"/>
      <c r="G80" s="39"/>
      <c r="H80" s="39"/>
      <c r="I80" s="39"/>
      <c r="J80" s="39"/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6.5" customHeight="1">
      <c r="A81" s="37"/>
      <c r="B81" s="38"/>
      <c r="C81" s="39"/>
      <c r="D81" s="39"/>
      <c r="E81" s="159" t="str">
        <f>E7</f>
        <v>Výměna oken radnice 4NP a 5NP</v>
      </c>
      <c r="F81" s="31"/>
      <c r="G81" s="31"/>
      <c r="H81" s="31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1" t="s">
        <v>85</v>
      </c>
      <c r="D82" s="39"/>
      <c r="E82" s="39"/>
      <c r="F82" s="39"/>
      <c r="G82" s="39"/>
      <c r="H82" s="39"/>
      <c r="I82" s="39"/>
      <c r="J82" s="39"/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6.5" customHeight="1">
      <c r="A83" s="37"/>
      <c r="B83" s="38"/>
      <c r="C83" s="39"/>
      <c r="D83" s="39"/>
      <c r="E83" s="68" t="str">
        <f>E9</f>
        <v>5NP 2024 - Výměna oken Radnice</v>
      </c>
      <c r="F83" s="39"/>
      <c r="G83" s="39"/>
      <c r="H83" s="39"/>
      <c r="I83" s="39"/>
      <c r="J83" s="39"/>
      <c r="K83" s="39"/>
      <c r="L83" s="13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3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1" t="s">
        <v>21</v>
      </c>
      <c r="D85" s="39"/>
      <c r="E85" s="39"/>
      <c r="F85" s="26" t="str">
        <f>F12</f>
        <v xml:space="preserve"> </v>
      </c>
      <c r="G85" s="39"/>
      <c r="H85" s="39"/>
      <c r="I85" s="31" t="s">
        <v>23</v>
      </c>
      <c r="J85" s="71" t="str">
        <f>IF(J12="","",J12)</f>
        <v>3. 4. 2024</v>
      </c>
      <c r="K85" s="39"/>
      <c r="L85" s="13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3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15" customHeight="1">
      <c r="A87" s="37"/>
      <c r="B87" s="38"/>
      <c r="C87" s="31" t="s">
        <v>25</v>
      </c>
      <c r="D87" s="39"/>
      <c r="E87" s="39"/>
      <c r="F87" s="26" t="str">
        <f>E15</f>
        <v xml:space="preserve"> </v>
      </c>
      <c r="G87" s="39"/>
      <c r="H87" s="39"/>
      <c r="I87" s="31" t="s">
        <v>30</v>
      </c>
      <c r="J87" s="35" t="str">
        <f>E21</f>
        <v xml:space="preserve"> </v>
      </c>
      <c r="K87" s="39"/>
      <c r="L87" s="13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5.15" customHeight="1">
      <c r="A88" s="37"/>
      <c r="B88" s="38"/>
      <c r="C88" s="31" t="s">
        <v>28</v>
      </c>
      <c r="D88" s="39"/>
      <c r="E88" s="39"/>
      <c r="F88" s="26" t="str">
        <f>IF(E18="","",E18)</f>
        <v>Vyplň údaj</v>
      </c>
      <c r="G88" s="39"/>
      <c r="H88" s="39"/>
      <c r="I88" s="31" t="s">
        <v>32</v>
      </c>
      <c r="J88" s="35" t="str">
        <f>E24</f>
        <v>Machatý</v>
      </c>
      <c r="K88" s="39"/>
      <c r="L88" s="13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0.3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3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10" customFormat="1" ht="29.25" customHeight="1">
      <c r="A90" s="170"/>
      <c r="B90" s="171"/>
      <c r="C90" s="172" t="s">
        <v>102</v>
      </c>
      <c r="D90" s="173" t="s">
        <v>54</v>
      </c>
      <c r="E90" s="173" t="s">
        <v>50</v>
      </c>
      <c r="F90" s="173" t="s">
        <v>51</v>
      </c>
      <c r="G90" s="173" t="s">
        <v>103</v>
      </c>
      <c r="H90" s="173" t="s">
        <v>104</v>
      </c>
      <c r="I90" s="173" t="s">
        <v>105</v>
      </c>
      <c r="J90" s="173" t="s">
        <v>89</v>
      </c>
      <c r="K90" s="174" t="s">
        <v>106</v>
      </c>
      <c r="L90" s="175"/>
      <c r="M90" s="91" t="s">
        <v>19</v>
      </c>
      <c r="N90" s="92" t="s">
        <v>39</v>
      </c>
      <c r="O90" s="92" t="s">
        <v>107</v>
      </c>
      <c r="P90" s="92" t="s">
        <v>108</v>
      </c>
      <c r="Q90" s="92" t="s">
        <v>109</v>
      </c>
      <c r="R90" s="92" t="s">
        <v>110</v>
      </c>
      <c r="S90" s="92" t="s">
        <v>111</v>
      </c>
      <c r="T90" s="93" t="s">
        <v>112</v>
      </c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</row>
    <row r="91" spans="1:63" s="2" customFormat="1" ht="22.8" customHeight="1">
      <c r="A91" s="37"/>
      <c r="B91" s="38"/>
      <c r="C91" s="98" t="s">
        <v>113</v>
      </c>
      <c r="D91" s="39"/>
      <c r="E91" s="39"/>
      <c r="F91" s="39"/>
      <c r="G91" s="39"/>
      <c r="H91" s="39"/>
      <c r="I91" s="39"/>
      <c r="J91" s="176">
        <f>BK91</f>
        <v>0</v>
      </c>
      <c r="K91" s="39"/>
      <c r="L91" s="43"/>
      <c r="M91" s="94"/>
      <c r="N91" s="177"/>
      <c r="O91" s="95"/>
      <c r="P91" s="178">
        <f>P92+P99+P104+P110+P116+P138</f>
        <v>0</v>
      </c>
      <c r="Q91" s="95"/>
      <c r="R91" s="178">
        <f>R92+R99+R104+R110+R116+R138</f>
        <v>4.0736099999999995</v>
      </c>
      <c r="S91" s="95"/>
      <c r="T91" s="179">
        <f>T92+T99+T104+T110+T116+T138</f>
        <v>2.0408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68</v>
      </c>
      <c r="AU91" s="16" t="s">
        <v>90</v>
      </c>
      <c r="BK91" s="180">
        <f>BK92+BK99+BK104+BK110+BK116+BK138</f>
        <v>0</v>
      </c>
    </row>
    <row r="92" spans="1:63" s="11" customFormat="1" ht="25.9" customHeight="1">
      <c r="A92" s="11"/>
      <c r="B92" s="181"/>
      <c r="C92" s="182"/>
      <c r="D92" s="183" t="s">
        <v>68</v>
      </c>
      <c r="E92" s="184" t="s">
        <v>114</v>
      </c>
      <c r="F92" s="184" t="s">
        <v>115</v>
      </c>
      <c r="G92" s="182"/>
      <c r="H92" s="182"/>
      <c r="I92" s="185"/>
      <c r="J92" s="186">
        <f>BK92</f>
        <v>0</v>
      </c>
      <c r="K92" s="182"/>
      <c r="L92" s="187"/>
      <c r="M92" s="188"/>
      <c r="N92" s="189"/>
      <c r="O92" s="189"/>
      <c r="P92" s="190">
        <f>SUM(P93:P98)</f>
        <v>0</v>
      </c>
      <c r="Q92" s="189"/>
      <c r="R92" s="190">
        <f>SUM(R93:R98)</f>
        <v>1.6084999999999998</v>
      </c>
      <c r="S92" s="189"/>
      <c r="T92" s="191">
        <f>SUM(T93:T98)</f>
        <v>0</v>
      </c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R92" s="192" t="s">
        <v>77</v>
      </c>
      <c r="AT92" s="193" t="s">
        <v>68</v>
      </c>
      <c r="AU92" s="193" t="s">
        <v>69</v>
      </c>
      <c r="AY92" s="192" t="s">
        <v>116</v>
      </c>
      <c r="BK92" s="194">
        <f>SUM(BK93:BK98)</f>
        <v>0</v>
      </c>
    </row>
    <row r="93" spans="1:65" s="2" customFormat="1" ht="24.15" customHeight="1">
      <c r="A93" s="37"/>
      <c r="B93" s="38"/>
      <c r="C93" s="195" t="s">
        <v>79</v>
      </c>
      <c r="D93" s="195" t="s">
        <v>117</v>
      </c>
      <c r="E93" s="196" t="s">
        <v>121</v>
      </c>
      <c r="F93" s="197" t="s">
        <v>122</v>
      </c>
      <c r="G93" s="198" t="s">
        <v>301</v>
      </c>
      <c r="H93" s="199">
        <v>1</v>
      </c>
      <c r="I93" s="200"/>
      <c r="J93" s="201">
        <f>ROUND(I93*H93,2)</f>
        <v>0</v>
      </c>
      <c r="K93" s="197" t="s">
        <v>19</v>
      </c>
      <c r="L93" s="43"/>
      <c r="M93" s="202" t="s">
        <v>19</v>
      </c>
      <c r="N93" s="203" t="s">
        <v>42</v>
      </c>
      <c r="O93" s="83"/>
      <c r="P93" s="204">
        <f>O93*H93</f>
        <v>0</v>
      </c>
      <c r="Q93" s="204">
        <v>0.0005</v>
      </c>
      <c r="R93" s="204">
        <f>Q93*H93</f>
        <v>0.0005</v>
      </c>
      <c r="S93" s="204">
        <v>0</v>
      </c>
      <c r="T93" s="205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06" t="s">
        <v>120</v>
      </c>
      <c r="AT93" s="206" t="s">
        <v>117</v>
      </c>
      <c r="AU93" s="206" t="s">
        <v>77</v>
      </c>
      <c r="AY93" s="16" t="s">
        <v>116</v>
      </c>
      <c r="BE93" s="207">
        <f>IF(N93="základní",J93,0)</f>
        <v>0</v>
      </c>
      <c r="BF93" s="207">
        <f>IF(N93="snížená",J93,0)</f>
        <v>0</v>
      </c>
      <c r="BG93" s="207">
        <f>IF(N93="zákl. přenesená",J93,0)</f>
        <v>0</v>
      </c>
      <c r="BH93" s="207">
        <f>IF(N93="sníž. přenesená",J93,0)</f>
        <v>0</v>
      </c>
      <c r="BI93" s="207">
        <f>IF(N93="nulová",J93,0)</f>
        <v>0</v>
      </c>
      <c r="BJ93" s="16" t="s">
        <v>120</v>
      </c>
      <c r="BK93" s="207">
        <f>ROUND(I93*H93,2)</f>
        <v>0</v>
      </c>
      <c r="BL93" s="16" t="s">
        <v>120</v>
      </c>
      <c r="BM93" s="206" t="s">
        <v>302</v>
      </c>
    </row>
    <row r="94" spans="1:65" s="2" customFormat="1" ht="24.15" customHeight="1">
      <c r="A94" s="37"/>
      <c r="B94" s="38"/>
      <c r="C94" s="195" t="s">
        <v>120</v>
      </c>
      <c r="D94" s="195" t="s">
        <v>117</v>
      </c>
      <c r="E94" s="196" t="s">
        <v>127</v>
      </c>
      <c r="F94" s="197" t="s">
        <v>128</v>
      </c>
      <c r="G94" s="198" t="s">
        <v>303</v>
      </c>
      <c r="H94" s="199">
        <v>40</v>
      </c>
      <c r="I94" s="200"/>
      <c r="J94" s="201">
        <f>ROUND(I94*H94,2)</f>
        <v>0</v>
      </c>
      <c r="K94" s="197" t="s">
        <v>19</v>
      </c>
      <c r="L94" s="43"/>
      <c r="M94" s="202" t="s">
        <v>19</v>
      </c>
      <c r="N94" s="203" t="s">
        <v>42</v>
      </c>
      <c r="O94" s="83"/>
      <c r="P94" s="204">
        <f>O94*H94</f>
        <v>0</v>
      </c>
      <c r="Q94" s="204">
        <v>0.01</v>
      </c>
      <c r="R94" s="204">
        <f>Q94*H94</f>
        <v>0.4</v>
      </c>
      <c r="S94" s="204">
        <v>0</v>
      </c>
      <c r="T94" s="205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06" t="s">
        <v>120</v>
      </c>
      <c r="AT94" s="206" t="s">
        <v>117</v>
      </c>
      <c r="AU94" s="206" t="s">
        <v>77</v>
      </c>
      <c r="AY94" s="16" t="s">
        <v>116</v>
      </c>
      <c r="BE94" s="207">
        <f>IF(N94="základní",J94,0)</f>
        <v>0</v>
      </c>
      <c r="BF94" s="207">
        <f>IF(N94="snížená",J94,0)</f>
        <v>0</v>
      </c>
      <c r="BG94" s="207">
        <f>IF(N94="zákl. přenesená",J94,0)</f>
        <v>0</v>
      </c>
      <c r="BH94" s="207">
        <f>IF(N94="sníž. přenesená",J94,0)</f>
        <v>0</v>
      </c>
      <c r="BI94" s="207">
        <f>IF(N94="nulová",J94,0)</f>
        <v>0</v>
      </c>
      <c r="BJ94" s="16" t="s">
        <v>120</v>
      </c>
      <c r="BK94" s="207">
        <f>ROUND(I94*H94,2)</f>
        <v>0</v>
      </c>
      <c r="BL94" s="16" t="s">
        <v>120</v>
      </c>
      <c r="BM94" s="206" t="s">
        <v>304</v>
      </c>
    </row>
    <row r="95" spans="1:65" s="2" customFormat="1" ht="24.15" customHeight="1">
      <c r="A95" s="37"/>
      <c r="B95" s="38"/>
      <c r="C95" s="195" t="s">
        <v>130</v>
      </c>
      <c r="D95" s="195" t="s">
        <v>117</v>
      </c>
      <c r="E95" s="196" t="s">
        <v>131</v>
      </c>
      <c r="F95" s="197" t="s">
        <v>132</v>
      </c>
      <c r="G95" s="198" t="s">
        <v>303</v>
      </c>
      <c r="H95" s="199">
        <v>40</v>
      </c>
      <c r="I95" s="200"/>
      <c r="J95" s="201">
        <f>ROUND(I95*H95,2)</f>
        <v>0</v>
      </c>
      <c r="K95" s="197" t="s">
        <v>19</v>
      </c>
      <c r="L95" s="43"/>
      <c r="M95" s="202" t="s">
        <v>19</v>
      </c>
      <c r="N95" s="203" t="s">
        <v>42</v>
      </c>
      <c r="O95" s="83"/>
      <c r="P95" s="204">
        <f>O95*H95</f>
        <v>0</v>
      </c>
      <c r="Q95" s="204">
        <v>0.01</v>
      </c>
      <c r="R95" s="204">
        <f>Q95*H95</f>
        <v>0.4</v>
      </c>
      <c r="S95" s="204">
        <v>0</v>
      </c>
      <c r="T95" s="205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06" t="s">
        <v>120</v>
      </c>
      <c r="AT95" s="206" t="s">
        <v>117</v>
      </c>
      <c r="AU95" s="206" t="s">
        <v>77</v>
      </c>
      <c r="AY95" s="16" t="s">
        <v>116</v>
      </c>
      <c r="BE95" s="207">
        <f>IF(N95="základní",J95,0)</f>
        <v>0</v>
      </c>
      <c r="BF95" s="207">
        <f>IF(N95="snížená",J95,0)</f>
        <v>0</v>
      </c>
      <c r="BG95" s="207">
        <f>IF(N95="zákl. přenesená",J95,0)</f>
        <v>0</v>
      </c>
      <c r="BH95" s="207">
        <f>IF(N95="sníž. přenesená",J95,0)</f>
        <v>0</v>
      </c>
      <c r="BI95" s="207">
        <f>IF(N95="nulová",J95,0)</f>
        <v>0</v>
      </c>
      <c r="BJ95" s="16" t="s">
        <v>120</v>
      </c>
      <c r="BK95" s="207">
        <f>ROUND(I95*H95,2)</f>
        <v>0</v>
      </c>
      <c r="BL95" s="16" t="s">
        <v>120</v>
      </c>
      <c r="BM95" s="206" t="s">
        <v>305</v>
      </c>
    </row>
    <row r="96" spans="1:65" s="2" customFormat="1" ht="24.15" customHeight="1">
      <c r="A96" s="37"/>
      <c r="B96" s="38"/>
      <c r="C96" s="195" t="s">
        <v>126</v>
      </c>
      <c r="D96" s="195" t="s">
        <v>117</v>
      </c>
      <c r="E96" s="196" t="s">
        <v>134</v>
      </c>
      <c r="F96" s="197" t="s">
        <v>135</v>
      </c>
      <c r="G96" s="198" t="s">
        <v>303</v>
      </c>
      <c r="H96" s="199">
        <v>40</v>
      </c>
      <c r="I96" s="200"/>
      <c r="J96" s="201">
        <f>ROUND(I96*H96,2)</f>
        <v>0</v>
      </c>
      <c r="K96" s="197" t="s">
        <v>19</v>
      </c>
      <c r="L96" s="43"/>
      <c r="M96" s="202" t="s">
        <v>19</v>
      </c>
      <c r="N96" s="203" t="s">
        <v>42</v>
      </c>
      <c r="O96" s="83"/>
      <c r="P96" s="204">
        <f>O96*H96</f>
        <v>0</v>
      </c>
      <c r="Q96" s="204">
        <v>0.01</v>
      </c>
      <c r="R96" s="204">
        <f>Q96*H96</f>
        <v>0.4</v>
      </c>
      <c r="S96" s="204">
        <v>0</v>
      </c>
      <c r="T96" s="205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06" t="s">
        <v>120</v>
      </c>
      <c r="AT96" s="206" t="s">
        <v>117</v>
      </c>
      <c r="AU96" s="206" t="s">
        <v>77</v>
      </c>
      <c r="AY96" s="16" t="s">
        <v>116</v>
      </c>
      <c r="BE96" s="207">
        <f>IF(N96="základní",J96,0)</f>
        <v>0</v>
      </c>
      <c r="BF96" s="207">
        <f>IF(N96="snížená",J96,0)</f>
        <v>0</v>
      </c>
      <c r="BG96" s="207">
        <f>IF(N96="zákl. přenesená",J96,0)</f>
        <v>0</v>
      </c>
      <c r="BH96" s="207">
        <f>IF(N96="sníž. přenesená",J96,0)</f>
        <v>0</v>
      </c>
      <c r="BI96" s="207">
        <f>IF(N96="nulová",J96,0)</f>
        <v>0</v>
      </c>
      <c r="BJ96" s="16" t="s">
        <v>120</v>
      </c>
      <c r="BK96" s="207">
        <f>ROUND(I96*H96,2)</f>
        <v>0</v>
      </c>
      <c r="BL96" s="16" t="s">
        <v>120</v>
      </c>
      <c r="BM96" s="206" t="s">
        <v>306</v>
      </c>
    </row>
    <row r="97" spans="1:65" s="2" customFormat="1" ht="21.75" customHeight="1">
      <c r="A97" s="37"/>
      <c r="B97" s="38"/>
      <c r="C97" s="195" t="s">
        <v>136</v>
      </c>
      <c r="D97" s="195" t="s">
        <v>117</v>
      </c>
      <c r="E97" s="196" t="s">
        <v>137</v>
      </c>
      <c r="F97" s="197" t="s">
        <v>138</v>
      </c>
      <c r="G97" s="198" t="s">
        <v>303</v>
      </c>
      <c r="H97" s="199">
        <v>40</v>
      </c>
      <c r="I97" s="200"/>
      <c r="J97" s="201">
        <f>ROUND(I97*H97,2)</f>
        <v>0</v>
      </c>
      <c r="K97" s="197" t="s">
        <v>19</v>
      </c>
      <c r="L97" s="43"/>
      <c r="M97" s="202" t="s">
        <v>19</v>
      </c>
      <c r="N97" s="203" t="s">
        <v>42</v>
      </c>
      <c r="O97" s="83"/>
      <c r="P97" s="204">
        <f>O97*H97</f>
        <v>0</v>
      </c>
      <c r="Q97" s="204">
        <v>0.0002</v>
      </c>
      <c r="R97" s="204">
        <f>Q97*H97</f>
        <v>0.008</v>
      </c>
      <c r="S97" s="204">
        <v>0</v>
      </c>
      <c r="T97" s="205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06" t="s">
        <v>120</v>
      </c>
      <c r="AT97" s="206" t="s">
        <v>117</v>
      </c>
      <c r="AU97" s="206" t="s">
        <v>77</v>
      </c>
      <c r="AY97" s="16" t="s">
        <v>116</v>
      </c>
      <c r="BE97" s="207">
        <f>IF(N97="základní",J97,0)</f>
        <v>0</v>
      </c>
      <c r="BF97" s="207">
        <f>IF(N97="snížená",J97,0)</f>
        <v>0</v>
      </c>
      <c r="BG97" s="207">
        <f>IF(N97="zákl. přenesená",J97,0)</f>
        <v>0</v>
      </c>
      <c r="BH97" s="207">
        <f>IF(N97="sníž. přenesená",J97,0)</f>
        <v>0</v>
      </c>
      <c r="BI97" s="207">
        <f>IF(N97="nulová",J97,0)</f>
        <v>0</v>
      </c>
      <c r="BJ97" s="16" t="s">
        <v>120</v>
      </c>
      <c r="BK97" s="207">
        <f>ROUND(I97*H97,2)</f>
        <v>0</v>
      </c>
      <c r="BL97" s="16" t="s">
        <v>120</v>
      </c>
      <c r="BM97" s="206" t="s">
        <v>307</v>
      </c>
    </row>
    <row r="98" spans="1:65" s="2" customFormat="1" ht="44.25" customHeight="1">
      <c r="A98" s="37"/>
      <c r="B98" s="38"/>
      <c r="C98" s="195" t="s">
        <v>129</v>
      </c>
      <c r="D98" s="195" t="s">
        <v>117</v>
      </c>
      <c r="E98" s="196" t="s">
        <v>140</v>
      </c>
      <c r="F98" s="197" t="s">
        <v>141</v>
      </c>
      <c r="G98" s="198" t="s">
        <v>303</v>
      </c>
      <c r="H98" s="199">
        <v>40</v>
      </c>
      <c r="I98" s="200"/>
      <c r="J98" s="201">
        <f>ROUND(I98*H98,2)</f>
        <v>0</v>
      </c>
      <c r="K98" s="197" t="s">
        <v>19</v>
      </c>
      <c r="L98" s="43"/>
      <c r="M98" s="202" t="s">
        <v>19</v>
      </c>
      <c r="N98" s="203" t="s">
        <v>42</v>
      </c>
      <c r="O98" s="83"/>
      <c r="P98" s="204">
        <f>O98*H98</f>
        <v>0</v>
      </c>
      <c r="Q98" s="204">
        <v>0.01</v>
      </c>
      <c r="R98" s="204">
        <f>Q98*H98</f>
        <v>0.4</v>
      </c>
      <c r="S98" s="204">
        <v>0</v>
      </c>
      <c r="T98" s="205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06" t="s">
        <v>120</v>
      </c>
      <c r="AT98" s="206" t="s">
        <v>117</v>
      </c>
      <c r="AU98" s="206" t="s">
        <v>77</v>
      </c>
      <c r="AY98" s="16" t="s">
        <v>116</v>
      </c>
      <c r="BE98" s="207">
        <f>IF(N98="základní",J98,0)</f>
        <v>0</v>
      </c>
      <c r="BF98" s="207">
        <f>IF(N98="snížená",J98,0)</f>
        <v>0</v>
      </c>
      <c r="BG98" s="207">
        <f>IF(N98="zákl. přenesená",J98,0)</f>
        <v>0</v>
      </c>
      <c r="BH98" s="207">
        <f>IF(N98="sníž. přenesená",J98,0)</f>
        <v>0</v>
      </c>
      <c r="BI98" s="207">
        <f>IF(N98="nulová",J98,0)</f>
        <v>0</v>
      </c>
      <c r="BJ98" s="16" t="s">
        <v>120</v>
      </c>
      <c r="BK98" s="207">
        <f>ROUND(I98*H98,2)</f>
        <v>0</v>
      </c>
      <c r="BL98" s="16" t="s">
        <v>120</v>
      </c>
      <c r="BM98" s="206" t="s">
        <v>308</v>
      </c>
    </row>
    <row r="99" spans="1:63" s="11" customFormat="1" ht="25.9" customHeight="1">
      <c r="A99" s="11"/>
      <c r="B99" s="181"/>
      <c r="C99" s="182"/>
      <c r="D99" s="183" t="s">
        <v>68</v>
      </c>
      <c r="E99" s="184" t="s">
        <v>143</v>
      </c>
      <c r="F99" s="184" t="s">
        <v>144</v>
      </c>
      <c r="G99" s="182"/>
      <c r="H99" s="182"/>
      <c r="I99" s="185"/>
      <c r="J99" s="186">
        <f>BK99</f>
        <v>0</v>
      </c>
      <c r="K99" s="182"/>
      <c r="L99" s="187"/>
      <c r="M99" s="188"/>
      <c r="N99" s="189"/>
      <c r="O99" s="189"/>
      <c r="P99" s="190">
        <f>SUM(P100:P103)</f>
        <v>0</v>
      </c>
      <c r="Q99" s="189"/>
      <c r="R99" s="190">
        <f>SUM(R100:R103)</f>
        <v>0</v>
      </c>
      <c r="S99" s="189"/>
      <c r="T99" s="191">
        <f>SUM(T100:T103)</f>
        <v>0.6799999999999999</v>
      </c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R99" s="192" t="s">
        <v>77</v>
      </c>
      <c r="AT99" s="193" t="s">
        <v>68</v>
      </c>
      <c r="AU99" s="193" t="s">
        <v>69</v>
      </c>
      <c r="AY99" s="192" t="s">
        <v>116</v>
      </c>
      <c r="BK99" s="194">
        <f>SUM(BK100:BK103)</f>
        <v>0</v>
      </c>
    </row>
    <row r="100" spans="1:65" s="2" customFormat="1" ht="24.15" customHeight="1">
      <c r="A100" s="37"/>
      <c r="B100" s="38"/>
      <c r="C100" s="195" t="s">
        <v>152</v>
      </c>
      <c r="D100" s="195" t="s">
        <v>117</v>
      </c>
      <c r="E100" s="196" t="s">
        <v>153</v>
      </c>
      <c r="F100" s="197" t="s">
        <v>154</v>
      </c>
      <c r="G100" s="198" t="s">
        <v>303</v>
      </c>
      <c r="H100" s="199">
        <v>40</v>
      </c>
      <c r="I100" s="200"/>
      <c r="J100" s="201">
        <f>ROUND(I100*H100,2)</f>
        <v>0</v>
      </c>
      <c r="K100" s="197" t="s">
        <v>19</v>
      </c>
      <c r="L100" s="43"/>
      <c r="M100" s="202" t="s">
        <v>19</v>
      </c>
      <c r="N100" s="203" t="s">
        <v>42</v>
      </c>
      <c r="O100" s="83"/>
      <c r="P100" s="204">
        <f>O100*H100</f>
        <v>0</v>
      </c>
      <c r="Q100" s="204">
        <v>0</v>
      </c>
      <c r="R100" s="204">
        <f>Q100*H100</f>
        <v>0</v>
      </c>
      <c r="S100" s="204">
        <v>0.001</v>
      </c>
      <c r="T100" s="205">
        <f>S100*H100</f>
        <v>0.04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06" t="s">
        <v>120</v>
      </c>
      <c r="AT100" s="206" t="s">
        <v>117</v>
      </c>
      <c r="AU100" s="206" t="s">
        <v>77</v>
      </c>
      <c r="AY100" s="16" t="s">
        <v>116</v>
      </c>
      <c r="BE100" s="207">
        <f>IF(N100="základní",J100,0)</f>
        <v>0</v>
      </c>
      <c r="BF100" s="207">
        <f>IF(N100="snížená",J100,0)</f>
        <v>0</v>
      </c>
      <c r="BG100" s="207">
        <f>IF(N100="zákl. přenesená",J100,0)</f>
        <v>0</v>
      </c>
      <c r="BH100" s="207">
        <f>IF(N100="sníž. přenesená",J100,0)</f>
        <v>0</v>
      </c>
      <c r="BI100" s="207">
        <f>IF(N100="nulová",J100,0)</f>
        <v>0</v>
      </c>
      <c r="BJ100" s="16" t="s">
        <v>120</v>
      </c>
      <c r="BK100" s="207">
        <f>ROUND(I100*H100,2)</f>
        <v>0</v>
      </c>
      <c r="BL100" s="16" t="s">
        <v>120</v>
      </c>
      <c r="BM100" s="206" t="s">
        <v>309</v>
      </c>
    </row>
    <row r="101" spans="1:65" s="2" customFormat="1" ht="24.15" customHeight="1">
      <c r="A101" s="37"/>
      <c r="B101" s="38"/>
      <c r="C101" s="195" t="s">
        <v>159</v>
      </c>
      <c r="D101" s="195" t="s">
        <v>117</v>
      </c>
      <c r="E101" s="196" t="s">
        <v>160</v>
      </c>
      <c r="F101" s="197" t="s">
        <v>161</v>
      </c>
      <c r="G101" s="198" t="s">
        <v>303</v>
      </c>
      <c r="H101" s="199">
        <v>40</v>
      </c>
      <c r="I101" s="200"/>
      <c r="J101" s="201">
        <f>ROUND(I101*H101,2)</f>
        <v>0</v>
      </c>
      <c r="K101" s="197" t="s">
        <v>19</v>
      </c>
      <c r="L101" s="43"/>
      <c r="M101" s="202" t="s">
        <v>19</v>
      </c>
      <c r="N101" s="203" t="s">
        <v>42</v>
      </c>
      <c r="O101" s="83"/>
      <c r="P101" s="204">
        <f>O101*H101</f>
        <v>0</v>
      </c>
      <c r="Q101" s="204">
        <v>0</v>
      </c>
      <c r="R101" s="204">
        <f>Q101*H101</f>
        <v>0</v>
      </c>
      <c r="S101" s="204">
        <v>0.001</v>
      </c>
      <c r="T101" s="205">
        <f>S101*H101</f>
        <v>0.04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06" t="s">
        <v>120</v>
      </c>
      <c r="AT101" s="206" t="s">
        <v>117</v>
      </c>
      <c r="AU101" s="206" t="s">
        <v>77</v>
      </c>
      <c r="AY101" s="16" t="s">
        <v>116</v>
      </c>
      <c r="BE101" s="207">
        <f>IF(N101="základní",J101,0)</f>
        <v>0</v>
      </c>
      <c r="BF101" s="207">
        <f>IF(N101="snížená",J101,0)</f>
        <v>0</v>
      </c>
      <c r="BG101" s="207">
        <f>IF(N101="zákl. přenesená",J101,0)</f>
        <v>0</v>
      </c>
      <c r="BH101" s="207">
        <f>IF(N101="sníž. přenesená",J101,0)</f>
        <v>0</v>
      </c>
      <c r="BI101" s="207">
        <f>IF(N101="nulová",J101,0)</f>
        <v>0</v>
      </c>
      <c r="BJ101" s="16" t="s">
        <v>120</v>
      </c>
      <c r="BK101" s="207">
        <f>ROUND(I101*H101,2)</f>
        <v>0</v>
      </c>
      <c r="BL101" s="16" t="s">
        <v>120</v>
      </c>
      <c r="BM101" s="206" t="s">
        <v>310</v>
      </c>
    </row>
    <row r="102" spans="1:65" s="2" customFormat="1" ht="21.75" customHeight="1">
      <c r="A102" s="37"/>
      <c r="B102" s="38"/>
      <c r="C102" s="195" t="s">
        <v>139</v>
      </c>
      <c r="D102" s="195" t="s">
        <v>117</v>
      </c>
      <c r="E102" s="196" t="s">
        <v>163</v>
      </c>
      <c r="F102" s="197" t="s">
        <v>164</v>
      </c>
      <c r="G102" s="198" t="s">
        <v>303</v>
      </c>
      <c r="H102" s="199">
        <v>40</v>
      </c>
      <c r="I102" s="200"/>
      <c r="J102" s="201">
        <f>ROUND(I102*H102,2)</f>
        <v>0</v>
      </c>
      <c r="K102" s="197" t="s">
        <v>19</v>
      </c>
      <c r="L102" s="43"/>
      <c r="M102" s="202" t="s">
        <v>19</v>
      </c>
      <c r="N102" s="203" t="s">
        <v>42</v>
      </c>
      <c r="O102" s="83"/>
      <c r="P102" s="204">
        <f>O102*H102</f>
        <v>0</v>
      </c>
      <c r="Q102" s="204">
        <v>0</v>
      </c>
      <c r="R102" s="204">
        <f>Q102*H102</f>
        <v>0</v>
      </c>
      <c r="S102" s="204">
        <v>0.015</v>
      </c>
      <c r="T102" s="205">
        <f>S102*H102</f>
        <v>0.6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06" t="s">
        <v>120</v>
      </c>
      <c r="AT102" s="206" t="s">
        <v>117</v>
      </c>
      <c r="AU102" s="206" t="s">
        <v>77</v>
      </c>
      <c r="AY102" s="16" t="s">
        <v>116</v>
      </c>
      <c r="BE102" s="207">
        <f>IF(N102="základní",J102,0)</f>
        <v>0</v>
      </c>
      <c r="BF102" s="207">
        <f>IF(N102="snížená",J102,0)</f>
        <v>0</v>
      </c>
      <c r="BG102" s="207">
        <f>IF(N102="zákl. přenesená",J102,0)</f>
        <v>0</v>
      </c>
      <c r="BH102" s="207">
        <f>IF(N102="sníž. přenesená",J102,0)</f>
        <v>0</v>
      </c>
      <c r="BI102" s="207">
        <f>IF(N102="nulová",J102,0)</f>
        <v>0</v>
      </c>
      <c r="BJ102" s="16" t="s">
        <v>120</v>
      </c>
      <c r="BK102" s="207">
        <f>ROUND(I102*H102,2)</f>
        <v>0</v>
      </c>
      <c r="BL102" s="16" t="s">
        <v>120</v>
      </c>
      <c r="BM102" s="206" t="s">
        <v>311</v>
      </c>
    </row>
    <row r="103" spans="1:65" s="2" customFormat="1" ht="33" customHeight="1">
      <c r="A103" s="37"/>
      <c r="B103" s="38"/>
      <c r="C103" s="195" t="s">
        <v>145</v>
      </c>
      <c r="D103" s="195" t="s">
        <v>117</v>
      </c>
      <c r="E103" s="196" t="s">
        <v>146</v>
      </c>
      <c r="F103" s="197" t="s">
        <v>147</v>
      </c>
      <c r="G103" s="198" t="s">
        <v>301</v>
      </c>
      <c r="H103" s="199">
        <v>1</v>
      </c>
      <c r="I103" s="200"/>
      <c r="J103" s="201">
        <f>ROUND(I103*H103,2)</f>
        <v>0</v>
      </c>
      <c r="K103" s="197" t="s">
        <v>19</v>
      </c>
      <c r="L103" s="43"/>
      <c r="M103" s="202" t="s">
        <v>19</v>
      </c>
      <c r="N103" s="203" t="s">
        <v>42</v>
      </c>
      <c r="O103" s="83"/>
      <c r="P103" s="204">
        <f>O103*H103</f>
        <v>0</v>
      </c>
      <c r="Q103" s="204">
        <v>0</v>
      </c>
      <c r="R103" s="204">
        <f>Q103*H103</f>
        <v>0</v>
      </c>
      <c r="S103" s="204">
        <v>0</v>
      </c>
      <c r="T103" s="205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06" t="s">
        <v>120</v>
      </c>
      <c r="AT103" s="206" t="s">
        <v>117</v>
      </c>
      <c r="AU103" s="206" t="s">
        <v>77</v>
      </c>
      <c r="AY103" s="16" t="s">
        <v>116</v>
      </c>
      <c r="BE103" s="207">
        <f>IF(N103="základní",J103,0)</f>
        <v>0</v>
      </c>
      <c r="BF103" s="207">
        <f>IF(N103="snížená",J103,0)</f>
        <v>0</v>
      </c>
      <c r="BG103" s="207">
        <f>IF(N103="zákl. přenesená",J103,0)</f>
        <v>0</v>
      </c>
      <c r="BH103" s="207">
        <f>IF(N103="sníž. přenesená",J103,0)</f>
        <v>0</v>
      </c>
      <c r="BI103" s="207">
        <f>IF(N103="nulová",J103,0)</f>
        <v>0</v>
      </c>
      <c r="BJ103" s="16" t="s">
        <v>120</v>
      </c>
      <c r="BK103" s="207">
        <f>ROUND(I103*H103,2)</f>
        <v>0</v>
      </c>
      <c r="BL103" s="16" t="s">
        <v>120</v>
      </c>
      <c r="BM103" s="206" t="s">
        <v>312</v>
      </c>
    </row>
    <row r="104" spans="1:63" s="11" customFormat="1" ht="25.9" customHeight="1">
      <c r="A104" s="11"/>
      <c r="B104" s="181"/>
      <c r="C104" s="182"/>
      <c r="D104" s="183" t="s">
        <v>68</v>
      </c>
      <c r="E104" s="184" t="s">
        <v>194</v>
      </c>
      <c r="F104" s="184" t="s">
        <v>313</v>
      </c>
      <c r="G104" s="182"/>
      <c r="H104" s="182"/>
      <c r="I104" s="185"/>
      <c r="J104" s="186">
        <f>BK104</f>
        <v>0</v>
      </c>
      <c r="K104" s="182"/>
      <c r="L104" s="187"/>
      <c r="M104" s="188"/>
      <c r="N104" s="189"/>
      <c r="O104" s="189"/>
      <c r="P104" s="190">
        <f>SUM(P105:P109)</f>
        <v>0</v>
      </c>
      <c r="Q104" s="189"/>
      <c r="R104" s="190">
        <f>SUM(R105:R109)</f>
        <v>0</v>
      </c>
      <c r="S104" s="189"/>
      <c r="T104" s="191">
        <f>SUM(T105:T109)</f>
        <v>0</v>
      </c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R104" s="192" t="s">
        <v>77</v>
      </c>
      <c r="AT104" s="193" t="s">
        <v>68</v>
      </c>
      <c r="AU104" s="193" t="s">
        <v>69</v>
      </c>
      <c r="AY104" s="192" t="s">
        <v>116</v>
      </c>
      <c r="BK104" s="194">
        <f>SUM(BK105:BK109)</f>
        <v>0</v>
      </c>
    </row>
    <row r="105" spans="1:65" s="2" customFormat="1" ht="24.15" customHeight="1">
      <c r="A105" s="37"/>
      <c r="B105" s="38"/>
      <c r="C105" s="195" t="s">
        <v>199</v>
      </c>
      <c r="D105" s="195" t="s">
        <v>117</v>
      </c>
      <c r="E105" s="196" t="s">
        <v>200</v>
      </c>
      <c r="F105" s="197" t="s">
        <v>122</v>
      </c>
      <c r="G105" s="198" t="s">
        <v>301</v>
      </c>
      <c r="H105" s="199">
        <v>1</v>
      </c>
      <c r="I105" s="200"/>
      <c r="J105" s="201">
        <f>ROUND(I105*H105,2)</f>
        <v>0</v>
      </c>
      <c r="K105" s="197" t="s">
        <v>19</v>
      </c>
      <c r="L105" s="43"/>
      <c r="M105" s="202" t="s">
        <v>19</v>
      </c>
      <c r="N105" s="203" t="s">
        <v>42</v>
      </c>
      <c r="O105" s="83"/>
      <c r="P105" s="204">
        <f>O105*H105</f>
        <v>0</v>
      </c>
      <c r="Q105" s="204">
        <v>0</v>
      </c>
      <c r="R105" s="204">
        <f>Q105*H105</f>
        <v>0</v>
      </c>
      <c r="S105" s="204">
        <v>0</v>
      </c>
      <c r="T105" s="205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06" t="s">
        <v>120</v>
      </c>
      <c r="AT105" s="206" t="s">
        <v>117</v>
      </c>
      <c r="AU105" s="206" t="s">
        <v>77</v>
      </c>
      <c r="AY105" s="16" t="s">
        <v>116</v>
      </c>
      <c r="BE105" s="207">
        <f>IF(N105="základní",J105,0)</f>
        <v>0</v>
      </c>
      <c r="BF105" s="207">
        <f>IF(N105="snížená",J105,0)</f>
        <v>0</v>
      </c>
      <c r="BG105" s="207">
        <f>IF(N105="zákl. přenesená",J105,0)</f>
        <v>0</v>
      </c>
      <c r="BH105" s="207">
        <f>IF(N105="sníž. přenesená",J105,0)</f>
        <v>0</v>
      </c>
      <c r="BI105" s="207">
        <f>IF(N105="nulová",J105,0)</f>
        <v>0</v>
      </c>
      <c r="BJ105" s="16" t="s">
        <v>120</v>
      </c>
      <c r="BK105" s="207">
        <f>ROUND(I105*H105,2)</f>
        <v>0</v>
      </c>
      <c r="BL105" s="16" t="s">
        <v>120</v>
      </c>
      <c r="BM105" s="206" t="s">
        <v>314</v>
      </c>
    </row>
    <row r="106" spans="1:65" s="2" customFormat="1" ht="21.75" customHeight="1">
      <c r="A106" s="37"/>
      <c r="B106" s="38"/>
      <c r="C106" s="195" t="s">
        <v>158</v>
      </c>
      <c r="D106" s="195" t="s">
        <v>117</v>
      </c>
      <c r="E106" s="196" t="s">
        <v>202</v>
      </c>
      <c r="F106" s="197" t="s">
        <v>203</v>
      </c>
      <c r="G106" s="198" t="s">
        <v>301</v>
      </c>
      <c r="H106" s="199">
        <v>1</v>
      </c>
      <c r="I106" s="200"/>
      <c r="J106" s="201">
        <f>ROUND(I106*H106,2)</f>
        <v>0</v>
      </c>
      <c r="K106" s="197" t="s">
        <v>19</v>
      </c>
      <c r="L106" s="43"/>
      <c r="M106" s="202" t="s">
        <v>19</v>
      </c>
      <c r="N106" s="203" t="s">
        <v>42</v>
      </c>
      <c r="O106" s="83"/>
      <c r="P106" s="204">
        <f>O106*H106</f>
        <v>0</v>
      </c>
      <c r="Q106" s="204">
        <v>0</v>
      </c>
      <c r="R106" s="204">
        <f>Q106*H106</f>
        <v>0</v>
      </c>
      <c r="S106" s="204">
        <v>0</v>
      </c>
      <c r="T106" s="205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06" t="s">
        <v>120</v>
      </c>
      <c r="AT106" s="206" t="s">
        <v>117</v>
      </c>
      <c r="AU106" s="206" t="s">
        <v>77</v>
      </c>
      <c r="AY106" s="16" t="s">
        <v>116</v>
      </c>
      <c r="BE106" s="207">
        <f>IF(N106="základní",J106,0)</f>
        <v>0</v>
      </c>
      <c r="BF106" s="207">
        <f>IF(N106="snížená",J106,0)</f>
        <v>0</v>
      </c>
      <c r="BG106" s="207">
        <f>IF(N106="zákl. přenesená",J106,0)</f>
        <v>0</v>
      </c>
      <c r="BH106" s="207">
        <f>IF(N106="sníž. přenesená",J106,0)</f>
        <v>0</v>
      </c>
      <c r="BI106" s="207">
        <f>IF(N106="nulová",J106,0)</f>
        <v>0</v>
      </c>
      <c r="BJ106" s="16" t="s">
        <v>120</v>
      </c>
      <c r="BK106" s="207">
        <f>ROUND(I106*H106,2)</f>
        <v>0</v>
      </c>
      <c r="BL106" s="16" t="s">
        <v>120</v>
      </c>
      <c r="BM106" s="206" t="s">
        <v>315</v>
      </c>
    </row>
    <row r="107" spans="1:65" s="2" customFormat="1" ht="16.5" customHeight="1">
      <c r="A107" s="37"/>
      <c r="B107" s="38"/>
      <c r="C107" s="195" t="s">
        <v>205</v>
      </c>
      <c r="D107" s="195" t="s">
        <v>117</v>
      </c>
      <c r="E107" s="196" t="s">
        <v>206</v>
      </c>
      <c r="F107" s="197" t="s">
        <v>207</v>
      </c>
      <c r="G107" s="198" t="s">
        <v>301</v>
      </c>
      <c r="H107" s="199">
        <v>1</v>
      </c>
      <c r="I107" s="200"/>
      <c r="J107" s="201">
        <f>ROUND(I107*H107,2)</f>
        <v>0</v>
      </c>
      <c r="K107" s="197" t="s">
        <v>19</v>
      </c>
      <c r="L107" s="43"/>
      <c r="M107" s="202" t="s">
        <v>19</v>
      </c>
      <c r="N107" s="203" t="s">
        <v>42</v>
      </c>
      <c r="O107" s="83"/>
      <c r="P107" s="204">
        <f>O107*H107</f>
        <v>0</v>
      </c>
      <c r="Q107" s="204">
        <v>0</v>
      </c>
      <c r="R107" s="204">
        <f>Q107*H107</f>
        <v>0</v>
      </c>
      <c r="S107" s="204">
        <v>0</v>
      </c>
      <c r="T107" s="205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06" t="s">
        <v>120</v>
      </c>
      <c r="AT107" s="206" t="s">
        <v>117</v>
      </c>
      <c r="AU107" s="206" t="s">
        <v>77</v>
      </c>
      <c r="AY107" s="16" t="s">
        <v>116</v>
      </c>
      <c r="BE107" s="207">
        <f>IF(N107="základní",J107,0)</f>
        <v>0</v>
      </c>
      <c r="BF107" s="207">
        <f>IF(N107="snížená",J107,0)</f>
        <v>0</v>
      </c>
      <c r="BG107" s="207">
        <f>IF(N107="zákl. přenesená",J107,0)</f>
        <v>0</v>
      </c>
      <c r="BH107" s="207">
        <f>IF(N107="sníž. přenesená",J107,0)</f>
        <v>0</v>
      </c>
      <c r="BI107" s="207">
        <f>IF(N107="nulová",J107,0)</f>
        <v>0</v>
      </c>
      <c r="BJ107" s="16" t="s">
        <v>120</v>
      </c>
      <c r="BK107" s="207">
        <f>ROUND(I107*H107,2)</f>
        <v>0</v>
      </c>
      <c r="BL107" s="16" t="s">
        <v>120</v>
      </c>
      <c r="BM107" s="206" t="s">
        <v>316</v>
      </c>
    </row>
    <row r="108" spans="1:65" s="2" customFormat="1" ht="16.5" customHeight="1">
      <c r="A108" s="37"/>
      <c r="B108" s="38"/>
      <c r="C108" s="195" t="s">
        <v>162</v>
      </c>
      <c r="D108" s="195" t="s">
        <v>117</v>
      </c>
      <c r="E108" s="196" t="s">
        <v>209</v>
      </c>
      <c r="F108" s="197" t="s">
        <v>210</v>
      </c>
      <c r="G108" s="198" t="s">
        <v>301</v>
      </c>
      <c r="H108" s="199">
        <v>1</v>
      </c>
      <c r="I108" s="200"/>
      <c r="J108" s="201">
        <f>ROUND(I108*H108,2)</f>
        <v>0</v>
      </c>
      <c r="K108" s="197" t="s">
        <v>19</v>
      </c>
      <c r="L108" s="43"/>
      <c r="M108" s="202" t="s">
        <v>19</v>
      </c>
      <c r="N108" s="203" t="s">
        <v>42</v>
      </c>
      <c r="O108" s="83"/>
      <c r="P108" s="204">
        <f>O108*H108</f>
        <v>0</v>
      </c>
      <c r="Q108" s="204">
        <v>0</v>
      </c>
      <c r="R108" s="204">
        <f>Q108*H108</f>
        <v>0</v>
      </c>
      <c r="S108" s="204">
        <v>0</v>
      </c>
      <c r="T108" s="205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06" t="s">
        <v>120</v>
      </c>
      <c r="AT108" s="206" t="s">
        <v>117</v>
      </c>
      <c r="AU108" s="206" t="s">
        <v>77</v>
      </c>
      <c r="AY108" s="16" t="s">
        <v>116</v>
      </c>
      <c r="BE108" s="207">
        <f>IF(N108="základní",J108,0)</f>
        <v>0</v>
      </c>
      <c r="BF108" s="207">
        <f>IF(N108="snížená",J108,0)</f>
        <v>0</v>
      </c>
      <c r="BG108" s="207">
        <f>IF(N108="zákl. přenesená",J108,0)</f>
        <v>0</v>
      </c>
      <c r="BH108" s="207">
        <f>IF(N108="sníž. přenesená",J108,0)</f>
        <v>0</v>
      </c>
      <c r="BI108" s="207">
        <f>IF(N108="nulová",J108,0)</f>
        <v>0</v>
      </c>
      <c r="BJ108" s="16" t="s">
        <v>120</v>
      </c>
      <c r="BK108" s="207">
        <f>ROUND(I108*H108,2)</f>
        <v>0</v>
      </c>
      <c r="BL108" s="16" t="s">
        <v>120</v>
      </c>
      <c r="BM108" s="206" t="s">
        <v>317</v>
      </c>
    </row>
    <row r="109" spans="1:65" s="2" customFormat="1" ht="24.15" customHeight="1">
      <c r="A109" s="37"/>
      <c r="B109" s="38"/>
      <c r="C109" s="195" t="s">
        <v>212</v>
      </c>
      <c r="D109" s="195" t="s">
        <v>117</v>
      </c>
      <c r="E109" s="196" t="s">
        <v>213</v>
      </c>
      <c r="F109" s="197" t="s">
        <v>214</v>
      </c>
      <c r="G109" s="198" t="s">
        <v>301</v>
      </c>
      <c r="H109" s="199">
        <v>1</v>
      </c>
      <c r="I109" s="200"/>
      <c r="J109" s="201">
        <f>ROUND(I109*H109,2)</f>
        <v>0</v>
      </c>
      <c r="K109" s="197" t="s">
        <v>19</v>
      </c>
      <c r="L109" s="43"/>
      <c r="M109" s="202" t="s">
        <v>19</v>
      </c>
      <c r="N109" s="203" t="s">
        <v>42</v>
      </c>
      <c r="O109" s="83"/>
      <c r="P109" s="204">
        <f>O109*H109</f>
        <v>0</v>
      </c>
      <c r="Q109" s="204">
        <v>0</v>
      </c>
      <c r="R109" s="204">
        <f>Q109*H109</f>
        <v>0</v>
      </c>
      <c r="S109" s="204">
        <v>0</v>
      </c>
      <c r="T109" s="205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06" t="s">
        <v>120</v>
      </c>
      <c r="AT109" s="206" t="s">
        <v>117</v>
      </c>
      <c r="AU109" s="206" t="s">
        <v>77</v>
      </c>
      <c r="AY109" s="16" t="s">
        <v>116</v>
      </c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16" t="s">
        <v>120</v>
      </c>
      <c r="BK109" s="207">
        <f>ROUND(I109*H109,2)</f>
        <v>0</v>
      </c>
      <c r="BL109" s="16" t="s">
        <v>120</v>
      </c>
      <c r="BM109" s="206" t="s">
        <v>318</v>
      </c>
    </row>
    <row r="110" spans="1:63" s="11" customFormat="1" ht="25.9" customHeight="1">
      <c r="A110" s="11"/>
      <c r="B110" s="181"/>
      <c r="C110" s="182"/>
      <c r="D110" s="183" t="s">
        <v>68</v>
      </c>
      <c r="E110" s="184" t="s">
        <v>221</v>
      </c>
      <c r="F110" s="184" t="s">
        <v>222</v>
      </c>
      <c r="G110" s="182"/>
      <c r="H110" s="182"/>
      <c r="I110" s="185"/>
      <c r="J110" s="186">
        <f>BK110</f>
        <v>0</v>
      </c>
      <c r="K110" s="182"/>
      <c r="L110" s="187"/>
      <c r="M110" s="188"/>
      <c r="N110" s="189"/>
      <c r="O110" s="189"/>
      <c r="P110" s="190">
        <f>SUM(P111:P115)</f>
        <v>0</v>
      </c>
      <c r="Q110" s="189"/>
      <c r="R110" s="190">
        <f>SUM(R111:R115)</f>
        <v>0.0029000000000000002</v>
      </c>
      <c r="S110" s="189"/>
      <c r="T110" s="191">
        <f>SUM(T111:T115)</f>
        <v>0.0058000000000000005</v>
      </c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R110" s="192" t="s">
        <v>77</v>
      </c>
      <c r="AT110" s="193" t="s">
        <v>68</v>
      </c>
      <c r="AU110" s="193" t="s">
        <v>69</v>
      </c>
      <c r="AY110" s="192" t="s">
        <v>116</v>
      </c>
      <c r="BK110" s="194">
        <f>SUM(BK111:BK115)</f>
        <v>0</v>
      </c>
    </row>
    <row r="111" spans="1:65" s="2" customFormat="1" ht="16.5" customHeight="1">
      <c r="A111" s="37"/>
      <c r="B111" s="38"/>
      <c r="C111" s="195" t="s">
        <v>223</v>
      </c>
      <c r="D111" s="195" t="s">
        <v>117</v>
      </c>
      <c r="E111" s="196" t="s">
        <v>224</v>
      </c>
      <c r="F111" s="197" t="s">
        <v>225</v>
      </c>
      <c r="G111" s="198" t="s">
        <v>303</v>
      </c>
      <c r="H111" s="199">
        <v>29</v>
      </c>
      <c r="I111" s="200"/>
      <c r="J111" s="201">
        <f>ROUND(I111*H111,2)</f>
        <v>0</v>
      </c>
      <c r="K111" s="197" t="s">
        <v>19</v>
      </c>
      <c r="L111" s="43"/>
      <c r="M111" s="202" t="s">
        <v>19</v>
      </c>
      <c r="N111" s="203" t="s">
        <v>42</v>
      </c>
      <c r="O111" s="83"/>
      <c r="P111" s="204">
        <f>O111*H111</f>
        <v>0</v>
      </c>
      <c r="Q111" s="204">
        <v>0</v>
      </c>
      <c r="R111" s="204">
        <f>Q111*H111</f>
        <v>0</v>
      </c>
      <c r="S111" s="204">
        <v>0.0002</v>
      </c>
      <c r="T111" s="205">
        <f>S111*H111</f>
        <v>0.0058000000000000005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06" t="s">
        <v>120</v>
      </c>
      <c r="AT111" s="206" t="s">
        <v>117</v>
      </c>
      <c r="AU111" s="206" t="s">
        <v>77</v>
      </c>
      <c r="AY111" s="16" t="s">
        <v>116</v>
      </c>
      <c r="BE111" s="207">
        <f>IF(N111="základní",J111,0)</f>
        <v>0</v>
      </c>
      <c r="BF111" s="207">
        <f>IF(N111="snížená",J111,0)</f>
        <v>0</v>
      </c>
      <c r="BG111" s="207">
        <f>IF(N111="zákl. přenesená",J111,0)</f>
        <v>0</v>
      </c>
      <c r="BH111" s="207">
        <f>IF(N111="sníž. přenesená",J111,0)</f>
        <v>0</v>
      </c>
      <c r="BI111" s="207">
        <f>IF(N111="nulová",J111,0)</f>
        <v>0</v>
      </c>
      <c r="BJ111" s="16" t="s">
        <v>120</v>
      </c>
      <c r="BK111" s="207">
        <f>ROUND(I111*H111,2)</f>
        <v>0</v>
      </c>
      <c r="BL111" s="16" t="s">
        <v>120</v>
      </c>
      <c r="BM111" s="206" t="s">
        <v>319</v>
      </c>
    </row>
    <row r="112" spans="1:65" s="2" customFormat="1" ht="24.15" customHeight="1">
      <c r="A112" s="37"/>
      <c r="B112" s="38"/>
      <c r="C112" s="195" t="s">
        <v>171</v>
      </c>
      <c r="D112" s="195" t="s">
        <v>117</v>
      </c>
      <c r="E112" s="196" t="s">
        <v>227</v>
      </c>
      <c r="F112" s="197" t="s">
        <v>228</v>
      </c>
      <c r="G112" s="198" t="s">
        <v>303</v>
      </c>
      <c r="H112" s="199">
        <v>29</v>
      </c>
      <c r="I112" s="200"/>
      <c r="J112" s="201">
        <f>ROUND(I112*H112,2)</f>
        <v>0</v>
      </c>
      <c r="K112" s="197" t="s">
        <v>19</v>
      </c>
      <c r="L112" s="43"/>
      <c r="M112" s="202" t="s">
        <v>19</v>
      </c>
      <c r="N112" s="203" t="s">
        <v>42</v>
      </c>
      <c r="O112" s="83"/>
      <c r="P112" s="204">
        <f>O112*H112</f>
        <v>0</v>
      </c>
      <c r="Q112" s="204">
        <v>0.0001</v>
      </c>
      <c r="R112" s="204">
        <f>Q112*H112</f>
        <v>0.0029000000000000002</v>
      </c>
      <c r="S112" s="204">
        <v>0</v>
      </c>
      <c r="T112" s="205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06" t="s">
        <v>120</v>
      </c>
      <c r="AT112" s="206" t="s">
        <v>117</v>
      </c>
      <c r="AU112" s="206" t="s">
        <v>77</v>
      </c>
      <c r="AY112" s="16" t="s">
        <v>116</v>
      </c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16" t="s">
        <v>120</v>
      </c>
      <c r="BK112" s="207">
        <f>ROUND(I112*H112,2)</f>
        <v>0</v>
      </c>
      <c r="BL112" s="16" t="s">
        <v>120</v>
      </c>
      <c r="BM112" s="206" t="s">
        <v>320</v>
      </c>
    </row>
    <row r="113" spans="1:65" s="2" customFormat="1" ht="33" customHeight="1">
      <c r="A113" s="37"/>
      <c r="B113" s="38"/>
      <c r="C113" s="195" t="s">
        <v>230</v>
      </c>
      <c r="D113" s="195" t="s">
        <v>117</v>
      </c>
      <c r="E113" s="196" t="s">
        <v>231</v>
      </c>
      <c r="F113" s="197" t="s">
        <v>232</v>
      </c>
      <c r="G113" s="198" t="s">
        <v>303</v>
      </c>
      <c r="H113" s="199">
        <v>29</v>
      </c>
      <c r="I113" s="200"/>
      <c r="J113" s="201">
        <f>ROUND(I113*H113,2)</f>
        <v>0</v>
      </c>
      <c r="K113" s="197" t="s">
        <v>19</v>
      </c>
      <c r="L113" s="43"/>
      <c r="M113" s="202" t="s">
        <v>19</v>
      </c>
      <c r="N113" s="203" t="s">
        <v>42</v>
      </c>
      <c r="O113" s="83"/>
      <c r="P113" s="204">
        <f>O113*H113</f>
        <v>0</v>
      </c>
      <c r="Q113" s="204">
        <v>0</v>
      </c>
      <c r="R113" s="204">
        <f>Q113*H113</f>
        <v>0</v>
      </c>
      <c r="S113" s="204">
        <v>0</v>
      </c>
      <c r="T113" s="205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06" t="s">
        <v>120</v>
      </c>
      <c r="AT113" s="206" t="s">
        <v>117</v>
      </c>
      <c r="AU113" s="206" t="s">
        <v>77</v>
      </c>
      <c r="AY113" s="16" t="s">
        <v>116</v>
      </c>
      <c r="BE113" s="207">
        <f>IF(N113="základní",J113,0)</f>
        <v>0</v>
      </c>
      <c r="BF113" s="207">
        <f>IF(N113="snížená",J113,0)</f>
        <v>0</v>
      </c>
      <c r="BG113" s="207">
        <f>IF(N113="zákl. přenesená",J113,0)</f>
        <v>0</v>
      </c>
      <c r="BH113" s="207">
        <f>IF(N113="sníž. přenesená",J113,0)</f>
        <v>0</v>
      </c>
      <c r="BI113" s="207">
        <f>IF(N113="nulová",J113,0)</f>
        <v>0</v>
      </c>
      <c r="BJ113" s="16" t="s">
        <v>120</v>
      </c>
      <c r="BK113" s="207">
        <f>ROUND(I113*H113,2)</f>
        <v>0</v>
      </c>
      <c r="BL113" s="16" t="s">
        <v>120</v>
      </c>
      <c r="BM113" s="206" t="s">
        <v>321</v>
      </c>
    </row>
    <row r="114" spans="1:65" s="2" customFormat="1" ht="16.5" customHeight="1">
      <c r="A114" s="37"/>
      <c r="B114" s="38"/>
      <c r="C114" s="195" t="s">
        <v>174</v>
      </c>
      <c r="D114" s="195" t="s">
        <v>117</v>
      </c>
      <c r="E114" s="196" t="s">
        <v>234</v>
      </c>
      <c r="F114" s="197" t="s">
        <v>235</v>
      </c>
      <c r="G114" s="198" t="s">
        <v>301</v>
      </c>
      <c r="H114" s="199">
        <v>1</v>
      </c>
      <c r="I114" s="200"/>
      <c r="J114" s="201">
        <f>ROUND(I114*H114,2)</f>
        <v>0</v>
      </c>
      <c r="K114" s="197" t="s">
        <v>19</v>
      </c>
      <c r="L114" s="43"/>
      <c r="M114" s="202" t="s">
        <v>19</v>
      </c>
      <c r="N114" s="203" t="s">
        <v>42</v>
      </c>
      <c r="O114" s="83"/>
      <c r="P114" s="204">
        <f>O114*H114</f>
        <v>0</v>
      </c>
      <c r="Q114" s="204">
        <v>0</v>
      </c>
      <c r="R114" s="204">
        <f>Q114*H114</f>
        <v>0</v>
      </c>
      <c r="S114" s="204">
        <v>0</v>
      </c>
      <c r="T114" s="205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06" t="s">
        <v>120</v>
      </c>
      <c r="AT114" s="206" t="s">
        <v>117</v>
      </c>
      <c r="AU114" s="206" t="s">
        <v>77</v>
      </c>
      <c r="AY114" s="16" t="s">
        <v>116</v>
      </c>
      <c r="BE114" s="207">
        <f>IF(N114="základní",J114,0)</f>
        <v>0</v>
      </c>
      <c r="BF114" s="207">
        <f>IF(N114="snížená",J114,0)</f>
        <v>0</v>
      </c>
      <c r="BG114" s="207">
        <f>IF(N114="zákl. přenesená",J114,0)</f>
        <v>0</v>
      </c>
      <c r="BH114" s="207">
        <f>IF(N114="sníž. přenesená",J114,0)</f>
        <v>0</v>
      </c>
      <c r="BI114" s="207">
        <f>IF(N114="nulová",J114,0)</f>
        <v>0</v>
      </c>
      <c r="BJ114" s="16" t="s">
        <v>120</v>
      </c>
      <c r="BK114" s="207">
        <f>ROUND(I114*H114,2)</f>
        <v>0</v>
      </c>
      <c r="BL114" s="16" t="s">
        <v>120</v>
      </c>
      <c r="BM114" s="206" t="s">
        <v>322</v>
      </c>
    </row>
    <row r="115" spans="1:63" s="11" customFormat="1" ht="22.8" customHeight="1">
      <c r="A115" s="11"/>
      <c r="B115" s="181"/>
      <c r="C115" s="182"/>
      <c r="D115" s="183" t="s">
        <v>68</v>
      </c>
      <c r="E115" s="229" t="s">
        <v>237</v>
      </c>
      <c r="F115" s="229" t="s">
        <v>238</v>
      </c>
      <c r="G115" s="182"/>
      <c r="H115" s="182"/>
      <c r="I115" s="185"/>
      <c r="J115" s="230">
        <f>BK115</f>
        <v>0</v>
      </c>
      <c r="K115" s="182"/>
      <c r="L115" s="187"/>
      <c r="M115" s="188"/>
      <c r="N115" s="189"/>
      <c r="O115" s="189"/>
      <c r="P115" s="190">
        <v>0</v>
      </c>
      <c r="Q115" s="189"/>
      <c r="R115" s="190">
        <v>0</v>
      </c>
      <c r="S115" s="189"/>
      <c r="T115" s="191">
        <v>0</v>
      </c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R115" s="192" t="s">
        <v>77</v>
      </c>
      <c r="AT115" s="193" t="s">
        <v>68</v>
      </c>
      <c r="AU115" s="193" t="s">
        <v>77</v>
      </c>
      <c r="AY115" s="192" t="s">
        <v>116</v>
      </c>
      <c r="BK115" s="194">
        <v>0</v>
      </c>
    </row>
    <row r="116" spans="1:63" s="11" customFormat="1" ht="25.9" customHeight="1">
      <c r="A116" s="11"/>
      <c r="B116" s="181"/>
      <c r="C116" s="182"/>
      <c r="D116" s="183" t="s">
        <v>68</v>
      </c>
      <c r="E116" s="184" t="s">
        <v>323</v>
      </c>
      <c r="F116" s="184" t="s">
        <v>324</v>
      </c>
      <c r="G116" s="182"/>
      <c r="H116" s="182"/>
      <c r="I116" s="185"/>
      <c r="J116" s="186">
        <f>BK116</f>
        <v>0</v>
      </c>
      <c r="K116" s="182"/>
      <c r="L116" s="187"/>
      <c r="M116" s="188"/>
      <c r="N116" s="189"/>
      <c r="O116" s="189"/>
      <c r="P116" s="190">
        <f>P117+P120+P135</f>
        <v>0</v>
      </c>
      <c r="Q116" s="189"/>
      <c r="R116" s="190">
        <f>R117+R120+R135</f>
        <v>0.024</v>
      </c>
      <c r="S116" s="189"/>
      <c r="T116" s="191">
        <f>T117+T120+T135</f>
        <v>0</v>
      </c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R116" s="192" t="s">
        <v>77</v>
      </c>
      <c r="AT116" s="193" t="s">
        <v>68</v>
      </c>
      <c r="AU116" s="193" t="s">
        <v>69</v>
      </c>
      <c r="AY116" s="192" t="s">
        <v>116</v>
      </c>
      <c r="BK116" s="194">
        <f>BK117+BK120+BK135</f>
        <v>0</v>
      </c>
    </row>
    <row r="117" spans="1:63" s="11" customFormat="1" ht="22.8" customHeight="1">
      <c r="A117" s="11"/>
      <c r="B117" s="181"/>
      <c r="C117" s="182"/>
      <c r="D117" s="183" t="s">
        <v>68</v>
      </c>
      <c r="E117" s="229" t="s">
        <v>145</v>
      </c>
      <c r="F117" s="229" t="s">
        <v>325</v>
      </c>
      <c r="G117" s="182"/>
      <c r="H117" s="182"/>
      <c r="I117" s="185"/>
      <c r="J117" s="230">
        <f>BK117</f>
        <v>0</v>
      </c>
      <c r="K117" s="182"/>
      <c r="L117" s="187"/>
      <c r="M117" s="188"/>
      <c r="N117" s="189"/>
      <c r="O117" s="189"/>
      <c r="P117" s="190">
        <f>SUM(P118:P119)</f>
        <v>0</v>
      </c>
      <c r="Q117" s="189"/>
      <c r="R117" s="190">
        <f>SUM(R118:R119)</f>
        <v>0.024</v>
      </c>
      <c r="S117" s="189"/>
      <c r="T117" s="191">
        <f>SUM(T118:T119)</f>
        <v>0</v>
      </c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R117" s="192" t="s">
        <v>77</v>
      </c>
      <c r="AT117" s="193" t="s">
        <v>68</v>
      </c>
      <c r="AU117" s="193" t="s">
        <v>77</v>
      </c>
      <c r="AY117" s="192" t="s">
        <v>116</v>
      </c>
      <c r="BK117" s="194">
        <f>SUM(BK118:BK119)</f>
        <v>0</v>
      </c>
    </row>
    <row r="118" spans="1:65" s="2" customFormat="1" ht="37.8" customHeight="1">
      <c r="A118" s="37"/>
      <c r="B118" s="38"/>
      <c r="C118" s="195" t="s">
        <v>204</v>
      </c>
      <c r="D118" s="195" t="s">
        <v>117</v>
      </c>
      <c r="E118" s="196" t="s">
        <v>326</v>
      </c>
      <c r="F118" s="197" t="s">
        <v>327</v>
      </c>
      <c r="G118" s="198" t="s">
        <v>328</v>
      </c>
      <c r="H118" s="199">
        <v>600</v>
      </c>
      <c r="I118" s="200"/>
      <c r="J118" s="201">
        <f>ROUND(I118*H118,2)</f>
        <v>0</v>
      </c>
      <c r="K118" s="197" t="s">
        <v>329</v>
      </c>
      <c r="L118" s="43"/>
      <c r="M118" s="202" t="s">
        <v>19</v>
      </c>
      <c r="N118" s="203" t="s">
        <v>42</v>
      </c>
      <c r="O118" s="83"/>
      <c r="P118" s="204">
        <f>O118*H118</f>
        <v>0</v>
      </c>
      <c r="Q118" s="204">
        <v>4E-05</v>
      </c>
      <c r="R118" s="204">
        <f>Q118*H118</f>
        <v>0.024</v>
      </c>
      <c r="S118" s="204">
        <v>0</v>
      </c>
      <c r="T118" s="205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06" t="s">
        <v>120</v>
      </c>
      <c r="AT118" s="206" t="s">
        <v>117</v>
      </c>
      <c r="AU118" s="206" t="s">
        <v>79</v>
      </c>
      <c r="AY118" s="16" t="s">
        <v>116</v>
      </c>
      <c r="BE118" s="207">
        <f>IF(N118="základní",J118,0)</f>
        <v>0</v>
      </c>
      <c r="BF118" s="207">
        <f>IF(N118="snížená",J118,0)</f>
        <v>0</v>
      </c>
      <c r="BG118" s="207">
        <f>IF(N118="zákl. přenesená",J118,0)</f>
        <v>0</v>
      </c>
      <c r="BH118" s="207">
        <f>IF(N118="sníž. přenesená",J118,0)</f>
        <v>0</v>
      </c>
      <c r="BI118" s="207">
        <f>IF(N118="nulová",J118,0)</f>
        <v>0</v>
      </c>
      <c r="BJ118" s="16" t="s">
        <v>120</v>
      </c>
      <c r="BK118" s="207">
        <f>ROUND(I118*H118,2)</f>
        <v>0</v>
      </c>
      <c r="BL118" s="16" t="s">
        <v>120</v>
      </c>
      <c r="BM118" s="206" t="s">
        <v>330</v>
      </c>
    </row>
    <row r="119" spans="1:47" s="2" customFormat="1" ht="12">
      <c r="A119" s="37"/>
      <c r="B119" s="38"/>
      <c r="C119" s="39"/>
      <c r="D119" s="231" t="s">
        <v>331</v>
      </c>
      <c r="E119" s="39"/>
      <c r="F119" s="232" t="s">
        <v>332</v>
      </c>
      <c r="G119" s="39"/>
      <c r="H119" s="39"/>
      <c r="I119" s="233"/>
      <c r="J119" s="39"/>
      <c r="K119" s="39"/>
      <c r="L119" s="43"/>
      <c r="M119" s="234"/>
      <c r="N119" s="235"/>
      <c r="O119" s="83"/>
      <c r="P119" s="83"/>
      <c r="Q119" s="83"/>
      <c r="R119" s="83"/>
      <c r="S119" s="83"/>
      <c r="T119" s="84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331</v>
      </c>
      <c r="AU119" s="16" t="s">
        <v>79</v>
      </c>
    </row>
    <row r="120" spans="1:63" s="11" customFormat="1" ht="22.8" customHeight="1">
      <c r="A120" s="11"/>
      <c r="B120" s="181"/>
      <c r="C120" s="182"/>
      <c r="D120" s="183" t="s">
        <v>68</v>
      </c>
      <c r="E120" s="229" t="s">
        <v>333</v>
      </c>
      <c r="F120" s="229" t="s">
        <v>167</v>
      </c>
      <c r="G120" s="182"/>
      <c r="H120" s="182"/>
      <c r="I120" s="185"/>
      <c r="J120" s="230">
        <f>BK120</f>
        <v>0</v>
      </c>
      <c r="K120" s="182"/>
      <c r="L120" s="187"/>
      <c r="M120" s="188"/>
      <c r="N120" s="189"/>
      <c r="O120" s="189"/>
      <c r="P120" s="190">
        <f>SUM(P121:P134)</f>
        <v>0</v>
      </c>
      <c r="Q120" s="189"/>
      <c r="R120" s="190">
        <f>SUM(R121:R134)</f>
        <v>0</v>
      </c>
      <c r="S120" s="189"/>
      <c r="T120" s="191">
        <f>SUM(T121:T134)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192" t="s">
        <v>77</v>
      </c>
      <c r="AT120" s="193" t="s">
        <v>68</v>
      </c>
      <c r="AU120" s="193" t="s">
        <v>77</v>
      </c>
      <c r="AY120" s="192" t="s">
        <v>116</v>
      </c>
      <c r="BK120" s="194">
        <f>SUM(BK121:BK134)</f>
        <v>0</v>
      </c>
    </row>
    <row r="121" spans="1:65" s="2" customFormat="1" ht="44.25" customHeight="1">
      <c r="A121" s="37"/>
      <c r="B121" s="38"/>
      <c r="C121" s="195" t="s">
        <v>208</v>
      </c>
      <c r="D121" s="195" t="s">
        <v>117</v>
      </c>
      <c r="E121" s="196" t="s">
        <v>334</v>
      </c>
      <c r="F121" s="197" t="s">
        <v>335</v>
      </c>
      <c r="G121" s="198" t="s">
        <v>336</v>
      </c>
      <c r="H121" s="199">
        <v>3.275</v>
      </c>
      <c r="I121" s="200"/>
      <c r="J121" s="201">
        <f>ROUND(I121*H121,2)</f>
        <v>0</v>
      </c>
      <c r="K121" s="197" t="s">
        <v>329</v>
      </c>
      <c r="L121" s="43"/>
      <c r="M121" s="202" t="s">
        <v>19</v>
      </c>
      <c r="N121" s="203" t="s">
        <v>42</v>
      </c>
      <c r="O121" s="83"/>
      <c r="P121" s="204">
        <f>O121*H121</f>
        <v>0</v>
      </c>
      <c r="Q121" s="204">
        <v>0</v>
      </c>
      <c r="R121" s="204">
        <f>Q121*H121</f>
        <v>0</v>
      </c>
      <c r="S121" s="204">
        <v>0</v>
      </c>
      <c r="T121" s="205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06" t="s">
        <v>120</v>
      </c>
      <c r="AT121" s="206" t="s">
        <v>117</v>
      </c>
      <c r="AU121" s="206" t="s">
        <v>79</v>
      </c>
      <c r="AY121" s="16" t="s">
        <v>116</v>
      </c>
      <c r="BE121" s="207">
        <f>IF(N121="základní",J121,0)</f>
        <v>0</v>
      </c>
      <c r="BF121" s="207">
        <f>IF(N121="snížená",J121,0)</f>
        <v>0</v>
      </c>
      <c r="BG121" s="207">
        <f>IF(N121="zákl. přenesená",J121,0)</f>
        <v>0</v>
      </c>
      <c r="BH121" s="207">
        <f>IF(N121="sníž. přenesená",J121,0)</f>
        <v>0</v>
      </c>
      <c r="BI121" s="207">
        <f>IF(N121="nulová",J121,0)</f>
        <v>0</v>
      </c>
      <c r="BJ121" s="16" t="s">
        <v>120</v>
      </c>
      <c r="BK121" s="207">
        <f>ROUND(I121*H121,2)</f>
        <v>0</v>
      </c>
      <c r="BL121" s="16" t="s">
        <v>120</v>
      </c>
      <c r="BM121" s="206" t="s">
        <v>337</v>
      </c>
    </row>
    <row r="122" spans="1:47" s="2" customFormat="1" ht="12">
      <c r="A122" s="37"/>
      <c r="B122" s="38"/>
      <c r="C122" s="39"/>
      <c r="D122" s="231" t="s">
        <v>331</v>
      </c>
      <c r="E122" s="39"/>
      <c r="F122" s="232" t="s">
        <v>338</v>
      </c>
      <c r="G122" s="39"/>
      <c r="H122" s="39"/>
      <c r="I122" s="233"/>
      <c r="J122" s="39"/>
      <c r="K122" s="39"/>
      <c r="L122" s="43"/>
      <c r="M122" s="234"/>
      <c r="N122" s="235"/>
      <c r="O122" s="83"/>
      <c r="P122" s="83"/>
      <c r="Q122" s="83"/>
      <c r="R122" s="83"/>
      <c r="S122" s="83"/>
      <c r="T122" s="8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331</v>
      </c>
      <c r="AU122" s="16" t="s">
        <v>79</v>
      </c>
    </row>
    <row r="123" spans="1:65" s="2" customFormat="1" ht="44.25" customHeight="1">
      <c r="A123" s="37"/>
      <c r="B123" s="38"/>
      <c r="C123" s="195" t="s">
        <v>211</v>
      </c>
      <c r="D123" s="195" t="s">
        <v>117</v>
      </c>
      <c r="E123" s="196" t="s">
        <v>339</v>
      </c>
      <c r="F123" s="197" t="s">
        <v>340</v>
      </c>
      <c r="G123" s="198" t="s">
        <v>336</v>
      </c>
      <c r="H123" s="199">
        <v>65.5</v>
      </c>
      <c r="I123" s="200"/>
      <c r="J123" s="201">
        <f>ROUND(I123*H123,2)</f>
        <v>0</v>
      </c>
      <c r="K123" s="197" t="s">
        <v>329</v>
      </c>
      <c r="L123" s="43"/>
      <c r="M123" s="202" t="s">
        <v>19</v>
      </c>
      <c r="N123" s="203" t="s">
        <v>42</v>
      </c>
      <c r="O123" s="83"/>
      <c r="P123" s="204">
        <f>O123*H123</f>
        <v>0</v>
      </c>
      <c r="Q123" s="204">
        <v>0</v>
      </c>
      <c r="R123" s="204">
        <f>Q123*H123</f>
        <v>0</v>
      </c>
      <c r="S123" s="204">
        <v>0</v>
      </c>
      <c r="T123" s="205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06" t="s">
        <v>120</v>
      </c>
      <c r="AT123" s="206" t="s">
        <v>117</v>
      </c>
      <c r="AU123" s="206" t="s">
        <v>79</v>
      </c>
      <c r="AY123" s="16" t="s">
        <v>116</v>
      </c>
      <c r="BE123" s="207">
        <f>IF(N123="základní",J123,0)</f>
        <v>0</v>
      </c>
      <c r="BF123" s="207">
        <f>IF(N123="snížená",J123,0)</f>
        <v>0</v>
      </c>
      <c r="BG123" s="207">
        <f>IF(N123="zákl. přenesená",J123,0)</f>
        <v>0</v>
      </c>
      <c r="BH123" s="207">
        <f>IF(N123="sníž. přenesená",J123,0)</f>
        <v>0</v>
      </c>
      <c r="BI123" s="207">
        <f>IF(N123="nulová",J123,0)</f>
        <v>0</v>
      </c>
      <c r="BJ123" s="16" t="s">
        <v>120</v>
      </c>
      <c r="BK123" s="207">
        <f>ROUND(I123*H123,2)</f>
        <v>0</v>
      </c>
      <c r="BL123" s="16" t="s">
        <v>120</v>
      </c>
      <c r="BM123" s="206" t="s">
        <v>341</v>
      </c>
    </row>
    <row r="124" spans="1:47" s="2" customFormat="1" ht="12">
      <c r="A124" s="37"/>
      <c r="B124" s="38"/>
      <c r="C124" s="39"/>
      <c r="D124" s="231" t="s">
        <v>331</v>
      </c>
      <c r="E124" s="39"/>
      <c r="F124" s="232" t="s">
        <v>342</v>
      </c>
      <c r="G124" s="39"/>
      <c r="H124" s="39"/>
      <c r="I124" s="233"/>
      <c r="J124" s="39"/>
      <c r="K124" s="39"/>
      <c r="L124" s="43"/>
      <c r="M124" s="234"/>
      <c r="N124" s="235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331</v>
      </c>
      <c r="AU124" s="16" t="s">
        <v>79</v>
      </c>
    </row>
    <row r="125" spans="1:65" s="2" customFormat="1" ht="37.8" customHeight="1">
      <c r="A125" s="37"/>
      <c r="B125" s="38"/>
      <c r="C125" s="195" t="s">
        <v>343</v>
      </c>
      <c r="D125" s="195" t="s">
        <v>117</v>
      </c>
      <c r="E125" s="196" t="s">
        <v>344</v>
      </c>
      <c r="F125" s="197" t="s">
        <v>345</v>
      </c>
      <c r="G125" s="198" t="s">
        <v>336</v>
      </c>
      <c r="H125" s="199">
        <v>3.275</v>
      </c>
      <c r="I125" s="200"/>
      <c r="J125" s="201">
        <f>ROUND(I125*H125,2)</f>
        <v>0</v>
      </c>
      <c r="K125" s="197" t="s">
        <v>329</v>
      </c>
      <c r="L125" s="43"/>
      <c r="M125" s="202" t="s">
        <v>19</v>
      </c>
      <c r="N125" s="203" t="s">
        <v>42</v>
      </c>
      <c r="O125" s="83"/>
      <c r="P125" s="204">
        <f>O125*H125</f>
        <v>0</v>
      </c>
      <c r="Q125" s="204">
        <v>0</v>
      </c>
      <c r="R125" s="204">
        <f>Q125*H125</f>
        <v>0</v>
      </c>
      <c r="S125" s="204">
        <v>0</v>
      </c>
      <c r="T125" s="205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06" t="s">
        <v>120</v>
      </c>
      <c r="AT125" s="206" t="s">
        <v>117</v>
      </c>
      <c r="AU125" s="206" t="s">
        <v>79</v>
      </c>
      <c r="AY125" s="16" t="s">
        <v>116</v>
      </c>
      <c r="BE125" s="207">
        <f>IF(N125="základní",J125,0)</f>
        <v>0</v>
      </c>
      <c r="BF125" s="207">
        <f>IF(N125="snížená",J125,0)</f>
        <v>0</v>
      </c>
      <c r="BG125" s="207">
        <f>IF(N125="zákl. přenesená",J125,0)</f>
        <v>0</v>
      </c>
      <c r="BH125" s="207">
        <f>IF(N125="sníž. přenesená",J125,0)</f>
        <v>0</v>
      </c>
      <c r="BI125" s="207">
        <f>IF(N125="nulová",J125,0)</f>
        <v>0</v>
      </c>
      <c r="BJ125" s="16" t="s">
        <v>120</v>
      </c>
      <c r="BK125" s="207">
        <f>ROUND(I125*H125,2)</f>
        <v>0</v>
      </c>
      <c r="BL125" s="16" t="s">
        <v>120</v>
      </c>
      <c r="BM125" s="206" t="s">
        <v>346</v>
      </c>
    </row>
    <row r="126" spans="1:47" s="2" customFormat="1" ht="12">
      <c r="A126" s="37"/>
      <c r="B126" s="38"/>
      <c r="C126" s="39"/>
      <c r="D126" s="231" t="s">
        <v>331</v>
      </c>
      <c r="E126" s="39"/>
      <c r="F126" s="232" t="s">
        <v>347</v>
      </c>
      <c r="G126" s="39"/>
      <c r="H126" s="39"/>
      <c r="I126" s="233"/>
      <c r="J126" s="39"/>
      <c r="K126" s="39"/>
      <c r="L126" s="43"/>
      <c r="M126" s="234"/>
      <c r="N126" s="235"/>
      <c r="O126" s="83"/>
      <c r="P126" s="83"/>
      <c r="Q126" s="83"/>
      <c r="R126" s="83"/>
      <c r="S126" s="83"/>
      <c r="T126" s="84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331</v>
      </c>
      <c r="AU126" s="16" t="s">
        <v>79</v>
      </c>
    </row>
    <row r="127" spans="1:65" s="2" customFormat="1" ht="37.8" customHeight="1">
      <c r="A127" s="37"/>
      <c r="B127" s="38"/>
      <c r="C127" s="195" t="s">
        <v>348</v>
      </c>
      <c r="D127" s="195" t="s">
        <v>117</v>
      </c>
      <c r="E127" s="196" t="s">
        <v>349</v>
      </c>
      <c r="F127" s="197" t="s">
        <v>350</v>
      </c>
      <c r="G127" s="198" t="s">
        <v>336</v>
      </c>
      <c r="H127" s="199">
        <v>1.8</v>
      </c>
      <c r="I127" s="200"/>
      <c r="J127" s="201">
        <f>ROUND(I127*H127,2)</f>
        <v>0</v>
      </c>
      <c r="K127" s="197" t="s">
        <v>329</v>
      </c>
      <c r="L127" s="43"/>
      <c r="M127" s="202" t="s">
        <v>19</v>
      </c>
      <c r="N127" s="203" t="s">
        <v>42</v>
      </c>
      <c r="O127" s="83"/>
      <c r="P127" s="204">
        <f>O127*H127</f>
        <v>0</v>
      </c>
      <c r="Q127" s="204">
        <v>0</v>
      </c>
      <c r="R127" s="204">
        <f>Q127*H127</f>
        <v>0</v>
      </c>
      <c r="S127" s="204">
        <v>0</v>
      </c>
      <c r="T127" s="205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06" t="s">
        <v>120</v>
      </c>
      <c r="AT127" s="206" t="s">
        <v>117</v>
      </c>
      <c r="AU127" s="206" t="s">
        <v>79</v>
      </c>
      <c r="AY127" s="16" t="s">
        <v>116</v>
      </c>
      <c r="BE127" s="207">
        <f>IF(N127="základní",J127,0)</f>
        <v>0</v>
      </c>
      <c r="BF127" s="207">
        <f>IF(N127="snížená",J127,0)</f>
        <v>0</v>
      </c>
      <c r="BG127" s="207">
        <f>IF(N127="zákl. přenesená",J127,0)</f>
        <v>0</v>
      </c>
      <c r="BH127" s="207">
        <f>IF(N127="sníž. přenesená",J127,0)</f>
        <v>0</v>
      </c>
      <c r="BI127" s="207">
        <f>IF(N127="nulová",J127,0)</f>
        <v>0</v>
      </c>
      <c r="BJ127" s="16" t="s">
        <v>120</v>
      </c>
      <c r="BK127" s="207">
        <f>ROUND(I127*H127,2)</f>
        <v>0</v>
      </c>
      <c r="BL127" s="16" t="s">
        <v>120</v>
      </c>
      <c r="BM127" s="206" t="s">
        <v>351</v>
      </c>
    </row>
    <row r="128" spans="1:47" s="2" customFormat="1" ht="12">
      <c r="A128" s="37"/>
      <c r="B128" s="38"/>
      <c r="C128" s="39"/>
      <c r="D128" s="231" t="s">
        <v>331</v>
      </c>
      <c r="E128" s="39"/>
      <c r="F128" s="232" t="s">
        <v>352</v>
      </c>
      <c r="G128" s="39"/>
      <c r="H128" s="39"/>
      <c r="I128" s="233"/>
      <c r="J128" s="39"/>
      <c r="K128" s="39"/>
      <c r="L128" s="43"/>
      <c r="M128" s="234"/>
      <c r="N128" s="235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331</v>
      </c>
      <c r="AU128" s="16" t="s">
        <v>79</v>
      </c>
    </row>
    <row r="129" spans="1:65" s="2" customFormat="1" ht="44.25" customHeight="1">
      <c r="A129" s="37"/>
      <c r="B129" s="38"/>
      <c r="C129" s="195" t="s">
        <v>220</v>
      </c>
      <c r="D129" s="195" t="s">
        <v>117</v>
      </c>
      <c r="E129" s="196" t="s">
        <v>353</v>
      </c>
      <c r="F129" s="197" t="s">
        <v>354</v>
      </c>
      <c r="G129" s="198" t="s">
        <v>336</v>
      </c>
      <c r="H129" s="199">
        <v>0.1</v>
      </c>
      <c r="I129" s="200"/>
      <c r="J129" s="201">
        <f>ROUND(I129*H129,2)</f>
        <v>0</v>
      </c>
      <c r="K129" s="197" t="s">
        <v>329</v>
      </c>
      <c r="L129" s="43"/>
      <c r="M129" s="202" t="s">
        <v>19</v>
      </c>
      <c r="N129" s="203" t="s">
        <v>42</v>
      </c>
      <c r="O129" s="83"/>
      <c r="P129" s="204">
        <f>O129*H129</f>
        <v>0</v>
      </c>
      <c r="Q129" s="204">
        <v>0</v>
      </c>
      <c r="R129" s="204">
        <f>Q129*H129</f>
        <v>0</v>
      </c>
      <c r="S129" s="204">
        <v>0</v>
      </c>
      <c r="T129" s="205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06" t="s">
        <v>120</v>
      </c>
      <c r="AT129" s="206" t="s">
        <v>117</v>
      </c>
      <c r="AU129" s="206" t="s">
        <v>79</v>
      </c>
      <c r="AY129" s="16" t="s">
        <v>116</v>
      </c>
      <c r="BE129" s="207">
        <f>IF(N129="základní",J129,0)</f>
        <v>0</v>
      </c>
      <c r="BF129" s="207">
        <f>IF(N129="snížená",J129,0)</f>
        <v>0</v>
      </c>
      <c r="BG129" s="207">
        <f>IF(N129="zákl. přenesená",J129,0)</f>
        <v>0</v>
      </c>
      <c r="BH129" s="207">
        <f>IF(N129="sníž. přenesená",J129,0)</f>
        <v>0</v>
      </c>
      <c r="BI129" s="207">
        <f>IF(N129="nulová",J129,0)</f>
        <v>0</v>
      </c>
      <c r="BJ129" s="16" t="s">
        <v>120</v>
      </c>
      <c r="BK129" s="207">
        <f>ROUND(I129*H129,2)</f>
        <v>0</v>
      </c>
      <c r="BL129" s="16" t="s">
        <v>120</v>
      </c>
      <c r="BM129" s="206" t="s">
        <v>355</v>
      </c>
    </row>
    <row r="130" spans="1:47" s="2" customFormat="1" ht="12">
      <c r="A130" s="37"/>
      <c r="B130" s="38"/>
      <c r="C130" s="39"/>
      <c r="D130" s="231" t="s">
        <v>331</v>
      </c>
      <c r="E130" s="39"/>
      <c r="F130" s="232" t="s">
        <v>356</v>
      </c>
      <c r="G130" s="39"/>
      <c r="H130" s="39"/>
      <c r="I130" s="233"/>
      <c r="J130" s="39"/>
      <c r="K130" s="39"/>
      <c r="L130" s="43"/>
      <c r="M130" s="234"/>
      <c r="N130" s="235"/>
      <c r="O130" s="83"/>
      <c r="P130" s="83"/>
      <c r="Q130" s="83"/>
      <c r="R130" s="83"/>
      <c r="S130" s="83"/>
      <c r="T130" s="84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331</v>
      </c>
      <c r="AU130" s="16" t="s">
        <v>79</v>
      </c>
    </row>
    <row r="131" spans="1:65" s="2" customFormat="1" ht="37.8" customHeight="1">
      <c r="A131" s="37"/>
      <c r="B131" s="38"/>
      <c r="C131" s="195" t="s">
        <v>215</v>
      </c>
      <c r="D131" s="195" t="s">
        <v>117</v>
      </c>
      <c r="E131" s="196" t="s">
        <v>357</v>
      </c>
      <c r="F131" s="197" t="s">
        <v>358</v>
      </c>
      <c r="G131" s="198" t="s">
        <v>336</v>
      </c>
      <c r="H131" s="199">
        <v>0.02</v>
      </c>
      <c r="I131" s="200"/>
      <c r="J131" s="201">
        <f>ROUND(I131*H131,2)</f>
        <v>0</v>
      </c>
      <c r="K131" s="197" t="s">
        <v>329</v>
      </c>
      <c r="L131" s="43"/>
      <c r="M131" s="202" t="s">
        <v>19</v>
      </c>
      <c r="N131" s="203" t="s">
        <v>42</v>
      </c>
      <c r="O131" s="83"/>
      <c r="P131" s="204">
        <f>O131*H131</f>
        <v>0</v>
      </c>
      <c r="Q131" s="204">
        <v>0</v>
      </c>
      <c r="R131" s="204">
        <f>Q131*H131</f>
        <v>0</v>
      </c>
      <c r="S131" s="204">
        <v>0</v>
      </c>
      <c r="T131" s="205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06" t="s">
        <v>120</v>
      </c>
      <c r="AT131" s="206" t="s">
        <v>117</v>
      </c>
      <c r="AU131" s="206" t="s">
        <v>79</v>
      </c>
      <c r="AY131" s="16" t="s">
        <v>116</v>
      </c>
      <c r="BE131" s="207">
        <f>IF(N131="základní",J131,0)</f>
        <v>0</v>
      </c>
      <c r="BF131" s="207">
        <f>IF(N131="snížená",J131,0)</f>
        <v>0</v>
      </c>
      <c r="BG131" s="207">
        <f>IF(N131="zákl. přenesená",J131,0)</f>
        <v>0</v>
      </c>
      <c r="BH131" s="207">
        <f>IF(N131="sníž. přenesená",J131,0)</f>
        <v>0</v>
      </c>
      <c r="BI131" s="207">
        <f>IF(N131="nulová",J131,0)</f>
        <v>0</v>
      </c>
      <c r="BJ131" s="16" t="s">
        <v>120</v>
      </c>
      <c r="BK131" s="207">
        <f>ROUND(I131*H131,2)</f>
        <v>0</v>
      </c>
      <c r="BL131" s="16" t="s">
        <v>120</v>
      </c>
      <c r="BM131" s="206" t="s">
        <v>359</v>
      </c>
    </row>
    <row r="132" spans="1:47" s="2" customFormat="1" ht="12">
      <c r="A132" s="37"/>
      <c r="B132" s="38"/>
      <c r="C132" s="39"/>
      <c r="D132" s="231" t="s">
        <v>331</v>
      </c>
      <c r="E132" s="39"/>
      <c r="F132" s="232" t="s">
        <v>360</v>
      </c>
      <c r="G132" s="39"/>
      <c r="H132" s="39"/>
      <c r="I132" s="233"/>
      <c r="J132" s="39"/>
      <c r="K132" s="39"/>
      <c r="L132" s="43"/>
      <c r="M132" s="234"/>
      <c r="N132" s="235"/>
      <c r="O132" s="83"/>
      <c r="P132" s="83"/>
      <c r="Q132" s="83"/>
      <c r="R132" s="83"/>
      <c r="S132" s="83"/>
      <c r="T132" s="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331</v>
      </c>
      <c r="AU132" s="16" t="s">
        <v>79</v>
      </c>
    </row>
    <row r="133" spans="1:65" s="2" customFormat="1" ht="37.8" customHeight="1">
      <c r="A133" s="37"/>
      <c r="B133" s="38"/>
      <c r="C133" s="195" t="s">
        <v>361</v>
      </c>
      <c r="D133" s="195" t="s">
        <v>117</v>
      </c>
      <c r="E133" s="196" t="s">
        <v>362</v>
      </c>
      <c r="F133" s="197" t="s">
        <v>363</v>
      </c>
      <c r="G133" s="198" t="s">
        <v>336</v>
      </c>
      <c r="H133" s="199">
        <v>1.355</v>
      </c>
      <c r="I133" s="200"/>
      <c r="J133" s="201">
        <f>ROUND(I133*H133,2)</f>
        <v>0</v>
      </c>
      <c r="K133" s="197" t="s">
        <v>329</v>
      </c>
      <c r="L133" s="43"/>
      <c r="M133" s="202" t="s">
        <v>19</v>
      </c>
      <c r="N133" s="203" t="s">
        <v>42</v>
      </c>
      <c r="O133" s="83"/>
      <c r="P133" s="204">
        <f>O133*H133</f>
        <v>0</v>
      </c>
      <c r="Q133" s="204">
        <v>0</v>
      </c>
      <c r="R133" s="204">
        <f>Q133*H133</f>
        <v>0</v>
      </c>
      <c r="S133" s="204">
        <v>0</v>
      </c>
      <c r="T133" s="205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06" t="s">
        <v>120</v>
      </c>
      <c r="AT133" s="206" t="s">
        <v>117</v>
      </c>
      <c r="AU133" s="206" t="s">
        <v>79</v>
      </c>
      <c r="AY133" s="16" t="s">
        <v>116</v>
      </c>
      <c r="BE133" s="207">
        <f>IF(N133="základní",J133,0)</f>
        <v>0</v>
      </c>
      <c r="BF133" s="207">
        <f>IF(N133="snížená",J133,0)</f>
        <v>0</v>
      </c>
      <c r="BG133" s="207">
        <f>IF(N133="zákl. přenesená",J133,0)</f>
        <v>0</v>
      </c>
      <c r="BH133" s="207">
        <f>IF(N133="sníž. přenesená",J133,0)</f>
        <v>0</v>
      </c>
      <c r="BI133" s="207">
        <f>IF(N133="nulová",J133,0)</f>
        <v>0</v>
      </c>
      <c r="BJ133" s="16" t="s">
        <v>120</v>
      </c>
      <c r="BK133" s="207">
        <f>ROUND(I133*H133,2)</f>
        <v>0</v>
      </c>
      <c r="BL133" s="16" t="s">
        <v>120</v>
      </c>
      <c r="BM133" s="206" t="s">
        <v>364</v>
      </c>
    </row>
    <row r="134" spans="1:47" s="2" customFormat="1" ht="12">
      <c r="A134" s="37"/>
      <c r="B134" s="38"/>
      <c r="C134" s="39"/>
      <c r="D134" s="231" t="s">
        <v>331</v>
      </c>
      <c r="E134" s="39"/>
      <c r="F134" s="232" t="s">
        <v>365</v>
      </c>
      <c r="G134" s="39"/>
      <c r="H134" s="39"/>
      <c r="I134" s="233"/>
      <c r="J134" s="39"/>
      <c r="K134" s="39"/>
      <c r="L134" s="43"/>
      <c r="M134" s="234"/>
      <c r="N134" s="235"/>
      <c r="O134" s="83"/>
      <c r="P134" s="83"/>
      <c r="Q134" s="83"/>
      <c r="R134" s="83"/>
      <c r="S134" s="83"/>
      <c r="T134" s="84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331</v>
      </c>
      <c r="AU134" s="16" t="s">
        <v>79</v>
      </c>
    </row>
    <row r="135" spans="1:63" s="11" customFormat="1" ht="22.8" customHeight="1">
      <c r="A135" s="11"/>
      <c r="B135" s="181"/>
      <c r="C135" s="182"/>
      <c r="D135" s="183" t="s">
        <v>68</v>
      </c>
      <c r="E135" s="229" t="s">
        <v>366</v>
      </c>
      <c r="F135" s="229" t="s">
        <v>217</v>
      </c>
      <c r="G135" s="182"/>
      <c r="H135" s="182"/>
      <c r="I135" s="185"/>
      <c r="J135" s="230">
        <f>BK135</f>
        <v>0</v>
      </c>
      <c r="K135" s="182"/>
      <c r="L135" s="187"/>
      <c r="M135" s="188"/>
      <c r="N135" s="189"/>
      <c r="O135" s="189"/>
      <c r="P135" s="190">
        <f>SUM(P136:P137)</f>
        <v>0</v>
      </c>
      <c r="Q135" s="189"/>
      <c r="R135" s="190">
        <f>SUM(R136:R137)</f>
        <v>0</v>
      </c>
      <c r="S135" s="189"/>
      <c r="T135" s="191">
        <f>SUM(T136:T137)</f>
        <v>0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192" t="s">
        <v>77</v>
      </c>
      <c r="AT135" s="193" t="s">
        <v>68</v>
      </c>
      <c r="AU135" s="193" t="s">
        <v>77</v>
      </c>
      <c r="AY135" s="192" t="s">
        <v>116</v>
      </c>
      <c r="BK135" s="194">
        <f>SUM(BK136:BK137)</f>
        <v>0</v>
      </c>
    </row>
    <row r="136" spans="1:65" s="2" customFormat="1" ht="55.5" customHeight="1">
      <c r="A136" s="37"/>
      <c r="B136" s="38"/>
      <c r="C136" s="195" t="s">
        <v>226</v>
      </c>
      <c r="D136" s="195" t="s">
        <v>117</v>
      </c>
      <c r="E136" s="196" t="s">
        <v>367</v>
      </c>
      <c r="F136" s="197" t="s">
        <v>368</v>
      </c>
      <c r="G136" s="198" t="s">
        <v>336</v>
      </c>
      <c r="H136" s="199">
        <v>3.207</v>
      </c>
      <c r="I136" s="200"/>
      <c r="J136" s="201">
        <f>ROUND(I136*H136,2)</f>
        <v>0</v>
      </c>
      <c r="K136" s="197" t="s">
        <v>329</v>
      </c>
      <c r="L136" s="43"/>
      <c r="M136" s="202" t="s">
        <v>19</v>
      </c>
      <c r="N136" s="203" t="s">
        <v>42</v>
      </c>
      <c r="O136" s="83"/>
      <c r="P136" s="204">
        <f>O136*H136</f>
        <v>0</v>
      </c>
      <c r="Q136" s="204">
        <v>0</v>
      </c>
      <c r="R136" s="204">
        <f>Q136*H136</f>
        <v>0</v>
      </c>
      <c r="S136" s="204">
        <v>0</v>
      </c>
      <c r="T136" s="205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06" t="s">
        <v>120</v>
      </c>
      <c r="AT136" s="206" t="s">
        <v>117</v>
      </c>
      <c r="AU136" s="206" t="s">
        <v>79</v>
      </c>
      <c r="AY136" s="16" t="s">
        <v>116</v>
      </c>
      <c r="BE136" s="207">
        <f>IF(N136="základní",J136,0)</f>
        <v>0</v>
      </c>
      <c r="BF136" s="207">
        <f>IF(N136="snížená",J136,0)</f>
        <v>0</v>
      </c>
      <c r="BG136" s="207">
        <f>IF(N136="zákl. přenesená",J136,0)</f>
        <v>0</v>
      </c>
      <c r="BH136" s="207">
        <f>IF(N136="sníž. přenesená",J136,0)</f>
        <v>0</v>
      </c>
      <c r="BI136" s="207">
        <f>IF(N136="nulová",J136,0)</f>
        <v>0</v>
      </c>
      <c r="BJ136" s="16" t="s">
        <v>120</v>
      </c>
      <c r="BK136" s="207">
        <f>ROUND(I136*H136,2)</f>
        <v>0</v>
      </c>
      <c r="BL136" s="16" t="s">
        <v>120</v>
      </c>
      <c r="BM136" s="206" t="s">
        <v>369</v>
      </c>
    </row>
    <row r="137" spans="1:47" s="2" customFormat="1" ht="12">
      <c r="A137" s="37"/>
      <c r="B137" s="38"/>
      <c r="C137" s="39"/>
      <c r="D137" s="231" t="s">
        <v>331</v>
      </c>
      <c r="E137" s="39"/>
      <c r="F137" s="232" t="s">
        <v>370</v>
      </c>
      <c r="G137" s="39"/>
      <c r="H137" s="39"/>
      <c r="I137" s="233"/>
      <c r="J137" s="39"/>
      <c r="K137" s="39"/>
      <c r="L137" s="43"/>
      <c r="M137" s="234"/>
      <c r="N137" s="235"/>
      <c r="O137" s="83"/>
      <c r="P137" s="83"/>
      <c r="Q137" s="83"/>
      <c r="R137" s="83"/>
      <c r="S137" s="83"/>
      <c r="T137" s="84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331</v>
      </c>
      <c r="AU137" s="16" t="s">
        <v>79</v>
      </c>
    </row>
    <row r="138" spans="1:63" s="11" customFormat="1" ht="25.9" customHeight="1">
      <c r="A138" s="11"/>
      <c r="B138" s="181"/>
      <c r="C138" s="182"/>
      <c r="D138" s="183" t="s">
        <v>68</v>
      </c>
      <c r="E138" s="184" t="s">
        <v>371</v>
      </c>
      <c r="F138" s="184" t="s">
        <v>372</v>
      </c>
      <c r="G138" s="182"/>
      <c r="H138" s="182"/>
      <c r="I138" s="185"/>
      <c r="J138" s="186">
        <f>BK138</f>
        <v>0</v>
      </c>
      <c r="K138" s="182"/>
      <c r="L138" s="187"/>
      <c r="M138" s="188"/>
      <c r="N138" s="189"/>
      <c r="O138" s="189"/>
      <c r="P138" s="190">
        <f>P139+P152</f>
        <v>0</v>
      </c>
      <c r="Q138" s="189"/>
      <c r="R138" s="190">
        <f>R139+R152</f>
        <v>2.4382099999999998</v>
      </c>
      <c r="S138" s="189"/>
      <c r="T138" s="191">
        <f>T139+T152</f>
        <v>1.355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R138" s="192" t="s">
        <v>79</v>
      </c>
      <c r="AT138" s="193" t="s">
        <v>68</v>
      </c>
      <c r="AU138" s="193" t="s">
        <v>69</v>
      </c>
      <c r="AY138" s="192" t="s">
        <v>116</v>
      </c>
      <c r="BK138" s="194">
        <f>BK139+BK152</f>
        <v>0</v>
      </c>
    </row>
    <row r="139" spans="1:63" s="11" customFormat="1" ht="22.8" customHeight="1">
      <c r="A139" s="11"/>
      <c r="B139" s="181"/>
      <c r="C139" s="182"/>
      <c r="D139" s="183" t="s">
        <v>68</v>
      </c>
      <c r="E139" s="229" t="s">
        <v>373</v>
      </c>
      <c r="F139" s="229" t="s">
        <v>238</v>
      </c>
      <c r="G139" s="182"/>
      <c r="H139" s="182"/>
      <c r="I139" s="185"/>
      <c r="J139" s="230">
        <f>BK139</f>
        <v>0</v>
      </c>
      <c r="K139" s="182"/>
      <c r="L139" s="187"/>
      <c r="M139" s="188"/>
      <c r="N139" s="189"/>
      <c r="O139" s="189"/>
      <c r="P139" s="190">
        <f>SUM(P140:P151)</f>
        <v>0</v>
      </c>
      <c r="Q139" s="189"/>
      <c r="R139" s="190">
        <f>SUM(R140:R151)</f>
        <v>1.572</v>
      </c>
      <c r="S139" s="189"/>
      <c r="T139" s="191">
        <f>SUM(T140:T151)</f>
        <v>1.355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192" t="s">
        <v>79</v>
      </c>
      <c r="AT139" s="193" t="s">
        <v>68</v>
      </c>
      <c r="AU139" s="193" t="s">
        <v>77</v>
      </c>
      <c r="AY139" s="192" t="s">
        <v>116</v>
      </c>
      <c r="BK139" s="194">
        <f>SUM(BK140:BK151)</f>
        <v>0</v>
      </c>
    </row>
    <row r="140" spans="1:65" s="2" customFormat="1" ht="24.15" customHeight="1">
      <c r="A140" s="37"/>
      <c r="B140" s="38"/>
      <c r="C140" s="195" t="s">
        <v>374</v>
      </c>
      <c r="D140" s="195" t="s">
        <v>117</v>
      </c>
      <c r="E140" s="196" t="s">
        <v>375</v>
      </c>
      <c r="F140" s="197" t="s">
        <v>376</v>
      </c>
      <c r="G140" s="198" t="s">
        <v>303</v>
      </c>
      <c r="H140" s="199">
        <v>57</v>
      </c>
      <c r="I140" s="200"/>
      <c r="J140" s="201">
        <f>ROUND(I140*H140,2)</f>
        <v>0</v>
      </c>
      <c r="K140" s="197" t="s">
        <v>19</v>
      </c>
      <c r="L140" s="43"/>
      <c r="M140" s="202" t="s">
        <v>19</v>
      </c>
      <c r="N140" s="203" t="s">
        <v>42</v>
      </c>
      <c r="O140" s="83"/>
      <c r="P140" s="204">
        <f>O140*H140</f>
        <v>0</v>
      </c>
      <c r="Q140" s="204">
        <v>0</v>
      </c>
      <c r="R140" s="204">
        <f>Q140*H140</f>
        <v>0</v>
      </c>
      <c r="S140" s="204">
        <v>0.015</v>
      </c>
      <c r="T140" s="205">
        <f>S140*H140</f>
        <v>0.855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06" t="s">
        <v>142</v>
      </c>
      <c r="AT140" s="206" t="s">
        <v>117</v>
      </c>
      <c r="AU140" s="206" t="s">
        <v>79</v>
      </c>
      <c r="AY140" s="16" t="s">
        <v>116</v>
      </c>
      <c r="BE140" s="207">
        <f>IF(N140="základní",J140,0)</f>
        <v>0</v>
      </c>
      <c r="BF140" s="207">
        <f>IF(N140="snížená",J140,0)</f>
        <v>0</v>
      </c>
      <c r="BG140" s="207">
        <f>IF(N140="zákl. přenesená",J140,0)</f>
        <v>0</v>
      </c>
      <c r="BH140" s="207">
        <f>IF(N140="sníž. přenesená",J140,0)</f>
        <v>0</v>
      </c>
      <c r="BI140" s="207">
        <f>IF(N140="nulová",J140,0)</f>
        <v>0</v>
      </c>
      <c r="BJ140" s="16" t="s">
        <v>120</v>
      </c>
      <c r="BK140" s="207">
        <f>ROUND(I140*H140,2)</f>
        <v>0</v>
      </c>
      <c r="BL140" s="16" t="s">
        <v>142</v>
      </c>
      <c r="BM140" s="206" t="s">
        <v>377</v>
      </c>
    </row>
    <row r="141" spans="1:65" s="2" customFormat="1" ht="24.15" customHeight="1">
      <c r="A141" s="37"/>
      <c r="B141" s="38"/>
      <c r="C141" s="195" t="s">
        <v>248</v>
      </c>
      <c r="D141" s="195" t="s">
        <v>117</v>
      </c>
      <c r="E141" s="196" t="s">
        <v>378</v>
      </c>
      <c r="F141" s="197" t="s">
        <v>379</v>
      </c>
      <c r="G141" s="198" t="s">
        <v>303</v>
      </c>
      <c r="H141" s="199">
        <v>20</v>
      </c>
      <c r="I141" s="200"/>
      <c r="J141" s="201">
        <f>ROUND(I141*H141,2)</f>
        <v>0</v>
      </c>
      <c r="K141" s="197" t="s">
        <v>19</v>
      </c>
      <c r="L141" s="43"/>
      <c r="M141" s="202" t="s">
        <v>19</v>
      </c>
      <c r="N141" s="203" t="s">
        <v>42</v>
      </c>
      <c r="O141" s="83"/>
      <c r="P141" s="204">
        <f>O141*H141</f>
        <v>0</v>
      </c>
      <c r="Q141" s="204">
        <v>0</v>
      </c>
      <c r="R141" s="204">
        <f>Q141*H141</f>
        <v>0</v>
      </c>
      <c r="S141" s="204">
        <v>0.025</v>
      </c>
      <c r="T141" s="205">
        <f>S141*H141</f>
        <v>0.5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06" t="s">
        <v>142</v>
      </c>
      <c r="AT141" s="206" t="s">
        <v>117</v>
      </c>
      <c r="AU141" s="206" t="s">
        <v>79</v>
      </c>
      <c r="AY141" s="16" t="s">
        <v>116</v>
      </c>
      <c r="BE141" s="207">
        <f>IF(N141="základní",J141,0)</f>
        <v>0</v>
      </c>
      <c r="BF141" s="207">
        <f>IF(N141="snížená",J141,0)</f>
        <v>0</v>
      </c>
      <c r="BG141" s="207">
        <f>IF(N141="zákl. přenesená",J141,0)</f>
        <v>0</v>
      </c>
      <c r="BH141" s="207">
        <f>IF(N141="sníž. přenesená",J141,0)</f>
        <v>0</v>
      </c>
      <c r="BI141" s="207">
        <f>IF(N141="nulová",J141,0)</f>
        <v>0</v>
      </c>
      <c r="BJ141" s="16" t="s">
        <v>120</v>
      </c>
      <c r="BK141" s="207">
        <f>ROUND(I141*H141,2)</f>
        <v>0</v>
      </c>
      <c r="BL141" s="16" t="s">
        <v>142</v>
      </c>
      <c r="BM141" s="206" t="s">
        <v>380</v>
      </c>
    </row>
    <row r="142" spans="1:65" s="2" customFormat="1" ht="90" customHeight="1">
      <c r="A142" s="37"/>
      <c r="B142" s="38"/>
      <c r="C142" s="195" t="s">
        <v>253</v>
      </c>
      <c r="D142" s="195" t="s">
        <v>117</v>
      </c>
      <c r="E142" s="196" t="s">
        <v>381</v>
      </c>
      <c r="F142" s="197" t="s">
        <v>382</v>
      </c>
      <c r="G142" s="198" t="s">
        <v>244</v>
      </c>
      <c r="H142" s="199">
        <v>8</v>
      </c>
      <c r="I142" s="200"/>
      <c r="J142" s="201">
        <f>ROUND(I142*H142,2)</f>
        <v>0</v>
      </c>
      <c r="K142" s="197" t="s">
        <v>19</v>
      </c>
      <c r="L142" s="43"/>
      <c r="M142" s="202" t="s">
        <v>19</v>
      </c>
      <c r="N142" s="203" t="s">
        <v>42</v>
      </c>
      <c r="O142" s="83"/>
      <c r="P142" s="204">
        <f>O142*H142</f>
        <v>0</v>
      </c>
      <c r="Q142" s="204">
        <v>0.02</v>
      </c>
      <c r="R142" s="204">
        <f>Q142*H142</f>
        <v>0.16</v>
      </c>
      <c r="S142" s="204">
        <v>0</v>
      </c>
      <c r="T142" s="205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06" t="s">
        <v>120</v>
      </c>
      <c r="AT142" s="206" t="s">
        <v>117</v>
      </c>
      <c r="AU142" s="206" t="s">
        <v>79</v>
      </c>
      <c r="AY142" s="16" t="s">
        <v>116</v>
      </c>
      <c r="BE142" s="207">
        <f>IF(N142="základní",J142,0)</f>
        <v>0</v>
      </c>
      <c r="BF142" s="207">
        <f>IF(N142="snížená",J142,0)</f>
        <v>0</v>
      </c>
      <c r="BG142" s="207">
        <f>IF(N142="zákl. přenesená",J142,0)</f>
        <v>0</v>
      </c>
      <c r="BH142" s="207">
        <f>IF(N142="sníž. přenesená",J142,0)</f>
        <v>0</v>
      </c>
      <c r="BI142" s="207">
        <f>IF(N142="nulová",J142,0)</f>
        <v>0</v>
      </c>
      <c r="BJ142" s="16" t="s">
        <v>120</v>
      </c>
      <c r="BK142" s="207">
        <f>ROUND(I142*H142,2)</f>
        <v>0</v>
      </c>
      <c r="BL142" s="16" t="s">
        <v>120</v>
      </c>
      <c r="BM142" s="206" t="s">
        <v>383</v>
      </c>
    </row>
    <row r="143" spans="1:65" s="2" customFormat="1" ht="90" customHeight="1">
      <c r="A143" s="37"/>
      <c r="B143" s="38"/>
      <c r="C143" s="195" t="s">
        <v>384</v>
      </c>
      <c r="D143" s="195" t="s">
        <v>117</v>
      </c>
      <c r="E143" s="196" t="s">
        <v>385</v>
      </c>
      <c r="F143" s="197" t="s">
        <v>382</v>
      </c>
      <c r="G143" s="198" t="s">
        <v>244</v>
      </c>
      <c r="H143" s="199">
        <v>18</v>
      </c>
      <c r="I143" s="200"/>
      <c r="J143" s="201">
        <f>ROUND(I143*H143,2)</f>
        <v>0</v>
      </c>
      <c r="K143" s="197" t="s">
        <v>19</v>
      </c>
      <c r="L143" s="43"/>
      <c r="M143" s="202" t="s">
        <v>19</v>
      </c>
      <c r="N143" s="203" t="s">
        <v>42</v>
      </c>
      <c r="O143" s="83"/>
      <c r="P143" s="204">
        <f>O143*H143</f>
        <v>0</v>
      </c>
      <c r="Q143" s="204">
        <v>0.02</v>
      </c>
      <c r="R143" s="204">
        <f>Q143*H143</f>
        <v>0.36</v>
      </c>
      <c r="S143" s="204">
        <v>0</v>
      </c>
      <c r="T143" s="205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06" t="s">
        <v>120</v>
      </c>
      <c r="AT143" s="206" t="s">
        <v>117</v>
      </c>
      <c r="AU143" s="206" t="s">
        <v>79</v>
      </c>
      <c r="AY143" s="16" t="s">
        <v>116</v>
      </c>
      <c r="BE143" s="207">
        <f>IF(N143="základní",J143,0)</f>
        <v>0</v>
      </c>
      <c r="BF143" s="207">
        <f>IF(N143="snížená",J143,0)</f>
        <v>0</v>
      </c>
      <c r="BG143" s="207">
        <f>IF(N143="zákl. přenesená",J143,0)</f>
        <v>0</v>
      </c>
      <c r="BH143" s="207">
        <f>IF(N143="sníž. přenesená",J143,0)</f>
        <v>0</v>
      </c>
      <c r="BI143" s="207">
        <f>IF(N143="nulová",J143,0)</f>
        <v>0</v>
      </c>
      <c r="BJ143" s="16" t="s">
        <v>120</v>
      </c>
      <c r="BK143" s="207">
        <f>ROUND(I143*H143,2)</f>
        <v>0</v>
      </c>
      <c r="BL143" s="16" t="s">
        <v>120</v>
      </c>
      <c r="BM143" s="206" t="s">
        <v>386</v>
      </c>
    </row>
    <row r="144" spans="1:65" s="2" customFormat="1" ht="90" customHeight="1">
      <c r="A144" s="37"/>
      <c r="B144" s="38"/>
      <c r="C144" s="195" t="s">
        <v>255</v>
      </c>
      <c r="D144" s="195" t="s">
        <v>117</v>
      </c>
      <c r="E144" s="196" t="s">
        <v>387</v>
      </c>
      <c r="F144" s="197" t="s">
        <v>382</v>
      </c>
      <c r="G144" s="198" t="s">
        <v>244</v>
      </c>
      <c r="H144" s="199">
        <v>8</v>
      </c>
      <c r="I144" s="200"/>
      <c r="J144" s="201">
        <f>ROUND(I144*H144,2)</f>
        <v>0</v>
      </c>
      <c r="K144" s="197" t="s">
        <v>19</v>
      </c>
      <c r="L144" s="43"/>
      <c r="M144" s="202" t="s">
        <v>19</v>
      </c>
      <c r="N144" s="203" t="s">
        <v>42</v>
      </c>
      <c r="O144" s="83"/>
      <c r="P144" s="204">
        <f>O144*H144</f>
        <v>0</v>
      </c>
      <c r="Q144" s="204">
        <v>0.025</v>
      </c>
      <c r="R144" s="204">
        <f>Q144*H144</f>
        <v>0.2</v>
      </c>
      <c r="S144" s="204">
        <v>0</v>
      </c>
      <c r="T144" s="205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06" t="s">
        <v>120</v>
      </c>
      <c r="AT144" s="206" t="s">
        <v>117</v>
      </c>
      <c r="AU144" s="206" t="s">
        <v>79</v>
      </c>
      <c r="AY144" s="16" t="s">
        <v>116</v>
      </c>
      <c r="BE144" s="207">
        <f>IF(N144="základní",J144,0)</f>
        <v>0</v>
      </c>
      <c r="BF144" s="207">
        <f>IF(N144="snížená",J144,0)</f>
        <v>0</v>
      </c>
      <c r="BG144" s="207">
        <f>IF(N144="zákl. přenesená",J144,0)</f>
        <v>0</v>
      </c>
      <c r="BH144" s="207">
        <f>IF(N144="sníž. přenesená",J144,0)</f>
        <v>0</v>
      </c>
      <c r="BI144" s="207">
        <f>IF(N144="nulová",J144,0)</f>
        <v>0</v>
      </c>
      <c r="BJ144" s="16" t="s">
        <v>120</v>
      </c>
      <c r="BK144" s="207">
        <f>ROUND(I144*H144,2)</f>
        <v>0</v>
      </c>
      <c r="BL144" s="16" t="s">
        <v>120</v>
      </c>
      <c r="BM144" s="206" t="s">
        <v>388</v>
      </c>
    </row>
    <row r="145" spans="1:65" s="2" customFormat="1" ht="16.5" customHeight="1">
      <c r="A145" s="37"/>
      <c r="B145" s="38"/>
      <c r="C145" s="195" t="s">
        <v>389</v>
      </c>
      <c r="D145" s="195" t="s">
        <v>117</v>
      </c>
      <c r="E145" s="196" t="s">
        <v>390</v>
      </c>
      <c r="F145" s="197" t="s">
        <v>391</v>
      </c>
      <c r="G145" s="198" t="s">
        <v>244</v>
      </c>
      <c r="H145" s="199">
        <v>2</v>
      </c>
      <c r="I145" s="200"/>
      <c r="J145" s="201">
        <f>ROUND(I145*H145,2)</f>
        <v>0</v>
      </c>
      <c r="K145" s="197" t="s">
        <v>19</v>
      </c>
      <c r="L145" s="43"/>
      <c r="M145" s="202" t="s">
        <v>19</v>
      </c>
      <c r="N145" s="203" t="s">
        <v>42</v>
      </c>
      <c r="O145" s="83"/>
      <c r="P145" s="204">
        <f>O145*H145</f>
        <v>0</v>
      </c>
      <c r="Q145" s="204">
        <v>0.015</v>
      </c>
      <c r="R145" s="204">
        <f>Q145*H145</f>
        <v>0.03</v>
      </c>
      <c r="S145" s="204">
        <v>0</v>
      </c>
      <c r="T145" s="20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06" t="s">
        <v>120</v>
      </c>
      <c r="AT145" s="206" t="s">
        <v>117</v>
      </c>
      <c r="AU145" s="206" t="s">
        <v>79</v>
      </c>
      <c r="AY145" s="16" t="s">
        <v>116</v>
      </c>
      <c r="BE145" s="207">
        <f>IF(N145="základní",J145,0)</f>
        <v>0</v>
      </c>
      <c r="BF145" s="207">
        <f>IF(N145="snížená",J145,0)</f>
        <v>0</v>
      </c>
      <c r="BG145" s="207">
        <f>IF(N145="zákl. přenesená",J145,0)</f>
        <v>0</v>
      </c>
      <c r="BH145" s="207">
        <f>IF(N145="sníž. přenesená",J145,0)</f>
        <v>0</v>
      </c>
      <c r="BI145" s="207">
        <f>IF(N145="nulová",J145,0)</f>
        <v>0</v>
      </c>
      <c r="BJ145" s="16" t="s">
        <v>120</v>
      </c>
      <c r="BK145" s="207">
        <f>ROUND(I145*H145,2)</f>
        <v>0</v>
      </c>
      <c r="BL145" s="16" t="s">
        <v>120</v>
      </c>
      <c r="BM145" s="206" t="s">
        <v>392</v>
      </c>
    </row>
    <row r="146" spans="1:65" s="2" customFormat="1" ht="90" customHeight="1">
      <c r="A146" s="37"/>
      <c r="B146" s="38"/>
      <c r="C146" s="195" t="s">
        <v>257</v>
      </c>
      <c r="D146" s="195" t="s">
        <v>117</v>
      </c>
      <c r="E146" s="196" t="s">
        <v>393</v>
      </c>
      <c r="F146" s="197" t="s">
        <v>382</v>
      </c>
      <c r="G146" s="198" t="s">
        <v>244</v>
      </c>
      <c r="H146" s="199">
        <v>11</v>
      </c>
      <c r="I146" s="200"/>
      <c r="J146" s="201">
        <f>ROUND(I146*H146,2)</f>
        <v>0</v>
      </c>
      <c r="K146" s="197" t="s">
        <v>19</v>
      </c>
      <c r="L146" s="43"/>
      <c r="M146" s="202" t="s">
        <v>19</v>
      </c>
      <c r="N146" s="203" t="s">
        <v>42</v>
      </c>
      <c r="O146" s="83"/>
      <c r="P146" s="204">
        <f>O146*H146</f>
        <v>0</v>
      </c>
      <c r="Q146" s="204">
        <v>0.02</v>
      </c>
      <c r="R146" s="204">
        <f>Q146*H146</f>
        <v>0.22</v>
      </c>
      <c r="S146" s="204">
        <v>0</v>
      </c>
      <c r="T146" s="205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06" t="s">
        <v>120</v>
      </c>
      <c r="AT146" s="206" t="s">
        <v>117</v>
      </c>
      <c r="AU146" s="206" t="s">
        <v>79</v>
      </c>
      <c r="AY146" s="16" t="s">
        <v>116</v>
      </c>
      <c r="BE146" s="207">
        <f>IF(N146="základní",J146,0)</f>
        <v>0</v>
      </c>
      <c r="BF146" s="207">
        <f>IF(N146="snížená",J146,0)</f>
        <v>0</v>
      </c>
      <c r="BG146" s="207">
        <f>IF(N146="zákl. přenesená",J146,0)</f>
        <v>0</v>
      </c>
      <c r="BH146" s="207">
        <f>IF(N146="sníž. přenesená",J146,0)</f>
        <v>0</v>
      </c>
      <c r="BI146" s="207">
        <f>IF(N146="nulová",J146,0)</f>
        <v>0</v>
      </c>
      <c r="BJ146" s="16" t="s">
        <v>120</v>
      </c>
      <c r="BK146" s="207">
        <f>ROUND(I146*H146,2)</f>
        <v>0</v>
      </c>
      <c r="BL146" s="16" t="s">
        <v>120</v>
      </c>
      <c r="BM146" s="206" t="s">
        <v>394</v>
      </c>
    </row>
    <row r="147" spans="1:65" s="2" customFormat="1" ht="90" customHeight="1">
      <c r="A147" s="37"/>
      <c r="B147" s="38"/>
      <c r="C147" s="195" t="s">
        <v>260</v>
      </c>
      <c r="D147" s="195" t="s">
        <v>117</v>
      </c>
      <c r="E147" s="196" t="s">
        <v>395</v>
      </c>
      <c r="F147" s="197" t="s">
        <v>382</v>
      </c>
      <c r="G147" s="198" t="s">
        <v>244</v>
      </c>
      <c r="H147" s="199">
        <v>8</v>
      </c>
      <c r="I147" s="200"/>
      <c r="J147" s="201">
        <f>ROUND(I147*H147,2)</f>
        <v>0</v>
      </c>
      <c r="K147" s="197" t="s">
        <v>19</v>
      </c>
      <c r="L147" s="43"/>
      <c r="M147" s="202" t="s">
        <v>19</v>
      </c>
      <c r="N147" s="203" t="s">
        <v>42</v>
      </c>
      <c r="O147" s="83"/>
      <c r="P147" s="204">
        <f>O147*H147</f>
        <v>0</v>
      </c>
      <c r="Q147" s="204">
        <v>0.02</v>
      </c>
      <c r="R147" s="204">
        <f>Q147*H147</f>
        <v>0.16</v>
      </c>
      <c r="S147" s="204">
        <v>0</v>
      </c>
      <c r="T147" s="205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06" t="s">
        <v>120</v>
      </c>
      <c r="AT147" s="206" t="s">
        <v>117</v>
      </c>
      <c r="AU147" s="206" t="s">
        <v>79</v>
      </c>
      <c r="AY147" s="16" t="s">
        <v>116</v>
      </c>
      <c r="BE147" s="207">
        <f>IF(N147="základní",J147,0)</f>
        <v>0</v>
      </c>
      <c r="BF147" s="207">
        <f>IF(N147="snížená",J147,0)</f>
        <v>0</v>
      </c>
      <c r="BG147" s="207">
        <f>IF(N147="zákl. přenesená",J147,0)</f>
        <v>0</v>
      </c>
      <c r="BH147" s="207">
        <f>IF(N147="sníž. přenesená",J147,0)</f>
        <v>0</v>
      </c>
      <c r="BI147" s="207">
        <f>IF(N147="nulová",J147,0)</f>
        <v>0</v>
      </c>
      <c r="BJ147" s="16" t="s">
        <v>120</v>
      </c>
      <c r="BK147" s="207">
        <f>ROUND(I147*H147,2)</f>
        <v>0</v>
      </c>
      <c r="BL147" s="16" t="s">
        <v>120</v>
      </c>
      <c r="BM147" s="206" t="s">
        <v>396</v>
      </c>
    </row>
    <row r="148" spans="1:65" s="2" customFormat="1" ht="90" customHeight="1">
      <c r="A148" s="37"/>
      <c r="B148" s="38"/>
      <c r="C148" s="195" t="s">
        <v>397</v>
      </c>
      <c r="D148" s="195" t="s">
        <v>117</v>
      </c>
      <c r="E148" s="196" t="s">
        <v>398</v>
      </c>
      <c r="F148" s="197" t="s">
        <v>382</v>
      </c>
      <c r="G148" s="198" t="s">
        <v>244</v>
      </c>
      <c r="H148" s="199">
        <v>4</v>
      </c>
      <c r="I148" s="200"/>
      <c r="J148" s="201">
        <f>ROUND(I148*H148,2)</f>
        <v>0</v>
      </c>
      <c r="K148" s="197" t="s">
        <v>19</v>
      </c>
      <c r="L148" s="43"/>
      <c r="M148" s="202" t="s">
        <v>19</v>
      </c>
      <c r="N148" s="203" t="s">
        <v>42</v>
      </c>
      <c r="O148" s="83"/>
      <c r="P148" s="204">
        <f>O148*H148</f>
        <v>0</v>
      </c>
      <c r="Q148" s="204">
        <v>0.025</v>
      </c>
      <c r="R148" s="204">
        <f>Q148*H148</f>
        <v>0.1</v>
      </c>
      <c r="S148" s="204">
        <v>0</v>
      </c>
      <c r="T148" s="205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06" t="s">
        <v>120</v>
      </c>
      <c r="AT148" s="206" t="s">
        <v>117</v>
      </c>
      <c r="AU148" s="206" t="s">
        <v>79</v>
      </c>
      <c r="AY148" s="16" t="s">
        <v>116</v>
      </c>
      <c r="BE148" s="207">
        <f>IF(N148="základní",J148,0)</f>
        <v>0</v>
      </c>
      <c r="BF148" s="207">
        <f>IF(N148="snížená",J148,0)</f>
        <v>0</v>
      </c>
      <c r="BG148" s="207">
        <f>IF(N148="zákl. přenesená",J148,0)</f>
        <v>0</v>
      </c>
      <c r="BH148" s="207">
        <f>IF(N148="sníž. přenesená",J148,0)</f>
        <v>0</v>
      </c>
      <c r="BI148" s="207">
        <f>IF(N148="nulová",J148,0)</f>
        <v>0</v>
      </c>
      <c r="BJ148" s="16" t="s">
        <v>120</v>
      </c>
      <c r="BK148" s="207">
        <f>ROUND(I148*H148,2)</f>
        <v>0</v>
      </c>
      <c r="BL148" s="16" t="s">
        <v>120</v>
      </c>
      <c r="BM148" s="206" t="s">
        <v>399</v>
      </c>
    </row>
    <row r="149" spans="1:65" s="2" customFormat="1" ht="90" customHeight="1">
      <c r="A149" s="37"/>
      <c r="B149" s="38"/>
      <c r="C149" s="195" t="s">
        <v>263</v>
      </c>
      <c r="D149" s="195" t="s">
        <v>117</v>
      </c>
      <c r="E149" s="196" t="s">
        <v>400</v>
      </c>
      <c r="F149" s="197" t="s">
        <v>382</v>
      </c>
      <c r="G149" s="198" t="s">
        <v>244</v>
      </c>
      <c r="H149" s="199">
        <v>8</v>
      </c>
      <c r="I149" s="200"/>
      <c r="J149" s="201">
        <f>ROUND(I149*H149,2)</f>
        <v>0</v>
      </c>
      <c r="K149" s="197" t="s">
        <v>19</v>
      </c>
      <c r="L149" s="43"/>
      <c r="M149" s="202" t="s">
        <v>19</v>
      </c>
      <c r="N149" s="203" t="s">
        <v>42</v>
      </c>
      <c r="O149" s="83"/>
      <c r="P149" s="204">
        <f>O149*H149</f>
        <v>0</v>
      </c>
      <c r="Q149" s="204">
        <v>0.015</v>
      </c>
      <c r="R149" s="204">
        <f>Q149*H149</f>
        <v>0.12</v>
      </c>
      <c r="S149" s="204">
        <v>0</v>
      </c>
      <c r="T149" s="205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06" t="s">
        <v>120</v>
      </c>
      <c r="AT149" s="206" t="s">
        <v>117</v>
      </c>
      <c r="AU149" s="206" t="s">
        <v>79</v>
      </c>
      <c r="AY149" s="16" t="s">
        <v>116</v>
      </c>
      <c r="BE149" s="207">
        <f>IF(N149="základní",J149,0)</f>
        <v>0</v>
      </c>
      <c r="BF149" s="207">
        <f>IF(N149="snížená",J149,0)</f>
        <v>0</v>
      </c>
      <c r="BG149" s="207">
        <f>IF(N149="zákl. přenesená",J149,0)</f>
        <v>0</v>
      </c>
      <c r="BH149" s="207">
        <f>IF(N149="sníž. přenesená",J149,0)</f>
        <v>0</v>
      </c>
      <c r="BI149" s="207">
        <f>IF(N149="nulová",J149,0)</f>
        <v>0</v>
      </c>
      <c r="BJ149" s="16" t="s">
        <v>120</v>
      </c>
      <c r="BK149" s="207">
        <f>ROUND(I149*H149,2)</f>
        <v>0</v>
      </c>
      <c r="BL149" s="16" t="s">
        <v>120</v>
      </c>
      <c r="BM149" s="206" t="s">
        <v>401</v>
      </c>
    </row>
    <row r="150" spans="1:65" s="2" customFormat="1" ht="16.5" customHeight="1">
      <c r="A150" s="37"/>
      <c r="B150" s="38"/>
      <c r="C150" s="195" t="s">
        <v>402</v>
      </c>
      <c r="D150" s="195" t="s">
        <v>117</v>
      </c>
      <c r="E150" s="196" t="s">
        <v>403</v>
      </c>
      <c r="F150" s="197" t="s">
        <v>391</v>
      </c>
      <c r="G150" s="198" t="s">
        <v>244</v>
      </c>
      <c r="H150" s="199">
        <v>2</v>
      </c>
      <c r="I150" s="200"/>
      <c r="J150" s="201">
        <f>ROUND(I150*H150,2)</f>
        <v>0</v>
      </c>
      <c r="K150" s="197" t="s">
        <v>19</v>
      </c>
      <c r="L150" s="43"/>
      <c r="M150" s="202" t="s">
        <v>19</v>
      </c>
      <c r="N150" s="203" t="s">
        <v>42</v>
      </c>
      <c r="O150" s="83"/>
      <c r="P150" s="204">
        <f>O150*H150</f>
        <v>0</v>
      </c>
      <c r="Q150" s="204">
        <v>0.015</v>
      </c>
      <c r="R150" s="204">
        <f>Q150*H150</f>
        <v>0.03</v>
      </c>
      <c r="S150" s="204">
        <v>0</v>
      </c>
      <c r="T150" s="205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06" t="s">
        <v>120</v>
      </c>
      <c r="AT150" s="206" t="s">
        <v>117</v>
      </c>
      <c r="AU150" s="206" t="s">
        <v>79</v>
      </c>
      <c r="AY150" s="16" t="s">
        <v>116</v>
      </c>
      <c r="BE150" s="207">
        <f>IF(N150="základní",J150,0)</f>
        <v>0</v>
      </c>
      <c r="BF150" s="207">
        <f>IF(N150="snížená",J150,0)</f>
        <v>0</v>
      </c>
      <c r="BG150" s="207">
        <f>IF(N150="zákl. přenesená",J150,0)</f>
        <v>0</v>
      </c>
      <c r="BH150" s="207">
        <f>IF(N150="sníž. přenesená",J150,0)</f>
        <v>0</v>
      </c>
      <c r="BI150" s="207">
        <f>IF(N150="nulová",J150,0)</f>
        <v>0</v>
      </c>
      <c r="BJ150" s="16" t="s">
        <v>120</v>
      </c>
      <c r="BK150" s="207">
        <f>ROUND(I150*H150,2)</f>
        <v>0</v>
      </c>
      <c r="BL150" s="16" t="s">
        <v>120</v>
      </c>
      <c r="BM150" s="206" t="s">
        <v>404</v>
      </c>
    </row>
    <row r="151" spans="1:65" s="2" customFormat="1" ht="49.05" customHeight="1">
      <c r="A151" s="37"/>
      <c r="B151" s="38"/>
      <c r="C151" s="195" t="s">
        <v>266</v>
      </c>
      <c r="D151" s="195" t="s">
        <v>117</v>
      </c>
      <c r="E151" s="196" t="s">
        <v>405</v>
      </c>
      <c r="F151" s="197" t="s">
        <v>406</v>
      </c>
      <c r="G151" s="198" t="s">
        <v>244</v>
      </c>
      <c r="H151" s="199">
        <v>16</v>
      </c>
      <c r="I151" s="200"/>
      <c r="J151" s="201">
        <f>ROUND(I151*H151,2)</f>
        <v>0</v>
      </c>
      <c r="K151" s="197" t="s">
        <v>19</v>
      </c>
      <c r="L151" s="43"/>
      <c r="M151" s="202" t="s">
        <v>19</v>
      </c>
      <c r="N151" s="203" t="s">
        <v>42</v>
      </c>
      <c r="O151" s="83"/>
      <c r="P151" s="204">
        <f>O151*H151</f>
        <v>0</v>
      </c>
      <c r="Q151" s="204">
        <v>0.012</v>
      </c>
      <c r="R151" s="204">
        <f>Q151*H151</f>
        <v>0.192</v>
      </c>
      <c r="S151" s="204">
        <v>0</v>
      </c>
      <c r="T151" s="205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06" t="s">
        <v>120</v>
      </c>
      <c r="AT151" s="206" t="s">
        <v>117</v>
      </c>
      <c r="AU151" s="206" t="s">
        <v>79</v>
      </c>
      <c r="AY151" s="16" t="s">
        <v>116</v>
      </c>
      <c r="BE151" s="207">
        <f>IF(N151="základní",J151,0)</f>
        <v>0</v>
      </c>
      <c r="BF151" s="207">
        <f>IF(N151="snížená",J151,0)</f>
        <v>0</v>
      </c>
      <c r="BG151" s="207">
        <f>IF(N151="zákl. přenesená",J151,0)</f>
        <v>0</v>
      </c>
      <c r="BH151" s="207">
        <f>IF(N151="sníž. přenesená",J151,0)</f>
        <v>0</v>
      </c>
      <c r="BI151" s="207">
        <f>IF(N151="nulová",J151,0)</f>
        <v>0</v>
      </c>
      <c r="BJ151" s="16" t="s">
        <v>120</v>
      </c>
      <c r="BK151" s="207">
        <f>ROUND(I151*H151,2)</f>
        <v>0</v>
      </c>
      <c r="BL151" s="16" t="s">
        <v>120</v>
      </c>
      <c r="BM151" s="206" t="s">
        <v>407</v>
      </c>
    </row>
    <row r="152" spans="1:63" s="11" customFormat="1" ht="22.8" customHeight="1">
      <c r="A152" s="11"/>
      <c r="B152" s="181"/>
      <c r="C152" s="182"/>
      <c r="D152" s="183" t="s">
        <v>68</v>
      </c>
      <c r="E152" s="229" t="s">
        <v>408</v>
      </c>
      <c r="F152" s="229" t="s">
        <v>409</v>
      </c>
      <c r="G152" s="182"/>
      <c r="H152" s="182"/>
      <c r="I152" s="185"/>
      <c r="J152" s="230">
        <f>BK152</f>
        <v>0</v>
      </c>
      <c r="K152" s="182"/>
      <c r="L152" s="187"/>
      <c r="M152" s="188"/>
      <c r="N152" s="189"/>
      <c r="O152" s="189"/>
      <c r="P152" s="190">
        <f>SUM(P153:P162)</f>
        <v>0</v>
      </c>
      <c r="Q152" s="189"/>
      <c r="R152" s="190">
        <f>SUM(R153:R162)</f>
        <v>0.8662099999999999</v>
      </c>
      <c r="S152" s="189"/>
      <c r="T152" s="191">
        <f>SUM(T153:T162)</f>
        <v>0</v>
      </c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R152" s="192" t="s">
        <v>79</v>
      </c>
      <c r="AT152" s="193" t="s">
        <v>68</v>
      </c>
      <c r="AU152" s="193" t="s">
        <v>77</v>
      </c>
      <c r="AY152" s="192" t="s">
        <v>116</v>
      </c>
      <c r="BK152" s="194">
        <f>SUM(BK153:BK162)</f>
        <v>0</v>
      </c>
    </row>
    <row r="153" spans="1:65" s="2" customFormat="1" ht="37.8" customHeight="1">
      <c r="A153" s="37"/>
      <c r="B153" s="38"/>
      <c r="C153" s="195" t="s">
        <v>410</v>
      </c>
      <c r="D153" s="195" t="s">
        <v>117</v>
      </c>
      <c r="E153" s="196" t="s">
        <v>411</v>
      </c>
      <c r="F153" s="197" t="s">
        <v>412</v>
      </c>
      <c r="G153" s="198" t="s">
        <v>303</v>
      </c>
      <c r="H153" s="199">
        <v>6</v>
      </c>
      <c r="I153" s="200"/>
      <c r="J153" s="201">
        <f>ROUND(I153*H153,2)</f>
        <v>0</v>
      </c>
      <c r="K153" s="197" t="s">
        <v>19</v>
      </c>
      <c r="L153" s="43"/>
      <c r="M153" s="202" t="s">
        <v>19</v>
      </c>
      <c r="N153" s="203" t="s">
        <v>42</v>
      </c>
      <c r="O153" s="83"/>
      <c r="P153" s="204">
        <f>O153*H153</f>
        <v>0</v>
      </c>
      <c r="Q153" s="204">
        <v>0.01843</v>
      </c>
      <c r="R153" s="204">
        <f>Q153*H153</f>
        <v>0.11057999999999998</v>
      </c>
      <c r="S153" s="204">
        <v>0</v>
      </c>
      <c r="T153" s="205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06" t="s">
        <v>142</v>
      </c>
      <c r="AT153" s="206" t="s">
        <v>117</v>
      </c>
      <c r="AU153" s="206" t="s">
        <v>79</v>
      </c>
      <c r="AY153" s="16" t="s">
        <v>116</v>
      </c>
      <c r="BE153" s="207">
        <f>IF(N153="základní",J153,0)</f>
        <v>0</v>
      </c>
      <c r="BF153" s="207">
        <f>IF(N153="snížená",J153,0)</f>
        <v>0</v>
      </c>
      <c r="BG153" s="207">
        <f>IF(N153="zákl. přenesená",J153,0)</f>
        <v>0</v>
      </c>
      <c r="BH153" s="207">
        <f>IF(N153="sníž. přenesená",J153,0)</f>
        <v>0</v>
      </c>
      <c r="BI153" s="207">
        <f>IF(N153="nulová",J153,0)</f>
        <v>0</v>
      </c>
      <c r="BJ153" s="16" t="s">
        <v>120</v>
      </c>
      <c r="BK153" s="207">
        <f>ROUND(I153*H153,2)</f>
        <v>0</v>
      </c>
      <c r="BL153" s="16" t="s">
        <v>142</v>
      </c>
      <c r="BM153" s="206" t="s">
        <v>413</v>
      </c>
    </row>
    <row r="154" spans="1:65" s="2" customFormat="1" ht="44.25" customHeight="1">
      <c r="A154" s="37"/>
      <c r="B154" s="38"/>
      <c r="C154" s="195" t="s">
        <v>245</v>
      </c>
      <c r="D154" s="195" t="s">
        <v>117</v>
      </c>
      <c r="E154" s="196" t="s">
        <v>414</v>
      </c>
      <c r="F154" s="197" t="s">
        <v>415</v>
      </c>
      <c r="G154" s="198" t="s">
        <v>303</v>
      </c>
      <c r="H154" s="199">
        <v>12</v>
      </c>
      <c r="I154" s="200"/>
      <c r="J154" s="201">
        <f>ROUND(I154*H154,2)</f>
        <v>0</v>
      </c>
      <c r="K154" s="197" t="s">
        <v>19</v>
      </c>
      <c r="L154" s="43"/>
      <c r="M154" s="202" t="s">
        <v>19</v>
      </c>
      <c r="N154" s="203" t="s">
        <v>42</v>
      </c>
      <c r="O154" s="83"/>
      <c r="P154" s="204">
        <f>O154*H154</f>
        <v>0</v>
      </c>
      <c r="Q154" s="204">
        <v>0.01843</v>
      </c>
      <c r="R154" s="204">
        <f>Q154*H154</f>
        <v>0.22115999999999997</v>
      </c>
      <c r="S154" s="204">
        <v>0</v>
      </c>
      <c r="T154" s="205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06" t="s">
        <v>142</v>
      </c>
      <c r="AT154" s="206" t="s">
        <v>117</v>
      </c>
      <c r="AU154" s="206" t="s">
        <v>79</v>
      </c>
      <c r="AY154" s="16" t="s">
        <v>116</v>
      </c>
      <c r="BE154" s="207">
        <f>IF(N154="základní",J154,0)</f>
        <v>0</v>
      </c>
      <c r="BF154" s="207">
        <f>IF(N154="snížená",J154,0)</f>
        <v>0</v>
      </c>
      <c r="BG154" s="207">
        <f>IF(N154="zákl. přenesená",J154,0)</f>
        <v>0</v>
      </c>
      <c r="BH154" s="207">
        <f>IF(N154="sníž. přenesená",J154,0)</f>
        <v>0</v>
      </c>
      <c r="BI154" s="207">
        <f>IF(N154="nulová",J154,0)</f>
        <v>0</v>
      </c>
      <c r="BJ154" s="16" t="s">
        <v>120</v>
      </c>
      <c r="BK154" s="207">
        <f>ROUND(I154*H154,2)</f>
        <v>0</v>
      </c>
      <c r="BL154" s="16" t="s">
        <v>142</v>
      </c>
      <c r="BM154" s="206" t="s">
        <v>416</v>
      </c>
    </row>
    <row r="155" spans="1:65" s="2" customFormat="1" ht="37.8" customHeight="1">
      <c r="A155" s="37"/>
      <c r="B155" s="38"/>
      <c r="C155" s="195" t="s">
        <v>229</v>
      </c>
      <c r="D155" s="195" t="s">
        <v>117</v>
      </c>
      <c r="E155" s="196" t="s">
        <v>417</v>
      </c>
      <c r="F155" s="197" t="s">
        <v>418</v>
      </c>
      <c r="G155" s="198" t="s">
        <v>303</v>
      </c>
      <c r="H155" s="199">
        <v>4</v>
      </c>
      <c r="I155" s="200"/>
      <c r="J155" s="201">
        <f>ROUND(I155*H155,2)</f>
        <v>0</v>
      </c>
      <c r="K155" s="197" t="s">
        <v>19</v>
      </c>
      <c r="L155" s="43"/>
      <c r="M155" s="202" t="s">
        <v>19</v>
      </c>
      <c r="N155" s="203" t="s">
        <v>42</v>
      </c>
      <c r="O155" s="83"/>
      <c r="P155" s="204">
        <f>O155*H155</f>
        <v>0</v>
      </c>
      <c r="Q155" s="204">
        <v>0.01843</v>
      </c>
      <c r="R155" s="204">
        <f>Q155*H155</f>
        <v>0.07372</v>
      </c>
      <c r="S155" s="204">
        <v>0</v>
      </c>
      <c r="T155" s="205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06" t="s">
        <v>142</v>
      </c>
      <c r="AT155" s="206" t="s">
        <v>117</v>
      </c>
      <c r="AU155" s="206" t="s">
        <v>79</v>
      </c>
      <c r="AY155" s="16" t="s">
        <v>116</v>
      </c>
      <c r="BE155" s="207">
        <f>IF(N155="základní",J155,0)</f>
        <v>0</v>
      </c>
      <c r="BF155" s="207">
        <f>IF(N155="snížená",J155,0)</f>
        <v>0</v>
      </c>
      <c r="BG155" s="207">
        <f>IF(N155="zákl. přenesená",J155,0)</f>
        <v>0</v>
      </c>
      <c r="BH155" s="207">
        <f>IF(N155="sníž. přenesená",J155,0)</f>
        <v>0</v>
      </c>
      <c r="BI155" s="207">
        <f>IF(N155="nulová",J155,0)</f>
        <v>0</v>
      </c>
      <c r="BJ155" s="16" t="s">
        <v>120</v>
      </c>
      <c r="BK155" s="207">
        <f>ROUND(I155*H155,2)</f>
        <v>0</v>
      </c>
      <c r="BL155" s="16" t="s">
        <v>142</v>
      </c>
      <c r="BM155" s="206" t="s">
        <v>419</v>
      </c>
    </row>
    <row r="156" spans="1:65" s="2" customFormat="1" ht="37.8" customHeight="1">
      <c r="A156" s="37"/>
      <c r="B156" s="38"/>
      <c r="C156" s="195" t="s">
        <v>420</v>
      </c>
      <c r="D156" s="195" t="s">
        <v>117</v>
      </c>
      <c r="E156" s="196" t="s">
        <v>421</v>
      </c>
      <c r="F156" s="197" t="s">
        <v>422</v>
      </c>
      <c r="G156" s="198" t="s">
        <v>303</v>
      </c>
      <c r="H156" s="199">
        <v>4</v>
      </c>
      <c r="I156" s="200"/>
      <c r="J156" s="201">
        <f>ROUND(I156*H156,2)</f>
        <v>0</v>
      </c>
      <c r="K156" s="197" t="s">
        <v>19</v>
      </c>
      <c r="L156" s="43"/>
      <c r="M156" s="202" t="s">
        <v>19</v>
      </c>
      <c r="N156" s="203" t="s">
        <v>42</v>
      </c>
      <c r="O156" s="83"/>
      <c r="P156" s="204">
        <f>O156*H156</f>
        <v>0</v>
      </c>
      <c r="Q156" s="204">
        <v>0.01843</v>
      </c>
      <c r="R156" s="204">
        <f>Q156*H156</f>
        <v>0.07372</v>
      </c>
      <c r="S156" s="204">
        <v>0</v>
      </c>
      <c r="T156" s="205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06" t="s">
        <v>142</v>
      </c>
      <c r="AT156" s="206" t="s">
        <v>117</v>
      </c>
      <c r="AU156" s="206" t="s">
        <v>79</v>
      </c>
      <c r="AY156" s="16" t="s">
        <v>116</v>
      </c>
      <c r="BE156" s="207">
        <f>IF(N156="základní",J156,0)</f>
        <v>0</v>
      </c>
      <c r="BF156" s="207">
        <f>IF(N156="snížená",J156,0)</f>
        <v>0</v>
      </c>
      <c r="BG156" s="207">
        <f>IF(N156="zákl. přenesená",J156,0)</f>
        <v>0</v>
      </c>
      <c r="BH156" s="207">
        <f>IF(N156="sníž. přenesená",J156,0)</f>
        <v>0</v>
      </c>
      <c r="BI156" s="207">
        <f>IF(N156="nulová",J156,0)</f>
        <v>0</v>
      </c>
      <c r="BJ156" s="16" t="s">
        <v>120</v>
      </c>
      <c r="BK156" s="207">
        <f>ROUND(I156*H156,2)</f>
        <v>0</v>
      </c>
      <c r="BL156" s="16" t="s">
        <v>142</v>
      </c>
      <c r="BM156" s="206" t="s">
        <v>423</v>
      </c>
    </row>
    <row r="157" spans="1:65" s="2" customFormat="1" ht="37.8" customHeight="1">
      <c r="A157" s="37"/>
      <c r="B157" s="38"/>
      <c r="C157" s="195" t="s">
        <v>233</v>
      </c>
      <c r="D157" s="195" t="s">
        <v>117</v>
      </c>
      <c r="E157" s="196" t="s">
        <v>424</v>
      </c>
      <c r="F157" s="197" t="s">
        <v>425</v>
      </c>
      <c r="G157" s="198" t="s">
        <v>303</v>
      </c>
      <c r="H157" s="199">
        <v>2</v>
      </c>
      <c r="I157" s="200"/>
      <c r="J157" s="201">
        <f>ROUND(I157*H157,2)</f>
        <v>0</v>
      </c>
      <c r="K157" s="197" t="s">
        <v>19</v>
      </c>
      <c r="L157" s="43"/>
      <c r="M157" s="202" t="s">
        <v>19</v>
      </c>
      <c r="N157" s="203" t="s">
        <v>42</v>
      </c>
      <c r="O157" s="83"/>
      <c r="P157" s="204">
        <f>O157*H157</f>
        <v>0</v>
      </c>
      <c r="Q157" s="204">
        <v>0.01843</v>
      </c>
      <c r="R157" s="204">
        <f>Q157*H157</f>
        <v>0.03686</v>
      </c>
      <c r="S157" s="204">
        <v>0</v>
      </c>
      <c r="T157" s="205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06" t="s">
        <v>142</v>
      </c>
      <c r="AT157" s="206" t="s">
        <v>117</v>
      </c>
      <c r="AU157" s="206" t="s">
        <v>79</v>
      </c>
      <c r="AY157" s="16" t="s">
        <v>116</v>
      </c>
      <c r="BE157" s="207">
        <f>IF(N157="základní",J157,0)</f>
        <v>0</v>
      </c>
      <c r="BF157" s="207">
        <f>IF(N157="snížená",J157,0)</f>
        <v>0</v>
      </c>
      <c r="BG157" s="207">
        <f>IF(N157="zákl. přenesená",J157,0)</f>
        <v>0</v>
      </c>
      <c r="BH157" s="207">
        <f>IF(N157="sníž. přenesená",J157,0)</f>
        <v>0</v>
      </c>
      <c r="BI157" s="207">
        <f>IF(N157="nulová",J157,0)</f>
        <v>0</v>
      </c>
      <c r="BJ157" s="16" t="s">
        <v>120</v>
      </c>
      <c r="BK157" s="207">
        <f>ROUND(I157*H157,2)</f>
        <v>0</v>
      </c>
      <c r="BL157" s="16" t="s">
        <v>142</v>
      </c>
      <c r="BM157" s="206" t="s">
        <v>426</v>
      </c>
    </row>
    <row r="158" spans="1:65" s="2" customFormat="1" ht="24.15" customHeight="1">
      <c r="A158" s="37"/>
      <c r="B158" s="38"/>
      <c r="C158" s="195" t="s">
        <v>427</v>
      </c>
      <c r="D158" s="195" t="s">
        <v>117</v>
      </c>
      <c r="E158" s="196" t="s">
        <v>428</v>
      </c>
      <c r="F158" s="197" t="s">
        <v>429</v>
      </c>
      <c r="G158" s="198" t="s">
        <v>303</v>
      </c>
      <c r="H158" s="199">
        <v>2</v>
      </c>
      <c r="I158" s="200"/>
      <c r="J158" s="201">
        <f>ROUND(I158*H158,2)</f>
        <v>0</v>
      </c>
      <c r="K158" s="197" t="s">
        <v>19</v>
      </c>
      <c r="L158" s="43"/>
      <c r="M158" s="202" t="s">
        <v>19</v>
      </c>
      <c r="N158" s="203" t="s">
        <v>42</v>
      </c>
      <c r="O158" s="83"/>
      <c r="P158" s="204">
        <f>O158*H158</f>
        <v>0</v>
      </c>
      <c r="Q158" s="204">
        <v>0.01843</v>
      </c>
      <c r="R158" s="204">
        <f>Q158*H158</f>
        <v>0.03686</v>
      </c>
      <c r="S158" s="204">
        <v>0</v>
      </c>
      <c r="T158" s="205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06" t="s">
        <v>142</v>
      </c>
      <c r="AT158" s="206" t="s">
        <v>117</v>
      </c>
      <c r="AU158" s="206" t="s">
        <v>79</v>
      </c>
      <c r="AY158" s="16" t="s">
        <v>116</v>
      </c>
      <c r="BE158" s="207">
        <f>IF(N158="základní",J158,0)</f>
        <v>0</v>
      </c>
      <c r="BF158" s="207">
        <f>IF(N158="snížená",J158,0)</f>
        <v>0</v>
      </c>
      <c r="BG158" s="207">
        <f>IF(N158="zákl. přenesená",J158,0)</f>
        <v>0</v>
      </c>
      <c r="BH158" s="207">
        <f>IF(N158="sníž. přenesená",J158,0)</f>
        <v>0</v>
      </c>
      <c r="BI158" s="207">
        <f>IF(N158="nulová",J158,0)</f>
        <v>0</v>
      </c>
      <c r="BJ158" s="16" t="s">
        <v>120</v>
      </c>
      <c r="BK158" s="207">
        <f>ROUND(I158*H158,2)</f>
        <v>0</v>
      </c>
      <c r="BL158" s="16" t="s">
        <v>142</v>
      </c>
      <c r="BM158" s="206" t="s">
        <v>430</v>
      </c>
    </row>
    <row r="159" spans="1:65" s="2" customFormat="1" ht="16.5" customHeight="1">
      <c r="A159" s="37"/>
      <c r="B159" s="38"/>
      <c r="C159" s="195" t="s">
        <v>236</v>
      </c>
      <c r="D159" s="195" t="s">
        <v>117</v>
      </c>
      <c r="E159" s="196" t="s">
        <v>431</v>
      </c>
      <c r="F159" s="197" t="s">
        <v>432</v>
      </c>
      <c r="G159" s="198" t="s">
        <v>303</v>
      </c>
      <c r="H159" s="199">
        <v>2</v>
      </c>
      <c r="I159" s="200"/>
      <c r="J159" s="201">
        <f>ROUND(I159*H159,2)</f>
        <v>0</v>
      </c>
      <c r="K159" s="197" t="s">
        <v>19</v>
      </c>
      <c r="L159" s="43"/>
      <c r="M159" s="202" t="s">
        <v>19</v>
      </c>
      <c r="N159" s="203" t="s">
        <v>42</v>
      </c>
      <c r="O159" s="83"/>
      <c r="P159" s="204">
        <f>O159*H159</f>
        <v>0</v>
      </c>
      <c r="Q159" s="204">
        <v>0.01843</v>
      </c>
      <c r="R159" s="204">
        <f>Q159*H159</f>
        <v>0.03686</v>
      </c>
      <c r="S159" s="204">
        <v>0</v>
      </c>
      <c r="T159" s="205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06" t="s">
        <v>142</v>
      </c>
      <c r="AT159" s="206" t="s">
        <v>117</v>
      </c>
      <c r="AU159" s="206" t="s">
        <v>79</v>
      </c>
      <c r="AY159" s="16" t="s">
        <v>116</v>
      </c>
      <c r="BE159" s="207">
        <f>IF(N159="základní",J159,0)</f>
        <v>0</v>
      </c>
      <c r="BF159" s="207">
        <f>IF(N159="snížená",J159,0)</f>
        <v>0</v>
      </c>
      <c r="BG159" s="207">
        <f>IF(N159="zákl. přenesená",J159,0)</f>
        <v>0</v>
      </c>
      <c r="BH159" s="207">
        <f>IF(N159="sníž. přenesená",J159,0)</f>
        <v>0</v>
      </c>
      <c r="BI159" s="207">
        <f>IF(N159="nulová",J159,0)</f>
        <v>0</v>
      </c>
      <c r="BJ159" s="16" t="s">
        <v>120</v>
      </c>
      <c r="BK159" s="207">
        <f>ROUND(I159*H159,2)</f>
        <v>0</v>
      </c>
      <c r="BL159" s="16" t="s">
        <v>142</v>
      </c>
      <c r="BM159" s="206" t="s">
        <v>433</v>
      </c>
    </row>
    <row r="160" spans="1:65" s="2" customFormat="1" ht="16.5" customHeight="1">
      <c r="A160" s="37"/>
      <c r="B160" s="38"/>
      <c r="C160" s="195" t="s">
        <v>434</v>
      </c>
      <c r="D160" s="195" t="s">
        <v>117</v>
      </c>
      <c r="E160" s="196" t="s">
        <v>435</v>
      </c>
      <c r="F160" s="197" t="s">
        <v>436</v>
      </c>
      <c r="G160" s="198" t="s">
        <v>303</v>
      </c>
      <c r="H160" s="199">
        <v>2</v>
      </c>
      <c r="I160" s="200"/>
      <c r="J160" s="201">
        <f>ROUND(I160*H160,2)</f>
        <v>0</v>
      </c>
      <c r="K160" s="197" t="s">
        <v>19</v>
      </c>
      <c r="L160" s="43"/>
      <c r="M160" s="202" t="s">
        <v>19</v>
      </c>
      <c r="N160" s="203" t="s">
        <v>42</v>
      </c>
      <c r="O160" s="83"/>
      <c r="P160" s="204">
        <f>O160*H160</f>
        <v>0</v>
      </c>
      <c r="Q160" s="204">
        <v>0.01843</v>
      </c>
      <c r="R160" s="204">
        <f>Q160*H160</f>
        <v>0.03686</v>
      </c>
      <c r="S160" s="204">
        <v>0</v>
      </c>
      <c r="T160" s="205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06" t="s">
        <v>142</v>
      </c>
      <c r="AT160" s="206" t="s">
        <v>117</v>
      </c>
      <c r="AU160" s="206" t="s">
        <v>79</v>
      </c>
      <c r="AY160" s="16" t="s">
        <v>116</v>
      </c>
      <c r="BE160" s="207">
        <f>IF(N160="základní",J160,0)</f>
        <v>0</v>
      </c>
      <c r="BF160" s="207">
        <f>IF(N160="snížená",J160,0)</f>
        <v>0</v>
      </c>
      <c r="BG160" s="207">
        <f>IF(N160="zákl. přenesená",J160,0)</f>
        <v>0</v>
      </c>
      <c r="BH160" s="207">
        <f>IF(N160="sníž. přenesená",J160,0)</f>
        <v>0</v>
      </c>
      <c r="BI160" s="207">
        <f>IF(N160="nulová",J160,0)</f>
        <v>0</v>
      </c>
      <c r="BJ160" s="16" t="s">
        <v>120</v>
      </c>
      <c r="BK160" s="207">
        <f>ROUND(I160*H160,2)</f>
        <v>0</v>
      </c>
      <c r="BL160" s="16" t="s">
        <v>142</v>
      </c>
      <c r="BM160" s="206" t="s">
        <v>437</v>
      </c>
    </row>
    <row r="161" spans="1:65" s="2" customFormat="1" ht="37.8" customHeight="1">
      <c r="A161" s="37"/>
      <c r="B161" s="38"/>
      <c r="C161" s="195" t="s">
        <v>242</v>
      </c>
      <c r="D161" s="195" t="s">
        <v>117</v>
      </c>
      <c r="E161" s="196" t="s">
        <v>438</v>
      </c>
      <c r="F161" s="197" t="s">
        <v>439</v>
      </c>
      <c r="G161" s="198" t="s">
        <v>303</v>
      </c>
      <c r="H161" s="199">
        <v>2</v>
      </c>
      <c r="I161" s="200"/>
      <c r="J161" s="201">
        <f>ROUND(I161*H161,2)</f>
        <v>0</v>
      </c>
      <c r="K161" s="197" t="s">
        <v>19</v>
      </c>
      <c r="L161" s="43"/>
      <c r="M161" s="202" t="s">
        <v>19</v>
      </c>
      <c r="N161" s="203" t="s">
        <v>42</v>
      </c>
      <c r="O161" s="83"/>
      <c r="P161" s="204">
        <f>O161*H161</f>
        <v>0</v>
      </c>
      <c r="Q161" s="204">
        <v>0.01843</v>
      </c>
      <c r="R161" s="204">
        <f>Q161*H161</f>
        <v>0.03686</v>
      </c>
      <c r="S161" s="204">
        <v>0</v>
      </c>
      <c r="T161" s="20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06" t="s">
        <v>142</v>
      </c>
      <c r="AT161" s="206" t="s">
        <v>117</v>
      </c>
      <c r="AU161" s="206" t="s">
        <v>79</v>
      </c>
      <c r="AY161" s="16" t="s">
        <v>116</v>
      </c>
      <c r="BE161" s="207">
        <f>IF(N161="základní",J161,0)</f>
        <v>0</v>
      </c>
      <c r="BF161" s="207">
        <f>IF(N161="snížená",J161,0)</f>
        <v>0</v>
      </c>
      <c r="BG161" s="207">
        <f>IF(N161="zákl. přenesená",J161,0)</f>
        <v>0</v>
      </c>
      <c r="BH161" s="207">
        <f>IF(N161="sníž. přenesená",J161,0)</f>
        <v>0</v>
      </c>
      <c r="BI161" s="207">
        <f>IF(N161="nulová",J161,0)</f>
        <v>0</v>
      </c>
      <c r="BJ161" s="16" t="s">
        <v>120</v>
      </c>
      <c r="BK161" s="207">
        <f>ROUND(I161*H161,2)</f>
        <v>0</v>
      </c>
      <c r="BL161" s="16" t="s">
        <v>142</v>
      </c>
      <c r="BM161" s="206" t="s">
        <v>440</v>
      </c>
    </row>
    <row r="162" spans="1:65" s="2" customFormat="1" ht="44.25" customHeight="1">
      <c r="A162" s="37"/>
      <c r="B162" s="38"/>
      <c r="C162" s="195" t="s">
        <v>441</v>
      </c>
      <c r="D162" s="195" t="s">
        <v>117</v>
      </c>
      <c r="E162" s="196" t="s">
        <v>442</v>
      </c>
      <c r="F162" s="197" t="s">
        <v>443</v>
      </c>
      <c r="G162" s="198" t="s">
        <v>303</v>
      </c>
      <c r="H162" s="199">
        <v>11</v>
      </c>
      <c r="I162" s="200"/>
      <c r="J162" s="201">
        <f>ROUND(I162*H162,2)</f>
        <v>0</v>
      </c>
      <c r="K162" s="197" t="s">
        <v>19</v>
      </c>
      <c r="L162" s="43"/>
      <c r="M162" s="218" t="s">
        <v>19</v>
      </c>
      <c r="N162" s="219" t="s">
        <v>42</v>
      </c>
      <c r="O162" s="220"/>
      <c r="P162" s="221">
        <f>O162*H162</f>
        <v>0</v>
      </c>
      <c r="Q162" s="221">
        <v>0.01843</v>
      </c>
      <c r="R162" s="221">
        <f>Q162*H162</f>
        <v>0.20273</v>
      </c>
      <c r="S162" s="221">
        <v>0</v>
      </c>
      <c r="T162" s="22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06" t="s">
        <v>142</v>
      </c>
      <c r="AT162" s="206" t="s">
        <v>117</v>
      </c>
      <c r="AU162" s="206" t="s">
        <v>79</v>
      </c>
      <c r="AY162" s="16" t="s">
        <v>116</v>
      </c>
      <c r="BE162" s="207">
        <f>IF(N162="základní",J162,0)</f>
        <v>0</v>
      </c>
      <c r="BF162" s="207">
        <f>IF(N162="snížená",J162,0)</f>
        <v>0</v>
      </c>
      <c r="BG162" s="207">
        <f>IF(N162="zákl. přenesená",J162,0)</f>
        <v>0</v>
      </c>
      <c r="BH162" s="207">
        <f>IF(N162="sníž. přenesená",J162,0)</f>
        <v>0</v>
      </c>
      <c r="BI162" s="207">
        <f>IF(N162="nulová",J162,0)</f>
        <v>0</v>
      </c>
      <c r="BJ162" s="16" t="s">
        <v>120</v>
      </c>
      <c r="BK162" s="207">
        <f>ROUND(I162*H162,2)</f>
        <v>0</v>
      </c>
      <c r="BL162" s="16" t="s">
        <v>142</v>
      </c>
      <c r="BM162" s="206" t="s">
        <v>444</v>
      </c>
    </row>
    <row r="163" spans="1:31" s="2" customFormat="1" ht="6.95" customHeight="1">
      <c r="A163" s="37"/>
      <c r="B163" s="58"/>
      <c r="C163" s="59"/>
      <c r="D163" s="59"/>
      <c r="E163" s="59"/>
      <c r="F163" s="59"/>
      <c r="G163" s="59"/>
      <c r="H163" s="59"/>
      <c r="I163" s="59"/>
      <c r="J163" s="59"/>
      <c r="K163" s="59"/>
      <c r="L163" s="43"/>
      <c r="M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</row>
  </sheetData>
  <sheetProtection password="CC35" sheet="1" objects="1" scenarios="1" formatColumns="0" formatRows="0" autoFilter="0"/>
  <autoFilter ref="C90:K162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119" r:id="rId1" display="https://podminky.urs.cz/item/CS_URS_2023_02/952901114"/>
    <hyperlink ref="F122" r:id="rId2" display="https://podminky.urs.cz/item/CS_URS_2023_02/997013157"/>
    <hyperlink ref="F124" r:id="rId3" display="https://podminky.urs.cz/item/CS_URS_2023_02/997013509"/>
    <hyperlink ref="F126" r:id="rId4" display="https://podminky.urs.cz/item/CS_URS_2023_02/997013511"/>
    <hyperlink ref="F128" r:id="rId5" display="https://podminky.urs.cz/item/CS_URS_2023_02/997013603"/>
    <hyperlink ref="F130" r:id="rId6" display="https://podminky.urs.cz/item/CS_URS_2023_02/997013631"/>
    <hyperlink ref="F132" r:id="rId7" display="https://podminky.urs.cz/item/CS_URS_2023_02/997013804"/>
    <hyperlink ref="F134" r:id="rId8" display="https://podminky.urs.cz/item/CS_URS_2023_02/997013811"/>
    <hyperlink ref="F137" r:id="rId9" display="https://podminky.urs.cz/item/CS_URS_2023_02/9980170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83</v>
      </c>
    </row>
    <row r="3" spans="2:46" s="1" customFormat="1" ht="6.95" customHeight="1" hidden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79</v>
      </c>
    </row>
    <row r="4" spans="2:46" s="1" customFormat="1" ht="24.95" customHeight="1" hidden="1">
      <c r="B4" s="19"/>
      <c r="D4" s="129" t="s">
        <v>84</v>
      </c>
      <c r="L4" s="19"/>
      <c r="M4" s="130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1" t="s">
        <v>16</v>
      </c>
      <c r="L6" s="19"/>
    </row>
    <row r="7" spans="2:12" s="1" customFormat="1" ht="16.5" customHeight="1" hidden="1">
      <c r="B7" s="19"/>
      <c r="E7" s="132" t="str">
        <f>'Rekapitulace stavby'!K6</f>
        <v>Výměna oken radnice 4NP a 5NP</v>
      </c>
      <c r="F7" s="131"/>
      <c r="G7" s="131"/>
      <c r="H7" s="131"/>
      <c r="L7" s="19"/>
    </row>
    <row r="8" spans="1:31" s="2" customFormat="1" ht="12" customHeight="1" hidden="1">
      <c r="A8" s="37"/>
      <c r="B8" s="43"/>
      <c r="C8" s="37"/>
      <c r="D8" s="131" t="s">
        <v>85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34" t="s">
        <v>445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1" t="s">
        <v>21</v>
      </c>
      <c r="E12" s="37"/>
      <c r="F12" s="135" t="s">
        <v>446</v>
      </c>
      <c r="G12" s="37"/>
      <c r="H12" s="37"/>
      <c r="I12" s="131" t="s">
        <v>23</v>
      </c>
      <c r="J12" s="136" t="str">
        <f>'Rekapitulace stavby'!AN8</f>
        <v>3. 4. 2024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35" t="s">
        <v>447</v>
      </c>
      <c r="F15" s="37"/>
      <c r="G15" s="37"/>
      <c r="H15" s="37"/>
      <c r="I15" s="131" t="s">
        <v>27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1" t="s">
        <v>28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27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1" t="s">
        <v>30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35" t="s">
        <v>448</v>
      </c>
      <c r="F21" s="37"/>
      <c r="G21" s="37"/>
      <c r="H21" s="37"/>
      <c r="I21" s="131" t="s">
        <v>27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1" t="s">
        <v>32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35" t="s">
        <v>449</v>
      </c>
      <c r="F24" s="37"/>
      <c r="G24" s="37"/>
      <c r="H24" s="37"/>
      <c r="I24" s="131" t="s">
        <v>27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1" t="s">
        <v>33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2" t="s">
        <v>35</v>
      </c>
      <c r="E30" s="37"/>
      <c r="F30" s="37"/>
      <c r="G30" s="37"/>
      <c r="H30" s="37"/>
      <c r="I30" s="37"/>
      <c r="J30" s="143">
        <f>ROUND(J87,2)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44" t="s">
        <v>37</v>
      </c>
      <c r="G32" s="37"/>
      <c r="H32" s="37"/>
      <c r="I32" s="144" t="s">
        <v>36</v>
      </c>
      <c r="J32" s="144" t="s">
        <v>38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45" t="s">
        <v>39</v>
      </c>
      <c r="E33" s="131" t="s">
        <v>40</v>
      </c>
      <c r="F33" s="146">
        <f>ROUND((SUM(BE87:BE120)),2)</f>
        <v>0</v>
      </c>
      <c r="G33" s="37"/>
      <c r="H33" s="37"/>
      <c r="I33" s="147">
        <v>0.21</v>
      </c>
      <c r="J33" s="146">
        <f>ROUND(((SUM(BE87:BE120))*I33),2)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1" t="s">
        <v>41</v>
      </c>
      <c r="F34" s="146">
        <f>ROUND((SUM(BF87:BF120)),2)</f>
        <v>0</v>
      </c>
      <c r="G34" s="37"/>
      <c r="H34" s="37"/>
      <c r="I34" s="147">
        <v>0.12</v>
      </c>
      <c r="J34" s="146">
        <f>ROUND(((SUM(BF87:BF120))*I34),2)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42</v>
      </c>
      <c r="F35" s="146">
        <f>ROUND((SUM(BG87:BG120)),2)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43</v>
      </c>
      <c r="F36" s="146">
        <f>ROUND((SUM(BH87:BH120)),2)</f>
        <v>0</v>
      </c>
      <c r="G36" s="37"/>
      <c r="H36" s="37"/>
      <c r="I36" s="147">
        <v>0.12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44</v>
      </c>
      <c r="F37" s="146">
        <f>ROUND((SUM(BI87:BI120)),2)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48"/>
      <c r="D39" s="149" t="s">
        <v>45</v>
      </c>
      <c r="E39" s="150"/>
      <c r="F39" s="150"/>
      <c r="G39" s="151" t="s">
        <v>46</v>
      </c>
      <c r="H39" s="152" t="s">
        <v>47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t="12" hidden="1"/>
    <row r="42" ht="12" hidden="1"/>
    <row r="43" ht="12" hidden="1"/>
    <row r="44" spans="1:31" s="2" customFormat="1" ht="6.95" customHeight="1" hidden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 hidden="1">
      <c r="A45" s="37"/>
      <c r="B45" s="38"/>
      <c r="C45" s="22" t="s">
        <v>87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 hidden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 hidden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 hidden="1">
      <c r="A48" s="37"/>
      <c r="B48" s="38"/>
      <c r="C48" s="39"/>
      <c r="D48" s="39"/>
      <c r="E48" s="159" t="str">
        <f>E7</f>
        <v>Výměna oken radnice 4NP a 5NP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 hidden="1">
      <c r="A49" s="37"/>
      <c r="B49" s="38"/>
      <c r="C49" s="31" t="s">
        <v>85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 hidden="1">
      <c r="A50" s="37"/>
      <c r="B50" s="38"/>
      <c r="C50" s="39"/>
      <c r="D50" s="39"/>
      <c r="E50" s="68" t="str">
        <f>E9</f>
        <v>240403_01 - VRN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 hidden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 hidden="1">
      <c r="A52" s="37"/>
      <c r="B52" s="38"/>
      <c r="C52" s="31" t="s">
        <v>21</v>
      </c>
      <c r="D52" s="39"/>
      <c r="E52" s="39"/>
      <c r="F52" s="26" t="str">
        <f>F12</f>
        <v>Liberec</v>
      </c>
      <c r="G52" s="39"/>
      <c r="H52" s="39"/>
      <c r="I52" s="31" t="s">
        <v>23</v>
      </c>
      <c r="J52" s="71" t="str">
        <f>IF(J12="","",J12)</f>
        <v>3. 4. 2024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 hidden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5.65" customHeight="1" hidden="1">
      <c r="A54" s="37"/>
      <c r="B54" s="38"/>
      <c r="C54" s="31" t="s">
        <v>25</v>
      </c>
      <c r="D54" s="39"/>
      <c r="E54" s="39"/>
      <c r="F54" s="26" t="str">
        <f>E15</f>
        <v>Statutární město Liberec</v>
      </c>
      <c r="G54" s="39"/>
      <c r="H54" s="39"/>
      <c r="I54" s="31" t="s">
        <v>30</v>
      </c>
      <c r="J54" s="35" t="str">
        <f>E21</f>
        <v>Projektový atelier DAVID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40.05" customHeight="1" hidden="1">
      <c r="A55" s="37"/>
      <c r="B55" s="38"/>
      <c r="C55" s="31" t="s">
        <v>28</v>
      </c>
      <c r="D55" s="39"/>
      <c r="E55" s="39"/>
      <c r="F55" s="26" t="str">
        <f>IF(E18="","",E18)</f>
        <v>Vyplň údaj</v>
      </c>
      <c r="G55" s="39"/>
      <c r="H55" s="39"/>
      <c r="I55" s="31" t="s">
        <v>32</v>
      </c>
      <c r="J55" s="35" t="str">
        <f>E24</f>
        <v>Projektový atelier DAVID - Bc. Kosáková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 hidden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 hidden="1">
      <c r="A57" s="37"/>
      <c r="B57" s="38"/>
      <c r="C57" s="160" t="s">
        <v>88</v>
      </c>
      <c r="D57" s="161"/>
      <c r="E57" s="161"/>
      <c r="F57" s="161"/>
      <c r="G57" s="161"/>
      <c r="H57" s="161"/>
      <c r="I57" s="161"/>
      <c r="J57" s="162" t="s">
        <v>89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 hidden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 hidden="1">
      <c r="A59" s="37"/>
      <c r="B59" s="38"/>
      <c r="C59" s="163" t="s">
        <v>67</v>
      </c>
      <c r="D59" s="39"/>
      <c r="E59" s="39"/>
      <c r="F59" s="39"/>
      <c r="G59" s="39"/>
      <c r="H59" s="39"/>
      <c r="I59" s="39"/>
      <c r="J59" s="101">
        <f>J87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90</v>
      </c>
    </row>
    <row r="60" spans="1:31" s="9" customFormat="1" ht="24.95" customHeight="1" hidden="1">
      <c r="A60" s="9"/>
      <c r="B60" s="164"/>
      <c r="C60" s="165"/>
      <c r="D60" s="166" t="s">
        <v>450</v>
      </c>
      <c r="E60" s="167"/>
      <c r="F60" s="167"/>
      <c r="G60" s="167"/>
      <c r="H60" s="167"/>
      <c r="I60" s="167"/>
      <c r="J60" s="168">
        <f>J88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 hidden="1">
      <c r="A61" s="9"/>
      <c r="B61" s="164"/>
      <c r="C61" s="165"/>
      <c r="D61" s="166" t="s">
        <v>451</v>
      </c>
      <c r="E61" s="167"/>
      <c r="F61" s="167"/>
      <c r="G61" s="167"/>
      <c r="H61" s="167"/>
      <c r="I61" s="167"/>
      <c r="J61" s="168">
        <f>J93</f>
        <v>0</v>
      </c>
      <c r="K61" s="165"/>
      <c r="L61" s="16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2" customFormat="1" ht="19.9" customHeight="1" hidden="1">
      <c r="A62" s="12"/>
      <c r="B62" s="223"/>
      <c r="C62" s="224"/>
      <c r="D62" s="225" t="s">
        <v>452</v>
      </c>
      <c r="E62" s="226"/>
      <c r="F62" s="226"/>
      <c r="G62" s="226"/>
      <c r="H62" s="226"/>
      <c r="I62" s="226"/>
      <c r="J62" s="227">
        <f>J94</f>
        <v>0</v>
      </c>
      <c r="K62" s="224"/>
      <c r="L62" s="228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 hidden="1">
      <c r="A63" s="12"/>
      <c r="B63" s="223"/>
      <c r="C63" s="224"/>
      <c r="D63" s="225" t="s">
        <v>453</v>
      </c>
      <c r="E63" s="226"/>
      <c r="F63" s="226"/>
      <c r="G63" s="226"/>
      <c r="H63" s="226"/>
      <c r="I63" s="226"/>
      <c r="J63" s="227">
        <f>J101</f>
        <v>0</v>
      </c>
      <c r="K63" s="224"/>
      <c r="L63" s="228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 hidden="1">
      <c r="A64" s="12"/>
      <c r="B64" s="223"/>
      <c r="C64" s="224"/>
      <c r="D64" s="225" t="s">
        <v>454</v>
      </c>
      <c r="E64" s="226"/>
      <c r="F64" s="226"/>
      <c r="G64" s="226"/>
      <c r="H64" s="226"/>
      <c r="I64" s="226"/>
      <c r="J64" s="227">
        <f>J106</f>
        <v>0</v>
      </c>
      <c r="K64" s="224"/>
      <c r="L64" s="228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 hidden="1">
      <c r="A65" s="12"/>
      <c r="B65" s="223"/>
      <c r="C65" s="224"/>
      <c r="D65" s="225" t="s">
        <v>455</v>
      </c>
      <c r="E65" s="226"/>
      <c r="F65" s="226"/>
      <c r="G65" s="226"/>
      <c r="H65" s="226"/>
      <c r="I65" s="226"/>
      <c r="J65" s="227">
        <f>J109</f>
        <v>0</v>
      </c>
      <c r="K65" s="224"/>
      <c r="L65" s="228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 hidden="1">
      <c r="A66" s="12"/>
      <c r="B66" s="223"/>
      <c r="C66" s="224"/>
      <c r="D66" s="225" t="s">
        <v>456</v>
      </c>
      <c r="E66" s="226"/>
      <c r="F66" s="226"/>
      <c r="G66" s="226"/>
      <c r="H66" s="226"/>
      <c r="I66" s="226"/>
      <c r="J66" s="227">
        <f>J112</f>
        <v>0</v>
      </c>
      <c r="K66" s="224"/>
      <c r="L66" s="228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2" customFormat="1" ht="19.9" customHeight="1" hidden="1">
      <c r="A67" s="12"/>
      <c r="B67" s="223"/>
      <c r="C67" s="224"/>
      <c r="D67" s="225" t="s">
        <v>457</v>
      </c>
      <c r="E67" s="226"/>
      <c r="F67" s="226"/>
      <c r="G67" s="226"/>
      <c r="H67" s="226"/>
      <c r="I67" s="226"/>
      <c r="J67" s="227">
        <f>J115</f>
        <v>0</v>
      </c>
      <c r="K67" s="224"/>
      <c r="L67" s="228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2" customFormat="1" ht="21.8" customHeight="1" hidden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 hidden="1">
      <c r="A69" s="37"/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ht="12" hidden="1"/>
    <row r="71" ht="12" hidden="1"/>
    <row r="72" ht="12" hidden="1"/>
    <row r="73" spans="1:31" s="2" customFormat="1" ht="6.95" customHeight="1">
      <c r="A73" s="37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24.95" customHeight="1">
      <c r="A74" s="37"/>
      <c r="B74" s="38"/>
      <c r="C74" s="22" t="s">
        <v>101</v>
      </c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16</v>
      </c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159" t="str">
        <f>E7</f>
        <v>Výměna oken radnice 4NP a 5NP</v>
      </c>
      <c r="F77" s="31"/>
      <c r="G77" s="31"/>
      <c r="H77" s="31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85</v>
      </c>
      <c r="D78" s="39"/>
      <c r="E78" s="39"/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9"/>
      <c r="D79" s="39"/>
      <c r="E79" s="68" t="str">
        <f>E9</f>
        <v>240403_01 - VRN</v>
      </c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1" t="s">
        <v>21</v>
      </c>
      <c r="D81" s="39"/>
      <c r="E81" s="39"/>
      <c r="F81" s="26" t="str">
        <f>F12</f>
        <v>Liberec</v>
      </c>
      <c r="G81" s="39"/>
      <c r="H81" s="39"/>
      <c r="I81" s="31" t="s">
        <v>23</v>
      </c>
      <c r="J81" s="71" t="str">
        <f>IF(J12="","",J12)</f>
        <v>3. 4. 2024</v>
      </c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25.65" customHeight="1">
      <c r="A83" s="37"/>
      <c r="B83" s="38"/>
      <c r="C83" s="31" t="s">
        <v>25</v>
      </c>
      <c r="D83" s="39"/>
      <c r="E83" s="39"/>
      <c r="F83" s="26" t="str">
        <f>E15</f>
        <v>Statutární město Liberec</v>
      </c>
      <c r="G83" s="39"/>
      <c r="H83" s="39"/>
      <c r="I83" s="31" t="s">
        <v>30</v>
      </c>
      <c r="J83" s="35" t="str">
        <f>E21</f>
        <v>Projektový atelier DAVID</v>
      </c>
      <c r="K83" s="39"/>
      <c r="L83" s="13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40.05" customHeight="1">
      <c r="A84" s="37"/>
      <c r="B84" s="38"/>
      <c r="C84" s="31" t="s">
        <v>28</v>
      </c>
      <c r="D84" s="39"/>
      <c r="E84" s="39"/>
      <c r="F84" s="26" t="str">
        <f>IF(E18="","",E18)</f>
        <v>Vyplň údaj</v>
      </c>
      <c r="G84" s="39"/>
      <c r="H84" s="39"/>
      <c r="I84" s="31" t="s">
        <v>32</v>
      </c>
      <c r="J84" s="35" t="str">
        <f>E24</f>
        <v>Projektový atelier DAVID - Bc. Kosáková</v>
      </c>
      <c r="K84" s="39"/>
      <c r="L84" s="13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0.3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3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10" customFormat="1" ht="29.25" customHeight="1">
      <c r="A86" s="170"/>
      <c r="B86" s="171"/>
      <c r="C86" s="172" t="s">
        <v>102</v>
      </c>
      <c r="D86" s="173" t="s">
        <v>54</v>
      </c>
      <c r="E86" s="173" t="s">
        <v>50</v>
      </c>
      <c r="F86" s="173" t="s">
        <v>51</v>
      </c>
      <c r="G86" s="173" t="s">
        <v>103</v>
      </c>
      <c r="H86" s="173" t="s">
        <v>104</v>
      </c>
      <c r="I86" s="173" t="s">
        <v>105</v>
      </c>
      <c r="J86" s="173" t="s">
        <v>89</v>
      </c>
      <c r="K86" s="174" t="s">
        <v>106</v>
      </c>
      <c r="L86" s="175"/>
      <c r="M86" s="91" t="s">
        <v>19</v>
      </c>
      <c r="N86" s="92" t="s">
        <v>39</v>
      </c>
      <c r="O86" s="92" t="s">
        <v>107</v>
      </c>
      <c r="P86" s="92" t="s">
        <v>108</v>
      </c>
      <c r="Q86" s="92" t="s">
        <v>109</v>
      </c>
      <c r="R86" s="92" t="s">
        <v>110</v>
      </c>
      <c r="S86" s="92" t="s">
        <v>111</v>
      </c>
      <c r="T86" s="93" t="s">
        <v>112</v>
      </c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</row>
    <row r="87" spans="1:63" s="2" customFormat="1" ht="22.8" customHeight="1">
      <c r="A87" s="37"/>
      <c r="B87" s="38"/>
      <c r="C87" s="98" t="s">
        <v>113</v>
      </c>
      <c r="D87" s="39"/>
      <c r="E87" s="39"/>
      <c r="F87" s="39"/>
      <c r="G87" s="39"/>
      <c r="H87" s="39"/>
      <c r="I87" s="39"/>
      <c r="J87" s="176">
        <f>BK87</f>
        <v>0</v>
      </c>
      <c r="K87" s="39"/>
      <c r="L87" s="43"/>
      <c r="M87" s="94"/>
      <c r="N87" s="177"/>
      <c r="O87" s="95"/>
      <c r="P87" s="178">
        <f>P88+P93</f>
        <v>0</v>
      </c>
      <c r="Q87" s="95"/>
      <c r="R87" s="178">
        <f>R88+R93</f>
        <v>0</v>
      </c>
      <c r="S87" s="95"/>
      <c r="T87" s="179">
        <f>T88+T93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68</v>
      </c>
      <c r="AU87" s="16" t="s">
        <v>90</v>
      </c>
      <c r="BK87" s="180">
        <f>BK88+BK93</f>
        <v>0</v>
      </c>
    </row>
    <row r="88" spans="1:63" s="11" customFormat="1" ht="25.9" customHeight="1">
      <c r="A88" s="11"/>
      <c r="B88" s="181"/>
      <c r="C88" s="182"/>
      <c r="D88" s="183" t="s">
        <v>68</v>
      </c>
      <c r="E88" s="184" t="s">
        <v>458</v>
      </c>
      <c r="F88" s="184" t="s">
        <v>459</v>
      </c>
      <c r="G88" s="182"/>
      <c r="H88" s="182"/>
      <c r="I88" s="185"/>
      <c r="J88" s="186">
        <f>BK88</f>
        <v>0</v>
      </c>
      <c r="K88" s="182"/>
      <c r="L88" s="187"/>
      <c r="M88" s="188"/>
      <c r="N88" s="189"/>
      <c r="O88" s="189"/>
      <c r="P88" s="190">
        <f>SUM(P89:P92)</f>
        <v>0</v>
      </c>
      <c r="Q88" s="189"/>
      <c r="R88" s="190">
        <f>SUM(R89:R92)</f>
        <v>0</v>
      </c>
      <c r="S88" s="189"/>
      <c r="T88" s="191">
        <f>SUM(T89:T92)</f>
        <v>0</v>
      </c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R88" s="192" t="s">
        <v>120</v>
      </c>
      <c r="AT88" s="193" t="s">
        <v>68</v>
      </c>
      <c r="AU88" s="193" t="s">
        <v>69</v>
      </c>
      <c r="AY88" s="192" t="s">
        <v>116</v>
      </c>
      <c r="BK88" s="194">
        <f>SUM(BK89:BK92)</f>
        <v>0</v>
      </c>
    </row>
    <row r="89" spans="1:65" s="2" customFormat="1" ht="24.15" customHeight="1">
      <c r="A89" s="37"/>
      <c r="B89" s="38"/>
      <c r="C89" s="195" t="s">
        <v>152</v>
      </c>
      <c r="D89" s="195" t="s">
        <v>117</v>
      </c>
      <c r="E89" s="196" t="s">
        <v>460</v>
      </c>
      <c r="F89" s="197" t="s">
        <v>461</v>
      </c>
      <c r="G89" s="198" t="s">
        <v>462</v>
      </c>
      <c r="H89" s="199">
        <v>100</v>
      </c>
      <c r="I89" s="200"/>
      <c r="J89" s="201">
        <f>ROUND(I89*H89,2)</f>
        <v>0</v>
      </c>
      <c r="K89" s="197" t="s">
        <v>329</v>
      </c>
      <c r="L89" s="43"/>
      <c r="M89" s="202" t="s">
        <v>19</v>
      </c>
      <c r="N89" s="203" t="s">
        <v>40</v>
      </c>
      <c r="O89" s="83"/>
      <c r="P89" s="204">
        <f>O89*H89</f>
        <v>0</v>
      </c>
      <c r="Q89" s="204">
        <v>0</v>
      </c>
      <c r="R89" s="204">
        <f>Q89*H89</f>
        <v>0</v>
      </c>
      <c r="S89" s="204">
        <v>0</v>
      </c>
      <c r="T89" s="205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06" t="s">
        <v>463</v>
      </c>
      <c r="AT89" s="206" t="s">
        <v>117</v>
      </c>
      <c r="AU89" s="206" t="s">
        <v>77</v>
      </c>
      <c r="AY89" s="16" t="s">
        <v>116</v>
      </c>
      <c r="BE89" s="207">
        <f>IF(N89="základní",J89,0)</f>
        <v>0</v>
      </c>
      <c r="BF89" s="207">
        <f>IF(N89="snížená",J89,0)</f>
        <v>0</v>
      </c>
      <c r="BG89" s="207">
        <f>IF(N89="zákl. přenesená",J89,0)</f>
        <v>0</v>
      </c>
      <c r="BH89" s="207">
        <f>IF(N89="sníž. přenesená",J89,0)</f>
        <v>0</v>
      </c>
      <c r="BI89" s="207">
        <f>IF(N89="nulová",J89,0)</f>
        <v>0</v>
      </c>
      <c r="BJ89" s="16" t="s">
        <v>77</v>
      </c>
      <c r="BK89" s="207">
        <f>ROUND(I89*H89,2)</f>
        <v>0</v>
      </c>
      <c r="BL89" s="16" t="s">
        <v>463</v>
      </c>
      <c r="BM89" s="206" t="s">
        <v>464</v>
      </c>
    </row>
    <row r="90" spans="1:47" s="2" customFormat="1" ht="12">
      <c r="A90" s="37"/>
      <c r="B90" s="38"/>
      <c r="C90" s="39"/>
      <c r="D90" s="231" t="s">
        <v>331</v>
      </c>
      <c r="E90" s="39"/>
      <c r="F90" s="232" t="s">
        <v>465</v>
      </c>
      <c r="G90" s="39"/>
      <c r="H90" s="39"/>
      <c r="I90" s="233"/>
      <c r="J90" s="39"/>
      <c r="K90" s="39"/>
      <c r="L90" s="43"/>
      <c r="M90" s="234"/>
      <c r="N90" s="235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331</v>
      </c>
      <c r="AU90" s="16" t="s">
        <v>77</v>
      </c>
    </row>
    <row r="91" spans="1:65" s="2" customFormat="1" ht="24.15" customHeight="1">
      <c r="A91" s="37"/>
      <c r="B91" s="38"/>
      <c r="C91" s="195" t="s">
        <v>133</v>
      </c>
      <c r="D91" s="195" t="s">
        <v>117</v>
      </c>
      <c r="E91" s="196" t="s">
        <v>466</v>
      </c>
      <c r="F91" s="197" t="s">
        <v>467</v>
      </c>
      <c r="G91" s="198" t="s">
        <v>462</v>
      </c>
      <c r="H91" s="199">
        <v>400</v>
      </c>
      <c r="I91" s="200"/>
      <c r="J91" s="201">
        <f>ROUND(I91*H91,2)</f>
        <v>0</v>
      </c>
      <c r="K91" s="197" t="s">
        <v>329</v>
      </c>
      <c r="L91" s="43"/>
      <c r="M91" s="202" t="s">
        <v>19</v>
      </c>
      <c r="N91" s="203" t="s">
        <v>40</v>
      </c>
      <c r="O91" s="83"/>
      <c r="P91" s="204">
        <f>O91*H91</f>
        <v>0</v>
      </c>
      <c r="Q91" s="204">
        <v>0</v>
      </c>
      <c r="R91" s="204">
        <f>Q91*H91</f>
        <v>0</v>
      </c>
      <c r="S91" s="204">
        <v>0</v>
      </c>
      <c r="T91" s="205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06" t="s">
        <v>463</v>
      </c>
      <c r="AT91" s="206" t="s">
        <v>117</v>
      </c>
      <c r="AU91" s="206" t="s">
        <v>77</v>
      </c>
      <c r="AY91" s="16" t="s">
        <v>116</v>
      </c>
      <c r="BE91" s="207">
        <f>IF(N91="základní",J91,0)</f>
        <v>0</v>
      </c>
      <c r="BF91" s="207">
        <f>IF(N91="snížená",J91,0)</f>
        <v>0</v>
      </c>
      <c r="BG91" s="207">
        <f>IF(N91="zákl. přenesená",J91,0)</f>
        <v>0</v>
      </c>
      <c r="BH91" s="207">
        <f>IF(N91="sníž. přenesená",J91,0)</f>
        <v>0</v>
      </c>
      <c r="BI91" s="207">
        <f>IF(N91="nulová",J91,0)</f>
        <v>0</v>
      </c>
      <c r="BJ91" s="16" t="s">
        <v>77</v>
      </c>
      <c r="BK91" s="207">
        <f>ROUND(I91*H91,2)</f>
        <v>0</v>
      </c>
      <c r="BL91" s="16" t="s">
        <v>463</v>
      </c>
      <c r="BM91" s="206" t="s">
        <v>468</v>
      </c>
    </row>
    <row r="92" spans="1:47" s="2" customFormat="1" ht="12">
      <c r="A92" s="37"/>
      <c r="B92" s="38"/>
      <c r="C92" s="39"/>
      <c r="D92" s="231" t="s">
        <v>331</v>
      </c>
      <c r="E92" s="39"/>
      <c r="F92" s="232" t="s">
        <v>469</v>
      </c>
      <c r="G92" s="39"/>
      <c r="H92" s="39"/>
      <c r="I92" s="233"/>
      <c r="J92" s="39"/>
      <c r="K92" s="39"/>
      <c r="L92" s="43"/>
      <c r="M92" s="234"/>
      <c r="N92" s="235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331</v>
      </c>
      <c r="AU92" s="16" t="s">
        <v>77</v>
      </c>
    </row>
    <row r="93" spans="1:63" s="11" customFormat="1" ht="25.9" customHeight="1">
      <c r="A93" s="11"/>
      <c r="B93" s="181"/>
      <c r="C93" s="182"/>
      <c r="D93" s="183" t="s">
        <v>68</v>
      </c>
      <c r="E93" s="184" t="s">
        <v>82</v>
      </c>
      <c r="F93" s="184" t="s">
        <v>278</v>
      </c>
      <c r="G93" s="182"/>
      <c r="H93" s="182"/>
      <c r="I93" s="185"/>
      <c r="J93" s="186">
        <f>BK93</f>
        <v>0</v>
      </c>
      <c r="K93" s="182"/>
      <c r="L93" s="187"/>
      <c r="M93" s="188"/>
      <c r="N93" s="189"/>
      <c r="O93" s="189"/>
      <c r="P93" s="190">
        <f>P94+P101+P106+P109+P112+P115</f>
        <v>0</v>
      </c>
      <c r="Q93" s="189"/>
      <c r="R93" s="190">
        <f>R94+R101+R106+R109+R112+R115</f>
        <v>0</v>
      </c>
      <c r="S93" s="189"/>
      <c r="T93" s="191">
        <f>T94+T101+T106+T109+T112+T115</f>
        <v>0</v>
      </c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R93" s="192" t="s">
        <v>130</v>
      </c>
      <c r="AT93" s="193" t="s">
        <v>68</v>
      </c>
      <c r="AU93" s="193" t="s">
        <v>69</v>
      </c>
      <c r="AY93" s="192" t="s">
        <v>116</v>
      </c>
      <c r="BK93" s="194">
        <f>BK94+BK101+BK106+BK109+BK112+BK115</f>
        <v>0</v>
      </c>
    </row>
    <row r="94" spans="1:63" s="11" customFormat="1" ht="22.8" customHeight="1">
      <c r="A94" s="11"/>
      <c r="B94" s="181"/>
      <c r="C94" s="182"/>
      <c r="D94" s="183" t="s">
        <v>68</v>
      </c>
      <c r="E94" s="229" t="s">
        <v>470</v>
      </c>
      <c r="F94" s="229" t="s">
        <v>471</v>
      </c>
      <c r="G94" s="182"/>
      <c r="H94" s="182"/>
      <c r="I94" s="185"/>
      <c r="J94" s="230">
        <f>BK94</f>
        <v>0</v>
      </c>
      <c r="K94" s="182"/>
      <c r="L94" s="187"/>
      <c r="M94" s="188"/>
      <c r="N94" s="189"/>
      <c r="O94" s="189"/>
      <c r="P94" s="190">
        <f>SUM(P95:P100)</f>
        <v>0</v>
      </c>
      <c r="Q94" s="189"/>
      <c r="R94" s="190">
        <f>SUM(R95:R100)</f>
        <v>0</v>
      </c>
      <c r="S94" s="189"/>
      <c r="T94" s="191">
        <f>SUM(T95:T100)</f>
        <v>0</v>
      </c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R94" s="192" t="s">
        <v>130</v>
      </c>
      <c r="AT94" s="193" t="s">
        <v>68</v>
      </c>
      <c r="AU94" s="193" t="s">
        <v>77</v>
      </c>
      <c r="AY94" s="192" t="s">
        <v>116</v>
      </c>
      <c r="BK94" s="194">
        <f>SUM(BK95:BK100)</f>
        <v>0</v>
      </c>
    </row>
    <row r="95" spans="1:65" s="2" customFormat="1" ht="16.5" customHeight="1">
      <c r="A95" s="37"/>
      <c r="B95" s="38"/>
      <c r="C95" s="195" t="s">
        <v>8</v>
      </c>
      <c r="D95" s="195" t="s">
        <v>117</v>
      </c>
      <c r="E95" s="196" t="s">
        <v>472</v>
      </c>
      <c r="F95" s="197" t="s">
        <v>473</v>
      </c>
      <c r="G95" s="198" t="s">
        <v>301</v>
      </c>
      <c r="H95" s="199">
        <v>1</v>
      </c>
      <c r="I95" s="200"/>
      <c r="J95" s="201">
        <f>ROUND(I95*H95,2)</f>
        <v>0</v>
      </c>
      <c r="K95" s="197" t="s">
        <v>19</v>
      </c>
      <c r="L95" s="43"/>
      <c r="M95" s="202" t="s">
        <v>19</v>
      </c>
      <c r="N95" s="203" t="s">
        <v>40</v>
      </c>
      <c r="O95" s="83"/>
      <c r="P95" s="204">
        <f>O95*H95</f>
        <v>0</v>
      </c>
      <c r="Q95" s="204">
        <v>0</v>
      </c>
      <c r="R95" s="204">
        <f>Q95*H95</f>
        <v>0</v>
      </c>
      <c r="S95" s="204">
        <v>0</v>
      </c>
      <c r="T95" s="205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06" t="s">
        <v>474</v>
      </c>
      <c r="AT95" s="206" t="s">
        <v>117</v>
      </c>
      <c r="AU95" s="206" t="s">
        <v>79</v>
      </c>
      <c r="AY95" s="16" t="s">
        <v>116</v>
      </c>
      <c r="BE95" s="207">
        <f>IF(N95="základní",J95,0)</f>
        <v>0</v>
      </c>
      <c r="BF95" s="207">
        <f>IF(N95="snížená",J95,0)</f>
        <v>0</v>
      </c>
      <c r="BG95" s="207">
        <f>IF(N95="zákl. přenesená",J95,0)</f>
        <v>0</v>
      </c>
      <c r="BH95" s="207">
        <f>IF(N95="sníž. přenesená",J95,0)</f>
        <v>0</v>
      </c>
      <c r="BI95" s="207">
        <f>IF(N95="nulová",J95,0)</f>
        <v>0</v>
      </c>
      <c r="BJ95" s="16" t="s">
        <v>77</v>
      </c>
      <c r="BK95" s="207">
        <f>ROUND(I95*H95,2)</f>
        <v>0</v>
      </c>
      <c r="BL95" s="16" t="s">
        <v>474</v>
      </c>
      <c r="BM95" s="206" t="s">
        <v>475</v>
      </c>
    </row>
    <row r="96" spans="1:65" s="2" customFormat="1" ht="16.5" customHeight="1">
      <c r="A96" s="37"/>
      <c r="B96" s="38"/>
      <c r="C96" s="195" t="s">
        <v>139</v>
      </c>
      <c r="D96" s="195" t="s">
        <v>117</v>
      </c>
      <c r="E96" s="196" t="s">
        <v>476</v>
      </c>
      <c r="F96" s="197" t="s">
        <v>477</v>
      </c>
      <c r="G96" s="198" t="s">
        <v>303</v>
      </c>
      <c r="H96" s="199">
        <v>1</v>
      </c>
      <c r="I96" s="200"/>
      <c r="J96" s="201">
        <f>ROUND(I96*H96,2)</f>
        <v>0</v>
      </c>
      <c r="K96" s="197" t="s">
        <v>329</v>
      </c>
      <c r="L96" s="43"/>
      <c r="M96" s="202" t="s">
        <v>19</v>
      </c>
      <c r="N96" s="203" t="s">
        <v>40</v>
      </c>
      <c r="O96" s="83"/>
      <c r="P96" s="204">
        <f>O96*H96</f>
        <v>0</v>
      </c>
      <c r="Q96" s="204">
        <v>0</v>
      </c>
      <c r="R96" s="204">
        <f>Q96*H96</f>
        <v>0</v>
      </c>
      <c r="S96" s="204">
        <v>0</v>
      </c>
      <c r="T96" s="205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06" t="s">
        <v>474</v>
      </c>
      <c r="AT96" s="206" t="s">
        <v>117</v>
      </c>
      <c r="AU96" s="206" t="s">
        <v>79</v>
      </c>
      <c r="AY96" s="16" t="s">
        <v>116</v>
      </c>
      <c r="BE96" s="207">
        <f>IF(N96="základní",J96,0)</f>
        <v>0</v>
      </c>
      <c r="BF96" s="207">
        <f>IF(N96="snížená",J96,0)</f>
        <v>0</v>
      </c>
      <c r="BG96" s="207">
        <f>IF(N96="zákl. přenesená",J96,0)</f>
        <v>0</v>
      </c>
      <c r="BH96" s="207">
        <f>IF(N96="sníž. přenesená",J96,0)</f>
        <v>0</v>
      </c>
      <c r="BI96" s="207">
        <f>IF(N96="nulová",J96,0)</f>
        <v>0</v>
      </c>
      <c r="BJ96" s="16" t="s">
        <v>77</v>
      </c>
      <c r="BK96" s="207">
        <f>ROUND(I96*H96,2)</f>
        <v>0</v>
      </c>
      <c r="BL96" s="16" t="s">
        <v>474</v>
      </c>
      <c r="BM96" s="206" t="s">
        <v>478</v>
      </c>
    </row>
    <row r="97" spans="1:47" s="2" customFormat="1" ht="12">
      <c r="A97" s="37"/>
      <c r="B97" s="38"/>
      <c r="C97" s="39"/>
      <c r="D97" s="231" t="s">
        <v>331</v>
      </c>
      <c r="E97" s="39"/>
      <c r="F97" s="232" t="s">
        <v>479</v>
      </c>
      <c r="G97" s="39"/>
      <c r="H97" s="39"/>
      <c r="I97" s="233"/>
      <c r="J97" s="39"/>
      <c r="K97" s="39"/>
      <c r="L97" s="43"/>
      <c r="M97" s="234"/>
      <c r="N97" s="235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331</v>
      </c>
      <c r="AU97" s="16" t="s">
        <v>79</v>
      </c>
    </row>
    <row r="98" spans="1:65" s="2" customFormat="1" ht="16.5" customHeight="1">
      <c r="A98" s="37"/>
      <c r="B98" s="38"/>
      <c r="C98" s="195" t="s">
        <v>77</v>
      </c>
      <c r="D98" s="195" t="s">
        <v>117</v>
      </c>
      <c r="E98" s="196" t="s">
        <v>480</v>
      </c>
      <c r="F98" s="197" t="s">
        <v>481</v>
      </c>
      <c r="G98" s="198" t="s">
        <v>303</v>
      </c>
      <c r="H98" s="199">
        <v>1</v>
      </c>
      <c r="I98" s="200"/>
      <c r="J98" s="201">
        <f>ROUND(I98*H98,2)</f>
        <v>0</v>
      </c>
      <c r="K98" s="197" t="s">
        <v>19</v>
      </c>
      <c r="L98" s="43"/>
      <c r="M98" s="202" t="s">
        <v>19</v>
      </c>
      <c r="N98" s="203" t="s">
        <v>40</v>
      </c>
      <c r="O98" s="83"/>
      <c r="P98" s="204">
        <f>O98*H98</f>
        <v>0</v>
      </c>
      <c r="Q98" s="204">
        <v>0</v>
      </c>
      <c r="R98" s="204">
        <f>Q98*H98</f>
        <v>0</v>
      </c>
      <c r="S98" s="204">
        <v>0</v>
      </c>
      <c r="T98" s="205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06" t="s">
        <v>474</v>
      </c>
      <c r="AT98" s="206" t="s">
        <v>117</v>
      </c>
      <c r="AU98" s="206" t="s">
        <v>79</v>
      </c>
      <c r="AY98" s="16" t="s">
        <v>116</v>
      </c>
      <c r="BE98" s="207">
        <f>IF(N98="základní",J98,0)</f>
        <v>0</v>
      </c>
      <c r="BF98" s="207">
        <f>IF(N98="snížená",J98,0)</f>
        <v>0</v>
      </c>
      <c r="BG98" s="207">
        <f>IF(N98="zákl. přenesená",J98,0)</f>
        <v>0</v>
      </c>
      <c r="BH98" s="207">
        <f>IF(N98="sníž. přenesená",J98,0)</f>
        <v>0</v>
      </c>
      <c r="BI98" s="207">
        <f>IF(N98="nulová",J98,0)</f>
        <v>0</v>
      </c>
      <c r="BJ98" s="16" t="s">
        <v>77</v>
      </c>
      <c r="BK98" s="207">
        <f>ROUND(I98*H98,2)</f>
        <v>0</v>
      </c>
      <c r="BL98" s="16" t="s">
        <v>474</v>
      </c>
      <c r="BM98" s="206" t="s">
        <v>482</v>
      </c>
    </row>
    <row r="99" spans="1:65" s="2" customFormat="1" ht="16.5" customHeight="1">
      <c r="A99" s="37"/>
      <c r="B99" s="38"/>
      <c r="C99" s="195" t="s">
        <v>168</v>
      </c>
      <c r="D99" s="195" t="s">
        <v>117</v>
      </c>
      <c r="E99" s="196" t="s">
        <v>483</v>
      </c>
      <c r="F99" s="197" t="s">
        <v>484</v>
      </c>
      <c r="G99" s="198" t="s">
        <v>303</v>
      </c>
      <c r="H99" s="199">
        <v>1</v>
      </c>
      <c r="I99" s="200"/>
      <c r="J99" s="201">
        <f>ROUND(I99*H99,2)</f>
        <v>0</v>
      </c>
      <c r="K99" s="197" t="s">
        <v>329</v>
      </c>
      <c r="L99" s="43"/>
      <c r="M99" s="202" t="s">
        <v>19</v>
      </c>
      <c r="N99" s="203" t="s">
        <v>40</v>
      </c>
      <c r="O99" s="83"/>
      <c r="P99" s="204">
        <f>O99*H99</f>
        <v>0</v>
      </c>
      <c r="Q99" s="204">
        <v>0</v>
      </c>
      <c r="R99" s="204">
        <f>Q99*H99</f>
        <v>0</v>
      </c>
      <c r="S99" s="204">
        <v>0</v>
      </c>
      <c r="T99" s="205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06" t="s">
        <v>474</v>
      </c>
      <c r="AT99" s="206" t="s">
        <v>117</v>
      </c>
      <c r="AU99" s="206" t="s">
        <v>79</v>
      </c>
      <c r="AY99" s="16" t="s">
        <v>116</v>
      </c>
      <c r="BE99" s="207">
        <f>IF(N99="základní",J99,0)</f>
        <v>0</v>
      </c>
      <c r="BF99" s="207">
        <f>IF(N99="snížená",J99,0)</f>
        <v>0</v>
      </c>
      <c r="BG99" s="207">
        <f>IF(N99="zákl. přenesená",J99,0)</f>
        <v>0</v>
      </c>
      <c r="BH99" s="207">
        <f>IF(N99="sníž. přenesená",J99,0)</f>
        <v>0</v>
      </c>
      <c r="BI99" s="207">
        <f>IF(N99="nulová",J99,0)</f>
        <v>0</v>
      </c>
      <c r="BJ99" s="16" t="s">
        <v>77</v>
      </c>
      <c r="BK99" s="207">
        <f>ROUND(I99*H99,2)</f>
        <v>0</v>
      </c>
      <c r="BL99" s="16" t="s">
        <v>474</v>
      </c>
      <c r="BM99" s="206" t="s">
        <v>485</v>
      </c>
    </row>
    <row r="100" spans="1:47" s="2" customFormat="1" ht="12">
      <c r="A100" s="37"/>
      <c r="B100" s="38"/>
      <c r="C100" s="39"/>
      <c r="D100" s="231" t="s">
        <v>331</v>
      </c>
      <c r="E100" s="39"/>
      <c r="F100" s="232" t="s">
        <v>486</v>
      </c>
      <c r="G100" s="39"/>
      <c r="H100" s="39"/>
      <c r="I100" s="233"/>
      <c r="J100" s="39"/>
      <c r="K100" s="39"/>
      <c r="L100" s="43"/>
      <c r="M100" s="234"/>
      <c r="N100" s="235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331</v>
      </c>
      <c r="AU100" s="16" t="s">
        <v>79</v>
      </c>
    </row>
    <row r="101" spans="1:63" s="11" customFormat="1" ht="22.8" customHeight="1">
      <c r="A101" s="11"/>
      <c r="B101" s="181"/>
      <c r="C101" s="182"/>
      <c r="D101" s="183" t="s">
        <v>68</v>
      </c>
      <c r="E101" s="229" t="s">
        <v>487</v>
      </c>
      <c r="F101" s="229" t="s">
        <v>488</v>
      </c>
      <c r="G101" s="182"/>
      <c r="H101" s="182"/>
      <c r="I101" s="185"/>
      <c r="J101" s="230">
        <f>BK101</f>
        <v>0</v>
      </c>
      <c r="K101" s="182"/>
      <c r="L101" s="187"/>
      <c r="M101" s="188"/>
      <c r="N101" s="189"/>
      <c r="O101" s="189"/>
      <c r="P101" s="190">
        <f>SUM(P102:P105)</f>
        <v>0</v>
      </c>
      <c r="Q101" s="189"/>
      <c r="R101" s="190">
        <f>SUM(R102:R105)</f>
        <v>0</v>
      </c>
      <c r="S101" s="189"/>
      <c r="T101" s="191">
        <f>SUM(T102:T105)</f>
        <v>0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R101" s="192" t="s">
        <v>130</v>
      </c>
      <c r="AT101" s="193" t="s">
        <v>68</v>
      </c>
      <c r="AU101" s="193" t="s">
        <v>77</v>
      </c>
      <c r="AY101" s="192" t="s">
        <v>116</v>
      </c>
      <c r="BK101" s="194">
        <f>SUM(BK102:BK105)</f>
        <v>0</v>
      </c>
    </row>
    <row r="102" spans="1:65" s="2" customFormat="1" ht="16.5" customHeight="1">
      <c r="A102" s="37"/>
      <c r="B102" s="38"/>
      <c r="C102" s="195" t="s">
        <v>120</v>
      </c>
      <c r="D102" s="195" t="s">
        <v>117</v>
      </c>
      <c r="E102" s="196" t="s">
        <v>489</v>
      </c>
      <c r="F102" s="197" t="s">
        <v>490</v>
      </c>
      <c r="G102" s="198" t="s">
        <v>301</v>
      </c>
      <c r="H102" s="199">
        <v>1</v>
      </c>
      <c r="I102" s="200"/>
      <c r="J102" s="201">
        <f>ROUND(I102*H102,2)</f>
        <v>0</v>
      </c>
      <c r="K102" s="197" t="s">
        <v>491</v>
      </c>
      <c r="L102" s="43"/>
      <c r="M102" s="202" t="s">
        <v>19</v>
      </c>
      <c r="N102" s="203" t="s">
        <v>40</v>
      </c>
      <c r="O102" s="83"/>
      <c r="P102" s="204">
        <f>O102*H102</f>
        <v>0</v>
      </c>
      <c r="Q102" s="204">
        <v>0</v>
      </c>
      <c r="R102" s="204">
        <f>Q102*H102</f>
        <v>0</v>
      </c>
      <c r="S102" s="204">
        <v>0</v>
      </c>
      <c r="T102" s="205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06" t="s">
        <v>474</v>
      </c>
      <c r="AT102" s="206" t="s">
        <v>117</v>
      </c>
      <c r="AU102" s="206" t="s">
        <v>79</v>
      </c>
      <c r="AY102" s="16" t="s">
        <v>116</v>
      </c>
      <c r="BE102" s="207">
        <f>IF(N102="základní",J102,0)</f>
        <v>0</v>
      </c>
      <c r="BF102" s="207">
        <f>IF(N102="snížená",J102,0)</f>
        <v>0</v>
      </c>
      <c r="BG102" s="207">
        <f>IF(N102="zákl. přenesená",J102,0)</f>
        <v>0</v>
      </c>
      <c r="BH102" s="207">
        <f>IF(N102="sníž. přenesená",J102,0)</f>
        <v>0</v>
      </c>
      <c r="BI102" s="207">
        <f>IF(N102="nulová",J102,0)</f>
        <v>0</v>
      </c>
      <c r="BJ102" s="16" t="s">
        <v>77</v>
      </c>
      <c r="BK102" s="207">
        <f>ROUND(I102*H102,2)</f>
        <v>0</v>
      </c>
      <c r="BL102" s="16" t="s">
        <v>474</v>
      </c>
      <c r="BM102" s="206" t="s">
        <v>492</v>
      </c>
    </row>
    <row r="103" spans="1:47" s="2" customFormat="1" ht="12">
      <c r="A103" s="37"/>
      <c r="B103" s="38"/>
      <c r="C103" s="39"/>
      <c r="D103" s="231" t="s">
        <v>331</v>
      </c>
      <c r="E103" s="39"/>
      <c r="F103" s="232" t="s">
        <v>493</v>
      </c>
      <c r="G103" s="39"/>
      <c r="H103" s="39"/>
      <c r="I103" s="233"/>
      <c r="J103" s="39"/>
      <c r="K103" s="39"/>
      <c r="L103" s="43"/>
      <c r="M103" s="234"/>
      <c r="N103" s="235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331</v>
      </c>
      <c r="AU103" s="16" t="s">
        <v>79</v>
      </c>
    </row>
    <row r="104" spans="1:65" s="2" customFormat="1" ht="16.5" customHeight="1">
      <c r="A104" s="37"/>
      <c r="B104" s="38"/>
      <c r="C104" s="195" t="s">
        <v>123</v>
      </c>
      <c r="D104" s="195" t="s">
        <v>117</v>
      </c>
      <c r="E104" s="196" t="s">
        <v>494</v>
      </c>
      <c r="F104" s="197" t="s">
        <v>495</v>
      </c>
      <c r="G104" s="198" t="s">
        <v>301</v>
      </c>
      <c r="H104" s="199">
        <v>1</v>
      </c>
      <c r="I104" s="200"/>
      <c r="J104" s="201">
        <f>ROUND(I104*H104,2)</f>
        <v>0</v>
      </c>
      <c r="K104" s="197" t="s">
        <v>491</v>
      </c>
      <c r="L104" s="43"/>
      <c r="M104" s="202" t="s">
        <v>19</v>
      </c>
      <c r="N104" s="203" t="s">
        <v>40</v>
      </c>
      <c r="O104" s="83"/>
      <c r="P104" s="204">
        <f>O104*H104</f>
        <v>0</v>
      </c>
      <c r="Q104" s="204">
        <v>0</v>
      </c>
      <c r="R104" s="204">
        <f>Q104*H104</f>
        <v>0</v>
      </c>
      <c r="S104" s="204">
        <v>0</v>
      </c>
      <c r="T104" s="205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06" t="s">
        <v>474</v>
      </c>
      <c r="AT104" s="206" t="s">
        <v>117</v>
      </c>
      <c r="AU104" s="206" t="s">
        <v>79</v>
      </c>
      <c r="AY104" s="16" t="s">
        <v>116</v>
      </c>
      <c r="BE104" s="207">
        <f>IF(N104="základní",J104,0)</f>
        <v>0</v>
      </c>
      <c r="BF104" s="207">
        <f>IF(N104="snížená",J104,0)</f>
        <v>0</v>
      </c>
      <c r="BG104" s="207">
        <f>IF(N104="zákl. přenesená",J104,0)</f>
        <v>0</v>
      </c>
      <c r="BH104" s="207">
        <f>IF(N104="sníž. přenesená",J104,0)</f>
        <v>0</v>
      </c>
      <c r="BI104" s="207">
        <f>IF(N104="nulová",J104,0)</f>
        <v>0</v>
      </c>
      <c r="BJ104" s="16" t="s">
        <v>77</v>
      </c>
      <c r="BK104" s="207">
        <f>ROUND(I104*H104,2)</f>
        <v>0</v>
      </c>
      <c r="BL104" s="16" t="s">
        <v>474</v>
      </c>
      <c r="BM104" s="206" t="s">
        <v>496</v>
      </c>
    </row>
    <row r="105" spans="1:47" s="2" customFormat="1" ht="12">
      <c r="A105" s="37"/>
      <c r="B105" s="38"/>
      <c r="C105" s="39"/>
      <c r="D105" s="231" t="s">
        <v>331</v>
      </c>
      <c r="E105" s="39"/>
      <c r="F105" s="232" t="s">
        <v>497</v>
      </c>
      <c r="G105" s="39"/>
      <c r="H105" s="39"/>
      <c r="I105" s="233"/>
      <c r="J105" s="39"/>
      <c r="K105" s="39"/>
      <c r="L105" s="43"/>
      <c r="M105" s="234"/>
      <c r="N105" s="235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331</v>
      </c>
      <c r="AU105" s="16" t="s">
        <v>79</v>
      </c>
    </row>
    <row r="106" spans="1:63" s="11" customFormat="1" ht="22.8" customHeight="1">
      <c r="A106" s="11"/>
      <c r="B106" s="181"/>
      <c r="C106" s="182"/>
      <c r="D106" s="183" t="s">
        <v>68</v>
      </c>
      <c r="E106" s="229" t="s">
        <v>498</v>
      </c>
      <c r="F106" s="229" t="s">
        <v>499</v>
      </c>
      <c r="G106" s="182"/>
      <c r="H106" s="182"/>
      <c r="I106" s="185"/>
      <c r="J106" s="230">
        <f>BK106</f>
        <v>0</v>
      </c>
      <c r="K106" s="182"/>
      <c r="L106" s="187"/>
      <c r="M106" s="188"/>
      <c r="N106" s="189"/>
      <c r="O106" s="189"/>
      <c r="P106" s="190">
        <f>SUM(P107:P108)</f>
        <v>0</v>
      </c>
      <c r="Q106" s="189"/>
      <c r="R106" s="190">
        <f>SUM(R107:R108)</f>
        <v>0</v>
      </c>
      <c r="S106" s="189"/>
      <c r="T106" s="191">
        <f>SUM(T107:T108)</f>
        <v>0</v>
      </c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R106" s="192" t="s">
        <v>130</v>
      </c>
      <c r="AT106" s="193" t="s">
        <v>68</v>
      </c>
      <c r="AU106" s="193" t="s">
        <v>77</v>
      </c>
      <c r="AY106" s="192" t="s">
        <v>116</v>
      </c>
      <c r="BK106" s="194">
        <f>SUM(BK107:BK108)</f>
        <v>0</v>
      </c>
    </row>
    <row r="107" spans="1:65" s="2" customFormat="1" ht="16.5" customHeight="1">
      <c r="A107" s="37"/>
      <c r="B107" s="38"/>
      <c r="C107" s="195" t="s">
        <v>130</v>
      </c>
      <c r="D107" s="195" t="s">
        <v>117</v>
      </c>
      <c r="E107" s="196" t="s">
        <v>500</v>
      </c>
      <c r="F107" s="197" t="s">
        <v>501</v>
      </c>
      <c r="G107" s="198" t="s">
        <v>301</v>
      </c>
      <c r="H107" s="199">
        <v>1</v>
      </c>
      <c r="I107" s="200"/>
      <c r="J107" s="201">
        <f>ROUND(I107*H107,2)</f>
        <v>0</v>
      </c>
      <c r="K107" s="197" t="s">
        <v>491</v>
      </c>
      <c r="L107" s="43"/>
      <c r="M107" s="202" t="s">
        <v>19</v>
      </c>
      <c r="N107" s="203" t="s">
        <v>40</v>
      </c>
      <c r="O107" s="83"/>
      <c r="P107" s="204">
        <f>O107*H107</f>
        <v>0</v>
      </c>
      <c r="Q107" s="204">
        <v>0</v>
      </c>
      <c r="R107" s="204">
        <f>Q107*H107</f>
        <v>0</v>
      </c>
      <c r="S107" s="204">
        <v>0</v>
      </c>
      <c r="T107" s="205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06" t="s">
        <v>474</v>
      </c>
      <c r="AT107" s="206" t="s">
        <v>117</v>
      </c>
      <c r="AU107" s="206" t="s">
        <v>79</v>
      </c>
      <c r="AY107" s="16" t="s">
        <v>116</v>
      </c>
      <c r="BE107" s="207">
        <f>IF(N107="základní",J107,0)</f>
        <v>0</v>
      </c>
      <c r="BF107" s="207">
        <f>IF(N107="snížená",J107,0)</f>
        <v>0</v>
      </c>
      <c r="BG107" s="207">
        <f>IF(N107="zákl. přenesená",J107,0)</f>
        <v>0</v>
      </c>
      <c r="BH107" s="207">
        <f>IF(N107="sníž. přenesená",J107,0)</f>
        <v>0</v>
      </c>
      <c r="BI107" s="207">
        <f>IF(N107="nulová",J107,0)</f>
        <v>0</v>
      </c>
      <c r="BJ107" s="16" t="s">
        <v>77</v>
      </c>
      <c r="BK107" s="207">
        <f>ROUND(I107*H107,2)</f>
        <v>0</v>
      </c>
      <c r="BL107" s="16" t="s">
        <v>474</v>
      </c>
      <c r="BM107" s="206" t="s">
        <v>502</v>
      </c>
    </row>
    <row r="108" spans="1:47" s="2" customFormat="1" ht="12">
      <c r="A108" s="37"/>
      <c r="B108" s="38"/>
      <c r="C108" s="39"/>
      <c r="D108" s="231" t="s">
        <v>331</v>
      </c>
      <c r="E108" s="39"/>
      <c r="F108" s="232" t="s">
        <v>503</v>
      </c>
      <c r="G108" s="39"/>
      <c r="H108" s="39"/>
      <c r="I108" s="233"/>
      <c r="J108" s="39"/>
      <c r="K108" s="39"/>
      <c r="L108" s="43"/>
      <c r="M108" s="234"/>
      <c r="N108" s="235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331</v>
      </c>
      <c r="AU108" s="16" t="s">
        <v>79</v>
      </c>
    </row>
    <row r="109" spans="1:63" s="11" customFormat="1" ht="22.8" customHeight="1">
      <c r="A109" s="11"/>
      <c r="B109" s="181"/>
      <c r="C109" s="182"/>
      <c r="D109" s="183" t="s">
        <v>68</v>
      </c>
      <c r="E109" s="229" t="s">
        <v>504</v>
      </c>
      <c r="F109" s="229" t="s">
        <v>505</v>
      </c>
      <c r="G109" s="182"/>
      <c r="H109" s="182"/>
      <c r="I109" s="185"/>
      <c r="J109" s="230">
        <f>BK109</f>
        <v>0</v>
      </c>
      <c r="K109" s="182"/>
      <c r="L109" s="187"/>
      <c r="M109" s="188"/>
      <c r="N109" s="189"/>
      <c r="O109" s="189"/>
      <c r="P109" s="190">
        <f>SUM(P110:P111)</f>
        <v>0</v>
      </c>
      <c r="Q109" s="189"/>
      <c r="R109" s="190">
        <f>SUM(R110:R111)</f>
        <v>0</v>
      </c>
      <c r="S109" s="189"/>
      <c r="T109" s="191">
        <f>SUM(T110:T111)</f>
        <v>0</v>
      </c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R109" s="192" t="s">
        <v>130</v>
      </c>
      <c r="AT109" s="193" t="s">
        <v>68</v>
      </c>
      <c r="AU109" s="193" t="s">
        <v>77</v>
      </c>
      <c r="AY109" s="192" t="s">
        <v>116</v>
      </c>
      <c r="BK109" s="194">
        <f>SUM(BK110:BK111)</f>
        <v>0</v>
      </c>
    </row>
    <row r="110" spans="1:65" s="2" customFormat="1" ht="16.5" customHeight="1">
      <c r="A110" s="37"/>
      <c r="B110" s="38"/>
      <c r="C110" s="195" t="s">
        <v>129</v>
      </c>
      <c r="D110" s="195" t="s">
        <v>117</v>
      </c>
      <c r="E110" s="196" t="s">
        <v>506</v>
      </c>
      <c r="F110" s="197" t="s">
        <v>507</v>
      </c>
      <c r="G110" s="198" t="s">
        <v>508</v>
      </c>
      <c r="H110" s="199">
        <v>1</v>
      </c>
      <c r="I110" s="200"/>
      <c r="J110" s="201">
        <f>ROUND(I110*H110,2)</f>
        <v>0</v>
      </c>
      <c r="K110" s="197" t="s">
        <v>491</v>
      </c>
      <c r="L110" s="43"/>
      <c r="M110" s="202" t="s">
        <v>19</v>
      </c>
      <c r="N110" s="203" t="s">
        <v>40</v>
      </c>
      <c r="O110" s="83"/>
      <c r="P110" s="204">
        <f>O110*H110</f>
        <v>0</v>
      </c>
      <c r="Q110" s="204">
        <v>0</v>
      </c>
      <c r="R110" s="204">
        <f>Q110*H110</f>
        <v>0</v>
      </c>
      <c r="S110" s="204">
        <v>0</v>
      </c>
      <c r="T110" s="205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06" t="s">
        <v>474</v>
      </c>
      <c r="AT110" s="206" t="s">
        <v>117</v>
      </c>
      <c r="AU110" s="206" t="s">
        <v>79</v>
      </c>
      <c r="AY110" s="16" t="s">
        <v>116</v>
      </c>
      <c r="BE110" s="207">
        <f>IF(N110="základní",J110,0)</f>
        <v>0</v>
      </c>
      <c r="BF110" s="207">
        <f>IF(N110="snížená",J110,0)</f>
        <v>0</v>
      </c>
      <c r="BG110" s="207">
        <f>IF(N110="zákl. přenesená",J110,0)</f>
        <v>0</v>
      </c>
      <c r="BH110" s="207">
        <f>IF(N110="sníž. přenesená",J110,0)</f>
        <v>0</v>
      </c>
      <c r="BI110" s="207">
        <f>IF(N110="nulová",J110,0)</f>
        <v>0</v>
      </c>
      <c r="BJ110" s="16" t="s">
        <v>77</v>
      </c>
      <c r="BK110" s="207">
        <f>ROUND(I110*H110,2)</f>
        <v>0</v>
      </c>
      <c r="BL110" s="16" t="s">
        <v>474</v>
      </c>
      <c r="BM110" s="206" t="s">
        <v>509</v>
      </c>
    </row>
    <row r="111" spans="1:47" s="2" customFormat="1" ht="12">
      <c r="A111" s="37"/>
      <c r="B111" s="38"/>
      <c r="C111" s="39"/>
      <c r="D111" s="231" t="s">
        <v>331</v>
      </c>
      <c r="E111" s="39"/>
      <c r="F111" s="232" t="s">
        <v>510</v>
      </c>
      <c r="G111" s="39"/>
      <c r="H111" s="39"/>
      <c r="I111" s="233"/>
      <c r="J111" s="39"/>
      <c r="K111" s="39"/>
      <c r="L111" s="43"/>
      <c r="M111" s="234"/>
      <c r="N111" s="235"/>
      <c r="O111" s="83"/>
      <c r="P111" s="83"/>
      <c r="Q111" s="83"/>
      <c r="R111" s="83"/>
      <c r="S111" s="83"/>
      <c r="T111" s="84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6" t="s">
        <v>331</v>
      </c>
      <c r="AU111" s="16" t="s">
        <v>79</v>
      </c>
    </row>
    <row r="112" spans="1:63" s="11" customFormat="1" ht="22.8" customHeight="1">
      <c r="A112" s="11"/>
      <c r="B112" s="181"/>
      <c r="C112" s="182"/>
      <c r="D112" s="183" t="s">
        <v>68</v>
      </c>
      <c r="E112" s="229" t="s">
        <v>511</v>
      </c>
      <c r="F112" s="229" t="s">
        <v>512</v>
      </c>
      <c r="G112" s="182"/>
      <c r="H112" s="182"/>
      <c r="I112" s="185"/>
      <c r="J112" s="230">
        <f>BK112</f>
        <v>0</v>
      </c>
      <c r="K112" s="182"/>
      <c r="L112" s="187"/>
      <c r="M112" s="188"/>
      <c r="N112" s="189"/>
      <c r="O112" s="189"/>
      <c r="P112" s="190">
        <f>SUM(P113:P114)</f>
        <v>0</v>
      </c>
      <c r="Q112" s="189"/>
      <c r="R112" s="190">
        <f>SUM(R113:R114)</f>
        <v>0</v>
      </c>
      <c r="S112" s="189"/>
      <c r="T112" s="191">
        <f>SUM(T113:T114)</f>
        <v>0</v>
      </c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R112" s="192" t="s">
        <v>130</v>
      </c>
      <c r="AT112" s="193" t="s">
        <v>68</v>
      </c>
      <c r="AU112" s="193" t="s">
        <v>77</v>
      </c>
      <c r="AY112" s="192" t="s">
        <v>116</v>
      </c>
      <c r="BK112" s="194">
        <f>SUM(BK113:BK114)</f>
        <v>0</v>
      </c>
    </row>
    <row r="113" spans="1:65" s="2" customFormat="1" ht="21.75" customHeight="1">
      <c r="A113" s="37"/>
      <c r="B113" s="38"/>
      <c r="C113" s="195" t="s">
        <v>126</v>
      </c>
      <c r="D113" s="195" t="s">
        <v>117</v>
      </c>
      <c r="E113" s="196" t="s">
        <v>513</v>
      </c>
      <c r="F113" s="197" t="s">
        <v>514</v>
      </c>
      <c r="G113" s="198" t="s">
        <v>515</v>
      </c>
      <c r="H113" s="199">
        <v>10</v>
      </c>
      <c r="I113" s="200"/>
      <c r="J113" s="201">
        <f>ROUND(I113*H113,2)</f>
        <v>0</v>
      </c>
      <c r="K113" s="197" t="s">
        <v>19</v>
      </c>
      <c r="L113" s="43"/>
      <c r="M113" s="202" t="s">
        <v>19</v>
      </c>
      <c r="N113" s="203" t="s">
        <v>40</v>
      </c>
      <c r="O113" s="83"/>
      <c r="P113" s="204">
        <f>O113*H113</f>
        <v>0</v>
      </c>
      <c r="Q113" s="204">
        <v>0</v>
      </c>
      <c r="R113" s="204">
        <f>Q113*H113</f>
        <v>0</v>
      </c>
      <c r="S113" s="204">
        <v>0</v>
      </c>
      <c r="T113" s="205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06" t="s">
        <v>474</v>
      </c>
      <c r="AT113" s="206" t="s">
        <v>117</v>
      </c>
      <c r="AU113" s="206" t="s">
        <v>79</v>
      </c>
      <c r="AY113" s="16" t="s">
        <v>116</v>
      </c>
      <c r="BE113" s="207">
        <f>IF(N113="základní",J113,0)</f>
        <v>0</v>
      </c>
      <c r="BF113" s="207">
        <f>IF(N113="snížená",J113,0)</f>
        <v>0</v>
      </c>
      <c r="BG113" s="207">
        <f>IF(N113="zákl. přenesená",J113,0)</f>
        <v>0</v>
      </c>
      <c r="BH113" s="207">
        <f>IF(N113="sníž. přenesená",J113,0)</f>
        <v>0</v>
      </c>
      <c r="BI113" s="207">
        <f>IF(N113="nulová",J113,0)</f>
        <v>0</v>
      </c>
      <c r="BJ113" s="16" t="s">
        <v>77</v>
      </c>
      <c r="BK113" s="207">
        <f>ROUND(I113*H113,2)</f>
        <v>0</v>
      </c>
      <c r="BL113" s="16" t="s">
        <v>474</v>
      </c>
      <c r="BM113" s="206" t="s">
        <v>516</v>
      </c>
    </row>
    <row r="114" spans="1:51" s="13" customFormat="1" ht="12">
      <c r="A114" s="13"/>
      <c r="B114" s="236"/>
      <c r="C114" s="237"/>
      <c r="D114" s="238" t="s">
        <v>517</v>
      </c>
      <c r="E114" s="239" t="s">
        <v>19</v>
      </c>
      <c r="F114" s="240" t="s">
        <v>518</v>
      </c>
      <c r="G114" s="237"/>
      <c r="H114" s="241">
        <v>10</v>
      </c>
      <c r="I114" s="242"/>
      <c r="J114" s="237"/>
      <c r="K114" s="237"/>
      <c r="L114" s="243"/>
      <c r="M114" s="244"/>
      <c r="N114" s="245"/>
      <c r="O114" s="245"/>
      <c r="P114" s="245"/>
      <c r="Q114" s="245"/>
      <c r="R114" s="245"/>
      <c r="S114" s="245"/>
      <c r="T114" s="24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7" t="s">
        <v>517</v>
      </c>
      <c r="AU114" s="247" t="s">
        <v>79</v>
      </c>
      <c r="AV114" s="13" t="s">
        <v>79</v>
      </c>
      <c r="AW114" s="13" t="s">
        <v>31</v>
      </c>
      <c r="AX114" s="13" t="s">
        <v>77</v>
      </c>
      <c r="AY114" s="247" t="s">
        <v>116</v>
      </c>
    </row>
    <row r="115" spans="1:63" s="11" customFormat="1" ht="22.8" customHeight="1">
      <c r="A115" s="11"/>
      <c r="B115" s="181"/>
      <c r="C115" s="182"/>
      <c r="D115" s="183" t="s">
        <v>68</v>
      </c>
      <c r="E115" s="229" t="s">
        <v>519</v>
      </c>
      <c r="F115" s="229" t="s">
        <v>520</v>
      </c>
      <c r="G115" s="182"/>
      <c r="H115" s="182"/>
      <c r="I115" s="185"/>
      <c r="J115" s="230">
        <f>BK115</f>
        <v>0</v>
      </c>
      <c r="K115" s="182"/>
      <c r="L115" s="187"/>
      <c r="M115" s="188"/>
      <c r="N115" s="189"/>
      <c r="O115" s="189"/>
      <c r="P115" s="190">
        <f>SUM(P116:P120)</f>
        <v>0</v>
      </c>
      <c r="Q115" s="189"/>
      <c r="R115" s="190">
        <f>SUM(R116:R120)</f>
        <v>0</v>
      </c>
      <c r="S115" s="189"/>
      <c r="T115" s="191">
        <f>SUM(T116:T120)</f>
        <v>0</v>
      </c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R115" s="192" t="s">
        <v>130</v>
      </c>
      <c r="AT115" s="193" t="s">
        <v>68</v>
      </c>
      <c r="AU115" s="193" t="s">
        <v>77</v>
      </c>
      <c r="AY115" s="192" t="s">
        <v>116</v>
      </c>
      <c r="BK115" s="194">
        <f>SUM(BK116:BK120)</f>
        <v>0</v>
      </c>
    </row>
    <row r="116" spans="1:65" s="2" customFormat="1" ht="16.5" customHeight="1">
      <c r="A116" s="37"/>
      <c r="B116" s="38"/>
      <c r="C116" s="195" t="s">
        <v>136</v>
      </c>
      <c r="D116" s="195" t="s">
        <v>117</v>
      </c>
      <c r="E116" s="196" t="s">
        <v>521</v>
      </c>
      <c r="F116" s="197" t="s">
        <v>522</v>
      </c>
      <c r="G116" s="198" t="s">
        <v>523</v>
      </c>
      <c r="H116" s="199">
        <v>40</v>
      </c>
      <c r="I116" s="200"/>
      <c r="J116" s="201">
        <f>ROUND(I116*H116,2)</f>
        <v>0</v>
      </c>
      <c r="K116" s="197" t="s">
        <v>491</v>
      </c>
      <c r="L116" s="43"/>
      <c r="M116" s="202" t="s">
        <v>19</v>
      </c>
      <c r="N116" s="203" t="s">
        <v>40</v>
      </c>
      <c r="O116" s="83"/>
      <c r="P116" s="204">
        <f>O116*H116</f>
        <v>0</v>
      </c>
      <c r="Q116" s="204">
        <v>0</v>
      </c>
      <c r="R116" s="204">
        <f>Q116*H116</f>
        <v>0</v>
      </c>
      <c r="S116" s="204">
        <v>0</v>
      </c>
      <c r="T116" s="205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06" t="s">
        <v>474</v>
      </c>
      <c r="AT116" s="206" t="s">
        <v>117</v>
      </c>
      <c r="AU116" s="206" t="s">
        <v>79</v>
      </c>
      <c r="AY116" s="16" t="s">
        <v>116</v>
      </c>
      <c r="BE116" s="207">
        <f>IF(N116="základní",J116,0)</f>
        <v>0</v>
      </c>
      <c r="BF116" s="207">
        <f>IF(N116="snížená",J116,0)</f>
        <v>0</v>
      </c>
      <c r="BG116" s="207">
        <f>IF(N116="zákl. přenesená",J116,0)</f>
        <v>0</v>
      </c>
      <c r="BH116" s="207">
        <f>IF(N116="sníž. přenesená",J116,0)</f>
        <v>0</v>
      </c>
      <c r="BI116" s="207">
        <f>IF(N116="nulová",J116,0)</f>
        <v>0</v>
      </c>
      <c r="BJ116" s="16" t="s">
        <v>77</v>
      </c>
      <c r="BK116" s="207">
        <f>ROUND(I116*H116,2)</f>
        <v>0</v>
      </c>
      <c r="BL116" s="16" t="s">
        <v>474</v>
      </c>
      <c r="BM116" s="206" t="s">
        <v>524</v>
      </c>
    </row>
    <row r="117" spans="1:47" s="2" customFormat="1" ht="12">
      <c r="A117" s="37"/>
      <c r="B117" s="38"/>
      <c r="C117" s="39"/>
      <c r="D117" s="231" t="s">
        <v>331</v>
      </c>
      <c r="E117" s="39"/>
      <c r="F117" s="232" t="s">
        <v>525</v>
      </c>
      <c r="G117" s="39"/>
      <c r="H117" s="39"/>
      <c r="I117" s="233"/>
      <c r="J117" s="39"/>
      <c r="K117" s="39"/>
      <c r="L117" s="43"/>
      <c r="M117" s="234"/>
      <c r="N117" s="235"/>
      <c r="O117" s="83"/>
      <c r="P117" s="83"/>
      <c r="Q117" s="83"/>
      <c r="R117" s="83"/>
      <c r="S117" s="83"/>
      <c r="T117" s="84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331</v>
      </c>
      <c r="AU117" s="16" t="s">
        <v>79</v>
      </c>
    </row>
    <row r="118" spans="1:51" s="13" customFormat="1" ht="12">
      <c r="A118" s="13"/>
      <c r="B118" s="236"/>
      <c r="C118" s="237"/>
      <c r="D118" s="238" t="s">
        <v>517</v>
      </c>
      <c r="E118" s="239" t="s">
        <v>19</v>
      </c>
      <c r="F118" s="240" t="s">
        <v>526</v>
      </c>
      <c r="G118" s="237"/>
      <c r="H118" s="241">
        <v>16</v>
      </c>
      <c r="I118" s="242"/>
      <c r="J118" s="237"/>
      <c r="K118" s="237"/>
      <c r="L118" s="243"/>
      <c r="M118" s="244"/>
      <c r="N118" s="245"/>
      <c r="O118" s="245"/>
      <c r="P118" s="245"/>
      <c r="Q118" s="245"/>
      <c r="R118" s="245"/>
      <c r="S118" s="245"/>
      <c r="T118" s="24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7" t="s">
        <v>517</v>
      </c>
      <c r="AU118" s="247" t="s">
        <v>79</v>
      </c>
      <c r="AV118" s="13" t="s">
        <v>79</v>
      </c>
      <c r="AW118" s="13" t="s">
        <v>31</v>
      </c>
      <c r="AX118" s="13" t="s">
        <v>69</v>
      </c>
      <c r="AY118" s="247" t="s">
        <v>116</v>
      </c>
    </row>
    <row r="119" spans="1:51" s="13" customFormat="1" ht="12">
      <c r="A119" s="13"/>
      <c r="B119" s="236"/>
      <c r="C119" s="237"/>
      <c r="D119" s="238" t="s">
        <v>517</v>
      </c>
      <c r="E119" s="239" t="s">
        <v>19</v>
      </c>
      <c r="F119" s="240" t="s">
        <v>527</v>
      </c>
      <c r="G119" s="237"/>
      <c r="H119" s="241">
        <v>24</v>
      </c>
      <c r="I119" s="242"/>
      <c r="J119" s="237"/>
      <c r="K119" s="237"/>
      <c r="L119" s="243"/>
      <c r="M119" s="244"/>
      <c r="N119" s="245"/>
      <c r="O119" s="245"/>
      <c r="P119" s="245"/>
      <c r="Q119" s="245"/>
      <c r="R119" s="245"/>
      <c r="S119" s="245"/>
      <c r="T119" s="24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7" t="s">
        <v>517</v>
      </c>
      <c r="AU119" s="247" t="s">
        <v>79</v>
      </c>
      <c r="AV119" s="13" t="s">
        <v>79</v>
      </c>
      <c r="AW119" s="13" t="s">
        <v>31</v>
      </c>
      <c r="AX119" s="13" t="s">
        <v>69</v>
      </c>
      <c r="AY119" s="247" t="s">
        <v>116</v>
      </c>
    </row>
    <row r="120" spans="1:51" s="14" customFormat="1" ht="12">
      <c r="A120" s="14"/>
      <c r="B120" s="248"/>
      <c r="C120" s="249"/>
      <c r="D120" s="238" t="s">
        <v>517</v>
      </c>
      <c r="E120" s="250" t="s">
        <v>19</v>
      </c>
      <c r="F120" s="251" t="s">
        <v>528</v>
      </c>
      <c r="G120" s="249"/>
      <c r="H120" s="252">
        <v>40</v>
      </c>
      <c r="I120" s="253"/>
      <c r="J120" s="249"/>
      <c r="K120" s="249"/>
      <c r="L120" s="254"/>
      <c r="M120" s="255"/>
      <c r="N120" s="256"/>
      <c r="O120" s="256"/>
      <c r="P120" s="256"/>
      <c r="Q120" s="256"/>
      <c r="R120" s="256"/>
      <c r="S120" s="256"/>
      <c r="T120" s="257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8" t="s">
        <v>517</v>
      </c>
      <c r="AU120" s="258" t="s">
        <v>79</v>
      </c>
      <c r="AV120" s="14" t="s">
        <v>120</v>
      </c>
      <c r="AW120" s="14" t="s">
        <v>31</v>
      </c>
      <c r="AX120" s="14" t="s">
        <v>77</v>
      </c>
      <c r="AY120" s="258" t="s">
        <v>116</v>
      </c>
    </row>
    <row r="121" spans="1:31" s="2" customFormat="1" ht="6.95" customHeight="1">
      <c r="A121" s="37"/>
      <c r="B121" s="58"/>
      <c r="C121" s="59"/>
      <c r="D121" s="59"/>
      <c r="E121" s="59"/>
      <c r="F121" s="59"/>
      <c r="G121" s="59"/>
      <c r="H121" s="59"/>
      <c r="I121" s="59"/>
      <c r="J121" s="59"/>
      <c r="K121" s="59"/>
      <c r="L121" s="43"/>
      <c r="M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</sheetData>
  <sheetProtection password="CC35" sheet="1" objects="1" scenarios="1" formatColumns="0" formatRows="0" autoFilter="0"/>
  <autoFilter ref="C86:K120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0" r:id="rId1" display="https://podminky.urs.cz/item/CS_URS_2023_02/HZS1301"/>
    <hyperlink ref="F92" r:id="rId2" display="https://podminky.urs.cz/item/CS_URS_2023_02/HZS2182"/>
    <hyperlink ref="F97" r:id="rId3" display="https://podminky.urs.cz/item/CS_URS_2023_02/013244000"/>
    <hyperlink ref="F100" r:id="rId4" display="https://podminky.urs.cz/item/CS_URS_2023_02/013254000"/>
    <hyperlink ref="F103" r:id="rId5" display="https://podminky.urs.cz/item/CS_URS_2023_01/035103001"/>
    <hyperlink ref="F105" r:id="rId6" display="https://podminky.urs.cz/item/CS_URS_2023_01/039103000"/>
    <hyperlink ref="F108" r:id="rId7" display="https://podminky.urs.cz/item/CS_URS_2023_01/063303000"/>
    <hyperlink ref="F111" r:id="rId8" display="https://podminky.urs.cz/item/CS_URS_2023_01/071103000"/>
    <hyperlink ref="F117" r:id="rId9" display="https://podminky.urs.cz/item/CS_URS_2023_01/094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Machatý Petr</dc:creator>
  <cp:keywords/>
  <dc:description/>
  <cp:lastModifiedBy>Machatý Petr</cp:lastModifiedBy>
  <dcterms:created xsi:type="dcterms:W3CDTF">2024-05-14T14:07:00Z</dcterms:created>
  <dcterms:modified xsi:type="dcterms:W3CDTF">2024-05-14T14:07:04Z</dcterms:modified>
  <cp:category/>
  <cp:version/>
  <cp:contentType/>
  <cp:contentStatus/>
</cp:coreProperties>
</file>