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101 - Parková cesta" sheetId="2" r:id="rId2"/>
    <sheet name="02 - SO 102 - Terénní stezky" sheetId="3" r:id="rId3"/>
    <sheet name="16.1 - SO 801.1 - Kácení ..." sheetId="4" r:id="rId4"/>
    <sheet name="16.2.1 - Ochrana stromů p..." sheetId="5" r:id="rId5"/>
    <sheet name="16.2.2 - Přípravné práce,..." sheetId="6" r:id="rId6"/>
    <sheet name="16.2.3 - Výsadba stromů" sheetId="7" r:id="rId7"/>
    <sheet name="16.2.4 - Povýsadbová rozv..." sheetId="8" r:id="rId8"/>
    <sheet name="16.2.5 - Zatravnění ploch" sheetId="9" r:id="rId9"/>
    <sheet name="16.2.6 - Péče o travnaté ..." sheetId="10" r:id="rId10"/>
    <sheet name="16.2.7 - Štěpkové plochy" sheetId="11" r:id="rId11"/>
    <sheet name="17.1 - Travnaté plochy" sheetId="12" r:id="rId12"/>
    <sheet name="17.2 - Péče o travnaté pl..." sheetId="13" r:id="rId13"/>
    <sheet name="17.3 - Štěpkové plochy" sheetId="14" r:id="rId14"/>
    <sheet name="17.4 - Záhony 1-2" sheetId="15" r:id="rId15"/>
    <sheet name="17.5 - Záhony 3" sheetId="16" r:id="rId16"/>
    <sheet name="17.6 - Záhony 4-5" sheetId="17" r:id="rId17"/>
    <sheet name="17.7 - Záhony 6-8" sheetId="18" r:id="rId18"/>
    <sheet name="17.8 - Záhony 9-10" sheetId="19" r:id="rId19"/>
    <sheet name="17.9 - Záhony 11-14" sheetId="20" r:id="rId20"/>
    <sheet name="17.10 - Péče o záhony" sheetId="21" r:id="rId21"/>
    <sheet name="17.11 - Mobiliář" sheetId="22" r:id="rId22"/>
    <sheet name="03 - SO 103 - Terénní ste..." sheetId="23" r:id="rId23"/>
    <sheet name="07 - SO 112 - Herní prvek" sheetId="24" r:id="rId24"/>
    <sheet name="08.1 - SO 113 - Přípravné..." sheetId="25" r:id="rId25"/>
    <sheet name="08.2 - SO 113 A - Odpočin..." sheetId="26" r:id="rId26"/>
    <sheet name="08.3 - SO 113 B - Odpočin..." sheetId="27" r:id="rId27"/>
    <sheet name="08.4 - SO 113 C - Odpadko..." sheetId="28" r:id="rId28"/>
    <sheet name="08.5 - SO 113 D - Stojan ..." sheetId="29" r:id="rId29"/>
    <sheet name="08.6 - SO 113 E - Set stů..." sheetId="30" r:id="rId30"/>
    <sheet name="09 - SO 201 - Most M1" sheetId="31" r:id="rId31"/>
    <sheet name="14 - SO 401 - Veřejné osv..." sheetId="32" r:id="rId32"/>
    <sheet name="04 - SO 104 - Chodník ul...." sheetId="33" r:id="rId33"/>
    <sheet name="05 - SO 105 - Oprava oplo..." sheetId="34" r:id="rId34"/>
    <sheet name="06 - SO 111 - Odpočinková..." sheetId="35" r:id="rId35"/>
    <sheet name="10 - SO 202 - Opěrná zeď" sheetId="36" r:id="rId36"/>
    <sheet name="11 - SO 301 - Rekonstrukc..." sheetId="37" r:id="rId37"/>
    <sheet name="12 - SO 302 - Propustek d..." sheetId="38" r:id="rId38"/>
    <sheet name="13 - SO 303 - Odvodnění p..." sheetId="39" r:id="rId39"/>
    <sheet name="15 - SO 402 - Odstranění ..." sheetId="40" r:id="rId40"/>
    <sheet name="18 - VRN - Vedlejší rozpo..." sheetId="41" r:id="rId41"/>
    <sheet name="Seznam figur" sheetId="42" r:id="rId42"/>
    <sheet name="Pokyny pro vyplnění" sheetId="43" r:id="rId43"/>
  </sheets>
  <definedNames>
    <definedName name="_xlnm.Print_Area" localSheetId="0">'Rekapitulace stavby'!$D$4:$AO$36,'Rekapitulace stavby'!$C$42:$AQ$102</definedName>
    <definedName name="_xlnm.Print_Titles" localSheetId="0">'Rekapitulace stavby'!$52:$52</definedName>
    <definedName name="_xlnm._FilterDatabase" localSheetId="1" hidden="1">'01 - SO 101 - Parková cesta'!$C$93:$K$356</definedName>
    <definedName name="_xlnm.Print_Area" localSheetId="1">'01 - SO 101 - Parková cesta'!$C$4:$J$41,'01 - SO 101 - Parková cesta'!$C$47:$J$73,'01 - SO 101 - Parková cesta'!$C$79:$K$356</definedName>
    <definedName name="_xlnm.Print_Titles" localSheetId="1">'01 - SO 101 - Parková cesta'!$93:$93</definedName>
    <definedName name="_xlnm._FilterDatabase" localSheetId="2" hidden="1">'02 - SO 102 - Terénní stezky'!$C$92:$K$233</definedName>
    <definedName name="_xlnm.Print_Area" localSheetId="2">'02 - SO 102 - Terénní stezky'!$C$4:$J$41,'02 - SO 102 - Terénní stezky'!$C$47:$J$72,'02 - SO 102 - Terénní stezky'!$C$78:$K$233</definedName>
    <definedName name="_xlnm.Print_Titles" localSheetId="2">'02 - SO 102 - Terénní stezky'!$92:$92</definedName>
    <definedName name="_xlnm._FilterDatabase" localSheetId="3" hidden="1">'16.1 - SO 801.1 - Kácení ...'!$C$94:$K$149</definedName>
    <definedName name="_xlnm.Print_Area" localSheetId="3">'16.1 - SO 801.1 - Kácení ...'!$C$4:$J$43,'16.1 - SO 801.1 - Kácení ...'!$C$49:$J$72,'16.1 - SO 801.1 - Kácení ...'!$C$78:$K$149</definedName>
    <definedName name="_xlnm.Print_Titles" localSheetId="3">'16.1 - SO 801.1 - Kácení ...'!$94:$94</definedName>
    <definedName name="_xlnm._FilterDatabase" localSheetId="4" hidden="1">'16.2.1 - Ochrana stromů p...'!$C$93:$K$142</definedName>
    <definedName name="_xlnm.Print_Area" localSheetId="4">'16.2.1 - Ochrana stromů p...'!$C$4:$J$43,'16.2.1 - Ochrana stromů p...'!$C$49:$J$71,'16.2.1 - Ochrana stromů p...'!$C$77:$K$142</definedName>
    <definedName name="_xlnm.Print_Titles" localSheetId="4">'16.2.1 - Ochrana stromů p...'!$93:$93</definedName>
    <definedName name="_xlnm._FilterDatabase" localSheetId="5" hidden="1">'16.2.2 - Přípravné práce,...'!$C$95:$K$138</definedName>
    <definedName name="_xlnm.Print_Area" localSheetId="5">'16.2.2 - Přípravné práce,...'!$C$4:$J$43,'16.2.2 - Přípravné práce,...'!$C$49:$J$73,'16.2.2 - Přípravné práce,...'!$C$79:$K$138</definedName>
    <definedName name="_xlnm.Print_Titles" localSheetId="5">'16.2.2 - Přípravné práce,...'!$95:$95</definedName>
    <definedName name="_xlnm._FilterDatabase" localSheetId="6" hidden="1">'16.2.3 - Výsadba stromů'!$C$104:$K$344</definedName>
    <definedName name="_xlnm.Print_Area" localSheetId="6">'16.2.3 - Výsadba stromů'!$C$4:$J$43,'16.2.3 - Výsadba stromů'!$C$49:$J$82,'16.2.3 - Výsadba stromů'!$C$88:$K$344</definedName>
    <definedName name="_xlnm.Print_Titles" localSheetId="6">'16.2.3 - Výsadba stromů'!$104:$104</definedName>
    <definedName name="_xlnm._FilterDatabase" localSheetId="7" hidden="1">'16.2.4 - Povýsadbová rozv...'!$C$101:$K$348</definedName>
    <definedName name="_xlnm.Print_Area" localSheetId="7">'16.2.4 - Povýsadbová rozv...'!$C$4:$J$43,'16.2.4 - Povýsadbová rozv...'!$C$49:$J$79,'16.2.4 - Povýsadbová rozv...'!$C$85:$K$348</definedName>
    <definedName name="_xlnm.Print_Titles" localSheetId="7">'16.2.4 - Povýsadbová rozv...'!$101:$101</definedName>
    <definedName name="_xlnm._FilterDatabase" localSheetId="8" hidden="1">'16.2.5 - Zatravnění ploch'!$C$98:$K$191</definedName>
    <definedName name="_xlnm.Print_Area" localSheetId="8">'16.2.5 - Zatravnění ploch'!$C$4:$J$43,'16.2.5 - Zatravnění ploch'!$C$49:$J$76,'16.2.5 - Zatravnění ploch'!$C$82:$K$191</definedName>
    <definedName name="_xlnm.Print_Titles" localSheetId="8">'16.2.5 - Zatravnění ploch'!$98:$98</definedName>
    <definedName name="_xlnm._FilterDatabase" localSheetId="9" hidden="1">'16.2.6 - Péče o travnaté ...'!$C$94:$K$124</definedName>
    <definedName name="_xlnm.Print_Area" localSheetId="9">'16.2.6 - Péče o travnaté ...'!$C$4:$J$43,'16.2.6 - Péče o travnaté ...'!$C$49:$J$72,'16.2.6 - Péče o travnaté ...'!$C$78:$K$124</definedName>
    <definedName name="_xlnm.Print_Titles" localSheetId="9">'16.2.6 - Péče o travnaté ...'!$94:$94</definedName>
    <definedName name="_xlnm._FilterDatabase" localSheetId="10" hidden="1">'16.2.7 - Štěpkové plochy'!$C$94:$K$115</definedName>
    <definedName name="_xlnm.Print_Area" localSheetId="10">'16.2.7 - Štěpkové plochy'!$C$4:$J$43,'16.2.7 - Štěpkové plochy'!$C$49:$J$72,'16.2.7 - Štěpkové plochy'!$C$78:$K$115</definedName>
    <definedName name="_xlnm.Print_Titles" localSheetId="10">'16.2.7 - Štěpkové plochy'!$94:$94</definedName>
    <definedName name="_xlnm._FilterDatabase" localSheetId="11" hidden="1">'17.1 - Travnaté plochy'!$C$96:$K$146</definedName>
    <definedName name="_xlnm.Print_Area" localSheetId="11">'17.1 - Travnaté plochy'!$C$4:$J$43,'17.1 - Travnaté plochy'!$C$49:$J$74,'17.1 - Travnaté plochy'!$C$80:$K$146</definedName>
    <definedName name="_xlnm.Print_Titles" localSheetId="11">'17.1 - Travnaté plochy'!$96:$96</definedName>
    <definedName name="_xlnm._FilterDatabase" localSheetId="12" hidden="1">'17.2 - Péče o travnaté pl...'!$C$94:$K$124</definedName>
    <definedName name="_xlnm.Print_Area" localSheetId="12">'17.2 - Péče o travnaté pl...'!$C$4:$J$43,'17.2 - Péče o travnaté pl...'!$C$49:$J$72,'17.2 - Péče o travnaté pl...'!$C$78:$K$124</definedName>
    <definedName name="_xlnm.Print_Titles" localSheetId="12">'17.2 - Péče o travnaté pl...'!$94:$94</definedName>
    <definedName name="_xlnm._FilterDatabase" localSheetId="13" hidden="1">'17.3 - Štěpkové plochy'!$C$94:$K$111</definedName>
    <definedName name="_xlnm.Print_Area" localSheetId="13">'17.3 - Štěpkové plochy'!$C$4:$J$43,'17.3 - Štěpkové plochy'!$C$49:$J$72,'17.3 - Štěpkové plochy'!$C$78:$K$111</definedName>
    <definedName name="_xlnm.Print_Titles" localSheetId="13">'17.3 - Štěpkové plochy'!$94:$94</definedName>
    <definedName name="_xlnm._FilterDatabase" localSheetId="14" hidden="1">'17.4 - Záhony 1-2'!$C$98:$K$223</definedName>
    <definedName name="_xlnm.Print_Area" localSheetId="14">'17.4 - Záhony 1-2'!$C$4:$J$43,'17.4 - Záhony 1-2'!$C$49:$J$76,'17.4 - Záhony 1-2'!$C$82:$K$223</definedName>
    <definedName name="_xlnm.Print_Titles" localSheetId="14">'17.4 - Záhony 1-2'!$98:$98</definedName>
    <definedName name="_xlnm._FilterDatabase" localSheetId="15" hidden="1">'17.5 - Záhony 3'!$C$95:$K$144</definedName>
    <definedName name="_xlnm.Print_Area" localSheetId="15">'17.5 - Záhony 3'!$C$4:$J$43,'17.5 - Záhony 3'!$C$49:$J$73,'17.5 - Záhony 3'!$C$79:$K$144</definedName>
    <definedName name="_xlnm.Print_Titles" localSheetId="15">'17.5 - Záhony 3'!$95:$95</definedName>
    <definedName name="_xlnm._FilterDatabase" localSheetId="16" hidden="1">'17.6 - Záhony 4-5'!$C$95:$K$145</definedName>
    <definedName name="_xlnm.Print_Area" localSheetId="16">'17.6 - Záhony 4-5'!$C$4:$J$43,'17.6 - Záhony 4-5'!$C$49:$J$73,'17.6 - Záhony 4-5'!$C$79:$K$145</definedName>
    <definedName name="_xlnm.Print_Titles" localSheetId="16">'17.6 - Záhony 4-5'!$95:$95</definedName>
    <definedName name="_xlnm._FilterDatabase" localSheetId="17" hidden="1">'17.7 - Záhony 6-8'!$C$98:$K$197</definedName>
    <definedName name="_xlnm.Print_Area" localSheetId="17">'17.7 - Záhony 6-8'!$C$4:$J$43,'17.7 - Záhony 6-8'!$C$49:$J$76,'17.7 - Záhony 6-8'!$C$82:$K$197</definedName>
    <definedName name="_xlnm.Print_Titles" localSheetId="17">'17.7 - Záhony 6-8'!$98:$98</definedName>
    <definedName name="_xlnm._FilterDatabase" localSheetId="18" hidden="1">'17.8 - Záhony 9-10'!$C$95:$K$148</definedName>
    <definedName name="_xlnm.Print_Area" localSheetId="18">'17.8 - Záhony 9-10'!$C$4:$J$43,'17.8 - Záhony 9-10'!$C$49:$J$73,'17.8 - Záhony 9-10'!$C$79:$K$148</definedName>
    <definedName name="_xlnm.Print_Titles" localSheetId="18">'17.8 - Záhony 9-10'!$95:$95</definedName>
    <definedName name="_xlnm._FilterDatabase" localSheetId="19" hidden="1">'17.9 - Záhony 11-14'!$C$95:$K$134</definedName>
    <definedName name="_xlnm.Print_Area" localSheetId="19">'17.9 - Záhony 11-14'!$C$4:$J$43,'17.9 - Záhony 11-14'!$C$49:$J$73,'17.9 - Záhony 11-14'!$C$79:$K$134</definedName>
    <definedName name="_xlnm.Print_Titles" localSheetId="19">'17.9 - Záhony 11-14'!$95:$95</definedName>
    <definedName name="_xlnm._FilterDatabase" localSheetId="20" hidden="1">'17.10 - Péče o záhony'!$C$96:$K$228</definedName>
    <definedName name="_xlnm.Print_Area" localSheetId="20">'17.10 - Péče o záhony'!$C$4:$J$43,'17.10 - Péče o záhony'!$C$49:$J$74,'17.10 - Péče o záhony'!$C$80:$K$228</definedName>
    <definedName name="_xlnm.Print_Titles" localSheetId="20">'17.10 - Péče o záhony'!$96:$96</definedName>
    <definedName name="_xlnm._FilterDatabase" localSheetId="21" hidden="1">'17.11 - Mobiliář'!$C$91:$K$115</definedName>
    <definedName name="_xlnm.Print_Area" localSheetId="21">'17.11 - Mobiliář'!$C$4:$J$43,'17.11 - Mobiliář'!$C$49:$J$69,'17.11 - Mobiliář'!$C$75:$K$115</definedName>
    <definedName name="_xlnm.Print_Titles" localSheetId="21">'17.11 - Mobiliář'!$91:$91</definedName>
    <definedName name="_xlnm._FilterDatabase" localSheetId="22" hidden="1">'03 - SO 103 - Terénní ste...'!$C$93:$K$296</definedName>
    <definedName name="_xlnm.Print_Area" localSheetId="22">'03 - SO 103 - Terénní ste...'!$C$4:$J$41,'03 - SO 103 - Terénní ste...'!$C$47:$J$73,'03 - SO 103 - Terénní ste...'!$C$79:$K$296</definedName>
    <definedName name="_xlnm.Print_Titles" localSheetId="22">'03 - SO 103 - Terénní ste...'!$93:$93</definedName>
    <definedName name="_xlnm._FilterDatabase" localSheetId="23" hidden="1">'07 - SO 112 - Herní prvek'!$C$91:$K$267</definedName>
    <definedName name="_xlnm.Print_Area" localSheetId="23">'07 - SO 112 - Herní prvek'!$C$4:$J$41,'07 - SO 112 - Herní prvek'!$C$47:$J$71,'07 - SO 112 - Herní prvek'!$C$77:$K$267</definedName>
    <definedName name="_xlnm.Print_Titles" localSheetId="23">'07 - SO 112 - Herní prvek'!$91:$91</definedName>
    <definedName name="_xlnm._FilterDatabase" localSheetId="24" hidden="1">'08.1 - SO 113 - Přípravné...'!$C$92:$K$101</definedName>
    <definedName name="_xlnm.Print_Area" localSheetId="24">'08.1 - SO 113 - Přípravné...'!$C$4:$J$43,'08.1 - SO 113 - Přípravné...'!$C$49:$J$70,'08.1 - SO 113 - Přípravné...'!$C$76:$K$101</definedName>
    <definedName name="_xlnm.Print_Titles" localSheetId="24">'08.1 - SO 113 - Přípravné...'!$92:$92</definedName>
    <definedName name="_xlnm._FilterDatabase" localSheetId="25" hidden="1">'08.2 - SO 113 A - Odpočin...'!$C$95:$K$129</definedName>
    <definedName name="_xlnm.Print_Area" localSheetId="25">'08.2 - SO 113 A - Odpočin...'!$C$4:$J$43,'08.2 - SO 113 A - Odpočin...'!$C$49:$J$73,'08.2 - SO 113 A - Odpočin...'!$C$79:$K$129</definedName>
    <definedName name="_xlnm.Print_Titles" localSheetId="25">'08.2 - SO 113 A - Odpočin...'!$95:$95</definedName>
    <definedName name="_xlnm._FilterDatabase" localSheetId="26" hidden="1">'08.3 - SO 113 B - Odpočin...'!$C$95:$K$127</definedName>
    <definedName name="_xlnm.Print_Area" localSheetId="26">'08.3 - SO 113 B - Odpočin...'!$C$4:$J$43,'08.3 - SO 113 B - Odpočin...'!$C$49:$J$73,'08.3 - SO 113 B - Odpočin...'!$C$79:$K$127</definedName>
    <definedName name="_xlnm.Print_Titles" localSheetId="26">'08.3 - SO 113 B - Odpočin...'!$95:$95</definedName>
    <definedName name="_xlnm._FilterDatabase" localSheetId="27" hidden="1">'08.4 - SO 113 C - Odpadko...'!$C$95:$K$127</definedName>
    <definedName name="_xlnm.Print_Area" localSheetId="27">'08.4 - SO 113 C - Odpadko...'!$C$4:$J$43,'08.4 - SO 113 C - Odpadko...'!$C$49:$J$73,'08.4 - SO 113 C - Odpadko...'!$C$79:$K$127</definedName>
    <definedName name="_xlnm.Print_Titles" localSheetId="27">'08.4 - SO 113 C - Odpadko...'!$95:$95</definedName>
    <definedName name="_xlnm._FilterDatabase" localSheetId="28" hidden="1">'08.5 - SO 113 D - Stojan ...'!$C$95:$K$129</definedName>
    <definedName name="_xlnm.Print_Area" localSheetId="28">'08.5 - SO 113 D - Stojan ...'!$C$4:$J$43,'08.5 - SO 113 D - Stojan ...'!$C$49:$J$73,'08.5 - SO 113 D - Stojan ...'!$C$79:$K$129</definedName>
    <definedName name="_xlnm.Print_Titles" localSheetId="28">'08.5 - SO 113 D - Stojan ...'!$95:$95</definedName>
    <definedName name="_xlnm._FilterDatabase" localSheetId="29" hidden="1">'08.6 - SO 113 E - Set stů...'!$C$95:$K$129</definedName>
    <definedName name="_xlnm.Print_Area" localSheetId="29">'08.6 - SO 113 E - Set stů...'!$C$4:$J$43,'08.6 - SO 113 E - Set stů...'!$C$49:$J$73,'08.6 - SO 113 E - Set stů...'!$C$79:$K$129</definedName>
    <definedName name="_xlnm.Print_Titles" localSheetId="29">'08.6 - SO 113 E - Set stů...'!$95:$95</definedName>
    <definedName name="_xlnm._FilterDatabase" localSheetId="30" hidden="1">'09 - SO 201 - Most M1'!$C$93:$K$235</definedName>
    <definedName name="_xlnm.Print_Area" localSheetId="30">'09 - SO 201 - Most M1'!$C$4:$J$41,'09 - SO 201 - Most M1'!$C$47:$J$73,'09 - SO 201 - Most M1'!$C$79:$K$235</definedName>
    <definedName name="_xlnm.Print_Titles" localSheetId="30">'09 - SO 201 - Most M1'!$93:$93</definedName>
    <definedName name="_xlnm._FilterDatabase" localSheetId="31" hidden="1">'14 - SO 401 - Veřejné osv...'!$C$84:$K$163</definedName>
    <definedName name="_xlnm.Print_Area" localSheetId="31">'14 - SO 401 - Veřejné osv...'!$C$4:$J$41,'14 - SO 401 - Veřejné osv...'!$C$47:$J$64,'14 - SO 401 - Veřejné osv...'!$C$70:$K$163</definedName>
    <definedName name="_xlnm.Print_Titles" localSheetId="31">'14 - SO 401 - Veřejné osv...'!$84:$84</definedName>
    <definedName name="_xlnm._FilterDatabase" localSheetId="32" hidden="1">'04 - SO 104 - Chodník ul....'!$C$92:$K$293</definedName>
    <definedName name="_xlnm.Print_Area" localSheetId="32">'04 - SO 104 - Chodník ul....'!$C$4:$J$41,'04 - SO 104 - Chodník ul....'!$C$47:$J$72,'04 - SO 104 - Chodník ul....'!$C$78:$K$293</definedName>
    <definedName name="_xlnm.Print_Titles" localSheetId="32">'04 - SO 104 - Chodník ul....'!$92:$92</definedName>
    <definedName name="_xlnm._FilterDatabase" localSheetId="33" hidden="1">'05 - SO 105 - Oprava oplo...'!$C$89:$K$141</definedName>
    <definedName name="_xlnm.Print_Area" localSheetId="33">'05 - SO 105 - Oprava oplo...'!$C$4:$J$41,'05 - SO 105 - Oprava oplo...'!$C$47:$J$69,'05 - SO 105 - Oprava oplo...'!$C$75:$K$141</definedName>
    <definedName name="_xlnm.Print_Titles" localSheetId="33">'05 - SO 105 - Oprava oplo...'!$89:$89</definedName>
    <definedName name="_xlnm._FilterDatabase" localSheetId="34" hidden="1">'06 - SO 111 - Odpočinková...'!$C$92:$K$231</definedName>
    <definedName name="_xlnm.Print_Area" localSheetId="34">'06 - SO 111 - Odpočinková...'!$C$4:$J$41,'06 - SO 111 - Odpočinková...'!$C$47:$J$72,'06 - SO 111 - Odpočinková...'!$C$78:$K$231</definedName>
    <definedName name="_xlnm.Print_Titles" localSheetId="34">'06 - SO 111 - Odpočinková...'!$92:$92</definedName>
    <definedName name="_xlnm._FilterDatabase" localSheetId="35" hidden="1">'10 - SO 202 - Opěrná zeď'!$C$92:$K$192</definedName>
    <definedName name="_xlnm.Print_Area" localSheetId="35">'10 - SO 202 - Opěrná zeď'!$C$4:$J$41,'10 - SO 202 - Opěrná zeď'!$C$47:$J$72,'10 - SO 202 - Opěrná zeď'!$C$78:$K$192</definedName>
    <definedName name="_xlnm.Print_Titles" localSheetId="35">'10 - SO 202 - Opěrná zeď'!$92:$92</definedName>
    <definedName name="_xlnm._FilterDatabase" localSheetId="36" hidden="1">'11 - SO 301 - Rekonstrukc...'!$C$98:$K$642</definedName>
    <definedName name="_xlnm.Print_Area" localSheetId="36">'11 - SO 301 - Rekonstrukc...'!$C$4:$J$41,'11 - SO 301 - Rekonstrukc...'!$C$47:$J$78,'11 - SO 301 - Rekonstrukc...'!$C$84:$K$642</definedName>
    <definedName name="_xlnm.Print_Titles" localSheetId="36">'11 - SO 301 - Rekonstrukc...'!$98:$98</definedName>
    <definedName name="_xlnm._FilterDatabase" localSheetId="37" hidden="1">'12 - SO 302 - Propustek d...'!$C$93:$K$260</definedName>
    <definedName name="_xlnm.Print_Area" localSheetId="37">'12 - SO 302 - Propustek d...'!$C$4:$J$41,'12 - SO 302 - Propustek d...'!$C$47:$J$73,'12 - SO 302 - Propustek d...'!$C$79:$K$260</definedName>
    <definedName name="_xlnm.Print_Titles" localSheetId="37">'12 - SO 302 - Propustek d...'!$93:$93</definedName>
    <definedName name="_xlnm._FilterDatabase" localSheetId="38" hidden="1">'13 - SO 303 - Odvodnění p...'!$C$96:$K$352</definedName>
    <definedName name="_xlnm.Print_Area" localSheetId="38">'13 - SO 303 - Odvodnění p...'!$C$4:$J$41,'13 - SO 303 - Odvodnění p...'!$C$47:$J$76,'13 - SO 303 - Odvodnění p...'!$C$82:$K$352</definedName>
    <definedName name="_xlnm.Print_Titles" localSheetId="38">'13 - SO 303 - Odvodnění p...'!$96:$96</definedName>
    <definedName name="_xlnm._FilterDatabase" localSheetId="39" hidden="1">'15 - SO 402 - Odstranění ...'!$C$84:$K$95</definedName>
    <definedName name="_xlnm.Print_Area" localSheetId="39">'15 - SO 402 - Odstranění ...'!$C$4:$J$41,'15 - SO 402 - Odstranění ...'!$C$47:$J$64,'15 - SO 402 - Odstranění ...'!$C$70:$K$95</definedName>
    <definedName name="_xlnm.Print_Titles" localSheetId="39">'15 - SO 402 - Odstranění ...'!$84:$84</definedName>
    <definedName name="_xlnm._FilterDatabase" localSheetId="40" hidden="1">'18 - VRN - Vedlejší rozpo...'!$C$92:$K$169</definedName>
    <definedName name="_xlnm.Print_Area" localSheetId="40">'18 - VRN - Vedlejší rozpo...'!$C$4:$J$41,'18 - VRN - Vedlejší rozpo...'!$C$47:$J$72,'18 - VRN - Vedlejší rozpo...'!$C$78:$K$169</definedName>
    <definedName name="_xlnm.Print_Titles" localSheetId="40">'18 - VRN - Vedlejší rozpo...'!$92:$92</definedName>
    <definedName name="_xlnm.Print_Area" localSheetId="41">'Seznam figur'!$C$4:$G$608</definedName>
    <definedName name="_xlnm.Print_Titles" localSheetId="41">'Seznam figur'!$9:$9</definedName>
    <definedName name="_xlnm.Print_Area" localSheetId="4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2" l="1" r="D7"/>
  <c i="41" r="J39"/>
  <c r="J38"/>
  <c i="1" r="AY101"/>
  <c i="41" r="J37"/>
  <c i="1" r="AX101"/>
  <c i="41"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81"/>
  <c i="40" r="J39"/>
  <c r="J38"/>
  <c i="1" r="AY100"/>
  <c i="40" r="J37"/>
  <c i="1" r="AX100"/>
  <c i="40"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50"/>
  <c i="39" r="J39"/>
  <c r="J38"/>
  <c i="1" r="AY99"/>
  <c i="39" r="J37"/>
  <c i="1" r="AX99"/>
  <c i="39"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T322"/>
  <c r="R323"/>
  <c r="R322"/>
  <c r="P323"/>
  <c r="P322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T267"/>
  <c r="R277"/>
  <c r="R267"/>
  <c r="P277"/>
  <c r="P267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1"/>
  <c r="BH211"/>
  <c r="BG211"/>
  <c r="BF211"/>
  <c r="T211"/>
  <c r="R211"/>
  <c r="P211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2"/>
  <c r="BH132"/>
  <c r="BG132"/>
  <c r="BF132"/>
  <c r="T132"/>
  <c r="R132"/>
  <c r="P132"/>
  <c r="BI123"/>
  <c r="BH123"/>
  <c r="BG123"/>
  <c r="BF123"/>
  <c r="T123"/>
  <c r="R123"/>
  <c r="P123"/>
  <c r="BI114"/>
  <c r="BH114"/>
  <c r="BG114"/>
  <c r="BF114"/>
  <c r="T114"/>
  <c r="R114"/>
  <c r="P114"/>
  <c r="BI104"/>
  <c r="BH104"/>
  <c r="BG104"/>
  <c r="BF104"/>
  <c r="T104"/>
  <c r="R104"/>
  <c r="P104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59"/>
  <c r="J19"/>
  <c r="J14"/>
  <c r="J91"/>
  <c r="E7"/>
  <c r="E50"/>
  <c i="38" r="J39"/>
  <c r="J38"/>
  <c i="1" r="AY98"/>
  <c i="38" r="J37"/>
  <c i="1" r="AX98"/>
  <c i="38" r="BI258"/>
  <c r="BH258"/>
  <c r="BG258"/>
  <c r="BF258"/>
  <c r="T258"/>
  <c r="T257"/>
  <c r="R258"/>
  <c r="R257"/>
  <c r="P258"/>
  <c r="P257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5"/>
  <c r="BH185"/>
  <c r="BG185"/>
  <c r="BF185"/>
  <c r="T185"/>
  <c r="R185"/>
  <c r="P185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BI122"/>
  <c r="BH122"/>
  <c r="BG122"/>
  <c r="BF122"/>
  <c r="T122"/>
  <c r="R122"/>
  <c r="P122"/>
  <c r="BI113"/>
  <c r="BH113"/>
  <c r="BG113"/>
  <c r="BF113"/>
  <c r="T113"/>
  <c r="R113"/>
  <c r="P113"/>
  <c r="BI104"/>
  <c r="BH104"/>
  <c r="BG104"/>
  <c r="BF104"/>
  <c r="T104"/>
  <c r="R104"/>
  <c r="P104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37" r="J39"/>
  <c r="J38"/>
  <c i="1" r="AY97"/>
  <c i="37" r="J37"/>
  <c i="1" r="AX97"/>
  <c i="37" r="BI640"/>
  <c r="BH640"/>
  <c r="BG640"/>
  <c r="BF640"/>
  <c r="T640"/>
  <c r="R640"/>
  <c r="P640"/>
  <c r="BI635"/>
  <c r="BH635"/>
  <c r="BG635"/>
  <c r="BF635"/>
  <c r="T635"/>
  <c r="R635"/>
  <c r="P635"/>
  <c r="BI630"/>
  <c r="BH630"/>
  <c r="BG630"/>
  <c r="BF630"/>
  <c r="T630"/>
  <c r="R630"/>
  <c r="P630"/>
  <c r="BI623"/>
  <c r="BH623"/>
  <c r="BG623"/>
  <c r="BF623"/>
  <c r="T623"/>
  <c r="R623"/>
  <c r="P623"/>
  <c r="BI616"/>
  <c r="BH616"/>
  <c r="BG616"/>
  <c r="BF616"/>
  <c r="T616"/>
  <c r="R616"/>
  <c r="P616"/>
  <c r="BI609"/>
  <c r="BH609"/>
  <c r="BG609"/>
  <c r="BF609"/>
  <c r="T609"/>
  <c r="R609"/>
  <c r="P609"/>
  <c r="BI605"/>
  <c r="BH605"/>
  <c r="BG605"/>
  <c r="BF605"/>
  <c r="T605"/>
  <c r="R605"/>
  <c r="P605"/>
  <c r="BI602"/>
  <c r="BH602"/>
  <c r="BG602"/>
  <c r="BF602"/>
  <c r="T602"/>
  <c r="R602"/>
  <c r="P602"/>
  <c r="BI595"/>
  <c r="BH595"/>
  <c r="BG595"/>
  <c r="BF595"/>
  <c r="T595"/>
  <c r="R595"/>
  <c r="P595"/>
  <c r="BI592"/>
  <c r="BH592"/>
  <c r="BG592"/>
  <c r="BF592"/>
  <c r="T592"/>
  <c r="R592"/>
  <c r="P592"/>
  <c r="BI588"/>
  <c r="BH588"/>
  <c r="BG588"/>
  <c r="BF588"/>
  <c r="T588"/>
  <c r="R588"/>
  <c r="P588"/>
  <c r="BI585"/>
  <c r="BH585"/>
  <c r="BG585"/>
  <c r="BF585"/>
  <c r="T585"/>
  <c r="R585"/>
  <c r="P585"/>
  <c r="BI578"/>
  <c r="BH578"/>
  <c r="BG578"/>
  <c r="BF578"/>
  <c r="T578"/>
  <c r="R578"/>
  <c r="P578"/>
  <c r="BI573"/>
  <c r="BH573"/>
  <c r="BG573"/>
  <c r="BF573"/>
  <c r="T573"/>
  <c r="T572"/>
  <c r="R573"/>
  <c r="R572"/>
  <c r="P573"/>
  <c r="P572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4"/>
  <c r="BH554"/>
  <c r="BG554"/>
  <c r="BF554"/>
  <c r="T554"/>
  <c r="R554"/>
  <c r="P554"/>
  <c r="BI549"/>
  <c r="BH549"/>
  <c r="BG549"/>
  <c r="BF549"/>
  <c r="T549"/>
  <c r="R549"/>
  <c r="P549"/>
  <c r="BI537"/>
  <c r="BH537"/>
  <c r="BG537"/>
  <c r="BF537"/>
  <c r="T537"/>
  <c r="R537"/>
  <c r="P537"/>
  <c r="BI526"/>
  <c r="BH526"/>
  <c r="BG526"/>
  <c r="BF526"/>
  <c r="T526"/>
  <c r="R526"/>
  <c r="P526"/>
  <c r="BI518"/>
  <c r="BH518"/>
  <c r="BG518"/>
  <c r="BF518"/>
  <c r="T518"/>
  <c r="R518"/>
  <c r="P518"/>
  <c r="BI509"/>
  <c r="BH509"/>
  <c r="BG509"/>
  <c r="BF509"/>
  <c r="T509"/>
  <c r="R509"/>
  <c r="P509"/>
  <c r="BI500"/>
  <c r="BH500"/>
  <c r="BG500"/>
  <c r="BF500"/>
  <c r="T500"/>
  <c r="R500"/>
  <c r="P500"/>
  <c r="BI496"/>
  <c r="BH496"/>
  <c r="BG496"/>
  <c r="BF496"/>
  <c r="T496"/>
  <c r="R496"/>
  <c r="P496"/>
  <c r="BI490"/>
  <c r="BH490"/>
  <c r="BG490"/>
  <c r="BF490"/>
  <c r="T490"/>
  <c r="R490"/>
  <c r="P490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5"/>
  <c r="BH455"/>
  <c r="BG455"/>
  <c r="BF455"/>
  <c r="T455"/>
  <c r="R455"/>
  <c r="P455"/>
  <c r="BI449"/>
  <c r="BH449"/>
  <c r="BG449"/>
  <c r="BF449"/>
  <c r="T449"/>
  <c r="R449"/>
  <c r="P449"/>
  <c r="BI446"/>
  <c r="BH446"/>
  <c r="BG446"/>
  <c r="BF446"/>
  <c r="T446"/>
  <c r="R446"/>
  <c r="P446"/>
  <c r="BI439"/>
  <c r="BH439"/>
  <c r="BG439"/>
  <c r="BF439"/>
  <c r="T439"/>
  <c r="T438"/>
  <c r="R439"/>
  <c r="R438"/>
  <c r="P439"/>
  <c r="P438"/>
  <c r="BI435"/>
  <c r="BH435"/>
  <c r="BG435"/>
  <c r="BF435"/>
  <c r="T435"/>
  <c r="R435"/>
  <c r="P435"/>
  <c r="BI431"/>
  <c r="BH431"/>
  <c r="BG431"/>
  <c r="BF431"/>
  <c r="T431"/>
  <c r="R431"/>
  <c r="P431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5"/>
  <c r="BH405"/>
  <c r="BG405"/>
  <c r="BF405"/>
  <c r="T405"/>
  <c r="R405"/>
  <c r="P405"/>
  <c r="BI394"/>
  <c r="BH394"/>
  <c r="BG394"/>
  <c r="BF394"/>
  <c r="T394"/>
  <c r="R394"/>
  <c r="P394"/>
  <c r="BI391"/>
  <c r="BH391"/>
  <c r="BG391"/>
  <c r="BF391"/>
  <c r="T391"/>
  <c r="R391"/>
  <c r="P391"/>
  <c r="BI385"/>
  <c r="BH385"/>
  <c r="BG385"/>
  <c r="BF385"/>
  <c r="T385"/>
  <c r="R385"/>
  <c r="P385"/>
  <c r="BI379"/>
  <c r="BH379"/>
  <c r="BG379"/>
  <c r="BF379"/>
  <c r="T379"/>
  <c r="R379"/>
  <c r="P379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0"/>
  <c r="BH330"/>
  <c r="BG330"/>
  <c r="BF330"/>
  <c r="T330"/>
  <c r="R330"/>
  <c r="P330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4"/>
  <c r="BH304"/>
  <c r="BG304"/>
  <c r="BF304"/>
  <c r="T304"/>
  <c r="R304"/>
  <c r="P304"/>
  <c r="BI295"/>
  <c r="BH295"/>
  <c r="BG295"/>
  <c r="BF295"/>
  <c r="T295"/>
  <c r="R295"/>
  <c r="P295"/>
  <c r="BI285"/>
  <c r="BH285"/>
  <c r="BG285"/>
  <c r="BF285"/>
  <c r="T285"/>
  <c r="R285"/>
  <c r="P285"/>
  <c r="BI281"/>
  <c r="BH281"/>
  <c r="BG281"/>
  <c r="BF281"/>
  <c r="T281"/>
  <c r="R281"/>
  <c r="P281"/>
  <c r="BI273"/>
  <c r="BH273"/>
  <c r="BG273"/>
  <c r="BF273"/>
  <c r="T273"/>
  <c r="R273"/>
  <c r="P273"/>
  <c r="BI240"/>
  <c r="BH240"/>
  <c r="BG240"/>
  <c r="BF240"/>
  <c r="T240"/>
  <c r="R240"/>
  <c r="P240"/>
  <c r="BI236"/>
  <c r="BH236"/>
  <c r="BG236"/>
  <c r="BF236"/>
  <c r="T236"/>
  <c r="R236"/>
  <c r="P236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5"/>
  <c r="BH195"/>
  <c r="BG195"/>
  <c r="BF195"/>
  <c r="T195"/>
  <c r="R195"/>
  <c r="P195"/>
  <c r="BI186"/>
  <c r="BH186"/>
  <c r="BG186"/>
  <c r="BF186"/>
  <c r="T186"/>
  <c r="R186"/>
  <c r="P186"/>
  <c r="BI183"/>
  <c r="BH183"/>
  <c r="BG183"/>
  <c r="BF183"/>
  <c r="T183"/>
  <c r="R183"/>
  <c r="P183"/>
  <c r="BI175"/>
  <c r="BH175"/>
  <c r="BG175"/>
  <c r="BF175"/>
  <c r="T175"/>
  <c r="R175"/>
  <c r="P175"/>
  <c r="BI168"/>
  <c r="BH168"/>
  <c r="BG168"/>
  <c r="BF168"/>
  <c r="T168"/>
  <c r="R168"/>
  <c r="P168"/>
  <c r="BI164"/>
  <c r="BH164"/>
  <c r="BG164"/>
  <c r="BF164"/>
  <c r="T164"/>
  <c r="R164"/>
  <c r="P164"/>
  <c r="BI148"/>
  <c r="BH148"/>
  <c r="BG148"/>
  <c r="BF148"/>
  <c r="T148"/>
  <c r="R148"/>
  <c r="P148"/>
  <c r="BI132"/>
  <c r="BH132"/>
  <c r="BG132"/>
  <c r="BF132"/>
  <c r="T132"/>
  <c r="R132"/>
  <c r="P132"/>
  <c r="BI116"/>
  <c r="BH116"/>
  <c r="BG116"/>
  <c r="BF116"/>
  <c r="T116"/>
  <c r="R116"/>
  <c r="P116"/>
  <c r="BI110"/>
  <c r="BH110"/>
  <c r="BG110"/>
  <c r="BF110"/>
  <c r="T110"/>
  <c r="R110"/>
  <c r="P110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59"/>
  <c r="J19"/>
  <c r="J14"/>
  <c r="J93"/>
  <c r="E7"/>
  <c r="E50"/>
  <c i="36" r="J39"/>
  <c r="J38"/>
  <c i="1" r="AY96"/>
  <c i="36" r="J37"/>
  <c i="1" r="AX96"/>
  <c i="36" r="BI190"/>
  <c r="BH190"/>
  <c r="BG190"/>
  <c r="BF190"/>
  <c r="T190"/>
  <c r="T182"/>
  <c r="R190"/>
  <c r="R182"/>
  <c r="P190"/>
  <c r="P182"/>
  <c r="BI183"/>
  <c r="BH183"/>
  <c r="BG183"/>
  <c r="BF183"/>
  <c r="T183"/>
  <c r="R183"/>
  <c r="P183"/>
  <c r="BI179"/>
  <c r="BH179"/>
  <c r="BG179"/>
  <c r="BF179"/>
  <c r="T179"/>
  <c r="T178"/>
  <c r="R179"/>
  <c r="R178"/>
  <c r="P179"/>
  <c r="P178"/>
  <c r="BI170"/>
  <c r="BH170"/>
  <c r="BG170"/>
  <c r="BF170"/>
  <c r="T170"/>
  <c r="T161"/>
  <c r="R170"/>
  <c r="R161"/>
  <c r="P170"/>
  <c r="P161"/>
  <c r="BI162"/>
  <c r="BH162"/>
  <c r="BG162"/>
  <c r="BF162"/>
  <c r="T162"/>
  <c r="R162"/>
  <c r="P162"/>
  <c r="BI158"/>
  <c r="BH158"/>
  <c r="BG158"/>
  <c r="BF158"/>
  <c r="T158"/>
  <c r="T150"/>
  <c r="R158"/>
  <c r="P158"/>
  <c r="P150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35" r="T184"/>
  <c r="R184"/>
  <c r="P184"/>
  <c r="BK184"/>
  <c r="J184"/>
  <c r="J67"/>
  <c r="J39"/>
  <c r="J38"/>
  <c i="1" r="AY95"/>
  <c i="35" r="J37"/>
  <c i="1" r="AX95"/>
  <c i="35" r="BI225"/>
  <c r="BH225"/>
  <c r="BG225"/>
  <c r="BF225"/>
  <c r="T225"/>
  <c r="T224"/>
  <c r="R225"/>
  <c r="R224"/>
  <c r="P225"/>
  <c r="P224"/>
  <c r="BI211"/>
  <c r="BH211"/>
  <c r="BG211"/>
  <c r="BF211"/>
  <c r="T211"/>
  <c r="R211"/>
  <c r="P211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85"/>
  <c r="BH185"/>
  <c r="BG185"/>
  <c r="BF185"/>
  <c r="T185"/>
  <c r="R185"/>
  <c r="P185"/>
  <c r="BI173"/>
  <c r="BH173"/>
  <c r="BG173"/>
  <c r="BF173"/>
  <c r="T173"/>
  <c r="T162"/>
  <c r="R173"/>
  <c r="R162"/>
  <c r="P173"/>
  <c r="P162"/>
  <c r="BI163"/>
  <c r="BH163"/>
  <c r="BG163"/>
  <c r="BF163"/>
  <c r="T163"/>
  <c r="R163"/>
  <c r="P163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28"/>
  <c r="BH128"/>
  <c r="BG128"/>
  <c r="BF128"/>
  <c r="T128"/>
  <c r="R128"/>
  <c r="P128"/>
  <c r="BI123"/>
  <c r="BH123"/>
  <c r="BG123"/>
  <c r="BF123"/>
  <c r="T123"/>
  <c r="R123"/>
  <c r="P123"/>
  <c r="BI115"/>
  <c r="BH115"/>
  <c r="BG115"/>
  <c r="BF115"/>
  <c r="T115"/>
  <c r="R115"/>
  <c r="P115"/>
  <c r="BI104"/>
  <c r="BH104"/>
  <c r="BG104"/>
  <c r="BF104"/>
  <c r="T104"/>
  <c r="R104"/>
  <c r="P104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34" r="J39"/>
  <c r="J38"/>
  <c i="1" r="AY94"/>
  <c i="34" r="J37"/>
  <c i="1" r="AX94"/>
  <c i="34"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T126"/>
  <c r="R127"/>
  <c r="R126"/>
  <c r="P127"/>
  <c r="P126"/>
  <c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33" r="J39"/>
  <c r="J38"/>
  <c i="1" r="AY93"/>
  <c i="33" r="J37"/>
  <c i="1" r="AX93"/>
  <c i="33" r="BI290"/>
  <c r="BH290"/>
  <c r="BG290"/>
  <c r="BF290"/>
  <c r="T290"/>
  <c r="R290"/>
  <c r="P290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T174"/>
  <c r="R175"/>
  <c r="R174"/>
  <c r="P175"/>
  <c r="P174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T159"/>
  <c r="R160"/>
  <c r="R159"/>
  <c r="P160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90"/>
  <c r="J19"/>
  <c r="J14"/>
  <c r="J87"/>
  <c r="E7"/>
  <c r="E50"/>
  <c i="32" r="J39"/>
  <c r="J38"/>
  <c i="1" r="AY91"/>
  <c i="32" r="J37"/>
  <c i="1" r="AX91"/>
  <c i="32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73"/>
  <c i="31" r="J39"/>
  <c r="J38"/>
  <c i="1" r="AY90"/>
  <c i="31" r="J37"/>
  <c i="1" r="AX90"/>
  <c i="31"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T95"/>
  <c r="R103"/>
  <c r="R95"/>
  <c r="P103"/>
  <c r="P95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59"/>
  <c r="J19"/>
  <c r="J14"/>
  <c r="J88"/>
  <c r="E7"/>
  <c r="E50"/>
  <c i="30" r="J41"/>
  <c r="J40"/>
  <c i="1" r="AY89"/>
  <c i="30" r="J39"/>
  <c i="1" r="AX89"/>
  <c i="30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T111"/>
  <c r="R116"/>
  <c r="R111"/>
  <c r="P116"/>
  <c r="P111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29" r="J41"/>
  <c r="J40"/>
  <c i="1" r="AY88"/>
  <c i="29" r="J39"/>
  <c i="1" r="AX88"/>
  <c i="29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T115"/>
  <c r="R116"/>
  <c r="R115"/>
  <c r="P116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52"/>
  <c i="28" r="J41"/>
  <c r="J40"/>
  <c i="1" r="AY87"/>
  <c i="28" r="J39"/>
  <c i="1" r="AX87"/>
  <c i="28" r="BI126"/>
  <c r="BH126"/>
  <c r="BG126"/>
  <c r="BF126"/>
  <c r="T126"/>
  <c r="T125"/>
  <c r="R126"/>
  <c r="R125"/>
  <c r="P126"/>
  <c r="P125"/>
  <c r="BI122"/>
  <c r="BH122"/>
  <c r="BG122"/>
  <c r="BF122"/>
  <c r="T122"/>
  <c r="T121"/>
  <c r="R122"/>
  <c r="R121"/>
  <c r="P122"/>
  <c r="P121"/>
  <c r="BI116"/>
  <c r="BH116"/>
  <c r="BG116"/>
  <c r="BF116"/>
  <c r="T116"/>
  <c r="T115"/>
  <c r="R116"/>
  <c r="R115"/>
  <c r="P116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27" r="J41"/>
  <c r="J40"/>
  <c i="1" r="AY86"/>
  <c i="27" r="J39"/>
  <c i="1" r="AX86"/>
  <c i="27" r="BI126"/>
  <c r="BH126"/>
  <c r="BG126"/>
  <c r="BF126"/>
  <c r="T126"/>
  <c r="T125"/>
  <c r="R126"/>
  <c r="R125"/>
  <c r="P126"/>
  <c r="P125"/>
  <c r="BI122"/>
  <c r="BH122"/>
  <c r="BG122"/>
  <c r="BF122"/>
  <c r="T122"/>
  <c r="T121"/>
  <c r="R122"/>
  <c r="R121"/>
  <c r="P122"/>
  <c r="P121"/>
  <c r="BI116"/>
  <c r="BH116"/>
  <c r="BG116"/>
  <c r="BF116"/>
  <c r="T116"/>
  <c r="R116"/>
  <c r="R111"/>
  <c r="P116"/>
  <c r="P111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26" r="J41"/>
  <c r="J40"/>
  <c i="1" r="AY85"/>
  <c i="26" r="J39"/>
  <c i="1" r="AX85"/>
  <c i="26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T111"/>
  <c r="R116"/>
  <c r="R111"/>
  <c r="P116"/>
  <c r="P111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52"/>
  <c i="25" r="J41"/>
  <c r="J40"/>
  <c i="1" r="AY84"/>
  <c i="25" r="J39"/>
  <c i="1" r="AX84"/>
  <c i="25"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60"/>
  <c r="E7"/>
  <c r="E52"/>
  <c i="24" r="J39"/>
  <c r="J38"/>
  <c i="1" r="AY82"/>
  <c i="24" r="J37"/>
  <c i="1" r="AX82"/>
  <c i="24" r="BI266"/>
  <c r="BH266"/>
  <c r="BG266"/>
  <c r="BF266"/>
  <c r="T266"/>
  <c r="R266"/>
  <c r="P266"/>
  <c r="BI263"/>
  <c r="BH263"/>
  <c r="BG263"/>
  <c r="BF263"/>
  <c r="T263"/>
  <c r="R263"/>
  <c r="P263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6"/>
  <c r="BH226"/>
  <c r="BG226"/>
  <c r="BF226"/>
  <c r="T226"/>
  <c r="R226"/>
  <c r="P226"/>
  <c r="BI218"/>
  <c r="BH218"/>
  <c r="BG218"/>
  <c r="BF218"/>
  <c r="T218"/>
  <c r="R218"/>
  <c r="P218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8"/>
  <c r="BH188"/>
  <c r="BG188"/>
  <c r="BF188"/>
  <c r="T188"/>
  <c r="R188"/>
  <c r="P188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23" r="J39"/>
  <c r="J38"/>
  <c i="1" r="AY81"/>
  <c i="23" r="J37"/>
  <c i="1" r="AX81"/>
  <c i="23"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7"/>
  <c r="BH277"/>
  <c r="BG277"/>
  <c r="BF277"/>
  <c r="T277"/>
  <c r="R277"/>
  <c r="P277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6"/>
  <c r="BH246"/>
  <c r="BG246"/>
  <c r="BF246"/>
  <c r="T246"/>
  <c r="T245"/>
  <c r="R246"/>
  <c r="R245"/>
  <c r="P246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22" r="J41"/>
  <c r="J40"/>
  <c i="1" r="AY79"/>
  <c i="22" r="J39"/>
  <c i="1" r="AX79"/>
  <c i="22"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89"/>
  <c r="J21"/>
  <c r="J16"/>
  <c r="J86"/>
  <c r="E7"/>
  <c r="E78"/>
  <c i="21" r="J41"/>
  <c r="J40"/>
  <c i="1" r="AY78"/>
  <c i="21" r="J39"/>
  <c i="1" r="AX78"/>
  <c i="21"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60"/>
  <c r="E7"/>
  <c r="E83"/>
  <c i="20" r="J41"/>
  <c r="J40"/>
  <c i="1" r="AY77"/>
  <c i="20" r="J39"/>
  <c i="1" r="AX77"/>
  <c i="20"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19" r="J41"/>
  <c r="J40"/>
  <c i="1" r="AY76"/>
  <c i="19" r="J39"/>
  <c i="1" r="AX76"/>
  <c i="19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18" r="J41"/>
  <c r="J40"/>
  <c i="1" r="AY75"/>
  <c i="18" r="J39"/>
  <c i="1" r="AX75"/>
  <c i="18"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17" r="J41"/>
  <c r="J40"/>
  <c i="1" r="AY74"/>
  <c i="17" r="J39"/>
  <c i="1" r="AX74"/>
  <c i="17"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60"/>
  <c r="E7"/>
  <c r="E52"/>
  <c i="16" r="J41"/>
  <c r="J40"/>
  <c i="1" r="AY73"/>
  <c i="16" r="J39"/>
  <c i="1" r="AX73"/>
  <c i="16"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82"/>
  <c i="15" r="J41"/>
  <c r="J40"/>
  <c i="1" r="AY72"/>
  <c i="15" r="J39"/>
  <c i="1" r="AX72"/>
  <c i="15"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63"/>
  <c r="J21"/>
  <c r="J16"/>
  <c r="J93"/>
  <c r="E7"/>
  <c r="E52"/>
  <c i="14" r="J41"/>
  <c r="J40"/>
  <c i="1" r="AY71"/>
  <c i="14" r="J39"/>
  <c i="1" r="AX71"/>
  <c i="14" r="BI109"/>
  <c r="BH109"/>
  <c r="BG109"/>
  <c r="BF109"/>
  <c r="T109"/>
  <c r="T108"/>
  <c r="R109"/>
  <c r="R108"/>
  <c r="P109"/>
  <c r="P108"/>
  <c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63"/>
  <c r="J21"/>
  <c r="J16"/>
  <c r="J89"/>
  <c r="E7"/>
  <c r="E52"/>
  <c i="13" r="J41"/>
  <c r="J40"/>
  <c i="1" r="AY70"/>
  <c i="13" r="J39"/>
  <c i="1" r="AX70"/>
  <c i="13"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60"/>
  <c r="E7"/>
  <c r="E81"/>
  <c i="12" r="J41"/>
  <c r="J40"/>
  <c i="1" r="AY69"/>
  <c i="12" r="J39"/>
  <c i="1" r="AX69"/>
  <c i="12"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60"/>
  <c r="E7"/>
  <c r="E83"/>
  <c i="11" r="J41"/>
  <c r="J40"/>
  <c i="1" r="AY67"/>
  <c i="11" r="J39"/>
  <c i="1" r="AX67"/>
  <c i="11"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52"/>
  <c i="10" r="J41"/>
  <c r="J40"/>
  <c i="1" r="AY66"/>
  <c i="10" r="J39"/>
  <c i="1" r="AX66"/>
  <c i="10"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60"/>
  <c r="E7"/>
  <c r="E81"/>
  <c i="9" r="J41"/>
  <c r="J40"/>
  <c i="1" r="AY65"/>
  <c i="9" r="J39"/>
  <c i="1" r="AX65"/>
  <c i="9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8" r="J41"/>
  <c r="J40"/>
  <c i="1" r="AY64"/>
  <c i="8" r="J39"/>
  <c i="1" r="AX64"/>
  <c i="8"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60"/>
  <c r="E7"/>
  <c r="E88"/>
  <c i="7" r="J41"/>
  <c r="J40"/>
  <c i="1" r="AY63"/>
  <c i="7" r="J39"/>
  <c i="1" r="AX63"/>
  <c i="7" r="BI342"/>
  <c r="BH342"/>
  <c r="BG342"/>
  <c r="BF342"/>
  <c r="T342"/>
  <c r="T341"/>
  <c r="R342"/>
  <c r="R341"/>
  <c r="P342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T319"/>
  <c r="R320"/>
  <c r="R319"/>
  <c r="P320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J102"/>
  <c r="J101"/>
  <c r="F101"/>
  <c r="F99"/>
  <c r="E97"/>
  <c r="J63"/>
  <c r="J62"/>
  <c r="F62"/>
  <c r="F60"/>
  <c r="E58"/>
  <c r="J22"/>
  <c r="E22"/>
  <c r="F63"/>
  <c r="J21"/>
  <c r="J16"/>
  <c r="J60"/>
  <c r="E7"/>
  <c r="E91"/>
  <c i="6" r="J41"/>
  <c r="J40"/>
  <c i="1" r="AY62"/>
  <c i="6" r="J39"/>
  <c i="1" r="AX62"/>
  <c i="6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52"/>
  <c i="5" r="J41"/>
  <c r="J40"/>
  <c i="1" r="AY61"/>
  <c i="5" r="J39"/>
  <c i="1" r="AX61"/>
  <c i="5"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T95"/>
  <c r="T94"/>
  <c r="R96"/>
  <c r="R95"/>
  <c r="R94"/>
  <c r="P96"/>
  <c r="P95"/>
  <c r="P94"/>
  <c i="1" r="AU61"/>
  <c i="5" r="J91"/>
  <c r="J90"/>
  <c r="F90"/>
  <c r="F88"/>
  <c r="E86"/>
  <c r="J63"/>
  <c r="J62"/>
  <c r="F62"/>
  <c r="F60"/>
  <c r="E58"/>
  <c r="J22"/>
  <c r="E22"/>
  <c r="F91"/>
  <c r="J21"/>
  <c r="J16"/>
  <c r="J60"/>
  <c r="E7"/>
  <c r="E80"/>
  <c i="4" r="J41"/>
  <c r="J40"/>
  <c i="1" r="AY59"/>
  <c i="4" r="J39"/>
  <c i="1" r="AX59"/>
  <c i="4"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63"/>
  <c r="J21"/>
  <c r="J16"/>
  <c r="J89"/>
  <c r="E7"/>
  <c r="E52"/>
  <c i="3" r="J39"/>
  <c r="J38"/>
  <c i="1" r="AY57"/>
  <c i="3" r="J37"/>
  <c i="1" r="AX57"/>
  <c i="3"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2" r="J39"/>
  <c r="J38"/>
  <c i="1" r="AY56"/>
  <c i="2" r="J37"/>
  <c i="1" r="AX56"/>
  <c i="2"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T293"/>
  <c r="R294"/>
  <c r="R293"/>
  <c r="P294"/>
  <c r="P293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1" r="L50"/>
  <c r="AM50"/>
  <c r="AM49"/>
  <c r="L49"/>
  <c r="AM47"/>
  <c r="L47"/>
  <c r="L45"/>
  <c r="L44"/>
  <c i="2" r="J134"/>
  <c i="3" r="J212"/>
  <c i="10" r="J113"/>
  <c i="11" r="J110"/>
  <c i="12" r="J116"/>
  <c i="15" r="BK194"/>
  <c i="17" r="BK136"/>
  <c i="18" r="BK142"/>
  <c i="19" r="BK99"/>
  <c i="21" r="BK199"/>
  <c r="BK126"/>
  <c i="22" r="BK114"/>
  <c i="24" r="J207"/>
  <c i="26" r="J103"/>
  <c i="30" r="BK112"/>
  <c i="31" r="J119"/>
  <c i="32" r="J162"/>
  <c r="J96"/>
  <c i="33" r="BK113"/>
  <c i="36" r="J144"/>
  <c i="37" r="BK483"/>
  <c r="BK490"/>
  <c r="BK394"/>
  <c i="38" r="BK167"/>
  <c i="39" r="J272"/>
  <c i="41" r="BK106"/>
  <c i="2" r="BK229"/>
  <c r="BK190"/>
  <c r="J110"/>
  <c i="3" r="J157"/>
  <c r="J176"/>
  <c i="4" r="J119"/>
  <c i="5" r="BK111"/>
  <c i="7" r="J274"/>
  <c r="J259"/>
  <c r="BK206"/>
  <c r="J152"/>
  <c r="BK297"/>
  <c r="BK190"/>
  <c i="8" r="J292"/>
  <c r="J330"/>
  <c r="BK323"/>
  <c i="9" r="J140"/>
  <c i="14" r="BK109"/>
  <c i="15" r="BK212"/>
  <c r="BK124"/>
  <c i="18" r="BK107"/>
  <c i="19" r="BK128"/>
  <c i="21" r="J219"/>
  <c r="J165"/>
  <c i="22" r="BK96"/>
  <c i="23" r="J96"/>
  <c i="24" r="BK100"/>
  <c i="27" r="BK122"/>
  <c i="30" r="J116"/>
  <c i="31" r="J214"/>
  <c i="32" r="J134"/>
  <c i="33" r="J280"/>
  <c i="34" r="J135"/>
  <c i="36" r="BK105"/>
  <c i="37" r="J500"/>
  <c r="J473"/>
  <c r="J635"/>
  <c i="38" r="J135"/>
  <c i="39" r="BK237"/>
  <c r="BK100"/>
  <c i="41" r="J109"/>
  <c i="2" r="BK236"/>
  <c r="J183"/>
  <c r="BK124"/>
  <c i="3" r="J149"/>
  <c r="BK172"/>
  <c i="4" r="BK119"/>
  <c i="6" r="J115"/>
  <c i="7" r="J278"/>
  <c r="BK291"/>
  <c r="J142"/>
  <c r="J249"/>
  <c r="J286"/>
  <c i="8" r="BK154"/>
  <c r="BK223"/>
  <c r="J169"/>
  <c r="J204"/>
  <c r="J188"/>
  <c i="9" r="BK185"/>
  <c r="BK155"/>
  <c r="J116"/>
  <c r="J118"/>
  <c r="BK118"/>
  <c i="10" r="BK102"/>
  <c i="12" r="BK112"/>
  <c i="15" r="J132"/>
  <c i="16" r="BK128"/>
  <c i="18" r="BK155"/>
  <c i="19" r="J113"/>
  <c i="21" r="J152"/>
  <c r="J195"/>
  <c i="23" r="BK184"/>
  <c i="24" r="J169"/>
  <c i="27" r="J112"/>
  <c i="31" r="J180"/>
  <c r="BK103"/>
  <c i="32" r="J98"/>
  <c i="33" r="J239"/>
  <c r="BK269"/>
  <c i="36" r="BK102"/>
  <c i="37" r="BK372"/>
  <c r="J578"/>
  <c r="J435"/>
  <c i="38" r="J104"/>
  <c i="39" r="J299"/>
  <c i="41" r="J148"/>
  <c i="8" r="BK325"/>
  <c r="J132"/>
  <c r="BK250"/>
  <c i="13" r="J100"/>
  <c i="15" r="BK176"/>
  <c i="17" r="J125"/>
  <c i="18" r="J151"/>
  <c i="19" r="BK109"/>
  <c i="21" r="BK180"/>
  <c r="BK163"/>
  <c i="23" r="J138"/>
  <c r="BK294"/>
  <c i="24" r="BK266"/>
  <c i="28" r="J103"/>
  <c i="31" r="BK162"/>
  <c i="32" r="J124"/>
  <c i="33" r="J160"/>
  <c r="BK138"/>
  <c i="35" r="J163"/>
  <c i="37" r="BK549"/>
  <c r="J368"/>
  <c r="J183"/>
  <c r="BK295"/>
  <c i="38" r="BK234"/>
  <c i="39" r="J308"/>
  <c i="41" r="J128"/>
  <c i="2" r="F36"/>
  <c i="6" r="J113"/>
  <c i="7" r="BK177"/>
  <c r="BK315"/>
  <c i="8" r="J202"/>
  <c r="BK161"/>
  <c r="J113"/>
  <c i="9" r="BK114"/>
  <c i="11" r="BK102"/>
  <c i="14" r="BK100"/>
  <c i="15" r="BK207"/>
  <c i="16" r="J131"/>
  <c i="18" r="BK167"/>
  <c r="BK183"/>
  <c i="19" r="BK139"/>
  <c i="21" r="BK204"/>
  <c r="J121"/>
  <c i="22" r="J96"/>
  <c i="23" r="BK219"/>
  <c i="24" r="J198"/>
  <c i="28" r="BK116"/>
  <c i="31" r="BK222"/>
  <c i="32" r="BK160"/>
  <c i="33" r="J257"/>
  <c r="BK134"/>
  <c i="35" r="J142"/>
  <c i="37" r="BK435"/>
  <c r="BK496"/>
  <c r="J295"/>
  <c i="38" r="BK207"/>
  <c i="39" r="J100"/>
  <c r="BK141"/>
  <c i="41" r="J167"/>
  <c i="5" r="BK133"/>
  <c i="7" r="J289"/>
  <c r="BK148"/>
  <c r="J185"/>
  <c r="BK214"/>
  <c r="BK200"/>
  <c i="8" r="BK164"/>
  <c r="BK267"/>
  <c r="J152"/>
  <c r="BK113"/>
  <c i="9" r="BK171"/>
  <c i="11" r="BK104"/>
  <c i="12" r="J110"/>
  <c i="15" r="J155"/>
  <c r="BK107"/>
  <c i="18" r="J127"/>
  <c r="J177"/>
  <c i="20" r="J124"/>
  <c i="21" r="BK128"/>
  <c r="J169"/>
  <c i="22" r="J110"/>
  <c i="23" r="J294"/>
  <c i="24" r="J204"/>
  <c i="31" r="J140"/>
  <c r="J111"/>
  <c i="33" r="J183"/>
  <c r="J266"/>
  <c i="36" r="J179"/>
  <c i="37" r="J236"/>
  <c r="BK211"/>
  <c r="J175"/>
  <c i="38" r="J232"/>
  <c i="39" r="J335"/>
  <c r="BK218"/>
  <c i="41" r="J124"/>
  <c i="2" r="BK348"/>
  <c r="BK324"/>
  <c r="J315"/>
  <c r="J299"/>
  <c r="J243"/>
  <c r="J166"/>
  <c i="3" r="J228"/>
  <c r="BK121"/>
  <c i="4" r="BK110"/>
  <c i="5" r="J127"/>
  <c i="6" r="J130"/>
  <c i="7" r="J309"/>
  <c r="BK210"/>
  <c r="BK165"/>
  <c r="BK216"/>
  <c i="8" r="J186"/>
  <c r="BK175"/>
  <c r="BK183"/>
  <c i="9" r="BK161"/>
  <c i="12" r="BK142"/>
  <c i="13" r="J98"/>
  <c i="15" r="J174"/>
  <c i="16" r="BK121"/>
  <c i="18" r="J149"/>
  <c i="20" r="BK99"/>
  <c i="21" r="J102"/>
  <c i="22" r="J108"/>
  <c i="23" r="BK171"/>
  <c i="24" r="J147"/>
  <c i="29" r="J124"/>
  <c i="31" r="J143"/>
  <c i="32" r="BK152"/>
  <c r="J128"/>
  <c i="33" r="BK263"/>
  <c i="34" r="J120"/>
  <c i="37" r="BK616"/>
  <c r="J304"/>
  <c r="BK473"/>
  <c i="38" r="BK192"/>
  <c i="39" r="J132"/>
  <c r="J342"/>
  <c i="41" r="BK121"/>
  <c i="2" r="BK261"/>
  <c r="J211"/>
  <c r="J170"/>
  <c i="3" r="J109"/>
  <c r="BK133"/>
  <c r="J181"/>
  <c i="4" r="BK122"/>
  <c i="5" r="J130"/>
  <c i="6" r="J117"/>
  <c i="7" r="BK235"/>
  <c r="BK264"/>
  <c r="J233"/>
  <c r="J237"/>
  <c r="J293"/>
  <c r="J160"/>
  <c i="8" r="BK259"/>
  <c r="BK177"/>
  <c r="BK316"/>
  <c r="BK140"/>
  <c i="9" r="J185"/>
  <c i="11" r="J102"/>
  <c i="12" r="J126"/>
  <c i="14" r="J100"/>
  <c i="15" r="J210"/>
  <c i="16" r="BK139"/>
  <c i="17" r="J106"/>
  <c i="18" r="J196"/>
  <c i="19" r="J104"/>
  <c i="21" r="BK213"/>
  <c i="22" r="BK108"/>
  <c i="23" r="J265"/>
  <c i="24" r="BK196"/>
  <c i="27" r="J103"/>
  <c i="31" r="J147"/>
  <c r="BK193"/>
  <c i="32" r="BK128"/>
  <c i="33" r="BK193"/>
  <c i="34" r="BK104"/>
  <c i="36" r="BK98"/>
  <c i="37" r="J359"/>
  <c r="J564"/>
  <c r="BK385"/>
  <c i="38" r="BK157"/>
  <c i="39" r="J167"/>
  <c i="41" r="BK98"/>
  <c i="2" r="BK110"/>
  <c i="3" r="J133"/>
  <c i="10" r="J98"/>
  <c i="11" r="J108"/>
  <c i="12" r="J106"/>
  <c i="15" r="J140"/>
  <c r="BK191"/>
  <c i="17" r="BK114"/>
  <c i="18" r="J155"/>
  <c r="BK109"/>
  <c i="21" r="BK173"/>
  <c r="BK189"/>
  <c i="23" r="J256"/>
  <c r="J143"/>
  <c i="24" r="J226"/>
  <c i="27" r="J99"/>
  <c i="31" r="BK166"/>
  <c i="32" r="BK144"/>
  <c i="33" r="BK217"/>
  <c r="J284"/>
  <c i="35" r="J185"/>
  <c i="36" r="BK114"/>
  <c i="37" r="BK230"/>
  <c r="BK224"/>
  <c r="BK416"/>
  <c i="38" r="BK141"/>
  <c i="39" r="J184"/>
  <c i="40" r="BK88"/>
  <c i="2" r="J286"/>
  <c r="BK196"/>
  <c r="BK134"/>
  <c i="3" r="J196"/>
  <c r="BK141"/>
  <c i="4" r="J122"/>
  <c i="5" r="J140"/>
  <c i="7" r="BK227"/>
  <c r="BK169"/>
  <c r="J154"/>
  <c r="BK122"/>
  <c r="BK134"/>
  <c r="BK185"/>
  <c i="8" r="J286"/>
  <c r="J183"/>
  <c r="BK134"/>
  <c i="9" r="J150"/>
  <c i="12" r="J122"/>
  <c i="15" r="J114"/>
  <c r="BK170"/>
  <c i="16" r="BK124"/>
  <c i="17" r="BK104"/>
  <c i="18" r="BK146"/>
  <c i="19" r="J120"/>
  <c i="20" r="BK104"/>
  <c i="21" r="J161"/>
  <c r="BK161"/>
  <c i="23" r="BK241"/>
  <c r="J253"/>
  <c i="24" r="BK233"/>
  <c i="29" r="BK128"/>
  <c i="31" r="BK229"/>
  <c i="33" r="J232"/>
  <c r="BK248"/>
  <c i="34" r="BK92"/>
  <c i="36" r="J118"/>
  <c i="37" r="J509"/>
  <c r="BK446"/>
  <c i="39" r="BK162"/>
  <c r="BK171"/>
  <c i="2" r="BK294"/>
  <c r="J249"/>
  <c r="BK201"/>
  <c r="J149"/>
  <c i="3" r="J222"/>
  <c i="4" r="J131"/>
  <c r="J134"/>
  <c i="5" r="J122"/>
  <c i="7" r="J244"/>
  <c r="BK162"/>
  <c r="BK325"/>
  <c r="BK305"/>
  <c r="BK158"/>
  <c i="8" r="J281"/>
  <c r="J272"/>
  <c r="BK294"/>
  <c r="BK301"/>
  <c r="BK167"/>
  <c i="9" r="BK110"/>
  <c r="J142"/>
  <c r="J181"/>
  <c r="J107"/>
  <c r="J126"/>
  <c i="10" r="J105"/>
  <c i="11" r="J104"/>
  <c i="15" r="J129"/>
  <c r="J148"/>
  <c i="17" r="J110"/>
  <c i="18" r="J171"/>
  <c i="19" r="J109"/>
  <c i="21" r="J206"/>
  <c r="J197"/>
  <c r="J100"/>
  <c i="23" r="BK121"/>
  <c r="BK291"/>
  <c i="24" r="BK207"/>
  <c i="27" r="BK99"/>
  <c i="31" r="J151"/>
  <c r="J207"/>
  <c i="32" r="J94"/>
  <c i="33" r="J217"/>
  <c r="J272"/>
  <c i="34" r="J127"/>
  <c i="36" r="J147"/>
  <c i="37" r="BK560"/>
  <c r="BK467"/>
  <c r="BK605"/>
  <c i="38" r="BK258"/>
  <c r="J258"/>
  <c i="39" r="J259"/>
  <c i="41" r="J112"/>
  <c i="8" r="J233"/>
  <c r="J129"/>
  <c i="9" r="J179"/>
  <c i="15" r="J191"/>
  <c r="J118"/>
  <c i="16" r="BK113"/>
  <c i="18" r="J193"/>
  <c r="J174"/>
  <c i="20" r="BK106"/>
  <c i="21" r="J167"/>
  <c r="BK169"/>
  <c i="23" r="BK277"/>
  <c r="BK274"/>
  <c i="25" r="BK100"/>
  <c i="29" r="BK122"/>
  <c i="31" r="BK143"/>
  <c i="32" r="BK112"/>
  <c i="33" r="J199"/>
  <c r="J248"/>
  <c i="34" r="BK135"/>
  <c i="36" r="J98"/>
  <c i="37" r="BK353"/>
  <c r="J595"/>
  <c r="J518"/>
  <c i="38" r="BK221"/>
  <c i="39" r="BK313"/>
  <c i="41" r="BK164"/>
  <c i="3" r="BK208"/>
  <c r="J139"/>
  <c i="4" r="J107"/>
  <c i="5" r="BK125"/>
  <c i="7" r="J280"/>
  <c r="BK317"/>
  <c r="J173"/>
  <c r="BK309"/>
  <c i="8" r="BK248"/>
  <c r="BK148"/>
  <c r="J175"/>
  <c i="10" r="J109"/>
  <c i="12" r="BK128"/>
  <c i="15" r="BK116"/>
  <c r="BK187"/>
  <c i="18" r="J105"/>
  <c r="BK158"/>
  <c i="20" r="BK129"/>
  <c i="21" r="BK191"/>
  <c i="22" r="BK94"/>
  <c i="23" r="BK253"/>
  <c i="24" r="BK124"/>
  <c i="28" r="J116"/>
  <c i="31" r="BK203"/>
  <c i="32" r="BK114"/>
  <c r="BK100"/>
  <c i="33" r="BK275"/>
  <c i="34" r="BK111"/>
  <c i="36" r="J140"/>
  <c i="37" r="J273"/>
  <c r="J455"/>
  <c i="38" r="J157"/>
  <c i="39" r="J286"/>
  <c r="BK145"/>
  <c i="41" r="BK160"/>
  <c i="5" r="J105"/>
  <c i="7" r="J270"/>
  <c r="J194"/>
  <c r="BK272"/>
  <c r="J148"/>
  <c r="J177"/>
  <c i="8" r="BK255"/>
  <c r="J215"/>
  <c r="J196"/>
  <c r="BK306"/>
  <c i="9" r="BK179"/>
  <c i="12" r="J133"/>
  <c i="15" r="J199"/>
  <c r="J194"/>
  <c i="17" r="J112"/>
  <c i="18" r="BK105"/>
  <c i="20" r="BK108"/>
  <c i="21" r="BK100"/>
  <c i="23" r="J227"/>
  <c i="24" r="BK188"/>
  <c i="26" r="BK116"/>
  <c i="30" r="BK116"/>
  <c i="31" r="BK183"/>
  <c r="J199"/>
  <c i="32" r="BK136"/>
  <c i="33" r="BK255"/>
  <c i="35" r="J201"/>
  <c i="37" r="BK564"/>
  <c r="J224"/>
  <c r="J588"/>
  <c i="38" r="BK122"/>
  <c i="39" r="J154"/>
  <c r="BK342"/>
  <c i="41" r="BK131"/>
  <c i="2" r="BK336"/>
  <c r="J324"/>
  <c r="J310"/>
  <c r="BK266"/>
  <c r="BK183"/>
  <c i="3" r="BK136"/>
  <c r="BK181"/>
  <c i="4" r="BK139"/>
  <c i="5" r="J102"/>
  <c i="6" r="BK108"/>
  <c i="7" r="BK116"/>
  <c r="J305"/>
  <c r="BK181"/>
  <c r="J120"/>
  <c r="J158"/>
  <c i="8" r="J159"/>
  <c i="12" r="J124"/>
  <c i="13" r="J118"/>
  <c i="15" r="J216"/>
  <c i="16" r="J135"/>
  <c i="18" r="BK102"/>
  <c i="21" r="J163"/>
  <c r="J204"/>
  <c i="23" r="J100"/>
  <c r="J178"/>
  <c i="27" r="BK116"/>
  <c i="31" r="BK225"/>
  <c i="32" r="J132"/>
  <c r="J144"/>
  <c i="33" r="J221"/>
  <c i="34" r="J123"/>
  <c i="36" r="J123"/>
  <c i="37" r="J554"/>
  <c r="BK195"/>
  <c i="38" r="BK225"/>
  <c i="39" r="BK114"/>
  <c r="J211"/>
  <c i="41" r="J157"/>
  <c i="2" r="J294"/>
  <c r="J236"/>
  <c r="J190"/>
  <c r="J117"/>
  <c i="3" r="BK222"/>
  <c r="J189"/>
  <c i="4" r="BK116"/>
  <c i="6" r="BK128"/>
  <c r="J99"/>
  <c i="7" r="J175"/>
  <c r="J229"/>
  <c r="J134"/>
  <c r="J299"/>
  <c r="BK128"/>
  <c r="J192"/>
  <c i="8" r="J257"/>
  <c r="J154"/>
  <c r="J259"/>
  <c r="BK253"/>
  <c i="9" r="J128"/>
  <c r="BK104"/>
  <c i="11" r="BK100"/>
  <c i="13" r="J109"/>
  <c i="15" r="J214"/>
  <c r="J112"/>
  <c i="17" r="J134"/>
  <c i="18" r="BK114"/>
  <c i="20" r="J110"/>
  <c i="21" r="BK227"/>
  <c r="J145"/>
  <c i="23" r="BK175"/>
  <c r="J204"/>
  <c i="24" r="J196"/>
  <c i="30" r="J103"/>
  <c i="31" r="J96"/>
  <c i="32" r="J92"/>
  <c i="33" r="BK221"/>
  <c i="34" r="J139"/>
  <c i="36" r="BK158"/>
  <c i="37" r="BK465"/>
  <c r="BK609"/>
  <c i="38" r="J228"/>
  <c i="39" r="J237"/>
  <c i="41" r="BK138"/>
  <c i="2" r="BK176"/>
  <c i="3" r="BK193"/>
  <c i="10" r="J111"/>
  <c i="12" r="J131"/>
  <c i="15" r="J134"/>
  <c r="BK140"/>
  <c i="16" r="BK108"/>
  <c i="17" r="J143"/>
  <c i="18" r="BK186"/>
  <c i="20" r="J112"/>
  <c i="21" r="J193"/>
  <c r="BK201"/>
  <c i="23" r="BK187"/>
  <c i="24" r="J124"/>
  <c i="26" r="J99"/>
  <c i="31" r="BK196"/>
  <c i="32" r="J86"/>
  <c i="33" r="J134"/>
  <c r="BK180"/>
  <c i="35" r="BK104"/>
  <c i="37" r="BK102"/>
  <c r="J602"/>
  <c r="J471"/>
  <c i="38" r="J144"/>
  <c i="39" r="J114"/>
  <c r="J181"/>
  <c i="41" r="BK128"/>
  <c i="2" r="BK246"/>
  <c r="J180"/>
  <c r="BK117"/>
  <c i="3" r="J105"/>
  <c r="BK109"/>
  <c i="4" r="BK107"/>
  <c i="7" r="J333"/>
  <c r="BK303"/>
  <c r="BK293"/>
  <c r="BK225"/>
  <c r="J197"/>
  <c r="J110"/>
  <c i="8" r="BK142"/>
  <c r="J275"/>
  <c r="J123"/>
  <c i="9" r="BK116"/>
  <c i="13" r="BK113"/>
  <c i="15" r="J157"/>
  <c r="BK129"/>
  <c i="17" r="J140"/>
  <c i="18" r="J183"/>
  <c i="20" r="BK115"/>
  <c i="21" r="J223"/>
  <c i="22" r="J114"/>
  <c i="23" r="BK108"/>
  <c i="24" r="BK246"/>
  <c i="26" r="BK124"/>
  <c i="29" r="J107"/>
  <c i="31" r="J115"/>
  <c i="32" r="BK156"/>
  <c r="J114"/>
  <c i="33" r="J211"/>
  <c r="BK144"/>
  <c i="35" r="J123"/>
  <c i="37" r="J585"/>
  <c r="BK186"/>
  <c r="J186"/>
  <c i="38" r="BK248"/>
  <c i="39" r="BK308"/>
  <c r="BK233"/>
  <c i="41" r="BK124"/>
  <c i="2" r="J266"/>
  <c r="BK216"/>
  <c r="BK160"/>
  <c i="3" r="J216"/>
  <c r="J205"/>
  <c i="5" r="BK102"/>
  <c i="6" r="BK111"/>
  <c i="7" r="J218"/>
  <c r="BK202"/>
  <c r="BK179"/>
  <c r="J284"/>
  <c r="BK331"/>
  <c r="J210"/>
  <c i="8" r="BK179"/>
  <c r="J301"/>
  <c r="J156"/>
  <c r="J210"/>
  <c i="9" r="J112"/>
  <c r="BK187"/>
  <c r="J122"/>
  <c r="BK157"/>
  <c r="BK138"/>
  <c i="10" r="BK123"/>
  <c i="11" r="J98"/>
  <c i="14" r="J102"/>
  <c i="15" r="BK148"/>
  <c i="16" r="BK111"/>
  <c i="18" r="J169"/>
  <c r="J181"/>
  <c i="20" r="BK102"/>
  <c i="21" r="BK206"/>
  <c i="22" r="BK106"/>
  <c i="23" r="BK104"/>
  <c i="24" r="BK147"/>
  <c i="26" r="BK103"/>
  <c i="31" r="J196"/>
  <c r="J193"/>
  <c i="32" r="BK108"/>
  <c r="BK102"/>
  <c i="33" r="J244"/>
  <c i="35" r="BK201"/>
  <c i="37" r="J560"/>
  <c r="BK573"/>
  <c r="BK218"/>
  <c i="38" r="J199"/>
  <c i="39" r="BK332"/>
  <c r="BK339"/>
  <c i="41" r="J98"/>
  <c i="8" r="J145"/>
  <c r="J206"/>
  <c i="9" r="J176"/>
  <c i="15" r="BK219"/>
  <c r="BK134"/>
  <c i="17" r="BK131"/>
  <c i="18" r="J123"/>
  <c i="19" r="BK120"/>
  <c i="21" r="J156"/>
  <c r="BK106"/>
  <c i="22" r="BK98"/>
  <c i="23" r="BK138"/>
  <c r="J141"/>
  <c i="26" r="BK128"/>
  <c i="29" r="J111"/>
  <c i="32" r="BK132"/>
  <c r="BK104"/>
  <c i="33" r="J252"/>
  <c r="BK290"/>
  <c i="35" r="BK173"/>
  <c i="37" r="J483"/>
  <c r="BK359"/>
  <c r="J346"/>
  <c i="38" r="J122"/>
  <c i="39" r="BK328"/>
  <c r="BK252"/>
  <c i="41" r="BK157"/>
  <c i="3" r="J101"/>
  <c r="BK105"/>
  <c i="4" r="J136"/>
  <c i="5" r="J114"/>
  <c i="6" r="J133"/>
  <c i="7" r="J252"/>
  <c r="BK284"/>
  <c r="BK286"/>
  <c r="BK244"/>
  <c i="8" r="BK338"/>
  <c r="BK281"/>
  <c r="BK208"/>
  <c i="9" r="BK183"/>
  <c i="11" r="J100"/>
  <c i="13" r="BK100"/>
  <c i="15" r="BK110"/>
  <c i="16" r="J105"/>
  <c i="17" r="BK140"/>
  <c i="18" r="J164"/>
  <c i="19" r="BK132"/>
  <c i="21" r="J123"/>
  <c r="J199"/>
  <c i="22" r="J112"/>
  <c i="23" r="BK158"/>
  <c i="24" r="BK218"/>
  <c i="27" r="J122"/>
  <c i="31" r="BK180"/>
  <c i="32" r="BK162"/>
  <c i="33" r="BK202"/>
  <c r="J229"/>
  <c i="34" r="BK132"/>
  <c i="37" r="BK588"/>
  <c r="J391"/>
  <c r="J164"/>
  <c i="38" r="J225"/>
  <c i="39" r="BK211"/>
  <c i="40" r="BK94"/>
  <c i="5" r="J108"/>
  <c i="7" r="J315"/>
  <c r="J202"/>
  <c r="J291"/>
  <c r="BK144"/>
  <c r="J266"/>
  <c i="8" r="J107"/>
  <c r="J161"/>
  <c r="J341"/>
  <c r="BK264"/>
  <c i="9" r="J120"/>
  <c i="11" r="BK108"/>
  <c i="12" r="J142"/>
  <c i="15" r="J187"/>
  <c r="BK216"/>
  <c i="16" r="J102"/>
  <c i="17" r="BK119"/>
  <c i="18" r="J137"/>
  <c i="20" r="J99"/>
  <c i="21" r="BK156"/>
  <c i="23" r="BK136"/>
  <c r="J259"/>
  <c i="24" r="J139"/>
  <c i="26" r="BK99"/>
  <c i="30" r="J99"/>
  <c i="32" r="J88"/>
  <c r="BK116"/>
  <c i="33" r="J147"/>
  <c i="35" r="BK115"/>
  <c i="37" r="BK379"/>
  <c r="J537"/>
  <c r="BK273"/>
  <c r="BK368"/>
  <c i="38" r="J234"/>
  <c i="39" r="J123"/>
  <c r="BK184"/>
  <c i="2" r="BK354"/>
  <c r="J342"/>
  <c r="J327"/>
  <c r="BK315"/>
  <c r="BK299"/>
  <c r="J216"/>
  <c r="BK149"/>
  <c i="3" r="BK146"/>
  <c r="BK212"/>
  <c i="5" r="J125"/>
  <c i="7" r="J264"/>
  <c r="BK329"/>
  <c r="BK233"/>
  <c r="J139"/>
  <c r="J231"/>
  <c i="8" r="J221"/>
  <c r="BK347"/>
  <c r="BK169"/>
  <c i="9" r="J169"/>
  <c i="12" r="J108"/>
  <c i="14" r="BK106"/>
  <c i="15" r="BK153"/>
  <c i="17" r="BK117"/>
  <c i="18" r="J120"/>
  <c i="19" r="J128"/>
  <c i="21" r="J201"/>
  <c r="J175"/>
  <c i="23" r="J223"/>
  <c r="BK235"/>
  <c i="24" r="BK169"/>
  <c i="28" r="BK122"/>
  <c i="30" r="J112"/>
  <c i="32" r="BK124"/>
  <c r="BK130"/>
  <c i="33" r="J263"/>
  <c i="34" r="J104"/>
  <c i="36" r="BK118"/>
  <c i="37" r="J605"/>
  <c r="J211"/>
  <c r="BK554"/>
  <c i="38" r="J253"/>
  <c i="39" r="J293"/>
  <c r="J225"/>
  <c i="40" r="BK90"/>
  <c i="2" r="F37"/>
  <c i="12" r="BK114"/>
  <c i="15" r="J151"/>
  <c i="16" r="BK118"/>
  <c i="18" r="BK161"/>
  <c i="19" r="BK106"/>
  <c i="21" r="BK215"/>
  <c r="BK111"/>
  <c i="22" r="J94"/>
  <c i="23" r="BK259"/>
  <c i="24" r="J200"/>
  <c i="27" r="BK112"/>
  <c i="31" r="J186"/>
  <c r="BK133"/>
  <c i="32" r="BK142"/>
  <c i="33" r="J170"/>
  <c i="34" r="BK127"/>
  <c i="35" r="J146"/>
  <c i="37" r="BK595"/>
  <c r="J372"/>
  <c r="BK236"/>
  <c r="J218"/>
  <c i="38" r="J97"/>
  <c i="39" r="BK290"/>
  <c i="41" r="BK100"/>
  <c i="2" r="BK156"/>
  <c i="3" r="J185"/>
  <c i="10" r="J116"/>
  <c i="12" r="J137"/>
  <c i="14" r="J109"/>
  <c i="15" r="BK181"/>
  <c r="BK144"/>
  <c i="17" r="BK122"/>
  <c i="18" r="BK188"/>
  <c i="20" r="J127"/>
  <c i="21" r="J106"/>
  <c r="J113"/>
  <c i="23" r="J104"/>
  <c r="J145"/>
  <c i="24" r="J238"/>
  <c i="29" r="J116"/>
  <c i="31" r="J103"/>
  <c i="32" r="J110"/>
  <c i="33" r="BK272"/>
  <c r="BK266"/>
  <c i="34" r="J132"/>
  <c i="36" r="BK95"/>
  <c i="37" r="BK365"/>
  <c r="J353"/>
  <c r="J203"/>
  <c i="39" r="J171"/>
  <c i="41" r="J160"/>
  <c i="2" r="J261"/>
  <c r="BK209"/>
  <c r="J160"/>
  <c i="3" r="J146"/>
  <c r="BK112"/>
  <c i="4" r="BK134"/>
  <c i="5" r="J111"/>
  <c i="7" r="BK152"/>
  <c r="J124"/>
  <c r="J235"/>
  <c r="J204"/>
  <c r="J257"/>
  <c r="J156"/>
  <c i="8" r="J306"/>
  <c r="BK125"/>
  <c r="J194"/>
  <c i="9" r="J173"/>
  <c i="13" r="J113"/>
  <c i="15" r="BK132"/>
  <c r="BK112"/>
  <c i="17" r="J119"/>
  <c i="18" r="BK144"/>
  <c i="19" r="J141"/>
  <c i="21" r="BK187"/>
  <c r="J119"/>
  <c i="23" r="J246"/>
  <c i="24" r="J263"/>
  <c i="28" r="J99"/>
  <c i="31" r="J189"/>
  <c i="32" r="J118"/>
  <c i="33" r="BK95"/>
  <c r="J208"/>
  <c i="35" r="J96"/>
  <c i="37" r="BK431"/>
  <c r="BK330"/>
  <c r="J168"/>
  <c i="38" r="BK104"/>
  <c i="39" r="BK104"/>
  <c i="41" r="BK153"/>
  <c i="2" r="J282"/>
  <c r="J225"/>
  <c r="BK170"/>
  <c i="3" r="J141"/>
  <c r="J162"/>
  <c i="4" r="J116"/>
  <c r="BK104"/>
  <c i="6" r="BK105"/>
  <c i="7" r="BK259"/>
  <c r="J261"/>
  <c r="BK282"/>
  <c r="BK337"/>
  <c r="J342"/>
  <c r="J227"/>
  <c i="8" r="BK321"/>
  <c r="J321"/>
  <c r="J343"/>
  <c r="J245"/>
  <c r="BK237"/>
  <c i="9" r="BK153"/>
  <c r="BK163"/>
  <c r="BK120"/>
  <c r="BK150"/>
  <c r="BK165"/>
  <c i="10" r="BK100"/>
  <c i="12" r="BK145"/>
  <c i="15" r="BK155"/>
  <c r="BK197"/>
  <c i="16" r="BK102"/>
  <c i="18" r="J117"/>
  <c i="19" r="BK125"/>
  <c i="21" r="BK119"/>
  <c r="BK137"/>
  <c i="23" r="BK96"/>
  <c r="J121"/>
  <c i="24" r="BK242"/>
  <c i="26" r="J122"/>
  <c i="30" r="J107"/>
  <c i="31" r="J229"/>
  <c i="32" r="J136"/>
  <c i="33" r="J278"/>
  <c r="BK147"/>
  <c i="34" r="BK139"/>
  <c i="36" r="BK136"/>
  <c i="37" r="BK578"/>
  <c r="BK349"/>
  <c r="BK281"/>
  <c i="38" r="BK243"/>
  <c i="39" r="J229"/>
  <c i="41" r="J145"/>
  <c i="8" r="BK277"/>
  <c r="BK286"/>
  <c r="J311"/>
  <c r="J150"/>
  <c i="13" r="J111"/>
  <c i="15" r="BK178"/>
  <c r="J212"/>
  <c i="17" r="J102"/>
  <c i="18" r="J109"/>
  <c i="20" r="BK110"/>
  <c i="21" r="BK225"/>
  <c r="BK210"/>
  <c i="23" r="J287"/>
  <c r="BK246"/>
  <c i="24" r="BK116"/>
  <c i="27" r="J116"/>
  <c i="31" r="J212"/>
  <c i="32" r="J90"/>
  <c i="33" r="BK241"/>
  <c r="J255"/>
  <c i="36" r="J105"/>
  <c i="37" r="J416"/>
  <c r="J311"/>
  <c i="38" r="BK238"/>
  <c r="BK196"/>
  <c i="39" r="BK248"/>
  <c i="41" r="BK103"/>
  <c i="2" r="BK96"/>
  <c i="3" r="BK131"/>
  <c r="J143"/>
  <c i="5" r="BK140"/>
  <c i="6" r="J111"/>
  <c i="7" r="BK268"/>
  <c r="BK136"/>
  <c r="J144"/>
  <c r="J179"/>
  <c i="8" r="BK118"/>
  <c r="J289"/>
  <c i="9" r="J144"/>
  <c i="12" r="BK116"/>
  <c i="13" r="BK118"/>
  <c i="15" r="BK174"/>
  <c i="16" r="J133"/>
  <c i="17" r="J138"/>
  <c i="18" r="J161"/>
  <c i="20" r="J132"/>
  <c i="21" r="BK117"/>
  <c r="BK223"/>
  <c i="23" r="J127"/>
  <c i="24" r="J166"/>
  <c i="26" r="J112"/>
  <c i="31" r="BK155"/>
  <c i="32" r="BK122"/>
  <c i="33" r="BK205"/>
  <c r="BK121"/>
  <c i="34" r="BK120"/>
  <c i="36" r="BK151"/>
  <c i="37" r="BK463"/>
  <c r="J330"/>
  <c i="38" r="J204"/>
  <c i="39" r="J346"/>
  <c i="41" r="J131"/>
  <c i="6" r="BK130"/>
  <c i="7" r="BK231"/>
  <c r="J122"/>
  <c r="J320"/>
  <c r="BK333"/>
  <c i="8" r="J299"/>
  <c r="BK289"/>
  <c r="J208"/>
  <c r="BK215"/>
  <c i="9" r="BK107"/>
  <c i="13" r="BK111"/>
  <c i="15" r="J205"/>
  <c i="16" r="J118"/>
  <c i="17" r="BK129"/>
  <c i="18" r="J130"/>
  <c i="19" r="BK143"/>
  <c i="21" r="J154"/>
  <c r="BK165"/>
  <c i="23" r="BK231"/>
  <c r="J136"/>
  <c i="25" r="BK98"/>
  <c i="29" r="BK103"/>
  <c i="31" r="J126"/>
  <c i="32" r="BK98"/>
  <c r="J142"/>
  <c i="33" r="J269"/>
  <c i="34" r="J96"/>
  <c i="36" r="BK183"/>
  <c i="37" r="J467"/>
  <c r="BK585"/>
  <c r="BK486"/>
  <c i="38" r="BK204"/>
  <c i="39" r="BK282"/>
  <c r="J222"/>
  <c i="41" r="BK112"/>
  <c i="2" r="J351"/>
  <c r="BK330"/>
  <c r="J318"/>
  <c r="BK303"/>
  <c r="BK249"/>
  <c r="J176"/>
  <c i="1" r="AS60"/>
  <c i="4" r="BK101"/>
  <c i="6" r="BK117"/>
  <c i="7" r="BK150"/>
  <c r="BK266"/>
  <c r="J339"/>
  <c r="J190"/>
  <c r="BK173"/>
  <c i="8" r="BK303"/>
  <c r="BK311"/>
  <c r="BK233"/>
  <c r="J167"/>
  <c r="BK129"/>
  <c r="BK297"/>
  <c r="J125"/>
  <c r="J134"/>
  <c r="BK245"/>
  <c r="J240"/>
  <c i="10" r="BK118"/>
  <c i="12" r="BK103"/>
  <c i="15" r="BK102"/>
  <c r="J189"/>
  <c i="17" r="BK99"/>
  <c i="18" r="J125"/>
  <c i="20" r="BK112"/>
  <c i="21" r="BK149"/>
  <c r="J158"/>
  <c i="23" r="J193"/>
  <c i="24" r="BK238"/>
  <c i="28" r="BK107"/>
  <c i="31" r="J133"/>
  <c r="J124"/>
  <c i="33" r="BK183"/>
  <c r="J175"/>
  <c i="34" r="BK108"/>
  <c i="36" r="J158"/>
  <c i="37" r="BK623"/>
  <c r="J486"/>
  <c i="38" r="J131"/>
  <c i="39" r="J191"/>
  <c r="J313"/>
  <c i="41" r="BK96"/>
  <c i="2" r="J246"/>
  <c r="J156"/>
  <c r="BK106"/>
  <c i="3" r="BK185"/>
  <c r="BK153"/>
  <c r="J95"/>
  <c i="4" r="J98"/>
  <c i="5" r="BK114"/>
  <c i="6" r="J108"/>
  <c i="7" r="BK204"/>
  <c r="J171"/>
  <c r="BK171"/>
  <c r="BK274"/>
  <c r="BK320"/>
  <c r="BK175"/>
  <c i="8" r="BK186"/>
  <c r="BK270"/>
  <c r="BK132"/>
  <c r="BK196"/>
  <c r="J262"/>
  <c i="10" r="BK113"/>
  <c i="12" r="BK131"/>
  <c i="13" r="J105"/>
  <c i="15" r="J144"/>
  <c r="BK151"/>
  <c i="17" r="J131"/>
  <c i="18" r="J190"/>
  <c i="19" r="BK137"/>
  <c i="20" r="BK127"/>
  <c i="21" r="J126"/>
  <c i="22" r="BK104"/>
  <c i="23" r="J208"/>
  <c r="BK162"/>
  <c i="26" r="J128"/>
  <c i="30" r="BK103"/>
  <c i="31" r="J183"/>
  <c i="32" r="J158"/>
  <c i="33" r="BK229"/>
  <c r="J117"/>
  <c i="34" r="BK123"/>
  <c i="36" r="J183"/>
  <c i="37" r="J573"/>
  <c r="J480"/>
  <c r="J240"/>
  <c i="38" r="J185"/>
  <c i="39" r="BK296"/>
  <c i="41" r="J118"/>
  <c i="2" r="J124"/>
  <c i="3" r="BK125"/>
  <c i="10" r="BK116"/>
  <c i="12" r="J139"/>
  <c i="13" r="BK123"/>
  <c i="15" r="J121"/>
  <c i="16" r="J116"/>
  <c i="17" r="J99"/>
  <c i="19" r="J143"/>
  <c i="21" r="J143"/>
  <c r="J189"/>
  <c i="23" r="J108"/>
  <c i="24" r="BK139"/>
  <c r="BK200"/>
  <c i="29" r="BK111"/>
  <c i="31" r="BK214"/>
  <c i="32" r="BK110"/>
  <c i="33" r="BK117"/>
  <c i="34" r="BK115"/>
  <c i="36" r="J190"/>
  <c i="37" r="J338"/>
  <c r="BK635"/>
  <c i="38" r="BK216"/>
  <c i="39" r="J296"/>
  <c r="J268"/>
  <c i="2" r="J36"/>
  <c i="17" r="BK110"/>
  <c i="18" r="BK139"/>
  <c i="20" r="BK118"/>
  <c i="21" r="BK154"/>
  <c r="BK217"/>
  <c i="23" r="J130"/>
  <c i="24" r="BK95"/>
  <c i="26" r="J116"/>
  <c i="31" r="J162"/>
  <c r="BK159"/>
  <c i="32" r="BK146"/>
  <c i="33" r="BK278"/>
  <c i="35" r="BK146"/>
  <c i="37" r="BK183"/>
  <c r="BK148"/>
  <c r="J616"/>
  <c i="38" r="BK212"/>
  <c i="39" r="BK272"/>
  <c r="J350"/>
  <c i="41" r="J96"/>
  <c i="2" r="BK274"/>
  <c r="J194"/>
  <c r="J137"/>
  <c i="3" r="J136"/>
  <c r="J117"/>
  <c i="4" r="J125"/>
  <c i="5" r="BK96"/>
  <c i="7" r="J307"/>
  <c r="J325"/>
  <c r="BK307"/>
  <c r="BK154"/>
  <c r="J136"/>
  <c r="BK156"/>
  <c i="8" r="BK292"/>
  <c r="BK137"/>
  <c r="J137"/>
  <c r="J267"/>
  <c r="BK145"/>
  <c i="9" r="J147"/>
  <c r="BK181"/>
  <c r="BK128"/>
  <c r="J171"/>
  <c r="BK176"/>
  <c i="10" r="J102"/>
  <c r="J118"/>
  <c i="14" r="J106"/>
  <c i="15" r="BK121"/>
  <c r="J178"/>
  <c i="17" r="J104"/>
  <c i="18" r="BK177"/>
  <c i="19" r="J117"/>
  <c i="21" r="J139"/>
  <c r="BK135"/>
  <c r="BK109"/>
  <c i="23" r="BK227"/>
  <c r="J187"/>
  <c i="24" r="J116"/>
  <c i="28" r="J111"/>
  <c i="31" r="BK207"/>
  <c r="BK199"/>
  <c i="32" r="BK126"/>
  <c i="33" r="BK175"/>
  <c r="J202"/>
  <c i="35" r="BK197"/>
  <c i="37" r="J207"/>
  <c r="BK480"/>
  <c r="J102"/>
  <c i="38" r="J216"/>
  <c i="39" r="BK154"/>
  <c r="BK187"/>
  <c i="41" r="BK118"/>
  <c i="8" r="BK284"/>
  <c r="J297"/>
  <c r="BK330"/>
  <c i="9" r="BK147"/>
  <c i="15" r="BK137"/>
  <c r="J176"/>
  <c i="16" r="BK142"/>
  <c i="18" r="J139"/>
  <c r="J158"/>
  <c i="19" r="J137"/>
  <c i="21" r="BK132"/>
  <c r="J208"/>
  <c i="23" r="J241"/>
  <c r="BK148"/>
  <c i="24" r="J143"/>
  <c i="30" r="J124"/>
  <c i="31" r="BK189"/>
  <c i="32" r="J120"/>
  <c r="BK134"/>
  <c i="33" r="J138"/>
  <c i="35" r="J128"/>
  <c i="36" r="BK127"/>
  <c i="37" r="BK592"/>
  <c r="J132"/>
  <c i="38" r="BK135"/>
  <c i="39" r="J218"/>
  <c i="40" r="BK92"/>
  <c i="2" r="BK114"/>
  <c i="3" r="BK149"/>
  <c i="4" r="BK131"/>
  <c r="J139"/>
  <c i="5" r="J99"/>
  <c i="7" r="J317"/>
  <c r="J337"/>
  <c r="BK312"/>
  <c r="J183"/>
  <c i="8" r="J284"/>
  <c r="BK272"/>
  <c r="J226"/>
  <c r="J277"/>
  <c i="9" r="J183"/>
  <c i="12" r="BK108"/>
  <c i="13" r="J102"/>
  <c i="15" r="J181"/>
  <c i="17" r="BK138"/>
  <c i="18" r="BK133"/>
  <c i="19" r="J139"/>
  <c i="21" r="J149"/>
  <c r="J184"/>
  <c i="23" r="BK143"/>
  <c r="J238"/>
  <c i="24" r="J100"/>
  <c i="26" r="BK122"/>
  <c i="30" r="BK122"/>
  <c i="32" r="J152"/>
  <c r="J126"/>
  <c i="33" r="J193"/>
  <c i="34" r="J115"/>
  <c i="36" r="BK140"/>
  <c i="37" r="J411"/>
  <c r="J110"/>
  <c i="38" r="J221"/>
  <c r="BK232"/>
  <c i="39" r="BK191"/>
  <c r="J332"/>
  <c i="4" r="J104"/>
  <c i="6" r="J105"/>
  <c i="7" r="BK323"/>
  <c r="J150"/>
  <c r="BK246"/>
  <c r="J214"/>
  <c r="J146"/>
  <c i="8" r="BK345"/>
  <c r="J314"/>
  <c r="J279"/>
  <c r="J179"/>
  <c i="11" r="J113"/>
  <c i="13" r="J107"/>
  <c i="15" r="J164"/>
  <c i="16" r="BK99"/>
  <c i="18" r="J146"/>
  <c i="19" r="J132"/>
  <c i="21" r="J210"/>
  <c r="J221"/>
  <c i="22" r="J98"/>
  <c i="23" r="J148"/>
  <c i="24" r="J129"/>
  <c r="BK204"/>
  <c i="28" r="BK99"/>
  <c i="31" r="BK151"/>
  <c i="32" r="J146"/>
  <c i="33" r="J155"/>
  <c r="BK211"/>
  <c i="34" r="BK99"/>
  <c i="36" r="J127"/>
  <c i="37" r="J342"/>
  <c r="J405"/>
  <c r="BK526"/>
  <c i="38" r="J167"/>
  <c i="39" r="BK256"/>
  <c r="J248"/>
  <c i="41" r="BK167"/>
  <c i="2" r="J348"/>
  <c r="BK327"/>
  <c r="BK307"/>
  <c r="BK282"/>
  <c r="J209"/>
  <c r="BK128"/>
  <c i="3" r="BK101"/>
  <c r="BK98"/>
  <c i="4" r="BK143"/>
  <c i="6" r="J126"/>
  <c i="7" r="BK239"/>
  <c r="BK270"/>
  <c r="BK289"/>
  <c r="BK229"/>
  <c r="BK124"/>
  <c i="8" r="J223"/>
  <c r="BK150"/>
  <c r="J264"/>
  <c r="BK210"/>
  <c r="J328"/>
  <c r="BK257"/>
  <c r="BK199"/>
  <c r="BK308"/>
  <c r="BK213"/>
  <c i="9" r="J104"/>
  <c i="10" r="BK98"/>
  <c i="12" r="BK100"/>
  <c i="15" r="J172"/>
  <c i="16" r="J142"/>
  <c i="17" r="BK125"/>
  <c i="18" r="BK120"/>
  <c i="19" r="J115"/>
  <c i="20" r="J104"/>
  <c i="21" r="BK141"/>
  <c i="22" r="BK100"/>
  <c i="23" r="BK215"/>
  <c i="25" r="J100"/>
  <c i="30" r="J122"/>
  <c i="32" r="J106"/>
  <c r="J112"/>
  <c i="33" r="BK101"/>
  <c r="BK170"/>
  <c i="35" r="J197"/>
  <c i="37" r="BK518"/>
  <c r="J463"/>
  <c r="J394"/>
  <c i="38" r="J196"/>
  <c i="39" r="J303"/>
  <c r="J141"/>
  <c i="41" r="BK141"/>
  <c i="2" r="BK253"/>
  <c r="BK180"/>
  <c i="1" r="AS68"/>
  <c i="4" r="J101"/>
  <c i="5" r="BK105"/>
  <c i="6" r="J124"/>
  <c i="7" r="J295"/>
  <c r="J327"/>
  <c r="J239"/>
  <c r="BK146"/>
  <c r="J118"/>
  <c i="8" r="BK204"/>
  <c r="BK336"/>
  <c r="J319"/>
  <c r="J148"/>
  <c r="BK202"/>
  <c i="9" r="BK136"/>
  <c i="12" r="J135"/>
  <c r="BK124"/>
  <c i="15" r="BK172"/>
  <c r="J167"/>
  <c i="16" r="J121"/>
  <c i="18" r="J102"/>
  <c i="19" r="BK134"/>
  <c i="21" r="J191"/>
  <c r="J109"/>
  <c i="23" r="J111"/>
  <c i="24" r="J172"/>
  <c i="28" r="BK103"/>
  <c i="31" r="BK217"/>
  <c i="32" r="J104"/>
  <c i="33" r="BK199"/>
  <c r="BK260"/>
  <c i="36" r="BK162"/>
  <c i="37" r="BK314"/>
  <c r="J609"/>
  <c i="38" r="J207"/>
  <c i="39" r="BK303"/>
  <c i="40" r="J90"/>
  <c i="2" r="J96"/>
  <c i="3" r="J201"/>
  <c i="10" r="J100"/>
  <c i="12" r="J128"/>
  <c i="13" r="BK120"/>
  <c i="15" r="BK189"/>
  <c r="BK118"/>
  <c i="16" r="J108"/>
  <c i="18" r="BK137"/>
  <c i="19" r="BK117"/>
  <c i="20" r="J115"/>
  <c i="21" r="J147"/>
  <c i="22" r="J106"/>
  <c i="23" r="J274"/>
  <c r="J117"/>
  <c i="24" r="J202"/>
  <c i="28" r="BK111"/>
  <c i="31" r="BK119"/>
  <c r="BK147"/>
  <c i="32" r="BK90"/>
  <c i="33" r="BK189"/>
  <c i="35" r="BK142"/>
  <c i="36" r="BK144"/>
  <c i="37" r="BK469"/>
  <c r="J349"/>
  <c i="38" r="BK144"/>
  <c i="39" r="BK225"/>
  <c r="J339"/>
  <c i="41" r="J121"/>
  <c i="2" r="J253"/>
  <c r="J201"/>
  <c r="BK166"/>
  <c i="3" r="J98"/>
  <c r="J219"/>
  <c i="4" r="BK125"/>
  <c i="7" r="J200"/>
  <c r="J241"/>
  <c r="BK208"/>
  <c r="J301"/>
  <c r="BK114"/>
  <c r="BK120"/>
  <c i="8" r="BK194"/>
  <c r="J250"/>
  <c r="BK275"/>
  <c r="J253"/>
  <c i="9" r="BK190"/>
  <c i="13" r="BK102"/>
  <c i="15" r="BK214"/>
  <c i="16" r="J139"/>
  <c i="17" r="J136"/>
  <c i="18" r="BK169"/>
  <c i="19" r="J102"/>
  <c i="21" r="BK178"/>
  <c r="J215"/>
  <c i="23" r="J199"/>
  <c i="24" r="BK194"/>
  <c i="27" r="BK103"/>
  <c i="31" r="J225"/>
  <c i="32" r="BK140"/>
  <c r="J130"/>
  <c i="33" r="BK160"/>
  <c i="35" r="BK163"/>
  <c i="36" r="BK131"/>
  <c i="37" r="J549"/>
  <c r="BK240"/>
  <c i="38" r="J163"/>
  <c r="J192"/>
  <c i="39" r="BK151"/>
  <c i="41" r="J115"/>
  <c i="2" r="J289"/>
  <c r="BK211"/>
  <c r="J106"/>
  <c i="3" r="BK228"/>
  <c r="J193"/>
  <c i="5" r="BK137"/>
  <c i="6" r="J128"/>
  <c i="7" r="BK183"/>
  <c r="J128"/>
  <c r="J246"/>
  <c r="J216"/>
  <c r="J187"/>
  <c i="8" r="BK240"/>
  <c r="J191"/>
  <c r="J121"/>
  <c r="BK121"/>
  <c r="J294"/>
  <c i="9" r="BK122"/>
  <c r="J153"/>
  <c r="J161"/>
  <c r="BK102"/>
  <c i="10" r="BK120"/>
  <c r="BK111"/>
  <c i="12" r="BK139"/>
  <c i="15" r="J170"/>
  <c r="J110"/>
  <c i="17" r="BK102"/>
  <c i="19" r="BK104"/>
  <c i="20" r="J106"/>
  <c i="21" r="BK158"/>
  <c r="J135"/>
  <c i="23" r="BK204"/>
  <c r="J235"/>
  <c i="24" r="J218"/>
  <c i="29" r="J99"/>
  <c i="31" r="BK136"/>
  <c i="32" r="J148"/>
  <c i="33" r="BK232"/>
  <c i="35" r="BK211"/>
  <c i="37" r="BK304"/>
  <c r="BK203"/>
  <c r="BK459"/>
  <c i="39" r="BK263"/>
  <c r="BK299"/>
  <c i="40" r="BK86"/>
  <c i="2" r="BK243"/>
  <c i="8" r="J164"/>
  <c r="J199"/>
  <c i="9" r="BK112"/>
  <c i="15" r="J127"/>
  <c r="J184"/>
  <c i="17" r="BK106"/>
  <c i="18" r="BK196"/>
  <c i="19" r="BK141"/>
  <c i="21" r="BK171"/>
  <c r="J132"/>
  <c i="23" r="BK151"/>
  <c r="J184"/>
  <c i="24" r="BK172"/>
  <c i="26" r="BK107"/>
  <c i="30" r="BK99"/>
  <c i="32" r="BK120"/>
  <c r="J154"/>
  <c i="33" r="BK128"/>
  <c i="34" r="J99"/>
  <c i="36" r="J95"/>
  <c i="37" r="J568"/>
  <c r="J496"/>
  <c i="38" r="BK131"/>
  <c i="39" r="BK286"/>
  <c r="J323"/>
  <c i="41" r="J106"/>
  <c i="3" r="J153"/>
  <c r="J208"/>
  <c r="BK196"/>
  <c i="4" r="BK113"/>
  <c i="5" r="J118"/>
  <c i="6" r="BK136"/>
  <c i="7" r="J162"/>
  <c r="J114"/>
  <c r="J116"/>
  <c i="8" r="J255"/>
  <c r="J213"/>
  <c r="J142"/>
  <c i="9" r="J155"/>
  <c i="12" r="BK135"/>
  <c i="15" r="J153"/>
  <c r="BK146"/>
  <c i="16" r="J99"/>
  <c i="18" r="BK123"/>
  <c r="J167"/>
  <c i="20" r="BK124"/>
  <c i="21" r="J130"/>
  <c r="BK175"/>
  <c i="23" r="J166"/>
  <c r="BK283"/>
  <c i="24" r="BK166"/>
  <c i="29" r="J122"/>
  <c i="31" r="J217"/>
  <c i="32" r="BK88"/>
  <c i="33" r="BK236"/>
  <c i="35" r="BK185"/>
  <c i="36" r="BK147"/>
  <c i="37" r="BK471"/>
  <c r="BK319"/>
  <c r="BK439"/>
  <c i="39" r="J151"/>
  <c r="BK350"/>
  <c i="41" r="BK115"/>
  <c i="6" r="J119"/>
  <c i="7" r="BK257"/>
  <c r="J323"/>
  <c r="BK218"/>
  <c r="J303"/>
  <c r="J206"/>
  <c i="8" r="BK159"/>
  <c r="J248"/>
  <c r="BK152"/>
  <c i="9" r="J102"/>
  <c i="12" r="J114"/>
  <c i="13" r="BK98"/>
  <c i="15" r="BK114"/>
  <c i="16" r="J111"/>
  <c i="18" r="J114"/>
  <c i="19" r="BK113"/>
  <c i="21" r="J187"/>
  <c r="BK123"/>
  <c i="23" r="J158"/>
  <c r="BK100"/>
  <c i="24" r="BK211"/>
  <c i="29" r="BK107"/>
  <c i="31" r="J203"/>
  <c i="32" r="BK154"/>
  <c i="33" r="J260"/>
  <c r="J144"/>
  <c i="34" r="BK96"/>
  <c i="36" r="BK179"/>
  <c i="37" r="J623"/>
  <c r="J446"/>
  <c i="38" r="J152"/>
  <c i="39" r="BK268"/>
  <c r="J290"/>
  <c i="41" r="J153"/>
  <c i="2" r="BK351"/>
  <c r="J330"/>
  <c r="BK318"/>
  <c r="J303"/>
  <c r="BK257"/>
  <c r="J205"/>
  <c r="BK102"/>
  <c i="3" r="BK143"/>
  <c i="4" r="J143"/>
  <c i="5" r="BK130"/>
  <c i="6" r="BK133"/>
  <c i="7" r="J167"/>
  <c r="J165"/>
  <c r="J223"/>
  <c r="J272"/>
  <c i="8" r="J338"/>
  <c r="J181"/>
  <c r="J316"/>
  <c i="9" r="J159"/>
  <c i="12" r="BK126"/>
  <c i="15" r="J207"/>
  <c r="J104"/>
  <c i="17" r="BK134"/>
  <c i="18" r="J186"/>
  <c i="19" r="J111"/>
  <c i="21" r="BK145"/>
  <c r="BK113"/>
  <c i="22" r="BK102"/>
  <c i="23" r="BK223"/>
  <c i="27" r="BK126"/>
  <c i="30" r="J128"/>
  <c i="31" r="BK111"/>
  <c i="32" r="BK150"/>
  <c i="33" r="BK252"/>
  <c r="BK166"/>
  <c i="35" r="BK225"/>
  <c i="37" r="BK405"/>
  <c r="J461"/>
  <c r="J379"/>
  <c i="38" r="BK185"/>
  <c i="39" r="BK318"/>
  <c r="BK167"/>
  <c i="2" r="BK270"/>
  <c r="J196"/>
  <c r="J128"/>
  <c i="3" r="BK117"/>
  <c r="J131"/>
  <c i="4" r="BK128"/>
  <c i="5" r="J137"/>
  <c i="6" r="BK102"/>
  <c i="7" r="BK295"/>
  <c r="BK327"/>
  <c r="BK299"/>
  <c r="J335"/>
  <c r="J220"/>
  <c r="J169"/>
  <c i="8" r="BK328"/>
  <c r="J308"/>
  <c r="BK319"/>
  <c r="BK191"/>
  <c r="BK231"/>
  <c r="BK127"/>
  <c i="9" r="BK173"/>
  <c i="12" r="J100"/>
  <c i="13" r="BK109"/>
  <c i="15" r="J221"/>
  <c i="17" r="J108"/>
  <c i="18" r="BK153"/>
  <c r="J144"/>
  <c i="21" r="J180"/>
  <c r="BK143"/>
  <c i="23" r="J283"/>
  <c r="BK269"/>
  <c i="24" r="BK226"/>
  <c i="26" r="J107"/>
  <c i="31" r="BK186"/>
  <c i="32" r="BK158"/>
  <c i="33" r="J241"/>
  <c r="BK155"/>
  <c i="35" r="J104"/>
  <c i="36" r="J162"/>
  <c i="37" r="J195"/>
  <c r="J285"/>
  <c r="BK411"/>
  <c i="39" r="BK323"/>
  <c r="J242"/>
  <c i="2" r="F38"/>
  <c r="BK141"/>
  <c i="3" r="BK157"/>
  <c i="10" r="BK109"/>
  <c i="11" r="BK110"/>
  <c i="13" r="BK105"/>
  <c i="15" r="J146"/>
  <c i="16" r="BK137"/>
  <c i="18" r="J142"/>
  <c i="19" r="J134"/>
  <c i="21" r="BK184"/>
  <c r="J104"/>
  <c i="23" r="J219"/>
  <c r="BK208"/>
  <c i="25" r="BK96"/>
  <c i="30" r="BK124"/>
  <c i="31" r="BK171"/>
  <c i="32" r="J122"/>
  <c i="33" r="BK105"/>
  <c r="J189"/>
  <c i="35" r="J211"/>
  <c i="37" r="J526"/>
  <c r="BK568"/>
  <c r="BK285"/>
  <c i="38" r="BK163"/>
  <c i="39" r="BK175"/>
  <c i="41" r="BK135"/>
  <c i="2" r="J270"/>
  <c r="J213"/>
  <c i="1" r="AS83"/>
  <c i="4" r="J128"/>
  <c i="5" r="J96"/>
  <c i="7" r="BK301"/>
  <c r="BK335"/>
  <c r="J108"/>
  <c r="J268"/>
  <c r="J329"/>
  <c r="BK194"/>
  <c i="8" r="BK115"/>
  <c r="BK299"/>
  <c r="J218"/>
  <c r="BK172"/>
  <c i="12" r="J112"/>
  <c i="15" r="BK104"/>
  <c i="16" r="BK133"/>
  <c i="18" r="BK151"/>
  <c r="BK164"/>
  <c i="20" r="BK122"/>
  <c i="21" r="J117"/>
  <c r="BK147"/>
  <c i="23" r="BK193"/>
  <c r="BK166"/>
  <c i="24" r="BK198"/>
  <c i="30" r="BK107"/>
  <c i="31" r="BK107"/>
  <c i="32" r="J160"/>
  <c i="33" r="BK280"/>
  <c r="J290"/>
  <c i="36" r="J151"/>
  <c i="37" r="J319"/>
  <c r="J630"/>
  <c r="J385"/>
  <c i="39" r="BK222"/>
  <c i="40" r="J94"/>
  <c i="2" r="F39"/>
  <c i="9" r="BK130"/>
  <c r="BK126"/>
  <c r="J138"/>
  <c r="BK133"/>
  <c i="10" r="J120"/>
  <c i="12" r="BK110"/>
  <c i="15" r="J124"/>
  <c r="BK203"/>
  <c i="18" r="BK111"/>
  <c r="BK171"/>
  <c i="21" r="J225"/>
  <c r="J137"/>
  <c i="22" r="J102"/>
  <c i="23" r="BK111"/>
  <c i="25" r="J98"/>
  <c i="28" r="J122"/>
  <c i="31" r="J222"/>
  <c i="32" r="J116"/>
  <c r="J150"/>
  <c i="33" r="J151"/>
  <c i="34" r="J108"/>
  <c i="36" r="BK170"/>
  <c i="37" r="BK455"/>
  <c r="BK342"/>
  <c r="J365"/>
  <c i="39" r="J282"/>
  <c r="BK346"/>
  <c i="2" r="J229"/>
  <c i="8" r="J110"/>
  <c r="J127"/>
  <c i="9" r="J187"/>
  <c i="14" r="BK102"/>
  <c i="15" r="BK221"/>
  <c i="16" r="J137"/>
  <c i="18" r="J107"/>
  <c i="19" r="BK102"/>
  <c i="20" r="J102"/>
  <c i="21" r="BK115"/>
  <c r="BK102"/>
  <c i="23" r="J175"/>
  <c r="BK127"/>
  <c i="24" r="J188"/>
  <c i="27" r="BK107"/>
  <c i="31" r="BK115"/>
  <c i="32" r="BK148"/>
  <c i="33" r="BK257"/>
  <c r="BK208"/>
  <c i="35" r="J138"/>
  <c i="36" r="J102"/>
  <c i="37" r="BK602"/>
  <c r="BK509"/>
  <c r="J469"/>
  <c i="39" r="BK259"/>
  <c i="40" r="J88"/>
  <c i="2" r="J141"/>
  <c i="3" r="BK231"/>
  <c r="J231"/>
  <c i="4" r="J113"/>
  <c i="6" r="BK115"/>
  <c i="7" r="BK223"/>
  <c r="BK252"/>
  <c r="BK339"/>
  <c r="BK280"/>
  <c i="8" r="BK156"/>
  <c r="J140"/>
  <c r="BK341"/>
  <c i="9" r="BK169"/>
  <c i="12" r="BK122"/>
  <c i="13" r="J120"/>
  <c i="15" r="J137"/>
  <c r="BK167"/>
  <c i="17" r="J122"/>
  <c i="19" r="BK111"/>
  <c i="21" r="J217"/>
  <c r="BK193"/>
  <c r="BK130"/>
  <c i="23" r="J277"/>
  <c r="J171"/>
  <c i="24" r="BK129"/>
  <c i="30" r="BK128"/>
  <c i="31" r="BK212"/>
  <c i="32" r="BK92"/>
  <c i="33" r="J236"/>
  <c i="35" r="J115"/>
  <c i="37" r="BK207"/>
  <c r="BK116"/>
  <c r="BK630"/>
  <c i="38" r="J141"/>
  <c i="39" r="J318"/>
  <c r="J263"/>
  <c i="41" r="J138"/>
  <c i="5" r="BK108"/>
  <c i="6" r="BK124"/>
  <c i="7" r="J276"/>
  <c r="BK237"/>
  <c r="BK278"/>
  <c r="J131"/>
  <c i="8" r="BK333"/>
  <c r="BK188"/>
  <c r="J347"/>
  <c r="J325"/>
  <c r="J105"/>
  <c i="9" r="J133"/>
  <c i="13" r="BK107"/>
  <c i="15" r="J219"/>
  <c r="J159"/>
  <c i="17" r="BK143"/>
  <c i="18" r="BK174"/>
  <c r="BK130"/>
  <c i="20" r="J122"/>
  <c i="21" r="J178"/>
  <c r="J182"/>
  <c i="23" r="BK238"/>
  <c r="BK265"/>
  <c i="24" r="J95"/>
  <c i="28" r="J107"/>
  <c i="31" r="J174"/>
  <c r="BK124"/>
  <c i="32" r="BK106"/>
  <c i="33" r="BK225"/>
  <c r="J113"/>
  <c i="35" r="BK123"/>
  <c i="37" r="J490"/>
  <c r="BK419"/>
  <c r="BK311"/>
  <c i="38" r="BK253"/>
  <c i="39" r="J252"/>
  <c r="J145"/>
  <c i="41" r="J135"/>
  <c i="2" r="BK342"/>
  <c r="J321"/>
  <c r="BK310"/>
  <c r="BK289"/>
  <c r="BK225"/>
  <c i="3" r="J172"/>
  <c r="BK176"/>
  <c r="J121"/>
  <c i="4" r="BK98"/>
  <c i="6" r="BK113"/>
  <c i="7" r="BK212"/>
  <c r="BK342"/>
  <c r="J312"/>
  <c i="8" r="BK262"/>
  <c r="BK279"/>
  <c r="BK110"/>
  <c i="9" r="J165"/>
  <c i="11" r="BK113"/>
  <c i="13" r="BK116"/>
  <c i="15" r="J107"/>
  <c i="16" r="BK116"/>
  <c i="18" r="J153"/>
  <c r="BK127"/>
  <c i="19" r="J125"/>
  <c i="21" r="BK208"/>
  <c r="BK121"/>
  <c i="23" r="J162"/>
  <c r="J291"/>
  <c i="26" r="J124"/>
  <c i="31" r="J233"/>
  <c r="BK140"/>
  <c i="32" r="J108"/>
  <c i="33" r="J166"/>
  <c r="BK239"/>
  <c i="35" r="J173"/>
  <c i="37" r="J592"/>
  <c r="BK168"/>
  <c r="BK346"/>
  <c i="38" r="BK113"/>
  <c i="39" r="J277"/>
  <c r="J175"/>
  <c i="41" r="J141"/>
  <c i="2" r="BK278"/>
  <c r="BK205"/>
  <c r="BK145"/>
  <c r="J102"/>
  <c i="3" r="BK95"/>
  <c r="J125"/>
  <c i="4" r="BK136"/>
  <c i="5" r="BK118"/>
  <c i="6" r="BK119"/>
  <c i="7" r="BK276"/>
  <c r="J126"/>
  <c r="BK139"/>
  <c r="BK192"/>
  <c r="BK187"/>
  <c r="BK241"/>
  <c r="BK167"/>
  <c i="8" r="BK123"/>
  <c r="J118"/>
  <c r="J115"/>
  <c r="BK314"/>
  <c r="J333"/>
  <c r="BK181"/>
  <c i="9" r="BK144"/>
  <c i="12" r="BK137"/>
  <c i="13" r="J116"/>
  <c i="15" r="J162"/>
  <c r="BK164"/>
  <c i="18" r="BK149"/>
  <c r="BK193"/>
  <c i="20" r="J118"/>
  <c i="21" r="J141"/>
  <c r="BK197"/>
  <c i="23" r="J269"/>
  <c r="BK287"/>
  <c i="24" r="J242"/>
  <c i="29" r="BK99"/>
  <c i="31" r="BK174"/>
  <c r="J136"/>
  <c i="32" r="J156"/>
  <c i="33" r="J95"/>
  <c i="35" r="BK128"/>
  <c i="37" r="BK500"/>
  <c r="BK164"/>
  <c r="J459"/>
  <c i="38" r="J248"/>
  <c i="39" r="BK242"/>
  <c i="40" r="J86"/>
  <c i="3" r="BK216"/>
  <c i="10" r="BK107"/>
  <c i="12" r="BK118"/>
  <c i="13" r="J123"/>
  <c i="15" r="BK127"/>
  <c r="J197"/>
  <c i="16" r="J124"/>
  <c i="18" r="BK181"/>
  <c i="19" r="J99"/>
  <c i="21" r="BK104"/>
  <c r="BK139"/>
  <c i="23" r="J151"/>
  <c r="BK145"/>
  <c i="24" r="J194"/>
  <c i="27" r="J126"/>
  <c i="31" r="J171"/>
  <c r="BK96"/>
  <c i="32" r="BK118"/>
  <c i="33" r="J205"/>
  <c r="BK244"/>
  <c i="37" r="BK391"/>
  <c r="BK338"/>
  <c r="J640"/>
  <c i="38" r="BK228"/>
  <c i="39" r="BK123"/>
  <c i="41" r="J164"/>
  <c i="2" r="J278"/>
  <c r="BK219"/>
  <c r="J145"/>
  <c i="3" r="J112"/>
  <c r="BK205"/>
  <c r="J169"/>
  <c i="4" r="BK148"/>
  <c i="6" r="F39"/>
  <c i="8" r="J172"/>
  <c r="BK221"/>
  <c r="J231"/>
  <c i="9" r="J114"/>
  <c i="15" r="J116"/>
  <c r="BK199"/>
  <c i="16" r="BK105"/>
  <c i="18" r="BK190"/>
  <c i="19" r="BK122"/>
  <c i="21" r="BK195"/>
  <c r="BK219"/>
  <c i="22" r="BK110"/>
  <c i="23" r="J215"/>
  <c i="24" r="J233"/>
  <c i="25" r="J96"/>
  <c i="28" r="J126"/>
  <c i="31" r="J159"/>
  <c i="32" r="BK96"/>
  <c r="J102"/>
  <c i="33" r="BK125"/>
  <c i="34" r="J92"/>
  <c i="36" r="BK190"/>
  <c i="37" r="J116"/>
  <c r="J439"/>
  <c i="38" r="J113"/>
  <c i="39" r="J162"/>
  <c r="BK335"/>
  <c i="41" r="BK109"/>
  <c i="2" r="J257"/>
  <c i="1" r="AS92"/>
  <c i="4" r="J148"/>
  <c i="5" r="BK99"/>
  <c i="6" r="BK126"/>
  <c i="7" r="BK142"/>
  <c r="J331"/>
  <c r="J208"/>
  <c r="BK160"/>
  <c r="J254"/>
  <c r="J112"/>
  <c i="8" r="BK105"/>
  <c r="BK242"/>
  <c r="BK107"/>
  <c r="BK343"/>
  <c i="9" r="J163"/>
  <c r="J157"/>
  <c r="J190"/>
  <c r="J130"/>
  <c r="BK159"/>
  <c i="10" r="J123"/>
  <c r="J107"/>
  <c i="12" r="BK133"/>
  <c i="15" r="BK205"/>
  <c i="16" r="J128"/>
  <c i="17" r="J129"/>
  <c i="19" r="BK115"/>
  <c i="20" r="BK132"/>
  <c i="21" r="J213"/>
  <c r="J173"/>
  <c i="23" r="BK178"/>
  <c i="24" r="J246"/>
  <c r="J266"/>
  <c i="29" r="J103"/>
  <c i="31" r="J155"/>
  <c i="32" r="BK94"/>
  <c i="33" r="J101"/>
  <c r="J125"/>
  <c i="35" r="BK138"/>
  <c i="36" r="J114"/>
  <c i="37" r="J314"/>
  <c r="J431"/>
  <c i="38" r="J212"/>
  <c r="BK152"/>
  <c i="39" r="BK229"/>
  <c i="41" r="BK145"/>
  <c i="2" r="J219"/>
  <c i="8" r="BK206"/>
  <c r="J229"/>
  <c i="9" r="BK140"/>
  <c i="15" r="J102"/>
  <c i="16" r="BK131"/>
  <c i="17" r="BK108"/>
  <c i="18" r="BK117"/>
  <c i="20" r="J129"/>
  <c i="21" r="J115"/>
  <c i="22" r="J100"/>
  <c i="23" r="BK130"/>
  <c i="24" r="BK263"/>
  <c i="28" r="BK126"/>
  <c i="31" r="J166"/>
  <c i="32" r="J140"/>
  <c i="33" r="J121"/>
  <c r="J225"/>
  <c i="34" r="J111"/>
  <c i="36" r="J136"/>
  <c i="37" r="J281"/>
  <c r="J419"/>
  <c i="38" r="BK199"/>
  <c i="39" r="J187"/>
  <c r="J328"/>
  <c i="41" r="J103"/>
  <c i="3" r="BK139"/>
  <c r="BK201"/>
  <c i="4" r="J146"/>
  <c i="5" r="BK122"/>
  <c i="6" r="J136"/>
  <c i="7" r="BK197"/>
  <c r="BK220"/>
  <c r="J212"/>
  <c r="J225"/>
  <c i="8" r="J345"/>
  <c r="J303"/>
  <c r="BK229"/>
  <c i="9" r="BK142"/>
  <c i="12" r="BK106"/>
  <c i="15" r="BK184"/>
  <c r="BK210"/>
  <c i="17" r="BK112"/>
  <c i="18" r="J133"/>
  <c i="19" r="J106"/>
  <c i="21" r="J111"/>
  <c r="J128"/>
  <c i="22" r="J104"/>
  <c i="23" r="BK199"/>
  <c i="24" r="J211"/>
  <c i="29" r="BK124"/>
  <c i="31" r="J129"/>
  <c i="32" r="J100"/>
  <c i="33" r="J128"/>
  <c r="J275"/>
  <c i="35" r="BK96"/>
  <c i="36" r="J131"/>
  <c i="37" r="BK110"/>
  <c r="J465"/>
  <c i="38" r="BK97"/>
  <c i="39" r="BK181"/>
  <c r="J104"/>
  <c i="4" r="J110"/>
  <c i="6" r="BK99"/>
  <c i="7" r="BK249"/>
  <c r="BK112"/>
  <c r="BK131"/>
  <c i="8" r="J235"/>
  <c r="J323"/>
  <c r="J270"/>
  <c r="J177"/>
  <c r="J237"/>
  <c i="10" r="BK105"/>
  <c i="12" r="J118"/>
  <c i="14" r="J98"/>
  <c i="15" r="BK157"/>
  <c i="17" r="J117"/>
  <c i="18" r="J111"/>
  <c i="19" r="J122"/>
  <c i="21" r="BK152"/>
  <c r="J227"/>
  <c i="23" r="J231"/>
  <c i="24" r="BK202"/>
  <c i="27" r="J107"/>
  <c i="31" r="BK129"/>
  <c r="J107"/>
  <c i="32" r="BK86"/>
  <c i="33" r="BK284"/>
  <c r="J180"/>
  <c i="36" r="J170"/>
  <c i="37" r="BK537"/>
  <c r="BK132"/>
  <c r="BK175"/>
  <c i="39" r="BK293"/>
  <c r="BK132"/>
  <c i="40" r="J92"/>
  <c i="2" r="J354"/>
  <c r="J336"/>
  <c r="BK321"/>
  <c r="J307"/>
  <c r="J274"/>
  <c r="BK194"/>
  <c r="J114"/>
  <c i="3" r="BK189"/>
  <c r="BK162"/>
  <c i="5" r="BK127"/>
  <c i="7" r="J297"/>
  <c r="J282"/>
  <c r="BK126"/>
  <c r="BK261"/>
  <c i="8" r="J242"/>
  <c i="9" r="J136"/>
  <c i="12" r="J103"/>
  <c i="15" r="J203"/>
  <c r="BK159"/>
  <c i="16" r="J113"/>
  <c i="18" r="BK125"/>
  <c i="19" r="J146"/>
  <c i="20" r="J108"/>
  <c i="21" r="BK182"/>
  <c i="22" r="BK112"/>
  <c i="23" r="BK256"/>
  <c i="26" r="BK112"/>
  <c i="29" r="BK116"/>
  <c i="31" r="BK126"/>
  <c i="32" r="BK138"/>
  <c i="33" r="J108"/>
  <c r="BK108"/>
  <c i="36" r="BK123"/>
  <c i="37" r="J449"/>
  <c r="BK449"/>
  <c r="J148"/>
  <c i="38" r="J243"/>
  <c i="39" r="BK277"/>
  <c r="J256"/>
  <c i="41" r="BK148"/>
  <c i="2" r="BK286"/>
  <c r="BK213"/>
  <c r="BK137"/>
  <c i="3" r="BK219"/>
  <c r="BK169"/>
  <c i="4" r="BK146"/>
  <c i="5" r="J133"/>
  <c i="6" r="J102"/>
  <c i="7" r="BK254"/>
  <c r="BK118"/>
  <c r="BK110"/>
  <c r="BK108"/>
  <c r="J181"/>
  <c i="8" r="BK226"/>
  <c r="BK218"/>
  <c r="BK235"/>
  <c r="J336"/>
  <c i="9" r="J110"/>
  <c i="11" r="BK98"/>
  <c i="12" r="J145"/>
  <c i="14" r="BK98"/>
  <c i="15" r="BK162"/>
  <c i="16" r="BK135"/>
  <c i="17" r="J114"/>
  <c i="18" r="J188"/>
  <c i="19" r="BK146"/>
  <c i="21" r="BK167"/>
  <c r="J171"/>
  <c r="BK221"/>
  <c i="23" r="BK141"/>
  <c r="BK117"/>
  <c i="24" r="BK143"/>
  <c i="29" r="J128"/>
  <c i="31" r="BK233"/>
  <c i="32" r="J138"/>
  <c i="33" r="BK151"/>
  <c r="J105"/>
  <c i="35" r="J225"/>
  <c i="37" r="BK461"/>
  <c r="J230"/>
  <c r="BK640"/>
  <c i="38" r="J238"/>
  <c i="39" r="J233"/>
  <c i="41" r="J100"/>
  <c i="38" l="1" r="T242"/>
  <c i="36" r="R150"/>
  <c i="38" r="P242"/>
  <c r="R242"/>
  <c i="27" r="T111"/>
  <c i="2" r="P95"/>
  <c r="T235"/>
  <c r="BK314"/>
  <c r="J314"/>
  <c r="J72"/>
  <c i="3" r="R104"/>
  <c r="R152"/>
  <c r="T180"/>
  <c i="6" r="P98"/>
  <c i="7" r="P107"/>
  <c r="R141"/>
  <c r="R199"/>
  <c r="R256"/>
  <c r="T263"/>
  <c r="R322"/>
  <c i="8" r="T104"/>
  <c r="BK158"/>
  <c r="J158"/>
  <c r="J71"/>
  <c r="R239"/>
  <c r="P283"/>
  <c r="T305"/>
  <c i="9" r="P101"/>
  <c r="R135"/>
  <c r="BK168"/>
  <c r="J168"/>
  <c r="J73"/>
  <c i="10" r="BK97"/>
  <c i="11" r="T107"/>
  <c i="12" r="P121"/>
  <c i="13" r="P115"/>
  <c i="14" r="T97"/>
  <c r="T96"/>
  <c r="T95"/>
  <c i="15" r="R161"/>
  <c r="T209"/>
  <c i="16" r="R98"/>
  <c i="17" r="R128"/>
  <c i="18" r="R148"/>
  <c r="P185"/>
  <c i="19" r="BK98"/>
  <c r="R136"/>
  <c i="20" r="P121"/>
  <c i="21" r="T151"/>
  <c r="R203"/>
  <c i="22" r="BK93"/>
  <c r="BK92"/>
  <c r="J92"/>
  <c i="23" r="BK103"/>
  <c r="J103"/>
  <c r="J65"/>
  <c r="R157"/>
  <c r="R214"/>
  <c r="T234"/>
  <c i="24" r="BK94"/>
  <c r="J94"/>
  <c r="J65"/>
  <c r="BK210"/>
  <c r="J210"/>
  <c r="J70"/>
  <c i="26" r="P98"/>
  <c r="P97"/>
  <c r="P96"/>
  <c i="1" r="AU85"/>
  <c i="26" r="P121"/>
  <c i="28" r="P98"/>
  <c r="P97"/>
  <c r="P96"/>
  <c i="1" r="AU87"/>
  <c i="29" r="BK121"/>
  <c r="J121"/>
  <c r="J71"/>
  <c i="30" r="R98"/>
  <c r="R97"/>
  <c r="R96"/>
  <c r="R121"/>
  <c i="31" r="P139"/>
  <c r="P150"/>
  <c r="P221"/>
  <c i="32" r="T85"/>
  <c i="33" r="BK94"/>
  <c r="J94"/>
  <c r="J64"/>
  <c r="R179"/>
  <c r="P231"/>
  <c i="34" r="T103"/>
  <c r="BK131"/>
  <c r="J131"/>
  <c r="J68"/>
  <c i="35" r="P200"/>
  <c r="P199"/>
  <c i="36" r="P101"/>
  <c r="P122"/>
  <c i="37" r="P101"/>
  <c r="P318"/>
  <c r="R430"/>
  <c r="T445"/>
  <c r="BK525"/>
  <c r="J525"/>
  <c r="J73"/>
  <c r="BK608"/>
  <c r="J608"/>
  <c r="J77"/>
  <c i="38" r="T96"/>
  <c r="T203"/>
  <c r="R224"/>
  <c i="39" r="P236"/>
  <c r="BK281"/>
  <c r="J281"/>
  <c r="J69"/>
  <c r="R289"/>
  <c r="T327"/>
  <c i="40" r="P85"/>
  <c i="1" r="AU100"/>
  <c i="40" r="T85"/>
  <c i="2" r="BK123"/>
  <c r="J123"/>
  <c r="J65"/>
  <c r="R224"/>
  <c r="P265"/>
  <c r="BK298"/>
  <c r="J298"/>
  <c r="J71"/>
  <c i="3" r="BK104"/>
  <c r="J104"/>
  <c r="J65"/>
  <c r="BK152"/>
  <c r="J152"/>
  <c r="J67"/>
  <c r="P180"/>
  <c i="4" r="P97"/>
  <c r="R142"/>
  <c i="6" r="P123"/>
  <c i="7" r="R107"/>
  <c r="P141"/>
  <c r="R222"/>
  <c r="P263"/>
  <c r="BK322"/>
  <c r="J322"/>
  <c r="J80"/>
  <c i="8" r="BK104"/>
  <c r="P158"/>
  <c r="R212"/>
  <c r="P261"/>
  <c r="R327"/>
  <c i="9" r="P125"/>
  <c r="R146"/>
  <c r="P178"/>
  <c i="10" r="R115"/>
  <c i="11" r="P97"/>
  <c i="12" r="BK99"/>
  <c r="J99"/>
  <c r="J69"/>
  <c r="BK130"/>
  <c r="J130"/>
  <c r="J71"/>
  <c i="15" r="T161"/>
  <c r="R209"/>
  <c i="16" r="P98"/>
  <c i="17" r="BK98"/>
  <c r="J98"/>
  <c r="J69"/>
  <c r="BK128"/>
  <c r="J128"/>
  <c r="J70"/>
  <c i="18" r="T101"/>
  <c r="R136"/>
  <c r="R141"/>
  <c r="T180"/>
  <c i="19" r="T136"/>
  <c i="20" r="R121"/>
  <c i="21" r="BK151"/>
  <c r="J151"/>
  <c r="J71"/>
  <c r="P203"/>
  <c i="23" r="R103"/>
  <c r="T157"/>
  <c r="T214"/>
  <c r="R234"/>
  <c i="24" r="BK165"/>
  <c r="J165"/>
  <c r="J66"/>
  <c r="BK193"/>
  <c r="J193"/>
  <c r="J67"/>
  <c i="25" r="P95"/>
  <c r="P94"/>
  <c r="P93"/>
  <c i="1" r="AU84"/>
  <c i="26" r="BK98"/>
  <c r="BK121"/>
  <c r="J121"/>
  <c r="J71"/>
  <c i="28" r="R98"/>
  <c r="R97"/>
  <c r="R96"/>
  <c i="29" r="P98"/>
  <c r="R121"/>
  <c i="30" r="T98"/>
  <c r="T97"/>
  <c r="T96"/>
  <c r="T121"/>
  <c i="31" r="R139"/>
  <c r="BK150"/>
  <c r="J150"/>
  <c r="J67"/>
  <c r="BK221"/>
  <c r="J221"/>
  <c r="J71"/>
  <c i="33" r="BK112"/>
  <c r="J112"/>
  <c r="J65"/>
  <c r="BK179"/>
  <c r="J179"/>
  <c r="J69"/>
  <c r="BK231"/>
  <c r="J231"/>
  <c r="J70"/>
  <c i="34" r="P103"/>
  <c i="35" r="BK200"/>
  <c r="J200"/>
  <c r="J70"/>
  <c i="36" r="P94"/>
  <c r="T135"/>
  <c i="37" r="R284"/>
  <c r="T378"/>
  <c r="T458"/>
  <c r="P577"/>
  <c i="38" r="BK96"/>
  <c r="T195"/>
  <c r="R211"/>
  <c i="39" r="BK236"/>
  <c r="J236"/>
  <c r="J67"/>
  <c r="P289"/>
  <c r="P338"/>
  <c i="41" r="P95"/>
  <c r="BK127"/>
  <c r="J127"/>
  <c r="J67"/>
  <c r="T127"/>
  <c i="2" r="BK95"/>
  <c r="J95"/>
  <c r="J64"/>
  <c r="R235"/>
  <c r="P314"/>
  <c i="3" r="P104"/>
  <c r="P152"/>
  <c r="BK180"/>
  <c r="J180"/>
  <c r="J69"/>
  <c i="4" r="T142"/>
  <c i="6" r="R123"/>
  <c i="7" r="BK107"/>
  <c r="R164"/>
  <c r="P222"/>
  <c r="BK288"/>
  <c r="J288"/>
  <c r="J78"/>
  <c i="8" r="R104"/>
  <c r="T158"/>
  <c r="T212"/>
  <c r="R261"/>
  <c r="P327"/>
  <c i="9" r="BK135"/>
  <c r="J135"/>
  <c r="J71"/>
  <c r="P168"/>
  <c i="10" r="T97"/>
  <c i="11" r="BK97"/>
  <c i="12" r="T121"/>
  <c i="13" r="R115"/>
  <c i="15" r="T101"/>
  <c r="T143"/>
  <c r="R150"/>
  <c r="T202"/>
  <c r="R218"/>
  <c i="16" r="P130"/>
  <c i="17" r="BK133"/>
  <c r="J133"/>
  <c r="J71"/>
  <c i="18" r="R101"/>
  <c r="T136"/>
  <c r="T141"/>
  <c r="BK185"/>
  <c r="J185"/>
  <c r="J74"/>
  <c r="P192"/>
  <c i="19" r="T98"/>
  <c r="T97"/>
  <c r="T96"/>
  <c r="T131"/>
  <c i="20" r="BK98"/>
  <c r="BK126"/>
  <c r="J126"/>
  <c r="J71"/>
  <c i="21" r="P151"/>
  <c r="BK203"/>
  <c r="J203"/>
  <c r="J73"/>
  <c i="22" r="R93"/>
  <c r="R92"/>
  <c i="23" r="P103"/>
  <c r="BK157"/>
  <c r="J157"/>
  <c r="J67"/>
  <c r="BK214"/>
  <c r="J214"/>
  <c r="J69"/>
  <c r="BK234"/>
  <c r="J234"/>
  <c r="J70"/>
  <c i="24" r="T165"/>
  <c r="T193"/>
  <c i="27" r="BK98"/>
  <c r="T98"/>
  <c r="T97"/>
  <c r="T96"/>
  <c i="29" r="T98"/>
  <c r="T121"/>
  <c i="30" r="P98"/>
  <c r="P97"/>
  <c r="P96"/>
  <c i="1" r="AU89"/>
  <c i="30" r="P121"/>
  <c i="31" r="BK106"/>
  <c r="J106"/>
  <c r="J65"/>
  <c r="BK170"/>
  <c r="J170"/>
  <c r="J68"/>
  <c r="R228"/>
  <c i="33" r="R112"/>
  <c r="T179"/>
  <c r="R231"/>
  <c i="34" r="BK91"/>
  <c r="J91"/>
  <c r="J64"/>
  <c i="35" r="R95"/>
  <c r="R94"/>
  <c i="36" r="BK94"/>
  <c r="J94"/>
  <c r="J64"/>
  <c r="R122"/>
  <c i="37" r="BK284"/>
  <c r="J284"/>
  <c r="J66"/>
  <c r="R378"/>
  <c r="R458"/>
  <c r="R577"/>
  <c i="38" r="P96"/>
  <c r="BK203"/>
  <c r="J203"/>
  <c r="J67"/>
  <c r="T211"/>
  <c r="P231"/>
  <c i="39" r="BK99"/>
  <c r="R221"/>
  <c r="T281"/>
  <c r="T307"/>
  <c r="R327"/>
  <c i="41" r="BK95"/>
  <c r="J95"/>
  <c r="J65"/>
  <c r="R95"/>
  <c r="P127"/>
  <c i="2" r="T123"/>
  <c r="P224"/>
  <c r="T265"/>
  <c r="P298"/>
  <c i="3" r="R94"/>
  <c r="T161"/>
  <c r="T204"/>
  <c i="4" r="BK97"/>
  <c r="J97"/>
  <c r="J69"/>
  <c r="BK142"/>
  <c r="J142"/>
  <c r="J71"/>
  <c i="6" r="BK98"/>
  <c r="J98"/>
  <c r="J69"/>
  <c i="7" r="T164"/>
  <c r="BK222"/>
  <c r="J222"/>
  <c r="J75"/>
  <c r="R288"/>
  <c i="8" r="R131"/>
  <c r="T185"/>
  <c r="BK239"/>
  <c r="J239"/>
  <c r="J74"/>
  <c r="R283"/>
  <c r="BK305"/>
  <c r="J305"/>
  <c r="J77"/>
  <c i="9" r="R125"/>
  <c r="BK146"/>
  <c r="J146"/>
  <c r="J72"/>
  <c r="BK178"/>
  <c r="J178"/>
  <c r="J74"/>
  <c i="10" r="R97"/>
  <c r="R96"/>
  <c r="R95"/>
  <c i="11" r="R97"/>
  <c i="12" r="BK121"/>
  <c r="J121"/>
  <c r="J70"/>
  <c i="13" r="R97"/>
  <c r="R96"/>
  <c r="R95"/>
  <c i="15" r="R101"/>
  <c r="R143"/>
  <c r="P150"/>
  <c r="BK202"/>
  <c r="J202"/>
  <c r="J73"/>
  <c r="T218"/>
  <c i="16" r="BK130"/>
  <c r="J130"/>
  <c r="J71"/>
  <c i="17" r="P98"/>
  <c r="T128"/>
  <c i="18" r="T148"/>
  <c r="T192"/>
  <c i="19" r="P98"/>
  <c r="R131"/>
  <c i="20" r="BK121"/>
  <c r="J121"/>
  <c r="J70"/>
  <c i="21" r="T99"/>
  <c r="P125"/>
  <c r="T177"/>
  <c i="23" r="P95"/>
  <c r="T170"/>
  <c r="BK252"/>
  <c r="J252"/>
  <c r="J72"/>
  <c i="24" r="R165"/>
  <c r="R193"/>
  <c i="25" r="BK95"/>
  <c r="BK94"/>
  <c r="BK93"/>
  <c r="J93"/>
  <c i="27" r="R98"/>
  <c r="R97"/>
  <c r="R96"/>
  <c i="28" r="BK98"/>
  <c r="J98"/>
  <c r="J69"/>
  <c i="29" r="BK98"/>
  <c r="J98"/>
  <c r="J69"/>
  <c i="31" r="T139"/>
  <c r="T150"/>
  <c r="BK211"/>
  <c r="J211"/>
  <c r="J70"/>
  <c r="BK228"/>
  <c r="J228"/>
  <c r="J72"/>
  <c i="32" r="BK85"/>
  <c r="J85"/>
  <c i="33" r="P94"/>
  <c r="BK165"/>
  <c r="J165"/>
  <c r="J67"/>
  <c r="R243"/>
  <c i="34" r="R91"/>
  <c i="35" r="T200"/>
  <c r="T199"/>
  <c i="36" r="R101"/>
  <c r="R135"/>
  <c i="37" r="T101"/>
  <c r="R318"/>
  <c r="P430"/>
  <c r="P445"/>
  <c r="T525"/>
  <c r="T608"/>
  <c i="38" r="R195"/>
  <c r="P211"/>
  <c r="T224"/>
  <c i="39" r="T99"/>
  <c r="P221"/>
  <c r="R281"/>
  <c r="P307"/>
  <c r="BK327"/>
  <c r="T338"/>
  <c i="40" r="BK85"/>
  <c r="J85"/>
  <c r="J63"/>
  <c r="R85"/>
  <c i="41" r="P102"/>
  <c r="R134"/>
  <c r="BK163"/>
  <c r="J163"/>
  <c r="J71"/>
  <c i="2" r="R95"/>
  <c r="P235"/>
  <c r="R314"/>
  <c i="3" r="BK94"/>
  <c r="J94"/>
  <c r="J64"/>
  <c r="R161"/>
  <c r="P204"/>
  <c i="6" r="T98"/>
  <c i="7" r="BK141"/>
  <c r="J141"/>
  <c r="J71"/>
  <c r="T199"/>
  <c r="T256"/>
  <c r="BK263"/>
  <c r="J263"/>
  <c r="J77"/>
  <c r="T322"/>
  <c i="8" r="P131"/>
  <c r="R185"/>
  <c r="P239"/>
  <c r="T283"/>
  <c r="P305"/>
  <c i="9" r="BK101"/>
  <c r="J101"/>
  <c r="J69"/>
  <c r="T125"/>
  <c r="T146"/>
  <c r="R178"/>
  <c i="10" r="P97"/>
  <c i="11" r="P107"/>
  <c i="12" r="R130"/>
  <c i="13" r="BK97"/>
  <c r="J97"/>
  <c r="J69"/>
  <c i="15" r="BK161"/>
  <c r="J161"/>
  <c r="J72"/>
  <c r="P209"/>
  <c i="17" r="T98"/>
  <c r="T97"/>
  <c r="T96"/>
  <c r="T133"/>
  <c i="18" r="BK101"/>
  <c r="J101"/>
  <c r="J69"/>
  <c r="P136"/>
  <c r="P141"/>
  <c r="P180"/>
  <c r="T185"/>
  <c i="19" r="BK131"/>
  <c r="J131"/>
  <c r="J70"/>
  <c i="20" r="P98"/>
  <c r="T121"/>
  <c i="21" r="P99"/>
  <c r="R151"/>
  <c r="T203"/>
  <c i="23" r="R95"/>
  <c r="P170"/>
  <c r="R252"/>
  <c i="24" r="P165"/>
  <c r="P193"/>
  <c i="26" r="T98"/>
  <c r="R121"/>
  <c i="31" r="T106"/>
  <c r="P170"/>
  <c r="P211"/>
  <c r="T221"/>
  <c i="32" r="P85"/>
  <c i="1" r="AU91"/>
  <c i="33" r="R94"/>
  <c r="T165"/>
  <c r="P243"/>
  <c i="34" r="P91"/>
  <c r="P90"/>
  <c i="1" r="AU94"/>
  <c i="34" r="P131"/>
  <c i="35" r="T95"/>
  <c r="T94"/>
  <c r="T93"/>
  <c i="36" r="T94"/>
  <c r="T122"/>
  <c i="37" r="R101"/>
  <c r="T318"/>
  <c r="T430"/>
  <c r="R445"/>
  <c r="P525"/>
  <c r="R608"/>
  <c i="38" r="BK195"/>
  <c r="J195"/>
  <c r="J66"/>
  <c r="R203"/>
  <c r="BK224"/>
  <c r="J224"/>
  <c r="J69"/>
  <c r="T231"/>
  <c i="39" r="P99"/>
  <c r="P98"/>
  <c r="T236"/>
  <c r="P281"/>
  <c r="BK307"/>
  <c r="J307"/>
  <c r="J71"/>
  <c r="R338"/>
  <c i="41" r="T102"/>
  <c r="P134"/>
  <c r="BK156"/>
  <c r="J156"/>
  <c r="J70"/>
  <c r="T156"/>
  <c i="2" r="P123"/>
  <c r="P94"/>
  <c i="1" r="AU56"/>
  <c i="2" r="BK224"/>
  <c r="J224"/>
  <c r="J67"/>
  <c r="BK265"/>
  <c r="J265"/>
  <c r="J69"/>
  <c r="R298"/>
  <c i="3" r="T104"/>
  <c r="T152"/>
  <c r="R180"/>
  <c i="4" r="R97"/>
  <c r="R96"/>
  <c r="R95"/>
  <c i="6" r="R98"/>
  <c r="R97"/>
  <c r="R96"/>
  <c i="7" r="BK164"/>
  <c r="J164"/>
  <c r="J72"/>
  <c r="T222"/>
  <c r="R263"/>
  <c r="P322"/>
  <c i="8" r="T131"/>
  <c r="BK185"/>
  <c r="J185"/>
  <c r="J72"/>
  <c r="P212"/>
  <c r="T261"/>
  <c r="R305"/>
  <c i="9" r="T101"/>
  <c r="T135"/>
  <c r="R168"/>
  <c i="10" r="T115"/>
  <c i="11" r="BK107"/>
  <c r="J107"/>
  <c r="J70"/>
  <c i="12" r="R99"/>
  <c r="P130"/>
  <c i="13" r="T97"/>
  <c i="14" r="R97"/>
  <c r="R96"/>
  <c r="R95"/>
  <c i="15" r="P101"/>
  <c r="BK143"/>
  <c r="J143"/>
  <c r="J70"/>
  <c r="T150"/>
  <c r="R202"/>
  <c r="P218"/>
  <c i="16" r="BK98"/>
  <c i="17" r="P128"/>
  <c i="18" r="P148"/>
  <c r="R185"/>
  <c i="19" r="P136"/>
  <c i="20" r="R98"/>
  <c r="R97"/>
  <c r="R96"/>
  <c r="R126"/>
  <c i="21" r="BK125"/>
  <c r="J125"/>
  <c r="J70"/>
  <c r="BK177"/>
  <c r="J177"/>
  <c r="J72"/>
  <c i="22" r="T93"/>
  <c r="T92"/>
  <c i="23" r="T103"/>
  <c r="P157"/>
  <c r="P214"/>
  <c r="P234"/>
  <c i="24" r="R94"/>
  <c r="R93"/>
  <c r="T210"/>
  <c r="T209"/>
  <c i="25" r="R95"/>
  <c r="R94"/>
  <c r="R93"/>
  <c i="27" r="P98"/>
  <c r="P97"/>
  <c r="P96"/>
  <c i="1" r="AU86"/>
  <c i="28" r="T98"/>
  <c r="T97"/>
  <c r="T96"/>
  <c i="31" r="R106"/>
  <c r="T170"/>
  <c r="T211"/>
  <c r="T228"/>
  <c i="32" r="R85"/>
  <c i="33" r="T94"/>
  <c r="R165"/>
  <c r="BK243"/>
  <c r="J243"/>
  <c r="J71"/>
  <c i="34" r="BK103"/>
  <c r="J103"/>
  <c r="J65"/>
  <c r="R131"/>
  <c i="35" r="R200"/>
  <c r="R199"/>
  <c i="36" r="BK101"/>
  <c r="J101"/>
  <c r="J65"/>
  <c r="BK122"/>
  <c r="J122"/>
  <c r="J66"/>
  <c i="37" r="P284"/>
  <c r="P378"/>
  <c r="BK458"/>
  <c r="J458"/>
  <c r="J72"/>
  <c r="T577"/>
  <c r="T576"/>
  <c i="38" r="P195"/>
  <c r="BK211"/>
  <c r="J211"/>
  <c r="J68"/>
  <c r="P224"/>
  <c r="R231"/>
  <c i="39" r="R99"/>
  <c r="T221"/>
  <c r="T289"/>
  <c r="BK338"/>
  <c r="J338"/>
  <c r="J75"/>
  <c i="41" r="R102"/>
  <c r="R127"/>
  <c r="P163"/>
  <c i="2" r="R123"/>
  <c r="R94"/>
  <c r="T224"/>
  <c r="R265"/>
  <c r="T298"/>
  <c i="3" r="T94"/>
  <c r="P161"/>
  <c r="R204"/>
  <c i="6" r="T123"/>
  <c i="7" r="T141"/>
  <c r="P199"/>
  <c r="P256"/>
  <c r="P288"/>
  <c i="8" r="P104"/>
  <c r="R158"/>
  <c r="BK212"/>
  <c r="J212"/>
  <c r="J73"/>
  <c r="BK261"/>
  <c r="J261"/>
  <c r="J75"/>
  <c r="T327"/>
  <c i="9" r="BK125"/>
  <c r="J125"/>
  <c r="J70"/>
  <c r="P146"/>
  <c r="T178"/>
  <c i="10" r="P115"/>
  <c i="11" r="R107"/>
  <c i="12" r="P99"/>
  <c r="P98"/>
  <c r="P97"/>
  <c i="1" r="AU69"/>
  <c i="12" r="R121"/>
  <c i="13" r="P97"/>
  <c r="P96"/>
  <c r="P95"/>
  <c i="1" r="AU70"/>
  <c i="13" r="T115"/>
  <c i="14" r="P97"/>
  <c r="P96"/>
  <c r="P95"/>
  <c i="1" r="AU71"/>
  <c i="15" r="BK101"/>
  <c r="J101"/>
  <c r="J69"/>
  <c r="P143"/>
  <c r="BK150"/>
  <c r="J150"/>
  <c r="J71"/>
  <c r="P202"/>
  <c r="BK218"/>
  <c r="J218"/>
  <c r="J75"/>
  <c i="16" r="R130"/>
  <c i="17" r="P133"/>
  <c i="18" r="BK148"/>
  <c r="J148"/>
  <c r="J72"/>
  <c r="R180"/>
  <c r="R192"/>
  <c i="19" r="R98"/>
  <c r="R97"/>
  <c r="R96"/>
  <c r="P131"/>
  <c i="20" r="P126"/>
  <c i="21" r="BK99"/>
  <c r="J99"/>
  <c r="J69"/>
  <c r="T125"/>
  <c r="R177"/>
  <c i="22" r="P93"/>
  <c r="P92"/>
  <c i="1" r="AU79"/>
  <c i="23" r="BK170"/>
  <c r="J170"/>
  <c r="J68"/>
  <c r="P252"/>
  <c i="24" r="T94"/>
  <c r="T93"/>
  <c r="T92"/>
  <c r="R210"/>
  <c r="R209"/>
  <c i="26" r="R98"/>
  <c r="R97"/>
  <c r="R96"/>
  <c i="31" r="P106"/>
  <c r="P94"/>
  <c i="1" r="AU90"/>
  <c i="31" r="R170"/>
  <c r="R211"/>
  <c r="P228"/>
  <c i="33" r="P112"/>
  <c r="P165"/>
  <c r="T243"/>
  <c i="34" r="T91"/>
  <c r="T90"/>
  <c r="T131"/>
  <c i="35" r="BK95"/>
  <c r="J95"/>
  <c r="J65"/>
  <c i="36" r="R94"/>
  <c r="BK135"/>
  <c r="J135"/>
  <c r="J67"/>
  <c i="37" r="T284"/>
  <c r="BK378"/>
  <c r="J378"/>
  <c r="J68"/>
  <c r="P458"/>
  <c r="BK577"/>
  <c r="J577"/>
  <c r="J76"/>
  <c i="38" r="R96"/>
  <c r="R95"/>
  <c r="R94"/>
  <c r="P203"/>
  <c r="BK231"/>
  <c r="J231"/>
  <c r="J70"/>
  <c i="39" r="BK221"/>
  <c r="J221"/>
  <c r="J66"/>
  <c r="R236"/>
  <c r="BK289"/>
  <c r="J289"/>
  <c r="J70"/>
  <c r="R307"/>
  <c r="P327"/>
  <c r="P326"/>
  <c i="41" r="T95"/>
  <c r="BK134"/>
  <c r="J134"/>
  <c r="J68"/>
  <c r="R156"/>
  <c r="R163"/>
  <c i="2" r="T95"/>
  <c r="BK235"/>
  <c r="J235"/>
  <c r="J68"/>
  <c r="T314"/>
  <c i="3" r="P94"/>
  <c r="BK161"/>
  <c r="J161"/>
  <c r="J68"/>
  <c r="BK204"/>
  <c r="J204"/>
  <c r="J71"/>
  <c i="4" r="T97"/>
  <c r="T96"/>
  <c r="T95"/>
  <c r="P142"/>
  <c i="6" r="BK123"/>
  <c r="J123"/>
  <c r="J70"/>
  <c i="7" r="T107"/>
  <c r="T106"/>
  <c r="T105"/>
  <c r="P164"/>
  <c r="BK199"/>
  <c r="J199"/>
  <c r="J74"/>
  <c r="BK256"/>
  <c r="J256"/>
  <c r="J76"/>
  <c r="T288"/>
  <c i="8" r="BK131"/>
  <c r="J131"/>
  <c r="J70"/>
  <c r="P185"/>
  <c r="T239"/>
  <c r="BK283"/>
  <c r="J283"/>
  <c r="J76"/>
  <c r="BK327"/>
  <c r="J327"/>
  <c r="J78"/>
  <c i="9" r="R101"/>
  <c r="R100"/>
  <c r="R99"/>
  <c r="P135"/>
  <c r="T168"/>
  <c i="10" r="BK115"/>
  <c r="J115"/>
  <c r="J70"/>
  <c i="11" r="T97"/>
  <c r="T96"/>
  <c r="T95"/>
  <c i="12" r="T99"/>
  <c r="T98"/>
  <c r="T97"/>
  <c r="T130"/>
  <c i="13" r="BK115"/>
  <c r="J115"/>
  <c r="J70"/>
  <c i="14" r="BK97"/>
  <c r="J97"/>
  <c r="J69"/>
  <c i="15" r="P161"/>
  <c r="BK209"/>
  <c r="J209"/>
  <c r="J74"/>
  <c i="16" r="T98"/>
  <c r="T97"/>
  <c r="T96"/>
  <c r="T130"/>
  <c i="17" r="R98"/>
  <c r="R97"/>
  <c r="R96"/>
  <c r="R133"/>
  <c i="18" r="P101"/>
  <c r="P100"/>
  <c r="P99"/>
  <c i="1" r="AU75"/>
  <c i="18" r="BK136"/>
  <c r="J136"/>
  <c r="J70"/>
  <c r="BK141"/>
  <c r="J141"/>
  <c r="J71"/>
  <c r="BK180"/>
  <c r="J180"/>
  <c r="J73"/>
  <c r="BK192"/>
  <c r="J192"/>
  <c r="J75"/>
  <c i="19" r="BK136"/>
  <c r="J136"/>
  <c r="J71"/>
  <c i="20" r="T98"/>
  <c r="T97"/>
  <c r="T96"/>
  <c r="T126"/>
  <c i="21" r="R99"/>
  <c r="R98"/>
  <c r="R97"/>
  <c r="R125"/>
  <c r="P177"/>
  <c i="23" r="BK95"/>
  <c r="J95"/>
  <c r="J64"/>
  <c r="T95"/>
  <c r="R170"/>
  <c r="T252"/>
  <c i="24" r="P94"/>
  <c r="P93"/>
  <c r="P210"/>
  <c r="P209"/>
  <c i="25" r="T95"/>
  <c r="T94"/>
  <c r="T93"/>
  <c i="26" r="T121"/>
  <c i="29" r="R98"/>
  <c r="R97"/>
  <c r="R96"/>
  <c r="P121"/>
  <c i="30" r="BK98"/>
  <c r="BK121"/>
  <c r="J121"/>
  <c r="J71"/>
  <c i="31" r="BK139"/>
  <c r="J139"/>
  <c r="J66"/>
  <c r="R150"/>
  <c r="R221"/>
  <c i="33" r="T112"/>
  <c r="T93"/>
  <c r="P179"/>
  <c r="T231"/>
  <c i="34" r="R103"/>
  <c i="35" r="P95"/>
  <c r="P94"/>
  <c r="P93"/>
  <c i="1" r="AU95"/>
  <c i="36" r="T101"/>
  <c r="T93"/>
  <c r="P135"/>
  <c i="37" r="BK101"/>
  <c r="BK318"/>
  <c r="J318"/>
  <c r="J67"/>
  <c r="BK430"/>
  <c r="J430"/>
  <c r="J69"/>
  <c r="BK445"/>
  <c r="J445"/>
  <c r="J71"/>
  <c r="R525"/>
  <c r="P608"/>
  <c i="41" r="BK102"/>
  <c r="J102"/>
  <c r="J66"/>
  <c r="T134"/>
  <c r="P156"/>
  <c r="T163"/>
  <c i="10" r="BK122"/>
  <c r="J122"/>
  <c r="J71"/>
  <c i="27" r="BK111"/>
  <c r="J111"/>
  <c r="J70"/>
  <c i="28" r="BK121"/>
  <c r="J121"/>
  <c r="J71"/>
  <c i="33" r="BK159"/>
  <c r="J159"/>
  <c r="J66"/>
  <c i="36" r="BK150"/>
  <c r="J150"/>
  <c r="J68"/>
  <c i="3" r="BK200"/>
  <c r="J200"/>
  <c r="J70"/>
  <c i="6" r="BK135"/>
  <c r="J135"/>
  <c r="J72"/>
  <c i="7" r="BK196"/>
  <c r="J196"/>
  <c r="J73"/>
  <c i="13" r="BK122"/>
  <c r="J122"/>
  <c r="J71"/>
  <c i="14" r="BK105"/>
  <c r="J105"/>
  <c r="J70"/>
  <c i="17" r="BK142"/>
  <c r="J142"/>
  <c r="J72"/>
  <c i="31" r="BK95"/>
  <c r="BK94"/>
  <c r="J94"/>
  <c r="BK206"/>
  <c r="J206"/>
  <c r="J69"/>
  <c i="35" r="BK162"/>
  <c r="J162"/>
  <c r="J66"/>
  <c i="38" r="BK242"/>
  <c r="J242"/>
  <c r="J71"/>
  <c i="2" r="BK218"/>
  <c r="J218"/>
  <c r="J66"/>
  <c i="4" r="BK138"/>
  <c r="J138"/>
  <c r="J70"/>
  <c i="5" r="BK136"/>
  <c r="J136"/>
  <c r="J69"/>
  <c i="9" r="BK189"/>
  <c r="J189"/>
  <c r="J75"/>
  <c i="11" r="BK112"/>
  <c r="J112"/>
  <c r="J71"/>
  <c i="28" r="BK115"/>
  <c r="J115"/>
  <c r="J70"/>
  <c i="34" r="BK122"/>
  <c r="J122"/>
  <c r="J66"/>
  <c i="35" r="BK224"/>
  <c r="J224"/>
  <c r="J71"/>
  <c i="38" r="BK257"/>
  <c r="J257"/>
  <c r="J72"/>
  <c i="6" r="BK132"/>
  <c r="J132"/>
  <c r="J71"/>
  <c i="7" r="BK319"/>
  <c r="J319"/>
  <c r="J79"/>
  <c r="BK341"/>
  <c r="J341"/>
  <c r="J81"/>
  <c i="12" r="BK141"/>
  <c r="J141"/>
  <c r="J72"/>
  <c i="19" r="BK145"/>
  <c r="J145"/>
  <c r="J72"/>
  <c i="20" r="BK131"/>
  <c r="J131"/>
  <c r="J72"/>
  <c i="26" r="BK127"/>
  <c r="J127"/>
  <c r="J72"/>
  <c i="29" r="BK127"/>
  <c r="J127"/>
  <c r="J72"/>
  <c i="33" r="BK174"/>
  <c r="J174"/>
  <c r="J68"/>
  <c i="39" r="BK267"/>
  <c r="J267"/>
  <c r="J68"/>
  <c i="3" r="BK148"/>
  <c r="J148"/>
  <c r="J66"/>
  <c i="12" r="BK144"/>
  <c r="J144"/>
  <c r="J73"/>
  <c i="14" r="BK108"/>
  <c r="J108"/>
  <c r="J71"/>
  <c i="23" r="BK150"/>
  <c r="J150"/>
  <c r="J66"/>
  <c i="24" r="BK206"/>
  <c r="J206"/>
  <c r="J68"/>
  <c i="29" r="BK115"/>
  <c r="J115"/>
  <c r="J70"/>
  <c i="30" r="BK111"/>
  <c r="J111"/>
  <c r="J70"/>
  <c r="BK127"/>
  <c r="J127"/>
  <c r="J72"/>
  <c i="36" r="BK178"/>
  <c r="J178"/>
  <c r="J70"/>
  <c i="2" r="BK293"/>
  <c r="J293"/>
  <c r="J70"/>
  <c i="7" r="BK138"/>
  <c r="J138"/>
  <c r="J70"/>
  <c i="16" r="BK127"/>
  <c r="J127"/>
  <c r="J70"/>
  <c r="BK141"/>
  <c r="J141"/>
  <c r="J72"/>
  <c i="23" r="BK245"/>
  <c r="J245"/>
  <c r="J71"/>
  <c i="27" r="BK121"/>
  <c r="J121"/>
  <c r="J71"/>
  <c i="34" r="BK126"/>
  <c r="J126"/>
  <c r="J67"/>
  <c i="36" r="BK182"/>
  <c r="J182"/>
  <c r="J71"/>
  <c i="37" r="BK438"/>
  <c r="J438"/>
  <c r="J70"/>
  <c i="39" r="BK322"/>
  <c r="J322"/>
  <c r="J72"/>
  <c i="41" r="BK152"/>
  <c r="J152"/>
  <c r="J69"/>
  <c i="5" r="BK139"/>
  <c r="J139"/>
  <c r="J70"/>
  <c i="27" r="BK125"/>
  <c r="J125"/>
  <c r="J72"/>
  <c i="35" r="BK196"/>
  <c r="J196"/>
  <c r="J68"/>
  <c i="36" r="BK161"/>
  <c r="J161"/>
  <c r="J69"/>
  <c i="37" r="BK572"/>
  <c r="J572"/>
  <c r="J74"/>
  <c i="26" r="BK111"/>
  <c r="J111"/>
  <c r="J70"/>
  <c i="28" r="BK125"/>
  <c r="J125"/>
  <c r="J72"/>
  <c i="41" r="BE115"/>
  <c r="BE145"/>
  <c r="BE148"/>
  <c r="BE157"/>
  <c r="E50"/>
  <c r="BE100"/>
  <c r="BE106"/>
  <c r="BE121"/>
  <c r="BE124"/>
  <c r="BE128"/>
  <c r="BE138"/>
  <c r="BE167"/>
  <c r="F90"/>
  <c r="BE103"/>
  <c r="BE118"/>
  <c r="BE131"/>
  <c r="BE135"/>
  <c r="BE141"/>
  <c r="J87"/>
  <c r="BE96"/>
  <c r="BE98"/>
  <c r="BE109"/>
  <c r="BE112"/>
  <c r="BE153"/>
  <c r="BE160"/>
  <c r="BE164"/>
  <c i="40" r="E73"/>
  <c r="J56"/>
  <c r="F59"/>
  <c i="39" r="J327"/>
  <c r="J74"/>
  <c i="40" r="BE86"/>
  <c r="BE88"/>
  <c r="BE92"/>
  <c i="39" r="J99"/>
  <c r="J65"/>
  <c i="40" r="BE94"/>
  <c r="BE90"/>
  <c i="39" r="J56"/>
  <c r="BE184"/>
  <c r="BE290"/>
  <c r="BE342"/>
  <c r="BE346"/>
  <c r="BE350"/>
  <c i="38" r="J96"/>
  <c r="J65"/>
  <c i="39" r="BE187"/>
  <c r="BE277"/>
  <c r="BE282"/>
  <c r="BE286"/>
  <c r="BE299"/>
  <c r="BE308"/>
  <c r="BE313"/>
  <c r="BE332"/>
  <c r="E85"/>
  <c r="BE211"/>
  <c r="BE237"/>
  <c r="BE323"/>
  <c r="F94"/>
  <c r="BE104"/>
  <c r="BE114"/>
  <c r="BE123"/>
  <c r="BE132"/>
  <c r="BE162"/>
  <c r="BE167"/>
  <c r="BE171"/>
  <c r="BE256"/>
  <c r="BE339"/>
  <c r="BE100"/>
  <c r="BE141"/>
  <c r="BE181"/>
  <c r="BE191"/>
  <c r="BE218"/>
  <c r="BE222"/>
  <c r="BE242"/>
  <c r="BE248"/>
  <c r="BE263"/>
  <c r="BE268"/>
  <c r="BE296"/>
  <c r="BE303"/>
  <c r="BE318"/>
  <c r="BE328"/>
  <c r="BE225"/>
  <c r="BE229"/>
  <c r="BE233"/>
  <c r="BE252"/>
  <c r="BE259"/>
  <c r="BE272"/>
  <c r="BE335"/>
  <c r="BE145"/>
  <c r="BE151"/>
  <c r="BE154"/>
  <c r="BE175"/>
  <c r="BE293"/>
  <c i="38" r="E50"/>
  <c r="BE141"/>
  <c r="BE212"/>
  <c r="BE248"/>
  <c r="BE258"/>
  <c i="37" r="J101"/>
  <c r="J65"/>
  <c r="BK576"/>
  <c r="J576"/>
  <c r="J75"/>
  <c i="38" r="BE135"/>
  <c r="BE196"/>
  <c r="J56"/>
  <c r="F91"/>
  <c r="BE144"/>
  <c r="BE157"/>
  <c r="BE113"/>
  <c r="BE204"/>
  <c r="BE207"/>
  <c r="BE225"/>
  <c r="BE253"/>
  <c r="BE122"/>
  <c r="BE131"/>
  <c r="BE216"/>
  <c r="BE234"/>
  <c r="BE221"/>
  <c r="BE232"/>
  <c r="BE238"/>
  <c r="BE243"/>
  <c r="BE97"/>
  <c r="BE152"/>
  <c r="BE163"/>
  <c r="BE185"/>
  <c r="BE192"/>
  <c r="BE199"/>
  <c r="BE104"/>
  <c r="BE167"/>
  <c r="BE228"/>
  <c i="37" r="E87"/>
  <c r="BE110"/>
  <c r="BE116"/>
  <c r="BE132"/>
  <c r="BE186"/>
  <c r="BE207"/>
  <c r="BE230"/>
  <c r="BE455"/>
  <c r="BE480"/>
  <c r="BE588"/>
  <c r="BE605"/>
  <c r="BE609"/>
  <c r="BE616"/>
  <c r="BE640"/>
  <c r="BE218"/>
  <c r="BE224"/>
  <c r="BE349"/>
  <c r="BE372"/>
  <c r="BE467"/>
  <c r="BE471"/>
  <c r="BE500"/>
  <c r="BE585"/>
  <c r="BE592"/>
  <c r="BE602"/>
  <c r="BE311"/>
  <c r="BE338"/>
  <c r="BE379"/>
  <c r="BE385"/>
  <c r="BE461"/>
  <c r="BE549"/>
  <c r="BE554"/>
  <c r="J56"/>
  <c r="F96"/>
  <c r="BE148"/>
  <c r="BE236"/>
  <c r="BE365"/>
  <c r="BE391"/>
  <c r="BE394"/>
  <c r="BE411"/>
  <c r="BE483"/>
  <c r="BE518"/>
  <c r="BE526"/>
  <c r="BE560"/>
  <c r="BE623"/>
  <c r="BE630"/>
  <c r="BE635"/>
  <c r="BE102"/>
  <c r="BE195"/>
  <c r="BE240"/>
  <c r="BE281"/>
  <c r="BE295"/>
  <c r="BE304"/>
  <c r="BE314"/>
  <c r="BE330"/>
  <c r="BE419"/>
  <c r="BE431"/>
  <c r="BE435"/>
  <c r="BE446"/>
  <c r="BE463"/>
  <c r="BE473"/>
  <c r="BE486"/>
  <c r="BE175"/>
  <c r="BE203"/>
  <c r="BE273"/>
  <c r="BE319"/>
  <c r="BE342"/>
  <c r="BE359"/>
  <c r="BE405"/>
  <c r="BE449"/>
  <c r="BE459"/>
  <c r="BE496"/>
  <c r="BE509"/>
  <c r="BE568"/>
  <c r="BE573"/>
  <c r="BE164"/>
  <c r="BE168"/>
  <c r="BE183"/>
  <c r="BE211"/>
  <c r="BE353"/>
  <c r="BE439"/>
  <c r="BE490"/>
  <c r="BE537"/>
  <c r="BE564"/>
  <c r="BE578"/>
  <c r="BE595"/>
  <c r="BE285"/>
  <c r="BE346"/>
  <c r="BE368"/>
  <c r="BE416"/>
  <c r="BE465"/>
  <c r="BE469"/>
  <c i="35" r="BK199"/>
  <c r="J199"/>
  <c r="J69"/>
  <c i="36" r="E50"/>
  <c r="BE95"/>
  <c r="BE118"/>
  <c r="BE131"/>
  <c r="BE151"/>
  <c r="BE158"/>
  <c r="BE170"/>
  <c r="BE98"/>
  <c r="BE136"/>
  <c r="BE162"/>
  <c r="J56"/>
  <c r="F90"/>
  <c r="BE102"/>
  <c r="BE123"/>
  <c r="BE147"/>
  <c r="BE179"/>
  <c i="35" r="BK94"/>
  <c r="J94"/>
  <c r="J64"/>
  <c i="36" r="BE144"/>
  <c r="BE183"/>
  <c r="BE190"/>
  <c r="BE105"/>
  <c r="BE114"/>
  <c r="BE127"/>
  <c r="BE140"/>
  <c i="35" r="J87"/>
  <c r="BE96"/>
  <c r="BE104"/>
  <c r="E50"/>
  <c r="BE123"/>
  <c r="BE128"/>
  <c r="BE142"/>
  <c r="BE163"/>
  <c r="BE173"/>
  <c i="34" r="BK90"/>
  <c r="J90"/>
  <c i="35" r="F59"/>
  <c r="BE197"/>
  <c r="BE211"/>
  <c r="BE138"/>
  <c r="BE146"/>
  <c r="BE185"/>
  <c r="BE115"/>
  <c r="BE201"/>
  <c r="BE225"/>
  <c i="33" r="BK93"/>
  <c r="J93"/>
  <c i="34" r="E50"/>
  <c r="BE92"/>
  <c r="BE123"/>
  <c r="F87"/>
  <c r="BE99"/>
  <c r="BE111"/>
  <c r="J56"/>
  <c r="BE96"/>
  <c r="BE108"/>
  <c r="BE135"/>
  <c r="BE104"/>
  <c r="BE115"/>
  <c r="BE120"/>
  <c r="BE127"/>
  <c r="BE139"/>
  <c r="BE132"/>
  <c i="32" r="J63"/>
  <c i="33" r="J56"/>
  <c r="BE95"/>
  <c r="BE121"/>
  <c r="BE125"/>
  <c r="BE166"/>
  <c r="BE284"/>
  <c r="BE290"/>
  <c r="F59"/>
  <c r="BE202"/>
  <c r="BE257"/>
  <c r="BE272"/>
  <c r="BE138"/>
  <c r="BE199"/>
  <c r="BE278"/>
  <c r="BE101"/>
  <c r="BE108"/>
  <c r="BE113"/>
  <c r="BE244"/>
  <c r="BE252"/>
  <c r="BE255"/>
  <c r="BE260"/>
  <c r="E81"/>
  <c r="BE105"/>
  <c r="BE144"/>
  <c r="BE189"/>
  <c r="BE193"/>
  <c r="BE205"/>
  <c r="BE117"/>
  <c r="BE134"/>
  <c r="BE175"/>
  <c r="BE239"/>
  <c r="BE248"/>
  <c r="BE128"/>
  <c r="BE147"/>
  <c r="BE151"/>
  <c r="BE155"/>
  <c r="BE160"/>
  <c r="BE170"/>
  <c r="BE183"/>
  <c r="BE208"/>
  <c r="BE211"/>
  <c r="BE217"/>
  <c r="BE229"/>
  <c r="BE232"/>
  <c r="BE241"/>
  <c r="BE263"/>
  <c r="BE269"/>
  <c r="BE180"/>
  <c r="BE221"/>
  <c r="BE225"/>
  <c r="BE236"/>
  <c r="BE266"/>
  <c r="BE275"/>
  <c r="BE280"/>
  <c i="31" r="J63"/>
  <c i="32" r="J56"/>
  <c r="BE86"/>
  <c r="BE104"/>
  <c r="BE112"/>
  <c r="BE114"/>
  <c r="BE116"/>
  <c r="BE120"/>
  <c r="BE122"/>
  <c r="BE124"/>
  <c r="BE146"/>
  <c r="BE88"/>
  <c r="BE132"/>
  <c r="BE134"/>
  <c r="BE150"/>
  <c i="31" r="J95"/>
  <c r="J64"/>
  <c i="32" r="BE96"/>
  <c r="BE106"/>
  <c r="BE136"/>
  <c r="BE138"/>
  <c r="BE154"/>
  <c r="BE90"/>
  <c r="BE110"/>
  <c r="BE142"/>
  <c r="BE158"/>
  <c r="BE160"/>
  <c r="BE100"/>
  <c r="BE118"/>
  <c r="BE140"/>
  <c r="BE152"/>
  <c r="E50"/>
  <c r="F59"/>
  <c r="BE92"/>
  <c r="BE94"/>
  <c r="BE102"/>
  <c r="BE108"/>
  <c r="BE130"/>
  <c r="BE144"/>
  <c r="BE162"/>
  <c r="BE126"/>
  <c r="BE128"/>
  <c r="BE156"/>
  <c r="BE98"/>
  <c r="BE148"/>
  <c i="31" r="BE155"/>
  <c r="BE186"/>
  <c r="BE193"/>
  <c r="BE233"/>
  <c r="E82"/>
  <c r="BE126"/>
  <c r="BE196"/>
  <c r="BE199"/>
  <c r="BE225"/>
  <c r="BE96"/>
  <c r="BE103"/>
  <c r="BE107"/>
  <c r="BE136"/>
  <c r="BE174"/>
  <c r="BE180"/>
  <c r="BE189"/>
  <c r="F91"/>
  <c r="BE115"/>
  <c r="BE133"/>
  <c r="BE159"/>
  <c r="BE162"/>
  <c r="BE183"/>
  <c r="BE203"/>
  <c r="BE207"/>
  <c r="BE212"/>
  <c r="BE214"/>
  <c r="BE222"/>
  <c r="J56"/>
  <c r="BE129"/>
  <c r="BE166"/>
  <c r="BE171"/>
  <c i="30" r="J98"/>
  <c r="J69"/>
  <c i="31" r="BE119"/>
  <c r="BE143"/>
  <c r="BE147"/>
  <c r="BE124"/>
  <c r="BE151"/>
  <c r="BE217"/>
  <c r="BE111"/>
  <c r="BE140"/>
  <c r="BE229"/>
  <c i="30" r="BE103"/>
  <c r="BE107"/>
  <c r="BE116"/>
  <c r="E82"/>
  <c r="J60"/>
  <c r="F63"/>
  <c r="BE99"/>
  <c r="BE112"/>
  <c r="BE122"/>
  <c r="BE124"/>
  <c r="BE128"/>
  <c i="29" r="BE116"/>
  <c r="BE122"/>
  <c r="BE124"/>
  <c r="J60"/>
  <c r="E82"/>
  <c r="F93"/>
  <c r="BE103"/>
  <c r="BE107"/>
  <c r="BE128"/>
  <c r="BE99"/>
  <c r="BE111"/>
  <c i="27" r="J98"/>
  <c r="J69"/>
  <c i="28" r="BE107"/>
  <c r="J60"/>
  <c r="E82"/>
  <c r="BE103"/>
  <c r="BE111"/>
  <c r="BE116"/>
  <c r="BE126"/>
  <c r="F63"/>
  <c r="BE99"/>
  <c r="BE122"/>
  <c i="26" r="J98"/>
  <c r="J69"/>
  <c i="27" r="BE122"/>
  <c r="E52"/>
  <c r="F63"/>
  <c r="BE112"/>
  <c r="J90"/>
  <c r="BE99"/>
  <c r="BE116"/>
  <c r="BE103"/>
  <c r="BE107"/>
  <c r="BE126"/>
  <c i="25" r="J94"/>
  <c r="J68"/>
  <c i="26" r="BE103"/>
  <c r="BE99"/>
  <c i="25" r="J67"/>
  <c r="J95"/>
  <c r="J69"/>
  <c i="26" r="J60"/>
  <c r="BE128"/>
  <c r="E82"/>
  <c r="F93"/>
  <c r="BE122"/>
  <c r="BE107"/>
  <c r="BE112"/>
  <c r="BE116"/>
  <c r="BE124"/>
  <c i="24" r="BK209"/>
  <c r="J209"/>
  <c r="J69"/>
  <c i="25" r="F63"/>
  <c r="J87"/>
  <c r="BE98"/>
  <c r="E79"/>
  <c r="BE100"/>
  <c r="BE96"/>
  <c i="24" r="BK93"/>
  <c r="J93"/>
  <c r="J64"/>
  <c r="BE188"/>
  <c r="BE207"/>
  <c r="BE233"/>
  <c r="BE246"/>
  <c r="BE263"/>
  <c r="BE266"/>
  <c r="F59"/>
  <c r="BE100"/>
  <c r="BE116"/>
  <c r="BE124"/>
  <c r="BE169"/>
  <c r="BE194"/>
  <c r="BE226"/>
  <c r="E50"/>
  <c r="J86"/>
  <c r="BE95"/>
  <c r="BE147"/>
  <c r="BE172"/>
  <c r="BE196"/>
  <c r="BE200"/>
  <c r="BE129"/>
  <c r="BE202"/>
  <c r="BE166"/>
  <c r="BE198"/>
  <c r="BE218"/>
  <c r="BE238"/>
  <c r="BE242"/>
  <c r="BE139"/>
  <c r="BE143"/>
  <c r="BE204"/>
  <c i="23" r="BK94"/>
  <c r="J94"/>
  <c r="J63"/>
  <c i="24" r="BE211"/>
  <c i="22" r="J93"/>
  <c r="J68"/>
  <c i="23" r="BE108"/>
  <c r="BE151"/>
  <c r="BE175"/>
  <c r="BE187"/>
  <c r="BE199"/>
  <c r="BE208"/>
  <c r="BE219"/>
  <c r="BE223"/>
  <c r="BE291"/>
  <c r="BE294"/>
  <c r="BE104"/>
  <c r="BE130"/>
  <c r="BE138"/>
  <c r="BE193"/>
  <c r="BE235"/>
  <c r="BE238"/>
  <c r="BE265"/>
  <c r="BE269"/>
  <c r="E50"/>
  <c r="BE215"/>
  <c r="BE231"/>
  <c r="BE241"/>
  <c r="BE246"/>
  <c r="BE287"/>
  <c i="22" r="J67"/>
  <c i="23" r="J56"/>
  <c r="BE136"/>
  <c r="BE158"/>
  <c r="BE274"/>
  <c r="BE127"/>
  <c r="BE259"/>
  <c r="BE96"/>
  <c r="BE100"/>
  <c r="BE141"/>
  <c r="BE145"/>
  <c r="BE148"/>
  <c r="BE204"/>
  <c r="BE253"/>
  <c r="BE256"/>
  <c r="BE277"/>
  <c r="F59"/>
  <c r="BE117"/>
  <c r="BE143"/>
  <c r="BE171"/>
  <c r="BE178"/>
  <c r="BE184"/>
  <c r="BE227"/>
  <c r="BE283"/>
  <c r="BE111"/>
  <c r="BE121"/>
  <c r="BE162"/>
  <c r="BE166"/>
  <c i="22" r="BE100"/>
  <c r="BE102"/>
  <c r="BE114"/>
  <c r="F63"/>
  <c r="BE106"/>
  <c i="21" r="BK98"/>
  <c r="BK97"/>
  <c r="J97"/>
  <c r="J67"/>
  <c i="22" r="E52"/>
  <c r="BE108"/>
  <c r="BE110"/>
  <c r="BE112"/>
  <c r="J60"/>
  <c r="BE98"/>
  <c r="BE94"/>
  <c r="BE96"/>
  <c r="BE104"/>
  <c i="21" r="BE119"/>
  <c r="BE152"/>
  <c r="BE184"/>
  <c r="BE189"/>
  <c r="BE193"/>
  <c r="J91"/>
  <c r="BE178"/>
  <c r="BE210"/>
  <c r="BE102"/>
  <c r="BE104"/>
  <c r="BE115"/>
  <c r="BE123"/>
  <c r="BE149"/>
  <c r="BE156"/>
  <c r="BE204"/>
  <c r="BE223"/>
  <c r="BE117"/>
  <c r="BE126"/>
  <c r="BE130"/>
  <c r="BE132"/>
  <c r="BE180"/>
  <c r="BE182"/>
  <c r="BE187"/>
  <c r="BE195"/>
  <c r="BE208"/>
  <c r="F94"/>
  <c r="BE109"/>
  <c r="BE113"/>
  <c r="BE121"/>
  <c r="BE137"/>
  <c r="BE139"/>
  <c r="BE141"/>
  <c r="BE158"/>
  <c r="BE169"/>
  <c r="BE171"/>
  <c r="BE173"/>
  <c r="BE199"/>
  <c r="BE213"/>
  <c r="BE215"/>
  <c r="BE219"/>
  <c i="20" r="J98"/>
  <c r="J69"/>
  <c i="21" r="BE165"/>
  <c r="BE167"/>
  <c r="BE206"/>
  <c r="BE217"/>
  <c r="BE225"/>
  <c r="BE227"/>
  <c r="E52"/>
  <c r="BE106"/>
  <c r="BE128"/>
  <c r="BE161"/>
  <c r="BE163"/>
  <c r="BE175"/>
  <c r="BE197"/>
  <c r="BE201"/>
  <c r="BE100"/>
  <c r="BE111"/>
  <c r="BE135"/>
  <c r="BE143"/>
  <c r="BE145"/>
  <c r="BE147"/>
  <c r="BE154"/>
  <c r="BE191"/>
  <c r="BE221"/>
  <c i="20" r="J90"/>
  <c i="19" r="J98"/>
  <c r="J69"/>
  <c i="20" r="F63"/>
  <c r="BE110"/>
  <c r="BE112"/>
  <c r="BE124"/>
  <c r="BE102"/>
  <c r="BE118"/>
  <c r="BE122"/>
  <c r="BE127"/>
  <c r="BE132"/>
  <c r="BE115"/>
  <c r="BE129"/>
  <c r="BE99"/>
  <c r="BE104"/>
  <c r="E52"/>
  <c r="BE108"/>
  <c r="BE106"/>
  <c i="19" r="F63"/>
  <c r="BE120"/>
  <c r="BE99"/>
  <c r="BE117"/>
  <c r="BE139"/>
  <c r="BE141"/>
  <c i="18" r="BK100"/>
  <c r="J100"/>
  <c r="J68"/>
  <c i="19" r="BE115"/>
  <c r="J90"/>
  <c r="BE102"/>
  <c r="BE104"/>
  <c r="BE109"/>
  <c r="BE111"/>
  <c r="BE113"/>
  <c r="BE143"/>
  <c r="BE106"/>
  <c r="BE122"/>
  <c r="BE125"/>
  <c r="BE134"/>
  <c r="BE128"/>
  <c r="BE132"/>
  <c r="BE137"/>
  <c r="BE146"/>
  <c r="E52"/>
  <c i="17" r="BK97"/>
  <c r="BK96"/>
  <c r="J96"/>
  <c r="J67"/>
  <c i="18" r="E52"/>
  <c r="BE139"/>
  <c r="BE153"/>
  <c r="BE155"/>
  <c r="BE161"/>
  <c r="BE183"/>
  <c r="BE186"/>
  <c r="BE105"/>
  <c r="BE107"/>
  <c r="BE133"/>
  <c r="BE144"/>
  <c r="BE167"/>
  <c r="BE171"/>
  <c r="BE190"/>
  <c r="F63"/>
  <c r="BE102"/>
  <c r="BE109"/>
  <c r="BE120"/>
  <c r="BE142"/>
  <c r="BE146"/>
  <c r="BE193"/>
  <c r="BE111"/>
  <c r="BE137"/>
  <c r="BE151"/>
  <c r="BE125"/>
  <c r="BE127"/>
  <c r="BE169"/>
  <c r="BE188"/>
  <c r="BE196"/>
  <c r="BE117"/>
  <c r="BE130"/>
  <c r="BE149"/>
  <c r="BE164"/>
  <c r="BE177"/>
  <c r="J60"/>
  <c r="BE114"/>
  <c r="BE123"/>
  <c r="BE158"/>
  <c r="BE174"/>
  <c r="BE181"/>
  <c i="17" r="BE104"/>
  <c r="BE110"/>
  <c r="BE112"/>
  <c r="E82"/>
  <c r="BE114"/>
  <c r="BE136"/>
  <c r="J90"/>
  <c r="BE106"/>
  <c r="BE108"/>
  <c r="BE134"/>
  <c i="16" r="J98"/>
  <c r="J69"/>
  <c i="17" r="F93"/>
  <c r="BE99"/>
  <c r="BE117"/>
  <c r="BE138"/>
  <c r="BE119"/>
  <c r="BE122"/>
  <c r="BE129"/>
  <c r="BE131"/>
  <c r="BE102"/>
  <c r="BE125"/>
  <c r="BE140"/>
  <c r="BE143"/>
  <c i="16" r="J60"/>
  <c r="BE139"/>
  <c r="F63"/>
  <c r="BE102"/>
  <c r="BE131"/>
  <c r="BE116"/>
  <c r="BE124"/>
  <c r="BE128"/>
  <c r="BE135"/>
  <c r="BE105"/>
  <c r="BE108"/>
  <c r="BE111"/>
  <c r="BE113"/>
  <c r="BE121"/>
  <c r="E52"/>
  <c r="BE118"/>
  <c i="15" r="BK100"/>
  <c r="J100"/>
  <c r="J68"/>
  <c i="16" r="BE99"/>
  <c r="BE133"/>
  <c r="BE137"/>
  <c r="BE142"/>
  <c i="15" r="BE104"/>
  <c r="BE148"/>
  <c r="BE151"/>
  <c r="BE155"/>
  <c r="BE157"/>
  <c r="BE174"/>
  <c r="BE199"/>
  <c r="BE214"/>
  <c i="14" r="BK96"/>
  <c r="BK95"/>
  <c r="J95"/>
  <c r="J67"/>
  <c i="15" r="BE116"/>
  <c r="BE132"/>
  <c r="BE134"/>
  <c r="BE153"/>
  <c r="J60"/>
  <c r="BE102"/>
  <c r="BE162"/>
  <c r="BE181"/>
  <c r="BE184"/>
  <c r="BE187"/>
  <c r="E85"/>
  <c r="F96"/>
  <c r="BE107"/>
  <c r="BE110"/>
  <c r="BE114"/>
  <c r="BE127"/>
  <c r="BE129"/>
  <c r="BE194"/>
  <c r="BE112"/>
  <c r="BE146"/>
  <c r="BE170"/>
  <c r="BE176"/>
  <c r="BE207"/>
  <c r="BE118"/>
  <c r="BE140"/>
  <c r="BE144"/>
  <c r="BE159"/>
  <c r="BE197"/>
  <c r="BE210"/>
  <c r="BE221"/>
  <c r="BE124"/>
  <c r="BE167"/>
  <c r="BE178"/>
  <c r="BE189"/>
  <c r="BE191"/>
  <c r="BE203"/>
  <c r="BE219"/>
  <c r="BE121"/>
  <c r="BE137"/>
  <c r="BE164"/>
  <c r="BE172"/>
  <c r="BE205"/>
  <c r="BE212"/>
  <c r="BE216"/>
  <c i="13" r="BK96"/>
  <c r="J96"/>
  <c r="J68"/>
  <c i="14" r="BE98"/>
  <c r="BE100"/>
  <c r="BE109"/>
  <c r="J60"/>
  <c r="E81"/>
  <c r="F92"/>
  <c r="BE102"/>
  <c r="BE106"/>
  <c i="13" r="BE100"/>
  <c i="12" r="BK98"/>
  <c r="BK97"/>
  <c r="J97"/>
  <c r="J67"/>
  <c i="13" r="F63"/>
  <c r="E52"/>
  <c r="BE105"/>
  <c r="BE116"/>
  <c r="BE98"/>
  <c r="BE102"/>
  <c r="BE107"/>
  <c r="BE109"/>
  <c r="BE111"/>
  <c r="BE113"/>
  <c r="BE118"/>
  <c r="J89"/>
  <c r="BE120"/>
  <c r="BE123"/>
  <c i="11" r="J97"/>
  <c r="J69"/>
  <c i="12" r="J91"/>
  <c r="F94"/>
  <c r="BE108"/>
  <c r="BE133"/>
  <c r="BE135"/>
  <c r="BE137"/>
  <c r="BE126"/>
  <c r="BE142"/>
  <c r="BE103"/>
  <c r="BE122"/>
  <c r="BE139"/>
  <c r="BE106"/>
  <c r="BE110"/>
  <c r="BE114"/>
  <c r="BE116"/>
  <c r="BE118"/>
  <c r="BE128"/>
  <c r="BE112"/>
  <c r="BE124"/>
  <c r="BE145"/>
  <c r="E52"/>
  <c r="BE100"/>
  <c r="BE131"/>
  <c i="11" r="E81"/>
  <c r="BE100"/>
  <c i="10" r="J97"/>
  <c r="J69"/>
  <c i="11" r="J60"/>
  <c r="BE113"/>
  <c r="BE98"/>
  <c r="BE104"/>
  <c r="BE110"/>
  <c r="F63"/>
  <c r="BE108"/>
  <c r="BE102"/>
  <c i="10" r="F63"/>
  <c i="9" r="BK100"/>
  <c r="BK99"/>
  <c r="J99"/>
  <c r="J67"/>
  <c i="10" r="BE98"/>
  <c r="BE100"/>
  <c r="BE109"/>
  <c r="J89"/>
  <c r="BE113"/>
  <c r="E52"/>
  <c r="BE118"/>
  <c r="BE120"/>
  <c r="BE105"/>
  <c r="BE107"/>
  <c r="BE102"/>
  <c r="BE111"/>
  <c r="BE116"/>
  <c r="BE123"/>
  <c i="8" r="J104"/>
  <c r="J69"/>
  <c i="9" r="E52"/>
  <c r="F63"/>
  <c r="BE104"/>
  <c r="BE110"/>
  <c r="BE133"/>
  <c r="BE136"/>
  <c r="BE144"/>
  <c r="BE150"/>
  <c r="BE161"/>
  <c r="BE181"/>
  <c r="BE185"/>
  <c r="BE114"/>
  <c r="BE122"/>
  <c r="BE155"/>
  <c r="BE176"/>
  <c r="J60"/>
  <c r="BE183"/>
  <c r="BE126"/>
  <c r="BE128"/>
  <c r="BE153"/>
  <c r="BE157"/>
  <c r="BE163"/>
  <c r="BE190"/>
  <c r="BE118"/>
  <c r="BE120"/>
  <c r="BE130"/>
  <c r="BE165"/>
  <c r="BE171"/>
  <c r="BE107"/>
  <c r="BE112"/>
  <c r="BE116"/>
  <c r="BE147"/>
  <c r="BE179"/>
  <c r="BE102"/>
  <c r="BE140"/>
  <c r="BE159"/>
  <c r="BE169"/>
  <c r="BE187"/>
  <c r="BE138"/>
  <c r="BE142"/>
  <c r="BE173"/>
  <c i="8" r="BE113"/>
  <c r="BE118"/>
  <c r="BE194"/>
  <c r="BE206"/>
  <c r="BE208"/>
  <c r="BE210"/>
  <c r="BE218"/>
  <c r="BE242"/>
  <c r="BE255"/>
  <c r="BE257"/>
  <c r="BE264"/>
  <c r="BE267"/>
  <c r="BE286"/>
  <c r="BE311"/>
  <c r="BE338"/>
  <c i="7" r="J107"/>
  <c r="J69"/>
  <c i="8" r="BE129"/>
  <c r="BE137"/>
  <c r="BE167"/>
  <c r="BE175"/>
  <c r="BE177"/>
  <c r="BE179"/>
  <c r="BE188"/>
  <c r="BE204"/>
  <c r="BE223"/>
  <c r="BE284"/>
  <c r="BE297"/>
  <c r="BE319"/>
  <c r="BE328"/>
  <c r="BE347"/>
  <c r="E52"/>
  <c r="F63"/>
  <c r="BE115"/>
  <c r="BE125"/>
  <c r="BE142"/>
  <c r="BE154"/>
  <c r="BE156"/>
  <c r="BE159"/>
  <c r="BE164"/>
  <c r="BE172"/>
  <c r="BE181"/>
  <c r="BE183"/>
  <c r="BE186"/>
  <c r="BE191"/>
  <c r="BE202"/>
  <c r="BE213"/>
  <c r="BE233"/>
  <c r="BE248"/>
  <c r="BE272"/>
  <c r="BE306"/>
  <c r="BE321"/>
  <c r="BE134"/>
  <c r="BE152"/>
  <c r="BE169"/>
  <c r="BE199"/>
  <c r="BE215"/>
  <c r="BE221"/>
  <c r="BE226"/>
  <c r="BE262"/>
  <c r="BE303"/>
  <c r="BE323"/>
  <c r="BE325"/>
  <c r="BE277"/>
  <c r="BE281"/>
  <c r="BE292"/>
  <c r="BE294"/>
  <c r="BE341"/>
  <c r="J96"/>
  <c r="BE107"/>
  <c r="BE110"/>
  <c r="BE121"/>
  <c r="BE150"/>
  <c r="BE229"/>
  <c r="BE231"/>
  <c r="BE237"/>
  <c r="BE240"/>
  <c r="BE245"/>
  <c r="BE279"/>
  <c r="BE333"/>
  <c r="BE343"/>
  <c r="BE123"/>
  <c r="BE132"/>
  <c r="BE140"/>
  <c r="BE145"/>
  <c r="BE196"/>
  <c r="BE235"/>
  <c r="BE270"/>
  <c r="BE289"/>
  <c r="BE301"/>
  <c r="BE314"/>
  <c r="BE316"/>
  <c r="BE105"/>
  <c r="BE127"/>
  <c r="BE148"/>
  <c r="BE161"/>
  <c r="BE250"/>
  <c r="BE253"/>
  <c r="BE259"/>
  <c r="BE275"/>
  <c r="BE299"/>
  <c r="BE308"/>
  <c r="BE330"/>
  <c r="BE336"/>
  <c r="BE345"/>
  <c i="7" r="BE120"/>
  <c r="BE131"/>
  <c r="BE162"/>
  <c r="BE165"/>
  <c r="BE167"/>
  <c r="BE185"/>
  <c r="BE194"/>
  <c r="BE212"/>
  <c r="BE220"/>
  <c r="BE223"/>
  <c r="F102"/>
  <c r="BE114"/>
  <c r="BE122"/>
  <c r="BE134"/>
  <c r="BE136"/>
  <c r="BE139"/>
  <c r="BE144"/>
  <c r="BE150"/>
  <c r="BE154"/>
  <c r="BE156"/>
  <c r="BE160"/>
  <c r="BE204"/>
  <c r="BE206"/>
  <c r="BE214"/>
  <c r="BE235"/>
  <c i="6" r="BK97"/>
  <c r="J97"/>
  <c r="J68"/>
  <c i="7" r="E52"/>
  <c r="BE126"/>
  <c r="BE142"/>
  <c r="BE148"/>
  <c r="BE152"/>
  <c r="BE202"/>
  <c r="BE208"/>
  <c r="BE231"/>
  <c r="BE237"/>
  <c r="BE252"/>
  <c r="BE270"/>
  <c r="BE278"/>
  <c r="BE282"/>
  <c r="BE289"/>
  <c r="BE295"/>
  <c r="BE301"/>
  <c r="BE317"/>
  <c r="BE325"/>
  <c r="BE327"/>
  <c r="J99"/>
  <c r="BE169"/>
  <c r="BE171"/>
  <c r="BE173"/>
  <c r="BE183"/>
  <c r="BE233"/>
  <c r="BE259"/>
  <c r="BE266"/>
  <c r="BE276"/>
  <c r="BE286"/>
  <c r="BE303"/>
  <c r="BE305"/>
  <c r="BE339"/>
  <c r="BE118"/>
  <c r="BE128"/>
  <c r="BE146"/>
  <c r="BE175"/>
  <c r="BE177"/>
  <c r="BE197"/>
  <c r="BE200"/>
  <c r="BE210"/>
  <c r="BE225"/>
  <c r="BE227"/>
  <c r="BE241"/>
  <c r="BE264"/>
  <c r="BE291"/>
  <c r="BE312"/>
  <c r="BE323"/>
  <c r="BE333"/>
  <c r="BE116"/>
  <c r="BE124"/>
  <c r="BE218"/>
  <c r="BE229"/>
  <c r="BE244"/>
  <c r="BE261"/>
  <c r="BE268"/>
  <c r="BE284"/>
  <c r="BE297"/>
  <c r="BE309"/>
  <c r="BE320"/>
  <c r="BE337"/>
  <c r="BE342"/>
  <c r="BE158"/>
  <c r="BE179"/>
  <c r="BE181"/>
  <c r="BE187"/>
  <c r="BE192"/>
  <c r="BE216"/>
  <c r="BE239"/>
  <c r="BE246"/>
  <c r="BE254"/>
  <c r="BE257"/>
  <c r="BE280"/>
  <c r="BE299"/>
  <c r="BE307"/>
  <c r="BE315"/>
  <c r="BE329"/>
  <c r="BE331"/>
  <c r="BE335"/>
  <c r="BE108"/>
  <c r="BE110"/>
  <c r="BE112"/>
  <c r="BE190"/>
  <c r="BE249"/>
  <c r="BE272"/>
  <c r="BE274"/>
  <c r="BE293"/>
  <c i="6" r="F63"/>
  <c r="BE128"/>
  <c r="BE130"/>
  <c r="BE119"/>
  <c r="BE126"/>
  <c r="J90"/>
  <c r="BE102"/>
  <c r="BE115"/>
  <c r="BE117"/>
  <c r="BE124"/>
  <c r="BE136"/>
  <c r="E82"/>
  <c r="BE111"/>
  <c r="BE99"/>
  <c r="BE105"/>
  <c r="BE108"/>
  <c r="BE113"/>
  <c r="BE133"/>
  <c i="1" r="BB62"/>
  <c i="5" r="F63"/>
  <c r="BE96"/>
  <c r="BE114"/>
  <c r="BE125"/>
  <c r="J88"/>
  <c r="BE99"/>
  <c r="BE102"/>
  <c r="BE137"/>
  <c r="BE105"/>
  <c r="BE122"/>
  <c r="BE133"/>
  <c r="BE130"/>
  <c i="4" r="BK96"/>
  <c r="J96"/>
  <c r="J68"/>
  <c i="5" r="BE108"/>
  <c r="BE127"/>
  <c r="BE140"/>
  <c r="E52"/>
  <c r="BE111"/>
  <c r="BE118"/>
  <c i="4" r="BE122"/>
  <c r="BE128"/>
  <c r="BE131"/>
  <c r="BE136"/>
  <c r="E81"/>
  <c r="F92"/>
  <c i="3" r="BK93"/>
  <c r="J93"/>
  <c r="J63"/>
  <c i="4" r="J60"/>
  <c r="BE146"/>
  <c r="BE98"/>
  <c r="BE101"/>
  <c r="BE104"/>
  <c r="BE143"/>
  <c r="BE125"/>
  <c r="BE134"/>
  <c r="BE148"/>
  <c r="BE113"/>
  <c r="BE116"/>
  <c r="BE119"/>
  <c r="BE139"/>
  <c r="BE107"/>
  <c r="BE110"/>
  <c i="2" r="BK94"/>
  <c r="J94"/>
  <c i="3" r="BE139"/>
  <c r="BE153"/>
  <c r="BE205"/>
  <c r="BE125"/>
  <c r="BE196"/>
  <c r="BE219"/>
  <c r="BE136"/>
  <c r="BE141"/>
  <c r="BE143"/>
  <c r="BE146"/>
  <c r="BE176"/>
  <c r="BE212"/>
  <c r="BE231"/>
  <c r="J56"/>
  <c r="BE95"/>
  <c r="BE105"/>
  <c r="BE109"/>
  <c r="BE149"/>
  <c r="BE169"/>
  <c r="BE172"/>
  <c r="E50"/>
  <c r="BE101"/>
  <c r="BE112"/>
  <c r="BE181"/>
  <c r="BE193"/>
  <c r="BE201"/>
  <c r="BE98"/>
  <c r="BE117"/>
  <c r="BE121"/>
  <c r="BE162"/>
  <c r="BE185"/>
  <c r="BE216"/>
  <c r="F90"/>
  <c r="BE131"/>
  <c r="BE133"/>
  <c r="BE157"/>
  <c r="BE189"/>
  <c r="BE208"/>
  <c r="BE222"/>
  <c r="BE228"/>
  <c i="1" r="BB56"/>
  <c r="BA56"/>
  <c i="2" r="E50"/>
  <c r="J56"/>
  <c r="F59"/>
  <c r="BE96"/>
  <c r="BE102"/>
  <c r="BE106"/>
  <c r="BE110"/>
  <c r="BE114"/>
  <c r="BE117"/>
  <c r="BE124"/>
  <c r="BE128"/>
  <c r="BE134"/>
  <c r="BE137"/>
  <c r="BE141"/>
  <c r="BE145"/>
  <c r="BE149"/>
  <c r="BE156"/>
  <c r="BE160"/>
  <c r="BE166"/>
  <c r="BE170"/>
  <c r="BE176"/>
  <c r="BE180"/>
  <c r="BE183"/>
  <c r="BE190"/>
  <c r="BE194"/>
  <c r="BE196"/>
  <c r="BE201"/>
  <c r="BE205"/>
  <c r="BE209"/>
  <c r="BE211"/>
  <c r="BE213"/>
  <c r="BE216"/>
  <c r="BE219"/>
  <c r="BE225"/>
  <c r="BE229"/>
  <c r="BE236"/>
  <c r="BE243"/>
  <c r="BE246"/>
  <c r="BE249"/>
  <c r="BE253"/>
  <c r="BE257"/>
  <c r="BE261"/>
  <c r="BE266"/>
  <c r="BE270"/>
  <c r="BE274"/>
  <c r="BE278"/>
  <c r="BE282"/>
  <c r="BE286"/>
  <c r="BE289"/>
  <c r="BE294"/>
  <c r="BE299"/>
  <c r="BE303"/>
  <c r="BE307"/>
  <c r="BE310"/>
  <c r="BE315"/>
  <c r="BE318"/>
  <c r="BE321"/>
  <c r="BE324"/>
  <c r="BE327"/>
  <c r="BE330"/>
  <c r="BE336"/>
  <c r="BE342"/>
  <c r="BE348"/>
  <c r="BE351"/>
  <c r="BE354"/>
  <c i="1" r="BC56"/>
  <c r="AW56"/>
  <c r="BD56"/>
  <c i="8" r="F40"/>
  <c i="1" r="BC64"/>
  <c i="6" r="F40"/>
  <c i="1" r="BC62"/>
  <c i="10" r="F41"/>
  <c i="1" r="BD66"/>
  <c i="15" r="F39"/>
  <c i="1" r="BB72"/>
  <c i="30" r="J38"/>
  <c i="1" r="AW89"/>
  <c i="39" r="F37"/>
  <c i="1" r="BB99"/>
  <c i="29" r="F40"/>
  <c i="1" r="BC88"/>
  <c i="39" r="F36"/>
  <c i="1" r="BA99"/>
  <c i="27" r="F39"/>
  <c i="1" r="BB86"/>
  <c i="36" r="F36"/>
  <c i="1" r="BA96"/>
  <c i="39" r="J36"/>
  <c i="1" r="AW99"/>
  <c i="22" r="J34"/>
  <c i="3" r="F37"/>
  <c i="1" r="BB57"/>
  <c i="20" r="F38"/>
  <c i="1" r="BA77"/>
  <c i="25" r="F41"/>
  <c i="1" r="BD84"/>
  <c i="29" r="F41"/>
  <c i="1" r="BD88"/>
  <c i="34" r="J36"/>
  <c i="1" r="AW94"/>
  <c i="35" r="F39"/>
  <c i="1" r="BD95"/>
  <c i="12" r="F38"/>
  <c i="1" r="BA69"/>
  <c i="19" r="F40"/>
  <c i="1" r="BC76"/>
  <c i="33" r="F38"/>
  <c i="1" r="BC93"/>
  <c i="24" r="F36"/>
  <c i="1" r="BA82"/>
  <c i="4" r="F41"/>
  <c i="1" r="BD59"/>
  <c i="13" r="F41"/>
  <c i="1" r="BD70"/>
  <c i="23" r="F39"/>
  <c i="1" r="BD81"/>
  <c i="15" r="F41"/>
  <c i="1" r="BD72"/>
  <c i="29" r="J38"/>
  <c i="1" r="AW88"/>
  <c i="34" r="F38"/>
  <c i="1" r="BC94"/>
  <c i="36" r="F37"/>
  <c i="1" r="BB96"/>
  <c i="9" r="F39"/>
  <c i="1" r="BB65"/>
  <c i="28" r="J38"/>
  <c i="1" r="AW87"/>
  <c i="36" r="J36"/>
  <c i="1" r="AW96"/>
  <c i="11" r="F41"/>
  <c i="1" r="BD67"/>
  <c i="15" r="J38"/>
  <c i="1" r="AW72"/>
  <c i="34" r="F39"/>
  <c i="1" r="BD94"/>
  <c i="4" r="F39"/>
  <c i="1" r="BB59"/>
  <c i="11" r="J38"/>
  <c i="1" r="AW67"/>
  <c i="16" r="F38"/>
  <c i="1" r="BA73"/>
  <c i="23" r="F36"/>
  <c i="1" r="BA81"/>
  <c i="10" r="F39"/>
  <c i="1" r="BB66"/>
  <c i="13" r="F40"/>
  <c i="1" r="BC70"/>
  <c i="19" r="J38"/>
  <c i="1" r="AW76"/>
  <c i="32" r="F37"/>
  <c i="1" r="BB91"/>
  <c i="41" r="F37"/>
  <c i="1" r="BB101"/>
  <c i="24" r="F37"/>
  <c i="1" r="BB82"/>
  <c i="8" r="F39"/>
  <c i="1" r="BB64"/>
  <c i="11" r="F39"/>
  <c i="1" r="BB67"/>
  <c i="18" r="F40"/>
  <c i="1" r="BC75"/>
  <c i="6" r="F38"/>
  <c i="1" r="BA62"/>
  <c i="23" r="F38"/>
  <c i="1" r="BC81"/>
  <c i="41" r="J36"/>
  <c i="1" r="AW101"/>
  <c i="12" r="J38"/>
  <c i="1" r="AW69"/>
  <c i="18" r="F38"/>
  <c i="1" r="BA75"/>
  <c i="33" r="F39"/>
  <c i="1" r="BD93"/>
  <c i="25" r="F40"/>
  <c i="1" r="BC84"/>
  <c i="31" r="F37"/>
  <c i="1" r="BB90"/>
  <c i="9" r="F40"/>
  <c i="1" r="BC65"/>
  <c i="22" r="J38"/>
  <c i="1" r="AW79"/>
  <c i="29" r="F38"/>
  <c i="1" r="BA88"/>
  <c i="32" r="F38"/>
  <c i="1" r="BC91"/>
  <c i="5" r="F39"/>
  <c i="1" r="BB61"/>
  <c i="11" r="F40"/>
  <c i="1" r="BC67"/>
  <c i="15" r="F40"/>
  <c i="1" r="BC72"/>
  <c i="40" r="F37"/>
  <c i="1" r="BB100"/>
  <c i="8" r="F38"/>
  <c i="1" r="BA64"/>
  <c i="10" r="J38"/>
  <c i="1" r="AW66"/>
  <c i="17" r="F40"/>
  <c i="1" r="BC74"/>
  <c i="29" r="F39"/>
  <c i="1" r="BB88"/>
  <c i="41" r="F38"/>
  <c i="1" r="BC101"/>
  <c i="12" r="F40"/>
  <c i="1" r="BC69"/>
  <c i="17" r="F41"/>
  <c i="1" r="BD74"/>
  <c i="30" r="F38"/>
  <c i="1" r="BA89"/>
  <c i="33" r="F36"/>
  <c i="1" r="BA93"/>
  <c i="39" r="F38"/>
  <c i="1" r="BC99"/>
  <c i="31" r="F38"/>
  <c i="1" r="BC90"/>
  <c i="5" r="J38"/>
  <c i="1" r="AW61"/>
  <c i="21" r="F41"/>
  <c i="1" r="BD78"/>
  <c i="34" r="J32"/>
  <c i="35" r="J36"/>
  <c i="1" r="AW95"/>
  <c i="21" r="F38"/>
  <c i="1" r="BA78"/>
  <c i="32" r="J32"/>
  <c i="31" r="J32"/>
  <c i="6" r="J38"/>
  <c i="1" r="AW62"/>
  <c i="9" r="F41"/>
  <c i="1" r="BD65"/>
  <c i="22" r="F41"/>
  <c i="1" r="BD79"/>
  <c i="26" r="F38"/>
  <c i="1" r="BA85"/>
  <c i="35" r="F38"/>
  <c i="1" r="BC95"/>
  <c i="10" r="F40"/>
  <c i="1" r="BC66"/>
  <c i="18" r="F39"/>
  <c i="1" r="BB75"/>
  <c i="32" r="J36"/>
  <c i="1" r="AW91"/>
  <c i="7" r="F39"/>
  <c i="1" r="BB63"/>
  <c i="37" r="F36"/>
  <c i="1" r="BA97"/>
  <c i="19" r="F39"/>
  <c i="1" r="BB76"/>
  <c i="32" r="F36"/>
  <c i="1" r="BA91"/>
  <c i="38" r="F39"/>
  <c i="1" r="BD98"/>
  <c i="20" r="J38"/>
  <c i="1" r="AW77"/>
  <c i="28" r="F41"/>
  <c i="1" r="BD87"/>
  <c i="40" r="F36"/>
  <c i="1" r="BA100"/>
  <c i="2" r="J32"/>
  <c i="14" r="F41"/>
  <c i="1" r="BD71"/>
  <c i="18" r="F41"/>
  <c i="1" r="BD75"/>
  <c i="31" r="J36"/>
  <c i="1" r="AW90"/>
  <c i="3" r="J36"/>
  <c i="1" r="AW57"/>
  <c i="26" r="F39"/>
  <c i="1" r="BB85"/>
  <c i="31" r="F36"/>
  <c i="1" r="BA90"/>
  <c i="38" r="F37"/>
  <c i="1" r="BB98"/>
  <c i="18" r="J38"/>
  <c i="1" r="AW75"/>
  <c i="22" r="F40"/>
  <c i="1" r="BC79"/>
  <c i="27" r="J38"/>
  <c i="1" r="AW86"/>
  <c i="35" r="F36"/>
  <c i="1" r="BA95"/>
  <c i="5" r="F40"/>
  <c i="1" r="BC61"/>
  <c i="14" r="F39"/>
  <c i="1" r="BB71"/>
  <c i="17" r="J38"/>
  <c i="1" r="AW74"/>
  <c i="25" r="F39"/>
  <c i="1" r="BB84"/>
  <c i="30" r="F41"/>
  <c i="1" r="BD89"/>
  <c i="37" r="F39"/>
  <c i="1" r="BD97"/>
  <c i="9" r="F38"/>
  <c i="1" r="BA65"/>
  <c i="15" r="F38"/>
  <c i="1" r="BA72"/>
  <c i="21" r="J38"/>
  <c i="1" r="AW78"/>
  <c i="28" r="F40"/>
  <c i="1" r="BC87"/>
  <c i="40" r="F38"/>
  <c i="1" r="BC100"/>
  <c i="25" r="J34"/>
  <c i="5" r="F41"/>
  <c i="1" r="BD61"/>
  <c i="14" r="J38"/>
  <c i="1" r="AW71"/>
  <c i="16" r="F40"/>
  <c i="1" r="BC73"/>
  <c i="27" r="F40"/>
  <c i="1" r="BC86"/>
  <c i="36" r="F39"/>
  <c i="1" r="BD96"/>
  <c r="AS58"/>
  <c r="AS55"/>
  <c i="4" r="F38"/>
  <c i="1" r="BA59"/>
  <c i="5" r="F38"/>
  <c i="1" r="BA61"/>
  <c i="11" r="F38"/>
  <c i="1" r="BA67"/>
  <c i="16" r="J38"/>
  <c i="1" r="AW73"/>
  <c i="22" r="F39"/>
  <c i="1" r="BB79"/>
  <c i="33" r="F37"/>
  <c i="1" r="BB93"/>
  <c i="13" r="F38"/>
  <c i="1" r="BA70"/>
  <c i="20" r="F39"/>
  <c i="1" r="BB77"/>
  <c i="28" r="F38"/>
  <c i="1" r="BA87"/>
  <c i="34" r="F36"/>
  <c i="1" r="BA94"/>
  <c i="38" r="F36"/>
  <c i="1" r="BA98"/>
  <c i="14" r="F38"/>
  <c i="1" r="BA71"/>
  <c i="24" r="F39"/>
  <c i="1" r="BD82"/>
  <c i="3" r="F38"/>
  <c i="1" r="BC57"/>
  <c i="23" r="F37"/>
  <c i="1" r="BB81"/>
  <c i="7" r="F38"/>
  <c i="1" r="BA63"/>
  <c i="9" r="J38"/>
  <c i="1" r="AW65"/>
  <c i="21" r="F39"/>
  <c i="1" r="BB78"/>
  <c i="40" r="F39"/>
  <c i="1" r="BD100"/>
  <c i="6" r="F41"/>
  <c i="1" r="BD62"/>
  <c i="19" r="F41"/>
  <c i="1" r="BD76"/>
  <c i="31" r="F39"/>
  <c i="1" r="BD90"/>
  <c i="16" r="F39"/>
  <c i="1" r="BB73"/>
  <c i="28" r="F39"/>
  <c i="1" r="BB87"/>
  <c i="38" r="F38"/>
  <c i="1" r="BC98"/>
  <c i="17" r="F38"/>
  <c i="1" r="BA74"/>
  <c i="22" r="F38"/>
  <c i="1" r="BA79"/>
  <c i="30" r="F40"/>
  <c i="1" r="BC89"/>
  <c i="41" r="F36"/>
  <c i="1" r="BA101"/>
  <c i="8" r="F41"/>
  <c i="1" r="BD64"/>
  <c i="7" r="F40"/>
  <c i="1" r="BC63"/>
  <c i="10" r="F38"/>
  <c i="1" r="BA66"/>
  <c i="13" r="J38"/>
  <c i="1" r="AW70"/>
  <c i="20" r="F41"/>
  <c i="1" r="BD77"/>
  <c i="25" r="F38"/>
  <c i="1" r="BA84"/>
  <c i="33" r="J32"/>
  <c i="34" r="F37"/>
  <c i="1" r="BB94"/>
  <c r="AS80"/>
  <c i="4" r="J38"/>
  <c i="1" r="AW59"/>
  <c i="12" r="F39"/>
  <c i="1" r="BB69"/>
  <c i="20" r="F40"/>
  <c i="1" r="BC77"/>
  <c i="26" r="F40"/>
  <c i="1" r="BC85"/>
  <c i="33" r="J36"/>
  <c i="1" r="AW93"/>
  <c i="14" r="F40"/>
  <c i="1" r="BC71"/>
  <c i="17" r="F39"/>
  <c i="1" r="BB74"/>
  <c i="26" r="J38"/>
  <c i="1" r="AW85"/>
  <c i="30" r="F39"/>
  <c i="1" r="BB89"/>
  <c i="35" r="F37"/>
  <c i="1" r="BB95"/>
  <c i="13" r="F39"/>
  <c i="1" r="BB70"/>
  <c i="26" r="F41"/>
  <c i="1" r="BD85"/>
  <c i="40" r="J36"/>
  <c i="1" r="AW100"/>
  <c i="3" r="F36"/>
  <c i="1" r="BA57"/>
  <c i="7" r="F41"/>
  <c i="1" r="BD63"/>
  <c i="7" r="J38"/>
  <c i="1" r="AW63"/>
  <c i="16" r="F41"/>
  <c i="1" r="BD73"/>
  <c i="27" r="F41"/>
  <c i="1" r="BD86"/>
  <c i="36" r="F38"/>
  <c i="1" r="BC96"/>
  <c i="4" r="F40"/>
  <c i="1" r="BC59"/>
  <c i="24" r="F38"/>
  <c i="1" r="BC82"/>
  <c i="39" r="F39"/>
  <c i="1" r="BD99"/>
  <c i="38" r="J36"/>
  <c i="1" r="AW98"/>
  <c i="8" r="J38"/>
  <c i="1" r="AW64"/>
  <c i="37" r="F37"/>
  <c i="1" r="BB97"/>
  <c i="23" r="J36"/>
  <c i="1" r="AW81"/>
  <c i="25" r="J38"/>
  <c i="1" r="AW84"/>
  <c i="27" r="F38"/>
  <c i="1" r="BA86"/>
  <c i="32" r="F39"/>
  <c i="1" r="BD91"/>
  <c i="40" r="J32"/>
  <c i="3" r="F39"/>
  <c i="1" r="BD57"/>
  <c i="37" r="J36"/>
  <c i="1" r="AW97"/>
  <c i="19" r="F38"/>
  <c i="1" r="BA76"/>
  <c i="21" r="F40"/>
  <c i="1" r="BC78"/>
  <c i="41" r="F39"/>
  <c i="1" r="BD101"/>
  <c i="12" r="F41"/>
  <c i="1" r="BD69"/>
  <c i="24" r="J36"/>
  <c i="1" r="AW82"/>
  <c i="37" r="F38"/>
  <c i="1" r="BC97"/>
  <c i="24" l="1" r="P92"/>
  <c i="1" r="AU82"/>
  <c i="5" r="BK95"/>
  <c r="J95"/>
  <c r="J68"/>
  <c i="36" r="BK93"/>
  <c r="J93"/>
  <c r="J63"/>
  <c i="15" r="P100"/>
  <c r="P99"/>
  <c i="1" r="AU72"/>
  <c i="6" r="T97"/>
  <c r="T96"/>
  <c i="21" r="T98"/>
  <c r="T97"/>
  <c i="2" r="T94"/>
  <c i="27" r="BK97"/>
  <c r="J97"/>
  <c r="J68"/>
  <c i="26" r="BK97"/>
  <c r="J97"/>
  <c r="J68"/>
  <c i="36" r="P93"/>
  <c i="1" r="AU96"/>
  <c i="16" r="R97"/>
  <c r="R96"/>
  <c i="41" r="T94"/>
  <c r="T93"/>
  <c i="24" r="R92"/>
  <c i="9" r="T100"/>
  <c r="T99"/>
  <c i="37" r="R100"/>
  <c i="31" r="T94"/>
  <c i="21" r="P98"/>
  <c r="P97"/>
  <c i="1" r="AU78"/>
  <c i="39" r="BK326"/>
  <c r="J326"/>
  <c r="J73"/>
  <c i="41" r="R94"/>
  <c r="R93"/>
  <c i="37" r="R576"/>
  <c i="18" r="R100"/>
  <c r="R99"/>
  <c i="29" r="P97"/>
  <c r="P96"/>
  <c i="1" r="AU88"/>
  <c i="7" r="R106"/>
  <c r="R105"/>
  <c i="39" r="R98"/>
  <c i="31" r="R94"/>
  <c i="13" r="T96"/>
  <c r="T95"/>
  <c i="20" r="P97"/>
  <c r="P96"/>
  <c i="1" r="AU77"/>
  <c i="39" r="R326"/>
  <c i="11" r="P96"/>
  <c r="P95"/>
  <c i="1" r="AU67"/>
  <c i="38" r="T95"/>
  <c r="T94"/>
  <c i="7" r="P106"/>
  <c r="P105"/>
  <c i="1" r="AU63"/>
  <c i="37" r="BK100"/>
  <c r="J100"/>
  <c r="J64"/>
  <c i="33" r="P93"/>
  <c i="1" r="AU93"/>
  <c i="12" r="R98"/>
  <c r="R97"/>
  <c i="39" r="T98"/>
  <c i="34" r="R90"/>
  <c i="19" r="P97"/>
  <c r="P96"/>
  <c i="1" r="AU76"/>
  <c i="20" r="BK97"/>
  <c r="J97"/>
  <c r="J68"/>
  <c i="38" r="BK95"/>
  <c r="J95"/>
  <c r="J64"/>
  <c i="16" r="P97"/>
  <c r="P96"/>
  <c i="1" r="AU73"/>
  <c i="10" r="BK96"/>
  <c r="J96"/>
  <c r="J68"/>
  <c i="30" r="BK97"/>
  <c r="BK96"/>
  <c r="J96"/>
  <c r="J67"/>
  <c i="39" r="P97"/>
  <c i="1" r="AU99"/>
  <c i="36" r="R93"/>
  <c i="15" r="R100"/>
  <c r="R99"/>
  <c i="11" r="BK96"/>
  <c r="J96"/>
  <c r="J68"/>
  <c i="8" r="R103"/>
  <c r="R102"/>
  <c i="23" r="R94"/>
  <c i="3" r="R93"/>
  <c i="8" r="P103"/>
  <c r="P102"/>
  <c i="1" r="AU64"/>
  <c i="11" r="R96"/>
  <c r="R95"/>
  <c i="38" r="P95"/>
  <c r="P94"/>
  <c i="1" r="AU98"/>
  <c i="3" r="P93"/>
  <c i="1" r="AU57"/>
  <c i="39" r="T326"/>
  <c i="23" r="T94"/>
  <c i="26" r="T97"/>
  <c r="T96"/>
  <c i="37" r="T100"/>
  <c r="T99"/>
  <c i="35" r="R93"/>
  <c i="23" r="P94"/>
  <c i="1" r="AU81"/>
  <c i="10" r="T96"/>
  <c r="T95"/>
  <c i="41" r="P94"/>
  <c r="P93"/>
  <c i="1" r="AU101"/>
  <c i="18" r="T100"/>
  <c r="T99"/>
  <c i="8" r="BK103"/>
  <c r="J103"/>
  <c r="J68"/>
  <c i="37" r="P100"/>
  <c i="19" r="BK97"/>
  <c r="BK96"/>
  <c r="J96"/>
  <c r="J67"/>
  <c i="9" r="P100"/>
  <c r="P99"/>
  <c i="1" r="AU65"/>
  <c i="16" r="BK97"/>
  <c r="BK96"/>
  <c r="J96"/>
  <c r="J67"/>
  <c i="3" r="T93"/>
  <c i="10" r="P96"/>
  <c r="P95"/>
  <c i="1" r="AU66"/>
  <c i="17" r="P97"/>
  <c r="P96"/>
  <c i="1" r="AU74"/>
  <c i="39" r="BK98"/>
  <c r="BK97"/>
  <c r="J97"/>
  <c i="33" r="R93"/>
  <c i="29" r="T97"/>
  <c r="T96"/>
  <c i="15" r="T100"/>
  <c r="T99"/>
  <c i="7" r="BK106"/>
  <c r="J106"/>
  <c r="J68"/>
  <c i="37" r="P576"/>
  <c i="4" r="P96"/>
  <c r="P95"/>
  <c i="1" r="AU59"/>
  <c i="8" r="T103"/>
  <c r="T102"/>
  <c i="6" r="P97"/>
  <c r="P96"/>
  <c i="1" r="AU62"/>
  <c r="AG79"/>
  <c r="AG90"/>
  <c r="AG84"/>
  <c r="AG91"/>
  <c i="41" r="BK94"/>
  <c r="J94"/>
  <c r="J64"/>
  <c i="28" r="BK97"/>
  <c r="J97"/>
  <c r="J68"/>
  <c i="29" r="BK97"/>
  <c r="J97"/>
  <c r="J68"/>
  <c i="1" r="AG100"/>
  <c i="35" r="BK93"/>
  <c r="J93"/>
  <c i="1" r="AG94"/>
  <c i="34" r="J63"/>
  <c i="1" r="AG93"/>
  <c i="33" r="J63"/>
  <c i="24" r="BK92"/>
  <c r="J92"/>
  <c r="J63"/>
  <c i="21" r="J98"/>
  <c r="J68"/>
  <c i="18" r="BK99"/>
  <c r="J99"/>
  <c i="17" r="J97"/>
  <c r="J68"/>
  <c i="15" r="BK99"/>
  <c r="J99"/>
  <c r="J67"/>
  <c i="14" r="J96"/>
  <c r="J68"/>
  <c i="13" r="BK95"/>
  <c r="J95"/>
  <c i="12" r="J98"/>
  <c r="J68"/>
  <c i="9" r="J100"/>
  <c r="J68"/>
  <c i="6" r="BK96"/>
  <c r="J96"/>
  <c i="4" r="BK95"/>
  <c r="J95"/>
  <c r="J67"/>
  <c i="1" r="AG56"/>
  <c i="2" r="J63"/>
  <c i="4" r="F37"/>
  <c i="1" r="AZ59"/>
  <c i="2" r="F35"/>
  <c i="1" r="AZ56"/>
  <c i="22" r="J37"/>
  <c i="1" r="AV79"/>
  <c r="AT79"/>
  <c r="AN79"/>
  <c i="32" r="F35"/>
  <c i="1" r="AZ91"/>
  <c i="28" r="F37"/>
  <c i="1" r="AZ87"/>
  <c i="33" r="J35"/>
  <c i="1" r="AV93"/>
  <c r="AT93"/>
  <c r="AN93"/>
  <c i="9" r="J37"/>
  <c i="1" r="AV65"/>
  <c r="AT65"/>
  <c i="16" r="J37"/>
  <c i="1" r="AV73"/>
  <c r="AT73"/>
  <c r="BB83"/>
  <c r="AX83"/>
  <c r="BB92"/>
  <c r="AX92"/>
  <c i="18" r="F37"/>
  <c i="1" r="AZ75"/>
  <c i="14" r="J37"/>
  <c i="1" r="AV71"/>
  <c r="AT71"/>
  <c i="23" r="F35"/>
  <c i="1" r="AZ81"/>
  <c i="8" r="F37"/>
  <c i="1" r="AZ64"/>
  <c i="26" r="J37"/>
  <c i="1" r="AV85"/>
  <c r="AT85"/>
  <c i="40" r="F35"/>
  <c i="1" r="AZ100"/>
  <c i="11" r="F37"/>
  <c i="1" r="AZ67"/>
  <c i="20" r="F37"/>
  <c i="1" r="AZ77"/>
  <c i="7" r="J37"/>
  <c i="1" r="AV63"/>
  <c r="AT63"/>
  <c i="30" r="J37"/>
  <c i="1" r="AV89"/>
  <c r="AT89"/>
  <c i="40" r="J35"/>
  <c i="1" r="AV100"/>
  <c r="AT100"/>
  <c r="AN100"/>
  <c r="AU83"/>
  <c i="11" r="J37"/>
  <c i="1" r="AV67"/>
  <c r="AT67"/>
  <c i="19" r="J37"/>
  <c i="1" r="AV76"/>
  <c r="AT76"/>
  <c i="9" r="J34"/>
  <c i="1" r="AG65"/>
  <c i="10" r="J37"/>
  <c i="1" r="AV66"/>
  <c r="AT66"/>
  <c r="BD60"/>
  <c i="13" r="F37"/>
  <c i="1" r="AZ70"/>
  <c r="BC83"/>
  <c r="AY83"/>
  <c i="31" r="J35"/>
  <c i="1" r="AV90"/>
  <c r="AT90"/>
  <c r="AN90"/>
  <c i="17" r="J34"/>
  <c i="1" r="AG74"/>
  <c i="18" r="J37"/>
  <c i="1" r="AV75"/>
  <c r="AT75"/>
  <c i="29" r="F37"/>
  <c i="1" r="AZ88"/>
  <c r="BC92"/>
  <c r="AY92"/>
  <c i="12" r="F37"/>
  <c i="1" r="AZ69"/>
  <c i="4" r="J37"/>
  <c i="1" r="AV59"/>
  <c r="AT59"/>
  <c i="19" r="F37"/>
  <c i="1" r="AZ76"/>
  <c i="32" r="J35"/>
  <c i="1" r="AV91"/>
  <c r="AT91"/>
  <c r="AN91"/>
  <c i="3" r="J32"/>
  <c i="1" r="AG57"/>
  <c i="13" r="J37"/>
  <c i="1" r="AV70"/>
  <c r="AT70"/>
  <c i="22" r="F37"/>
  <c i="1" r="AZ79"/>
  <c i="26" r="F37"/>
  <c i="1" r="AZ85"/>
  <c i="27" r="F37"/>
  <c i="1" r="AZ86"/>
  <c i="35" r="F35"/>
  <c i="1" r="AZ95"/>
  <c i="12" r="J37"/>
  <c i="1" r="AV69"/>
  <c r="AT69"/>
  <c i="24" r="J35"/>
  <c i="1" r="AV82"/>
  <c r="AT82"/>
  <c r="BC68"/>
  <c r="AY68"/>
  <c i="35" r="J35"/>
  <c i="1" r="AV95"/>
  <c r="AT95"/>
  <c i="3" r="F35"/>
  <c i="1" r="AZ57"/>
  <c i="36" r="J32"/>
  <c i="1" r="AG96"/>
  <c i="3" r="J35"/>
  <c i="1" r="AV57"/>
  <c r="AT57"/>
  <c i="25" r="F37"/>
  <c i="1" r="AZ84"/>
  <c i="27" r="J37"/>
  <c i="1" r="AV86"/>
  <c r="AT86"/>
  <c i="36" r="F35"/>
  <c i="1" r="AZ96"/>
  <c r="BD92"/>
  <c i="14" r="F37"/>
  <c i="1" r="AZ71"/>
  <c r="BA68"/>
  <c r="AW68"/>
  <c i="36" r="J35"/>
  <c i="1" r="AV96"/>
  <c r="AT96"/>
  <c i="7" r="F37"/>
  <c i="1" r="AZ63"/>
  <c i="39" r="J32"/>
  <c i="1" r="AG99"/>
  <c i="34" r="J35"/>
  <c i="1" r="AV94"/>
  <c r="AT94"/>
  <c r="AN94"/>
  <c r="BA92"/>
  <c r="AW92"/>
  <c r="BA60"/>
  <c r="AW60"/>
  <c i="12" r="J34"/>
  <c i="1" r="AG69"/>
  <c i="17" r="F37"/>
  <c i="1" r="AZ74"/>
  <c i="9" r="F37"/>
  <c i="1" r="AZ65"/>
  <c i="21" r="F37"/>
  <c i="1" r="AZ78"/>
  <c i="2" r="J35"/>
  <c i="1" r="AV56"/>
  <c r="AT56"/>
  <c r="AN56"/>
  <c i="18" r="J34"/>
  <c i="1" r="AG75"/>
  <c i="21" r="J37"/>
  <c i="1" r="AV78"/>
  <c r="AT78"/>
  <c i="30" r="F37"/>
  <c i="1" r="AZ89"/>
  <c i="38" r="F35"/>
  <c i="1" r="AZ98"/>
  <c i="29" r="J37"/>
  <c i="1" r="AV88"/>
  <c r="AT88"/>
  <c r="AS54"/>
  <c i="6" r="J37"/>
  <c i="1" r="AV62"/>
  <c r="AT62"/>
  <c i="10" r="F37"/>
  <c i="1" r="AZ66"/>
  <c i="20" r="J37"/>
  <c i="1" r="AV77"/>
  <c r="AT77"/>
  <c r="BA83"/>
  <c r="AW83"/>
  <c i="33" r="F35"/>
  <c i="1" r="AZ93"/>
  <c i="6" r="F37"/>
  <c i="1" r="AZ62"/>
  <c i="41" r="J35"/>
  <c i="1" r="AV101"/>
  <c r="AT101"/>
  <c i="31" r="F35"/>
  <c i="1" r="AZ90"/>
  <c i="28" r="J37"/>
  <c i="1" r="AV87"/>
  <c r="AT87"/>
  <c i="37" r="J35"/>
  <c i="1" r="AV97"/>
  <c r="AT97"/>
  <c i="6" r="J34"/>
  <c i="1" r="AG62"/>
  <c i="15" r="F37"/>
  <c i="1" r="AZ72"/>
  <c i="23" r="J32"/>
  <c i="1" r="AG81"/>
  <c i="25" r="J37"/>
  <c i="1" r="AV84"/>
  <c r="AT84"/>
  <c r="AN84"/>
  <c r="BD83"/>
  <c i="39" r="F35"/>
  <c i="1" r="AZ99"/>
  <c i="8" r="J37"/>
  <c i="1" r="AV64"/>
  <c r="AT64"/>
  <c i="14" r="J34"/>
  <c i="1" r="AG71"/>
  <c i="15" r="J37"/>
  <c i="1" r="AV72"/>
  <c r="AT72"/>
  <c i="35" r="J32"/>
  <c i="1" r="AG95"/>
  <c i="41" r="F35"/>
  <c i="1" r="AZ101"/>
  <c r="BC60"/>
  <c r="AY60"/>
  <c i="16" r="F37"/>
  <c i="1" r="AZ73"/>
  <c i="13" r="J34"/>
  <c i="1" r="AG70"/>
  <c i="17" r="J37"/>
  <c i="1" r="AV74"/>
  <c r="AT74"/>
  <c i="23" r="J35"/>
  <c i="1" r="AV81"/>
  <c r="AT81"/>
  <c i="39" r="J35"/>
  <c i="1" r="AV99"/>
  <c r="AT99"/>
  <c r="AN99"/>
  <c i="24" r="F35"/>
  <c i="1" r="AZ82"/>
  <c r="BB68"/>
  <c r="AX68"/>
  <c i="37" r="F35"/>
  <c i="1" r="AZ97"/>
  <c i="5" r="J37"/>
  <c i="1" r="AV61"/>
  <c r="AT61"/>
  <c i="34" r="F35"/>
  <c i="1" r="AZ94"/>
  <c i="5" r="F37"/>
  <c i="1" r="AZ61"/>
  <c r="BB60"/>
  <c r="AX60"/>
  <c i="21" r="J34"/>
  <c i="1" r="AG78"/>
  <c r="BD68"/>
  <c i="38" r="J35"/>
  <c i="1" r="AV98"/>
  <c r="AT98"/>
  <c i="5" l="1" r="BK94"/>
  <c r="J94"/>
  <c i="39" r="T97"/>
  <c i="37" r="P99"/>
  <c i="1" r="AU97"/>
  <c i="39" r="R97"/>
  <c i="37" r="R99"/>
  <c i="30" r="J97"/>
  <c r="J68"/>
  <c i="27" r="BK96"/>
  <c r="J96"/>
  <c r="J67"/>
  <c i="38" r="BK94"/>
  <c r="J94"/>
  <c r="J63"/>
  <c i="26" r="BK96"/>
  <c r="J96"/>
  <c r="J67"/>
  <c i="8" r="BK102"/>
  <c r="J102"/>
  <c r="J67"/>
  <c i="7" r="BK105"/>
  <c r="J105"/>
  <c r="J67"/>
  <c i="28" r="BK96"/>
  <c r="J96"/>
  <c r="J67"/>
  <c i="11" r="BK95"/>
  <c r="J95"/>
  <c r="J67"/>
  <c i="39" r="J98"/>
  <c r="J64"/>
  <c i="41" r="BK93"/>
  <c r="J93"/>
  <c i="16" r="J97"/>
  <c r="J68"/>
  <c i="29" r="BK96"/>
  <c r="J96"/>
  <c r="J67"/>
  <c i="20" r="BK96"/>
  <c r="J96"/>
  <c r="J67"/>
  <c i="10" r="BK95"/>
  <c r="J95"/>
  <c i="19" r="J97"/>
  <c r="J68"/>
  <c i="39" r="J63"/>
  <c i="37" r="BK99"/>
  <c r="J99"/>
  <c r="J63"/>
  <c i="40" r="J41"/>
  <c i="39" r="J41"/>
  <c i="1" r="AN96"/>
  <c r="AN95"/>
  <c i="35" r="J63"/>
  <c i="36" r="J41"/>
  <c i="35" r="J41"/>
  <c i="34" r="J41"/>
  <c i="33" r="J41"/>
  <c i="32" r="J41"/>
  <c i="31" r="J41"/>
  <c i="25" r="J43"/>
  <c i="1" r="AN81"/>
  <c i="23" r="J41"/>
  <c i="1" r="AN78"/>
  <c i="22" r="J43"/>
  <c i="21" r="J43"/>
  <c i="1" r="AN75"/>
  <c i="18" r="J67"/>
  <c i="1" r="AN74"/>
  <c i="18" r="J43"/>
  <c i="17" r="J43"/>
  <c i="1" r="AN71"/>
  <c r="AN70"/>
  <c i="14" r="J43"/>
  <c i="13" r="J67"/>
  <c i="1" r="AN69"/>
  <c i="13" r="J43"/>
  <c i="12" r="J43"/>
  <c i="1" r="AN65"/>
  <c i="9" r="J43"/>
  <c i="1" r="AN62"/>
  <c i="6" r="J67"/>
  <c r="J43"/>
  <c i="1" r="AN57"/>
  <c i="3" r="J41"/>
  <c i="2" r="J41"/>
  <c i="5" r="J34"/>
  <c i="1" r="AG61"/>
  <c i="10" r="J34"/>
  <c i="1" r="AG66"/>
  <c i="30" r="J34"/>
  <c i="1" r="AG89"/>
  <c r="AU60"/>
  <c i="15" r="J34"/>
  <c i="1" r="AG72"/>
  <c r="AN72"/>
  <c r="BB58"/>
  <c r="AX58"/>
  <c r="AU92"/>
  <c i="24" r="J32"/>
  <c i="1" r="AG82"/>
  <c r="AN82"/>
  <c r="AZ68"/>
  <c r="AV68"/>
  <c r="AT68"/>
  <c r="BD58"/>
  <c i="4" r="J34"/>
  <c i="1" r="AG59"/>
  <c r="BD80"/>
  <c r="AU68"/>
  <c r="BA58"/>
  <c r="AW58"/>
  <c r="BC80"/>
  <c r="AY80"/>
  <c i="16" r="J34"/>
  <c i="1" r="AG73"/>
  <c i="19" r="J34"/>
  <c i="1" r="AG76"/>
  <c r="BA80"/>
  <c r="AW80"/>
  <c r="AZ60"/>
  <c r="AV60"/>
  <c r="AT60"/>
  <c r="BC58"/>
  <c r="AY58"/>
  <c r="AU80"/>
  <c r="AZ92"/>
  <c r="AV92"/>
  <c r="AT92"/>
  <c r="BB80"/>
  <c r="AX80"/>
  <c i="41" r="J32"/>
  <c i="1" r="AG101"/>
  <c r="AZ83"/>
  <c r="AV83"/>
  <c r="AT83"/>
  <c i="5" l="1" r="J43"/>
  <c r="J67"/>
  <c i="19" r="J43"/>
  <c i="30" r="J43"/>
  <c i="16" r="J43"/>
  <c i="10" r="J43"/>
  <c i="41" r="J41"/>
  <c r="J63"/>
  <c i="10" r="J67"/>
  <c i="24" r="J41"/>
  <c i="15" r="J43"/>
  <c i="4" r="J43"/>
  <c i="1" r="AN59"/>
  <c r="AN89"/>
  <c r="AN101"/>
  <c r="AN76"/>
  <c r="AN66"/>
  <c r="AN73"/>
  <c r="AN61"/>
  <c i="11" r="J34"/>
  <c i="1" r="AG67"/>
  <c r="AN67"/>
  <c i="20" r="J34"/>
  <c i="1" r="AG77"/>
  <c r="AN77"/>
  <c r="AZ80"/>
  <c r="AV80"/>
  <c r="AT80"/>
  <c i="26" r="J34"/>
  <c i="1" r="AG85"/>
  <c r="AN85"/>
  <c r="AZ58"/>
  <c r="AV58"/>
  <c r="AT58"/>
  <c r="AU58"/>
  <c r="AU55"/>
  <c r="AU54"/>
  <c i="8" r="J34"/>
  <c i="1" r="AG64"/>
  <c r="AN64"/>
  <c i="38" r="J32"/>
  <c i="1" r="AG98"/>
  <c r="AN98"/>
  <c i="29" r="J34"/>
  <c i="1" r="AG88"/>
  <c i="7" r="J34"/>
  <c i="1" r="AG63"/>
  <c r="AN63"/>
  <c r="BA55"/>
  <c r="AW55"/>
  <c r="BD55"/>
  <c i="27" r="J34"/>
  <c i="1" r="AG86"/>
  <c r="AN86"/>
  <c i="37" r="J32"/>
  <c i="1" r="AG97"/>
  <c r="AN97"/>
  <c i="28" r="J34"/>
  <c i="1" r="AG87"/>
  <c r="BB55"/>
  <c r="AX55"/>
  <c r="BC55"/>
  <c r="AY55"/>
  <c i="26" l="1" r="J43"/>
  <c i="38" r="J41"/>
  <c i="8" r="J43"/>
  <c i="37" r="J41"/>
  <c i="7" r="J43"/>
  <c i="27" r="J43"/>
  <c i="28" r="J43"/>
  <c i="11" r="J43"/>
  <c i="29" r="J43"/>
  <c i="20" r="J43"/>
  <c i="1" r="AN87"/>
  <c r="AN88"/>
  <c r="AG60"/>
  <c r="AN60"/>
  <c r="AG92"/>
  <c r="AN92"/>
  <c r="BD54"/>
  <c r="W33"/>
  <c r="AG68"/>
  <c r="BA54"/>
  <c r="W30"/>
  <c r="BB54"/>
  <c r="W31"/>
  <c r="AG83"/>
  <c r="AN83"/>
  <c r="AZ55"/>
  <c r="AV55"/>
  <c r="AT55"/>
  <c r="BC54"/>
  <c r="W32"/>
  <c l="1" r="AN68"/>
  <c r="AG80"/>
  <c r="AN80"/>
  <c r="AG58"/>
  <c r="AG55"/>
  <c r="AG54"/>
  <c r="AK26"/>
  <c r="AX54"/>
  <c r="AW54"/>
  <c r="AK30"/>
  <c r="AZ54"/>
  <c r="W29"/>
  <c r="AY54"/>
  <c l="1" r="AN55"/>
  <c r="AN58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<sst xmlns="http://schemas.openxmlformats.org/spreadsheetml/2006/main">
  <si>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</si>
  <si>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</si>
  <si>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</si>
  <si>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</si>
  <si>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</si>
  <si>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{4e8aea63-6fd1-475e-a79d-120a7616d690}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</si>
  <si>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</si>
  <si>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</si>
  <si>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</si>
  <si>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</si>
  <si>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</si>
  <si>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</si>
  <si>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</si>
  <si>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</si>
  <si>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2022026-PREH-5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</si>
  <si>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</si>
  <si>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</si>
  <si>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okolí přehrady Harcov</t>
  </si>
  <si>
    <t>KSO:</t>
  </si>
  <si>
    <t/>
  </si>
  <si>
    <t>CC-CZ:</t>
  </si>
  <si>
    <t>Místo:</t>
  </si>
  <si>
    <t>Liberec</t>
  </si>
  <si>
    <t>Datum:</t>
  </si>
  <si>
    <t>16. 5. 2024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</si>
  <si>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</si>
  <si>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</si>
  <si>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</si>
  <si>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</si>
  <si>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</si>
  <si>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</si>
  <si>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</si>
  <si>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</si>
  <si>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</si>
  <si>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</si>
  <si>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</si>
  <si>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</si>
  <si>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</si>
  <si>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</si>
  <si>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</si>
  <si>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</si>
  <si>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</si>
  <si>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</si>
  <si>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</si>
  <si>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</si>
  <si>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</si>
  <si>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</si>
  <si>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</si>
  <si>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</si>
  <si>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</si>
  <si>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</si>
  <si>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</si>
  <si>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</si>
  <si>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</si>
  <si>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</si>
  <si>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</si>
  <si>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</si>
  <si>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</si>
  <si>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</si>
  <si>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</si>
  <si>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</si>
  <si>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</si>
  <si>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</si>
  <si>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</si>
  <si>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</si>
  <si>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</si>
  <si>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</si>
  <si>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</si>
  <si>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</si>
  <si>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</si>
  <si>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</si>
  <si>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</si>
  <si>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</si>
  <si>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</si>
  <si>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</si>
  <si>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</si>
  <si>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</si>
  <si>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</si>
  <si>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</si>
  <si>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</t>
  </si>
  <si>
    <t>Přímé výdaje</t>
  </si>
  <si>
    <t>STA</t>
  </si>
  <si>
    <t>1</t>
  </si>
  <si>
    <t>{e30d09bc-ed66-4891-92ea-61cb1e71036b}</t>
  </si>
  <si>
    <t>2</t>
  </si>
  <si>
    <t>/</t>
  </si>
  <si>
    <t>01</t>
  </si>
  <si>
    <t>SO 101 - Parková cesta</t>
  </si>
  <si>
    <t>Soupis</t>
  </si>
  <si>
    <t>{3058ebb1-0e1d-4ac7-bb09-14ad74984729}</t>
  </si>
  <si>
    <t>02</t>
  </si>
  <si>
    <t>SO 102 - Terénní stezky</t>
  </si>
  <si>
    <t>{25052859-4355-4168-a7dc-5473cec3ddb2}</t>
  </si>
  <si>
    <t>16</t>
  </si>
  <si>
    <t>SO 801 - Sadové úpravy</t>
  </si>
  <si>
    <t>{99f508af-60e5-4ce9-9049-84e23f3d9ebe}</t>
  </si>
  <si>
    <t>16.1</t>
  </si>
  <si>
    <t>SO 801.1 - Kácení - fáze 2</t>
  </si>
  <si>
    <t>3</t>
  </si>
  <si>
    <t>{d1867446-f873-4920-bbb0-e6f970a9b728}</t>
  </si>
  <si>
    <t>16.2</t>
  </si>
  <si>
    <t>SO 801.2 - Stromy - náhradní výsadby a ochrana při stavební činnosti</t>
  </si>
  <si>
    <t>{29bc6adc-1608-4494-8149-d1e704594696}</t>
  </si>
  <si>
    <t>16.2.1</t>
  </si>
  <si>
    <t>Ochrana stromů při stavební činnosti</t>
  </si>
  <si>
    <t>4</t>
  </si>
  <si>
    <t>{534338b8-1238-48f4-ac31-3f8f35992b78}</t>
  </si>
  <si>
    <t>16.2.2</t>
  </si>
  <si>
    <t>Přípravné práce, založení prokořenitelného pásu</t>
  </si>
  <si>
    <t>{05d1d847-830f-4742-b282-bd3e8957f43f}</t>
  </si>
  <si>
    <t>16.2.3</t>
  </si>
  <si>
    <t>Výsadba stromů</t>
  </si>
  <si>
    <t>{e4b12691-37a1-4d9b-a4e7-6b04166faf17}</t>
  </si>
  <si>
    <t>16.2.4</t>
  </si>
  <si>
    <t>Povýsadbová rozvojová péče o stromy</t>
  </si>
  <si>
    <t>{8d29025d-5505-4ec1-be00-b5844499f1d6}</t>
  </si>
  <si>
    <t>16.2.5</t>
  </si>
  <si>
    <t>Zatravnění ploch</t>
  </si>
  <si>
    <t>{e2b0a15b-a433-4813-acb9-79ef372c635f}</t>
  </si>
  <si>
    <t>16.2.6</t>
  </si>
  <si>
    <t>Péče o travnaté plochy</t>
  </si>
  <si>
    <t>{1f15ce44-c89f-4f97-a9bd-9281d5c09e1b}</t>
  </si>
  <si>
    <t>16.2.7</t>
  </si>
  <si>
    <t>Štěpkové plochy</t>
  </si>
  <si>
    <t>{00fbab9f-4ad5-49d6-b1bf-97d400ce6eb0}</t>
  </si>
  <si>
    <t>17</t>
  </si>
  <si>
    <t>SO 802 - Krajinářské řešení okolí přehrady</t>
  </si>
  <si>
    <t>{724fe581-a1cf-4588-a789-12543713c5f9}</t>
  </si>
  <si>
    <t>17.1</t>
  </si>
  <si>
    <t>Travnaté plochy</t>
  </si>
  <si>
    <t>{169671f4-c193-43f5-92f3-66c7e469eb62}</t>
  </si>
  <si>
    <t>17.2</t>
  </si>
  <si>
    <t>{d6d3e1d3-ce97-4116-9cc2-81b3b24280d2}</t>
  </si>
  <si>
    <t>17.3</t>
  </si>
  <si>
    <t>{d6381120-0b69-4ec3-89c8-433285ac727d}</t>
  </si>
  <si>
    <t>17.4</t>
  </si>
  <si>
    <t>Záhony 1-2</t>
  </si>
  <si>
    <t>{dc65ac2a-06c9-4357-879f-e6bd42966b47}</t>
  </si>
  <si>
    <t>17.5</t>
  </si>
  <si>
    <t>Záhony 3</t>
  </si>
  <si>
    <t>{45129663-11d9-4ea0-b802-6b08c496b953}</t>
  </si>
  <si>
    <t>17.6</t>
  </si>
  <si>
    <t>Záhony 4-5</t>
  </si>
  <si>
    <t>{c1e1a00c-9c19-4494-9140-44c428145c7e}</t>
  </si>
  <si>
    <t>17.7</t>
  </si>
  <si>
    <t>Záhony 6-8</t>
  </si>
  <si>
    <t>{d2873d85-4e1b-452e-b8fb-cbc1bfe7b8a9}</t>
  </si>
  <si>
    <t>17.8</t>
  </si>
  <si>
    <t>Záhony 9-10</t>
  </si>
  <si>
    <t>{6acd8831-62ca-410b-96a8-4bcfc44056b4}</t>
  </si>
  <si>
    <t>17.9</t>
  </si>
  <si>
    <t>Záhony 11-14</t>
  </si>
  <si>
    <t>{4f948f82-964c-499c-8b9a-d7155825830b}</t>
  </si>
  <si>
    <t>17.10</t>
  </si>
  <si>
    <t>Péče o záhony</t>
  </si>
  <si>
    <t>{b63914c0-850e-465f-b564-9154ddd04be7}</t>
  </si>
  <si>
    <t>17.11</t>
  </si>
  <si>
    <t>Mobiliář</t>
  </si>
  <si>
    <t>{c42dbe6a-f332-4cb0-9532-e05232422823}</t>
  </si>
  <si>
    <t>Přímé výdaje na doprovodnou činnost</t>
  </si>
  <si>
    <t>{4434d26d-fd41-4f50-9f6f-ef0140645b45}</t>
  </si>
  <si>
    <t>03</t>
  </si>
  <si>
    <t>SO 103 - Terénní stezky - propojovací rampa</t>
  </si>
  <si>
    <t>{bdd66362-82c4-4e08-b1e1-5f4f982395b5}</t>
  </si>
  <si>
    <t>07</t>
  </si>
  <si>
    <t>SO 112 - Herní prvek</t>
  </si>
  <si>
    <t>{0846044d-caaf-4745-ae2e-83aa696501d0}</t>
  </si>
  <si>
    <t>08</t>
  </si>
  <si>
    <t>SO 113 - Mobiliář</t>
  </si>
  <si>
    <t>{463aabee-dc65-4e2e-9751-c500c83448df}</t>
  </si>
  <si>
    <t>08.1</t>
  </si>
  <si>
    <t>SO 113 - Přípravné práce</t>
  </si>
  <si>
    <t>{ad2ba8f5-fe87-4a30-a2ec-1379de5fc5bd}</t>
  </si>
  <si>
    <t>08.2</t>
  </si>
  <si>
    <t>SO 113 A - Odpočinková lavice s opěrkou</t>
  </si>
  <si>
    <t>{2e572751-8f52-435f-acb5-de39cb09ce5c}</t>
  </si>
  <si>
    <t>08.3</t>
  </si>
  <si>
    <t>SO 113 B - Odpočinková lavice bez opěrky</t>
  </si>
  <si>
    <t>{08c62a84-cdf0-4c93-9940-a6f2500a4382}</t>
  </si>
  <si>
    <t>08.4</t>
  </si>
  <si>
    <t>SO 113 C - Odpadkový koš</t>
  </si>
  <si>
    <t>{55d8f790-ca7c-46a4-82d7-4b292493bbb8}</t>
  </si>
  <si>
    <t>08.5</t>
  </si>
  <si>
    <t>SO 113 D - Stojan na jízdní kolo</t>
  </si>
  <si>
    <t>{583c5ad8-1635-4fbd-979d-852d35b45c05}</t>
  </si>
  <si>
    <t>08.6</t>
  </si>
  <si>
    <t>SO 113 E - Set stůl a lavice</t>
  </si>
  <si>
    <t>{f6d3f9f3-a511-445b-bc6a-29dbb9417cc8}</t>
  </si>
  <si>
    <t>09</t>
  </si>
  <si>
    <t>SO 201 - Most M1</t>
  </si>
  <si>
    <t>{309a5560-de1f-4a09-8bea-96b9934938d5}</t>
  </si>
  <si>
    <t>14</t>
  </si>
  <si>
    <t>SO 401 - Veřejné osvětlení</t>
  </si>
  <si>
    <t>{cadb942d-4556-44b0-b99b-8ac44a79c92e}</t>
  </si>
  <si>
    <t>Nezpůsobilé výdaje</t>
  </si>
  <si>
    <t>{e2a66427-a638-45ac-89e2-dbf8365205fc}</t>
  </si>
  <si>
    <t>04</t>
  </si>
  <si>
    <t>SO 104 - Chodník ul. Zvolenská</t>
  </si>
  <si>
    <t>{4065aac5-cfc0-412d-b6a5-34b2de9acebc}</t>
  </si>
  <si>
    <t>05</t>
  </si>
  <si>
    <t>SO 105 - Oprava oplocení kurtů</t>
  </si>
  <si>
    <t>{5f9b2210-17ab-4240-891a-dfa541ff5c48}</t>
  </si>
  <si>
    <t>06</t>
  </si>
  <si>
    <t>SO 111 - Odpočinková lavice</t>
  </si>
  <si>
    <t>{9296e2e7-910e-436a-8909-4894ea8cecae}</t>
  </si>
  <si>
    <t>10</t>
  </si>
  <si>
    <t>SO 202 - Opěrná zeď</t>
  </si>
  <si>
    <t>{ee773677-b54f-4d02-9d2b-ee57686b172b}</t>
  </si>
  <si>
    <t>11</t>
  </si>
  <si>
    <t>SO 301 - Rekonstrukce a zrušení historického náhonu</t>
  </si>
  <si>
    <t>{fce916a4-6a61-4a4e-89cf-cab4b5f0001b}</t>
  </si>
  <si>
    <t>12</t>
  </si>
  <si>
    <t>SO 302 - Propustek drobné vodoteče</t>
  </si>
  <si>
    <t>{b3672a7d-71a7-4abe-bcf9-b0d61a496488}</t>
  </si>
  <si>
    <t>13</t>
  </si>
  <si>
    <t>SO 303 - Odvodnění propustku ul. Svobody</t>
  </si>
  <si>
    <t>{84a52a05-8ce9-4e4c-bda3-80f2ed3a5350}</t>
  </si>
  <si>
    <t>SO 402 - Odstranění veřejného osvětlení</t>
  </si>
  <si>
    <t>{a50eab40-17ea-4592-8787-47611e21c94d}</t>
  </si>
  <si>
    <t>18</t>
  </si>
  <si>
    <t>VRN - Vedlejší rozpočtové náklady</t>
  </si>
  <si>
    <t>{9a7511a7-a7c0-466c-a473-aed5ec19eadf}</t>
  </si>
  <si>
    <t>KRYCÍ LIST SOUPISU PRACÍ</t>
  </si>
  <si>
    <t>Objekt:</t>
  </si>
  <si>
    <t>00 - Přímé výdaje</t>
  </si>
  <si>
    <t>Soupis:</t>
  </si>
  <si>
    <t>01 - SO 101 - Parková cesta</t>
  </si>
  <si>
    <t>28474961</t>
  </si>
  <si>
    <t>NÝDRLE - projektová kancelář</t>
  </si>
  <si>
    <t>CZ28474961</t>
  </si>
  <si>
    <t>- kamenné žulové prvky z liberecké žuly - všechny materiály a výrobky vždy v nejlepší kvalitě</t>
  </si>
  <si>
    <t>REKAPITULACE ČLENĚNÍ SOUPISU PRACÍ</t>
  </si>
  <si>
    <t>Kód dílu - Popis</t>
  </si>
  <si>
    <t>Cena celkem [CZK]</t>
  </si>
  <si>
    <t>-1</t>
  </si>
  <si>
    <t>0 - Všeobecné konstrukce a práce</t>
  </si>
  <si>
    <t>1 - Zemní práce</t>
  </si>
  <si>
    <t>2 - Základy</t>
  </si>
  <si>
    <t>3 - Svislé konstrukce</t>
  </si>
  <si>
    <t>4 - Vodorovné konstrukce</t>
  </si>
  <si>
    <t>5 - Komunikace</t>
  </si>
  <si>
    <t>7 - Přidružená stavební výroba</t>
  </si>
  <si>
    <t>8 - Potrubí</t>
  </si>
  <si>
    <t>9 - Ostatní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</si>
  <si>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</si>
  <si>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</si>
  <si>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</si>
  <si>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</si>
  <si>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</si>
  <si>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</si>
  <si>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</si>
  <si>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</si>
  <si>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</si>
  <si>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</si>
  <si>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</si>
  <si>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</si>
  <si>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</si>
  <si>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Všeobecné konstrukce a práce</t>
  </si>
  <si>
    <t>ROZPOCET</t>
  </si>
  <si>
    <t>K</t>
  </si>
  <si>
    <t>014102.a</t>
  </si>
  <si>
    <t>POPLATKY ZA SKLÁDKU</t>
  </si>
  <si>
    <t>T</t>
  </si>
  <si>
    <t>-508861320</t>
  </si>
  <si>
    <t>PP</t>
  </si>
  <si>
    <t>P</t>
  </si>
  <si>
    <t>Poznámka k položce:_x000d_
beton. suť</t>
  </si>
  <si>
    <t>VV</t>
  </si>
  <si>
    <t>A1</t>
  </si>
  <si>
    <t>"z pol.č. 11318 "3,6"m3"*2,5"t/m3</t>
  </si>
  <si>
    <t>B1</t>
  </si>
  <si>
    <t>"z pol.č. 96615 "3,8"m3"*2,5"t/m3</t>
  </si>
  <si>
    <t>"Celkové množství "18.500000</t>
  </si>
  <si>
    <t>014102.b</t>
  </si>
  <si>
    <t>-581818526</t>
  </si>
  <si>
    <t xml:space="preserve">POPLATKY ZA SKLÁDKU </t>
  </si>
  <si>
    <t>Poznámka k položce:_x000d_
asfalt</t>
  </si>
  <si>
    <t>A3</t>
  </si>
  <si>
    <t>"z pol.č. 11372E "3,0"m3"*2,5"t/m3</t>
  </si>
  <si>
    <t>014102.c</t>
  </si>
  <si>
    <t>1244775142</t>
  </si>
  <si>
    <t>Poznámka k položce:_x000d_
kámen</t>
  </si>
  <si>
    <t>A2</t>
  </si>
  <si>
    <t>"z pol.č. 96612 "3,36"m3"*2,8"t/m3</t>
  </si>
  <si>
    <t>014102.d</t>
  </si>
  <si>
    <t>-1819083326</t>
  </si>
  <si>
    <t>Poznámka k položce:_x000d_
dřevo</t>
  </si>
  <si>
    <t>A4</t>
  </si>
  <si>
    <t>"z pol.č. 96617 "3,0"m3"*0,6"t/m3</t>
  </si>
  <si>
    <t>5</t>
  </si>
  <si>
    <t>02520</t>
  </si>
  <si>
    <t>ZKOUŠENÍ MATERIÁLŮ NEZÁVISLOU ZKUŠEBNOU</t>
  </si>
  <si>
    <t>KPL</t>
  </si>
  <si>
    <t>21670257</t>
  </si>
  <si>
    <t>Poznámka k položce:_x000d_
Statická zatěžovací zkouška deskou v rozsahu TKP</t>
  </si>
  <si>
    <t>6</t>
  </si>
  <si>
    <t>R0140001</t>
  </si>
  <si>
    <t>ŠROTOVNÉ</t>
  </si>
  <si>
    <t>1801794731</t>
  </si>
  <si>
    <t>"Odpočet za výnos za šrotovné"</t>
  </si>
  <si>
    <t>A6</t>
  </si>
  <si>
    <t>"z pol.č. 9111A3 "360,0"m"*0,20"kg/m"/1000</t>
  </si>
  <si>
    <t>B6</t>
  </si>
  <si>
    <t>"z pol.č. 96651 "5,0"m"*15"kg/m"/1000</t>
  </si>
  <si>
    <t>"Celkové množství "0.147000</t>
  </si>
  <si>
    <t>Zemní práce</t>
  </si>
  <si>
    <t>7</t>
  </si>
  <si>
    <t>11318</t>
  </si>
  <si>
    <t>ODSTRANĚNÍ KRYTU ZPEVNĚNÝCH PLOCH Z DLAŽDIC</t>
  </si>
  <si>
    <t>M3</t>
  </si>
  <si>
    <t>-422667459</t>
  </si>
  <si>
    <t>"odvoz na skládku (7km)"</t>
  </si>
  <si>
    <t>A7</t>
  </si>
  <si>
    <t>"stáv. dlážděné plochy "60,0"m2"*0,06</t>
  </si>
  <si>
    <t>8</t>
  </si>
  <si>
    <t>113321</t>
  </si>
  <si>
    <t>ODSTRAN PODKL ZPEVNĚNÝCH PLOCH Z KAMENIVA NESTMEL, ODVOZ DO 1KM</t>
  </si>
  <si>
    <t>574407754</t>
  </si>
  <si>
    <t>"odvoz na mezideponii stavby"</t>
  </si>
  <si>
    <t>A8</t>
  </si>
  <si>
    <t>"stávající živičná vozovka "20,0"m2"*0,15</t>
  </si>
  <si>
    <t>B8</t>
  </si>
  <si>
    <t>"stáv. dlážděné plochy "60,0"m2"*0,23</t>
  </si>
  <si>
    <t>"Celkové množství "16.800000</t>
  </si>
  <si>
    <t>9</t>
  </si>
  <si>
    <t>113551</t>
  </si>
  <si>
    <t>ODSTRANĚNÍ OBRUB Z DLAŽEBNÍCH KOSTEK JEDNODUCHÝCH, ODVOZ DO 1KM</t>
  </si>
  <si>
    <t>M</t>
  </si>
  <si>
    <t>-1632307025</t>
  </si>
  <si>
    <t xml:space="preserve">Poznámka k položce:_x000d_
kamenná kostka velká (160mm)_x000d_
odvoz na mezideponii stavby pro zpětné využití </t>
  </si>
  <si>
    <t>11372E</t>
  </si>
  <si>
    <t>FRÉZOVÁNÍ ZPEVNĚNÝCH PLOCH ASFALT DROBNÝCH OPRAV A PLOŠ ROZPADŮ DO 500M2</t>
  </si>
  <si>
    <t>-523590571</t>
  </si>
  <si>
    <t>"odvoz na skládku (10km)"</t>
  </si>
  <si>
    <t>A10</t>
  </si>
  <si>
    <t>121101</t>
  </si>
  <si>
    <t>SEJMUTÍ ORNICE NEBO LESNÍ PŮDY S ODVOZEM DO 1KM</t>
  </si>
  <si>
    <t>438988394</t>
  </si>
  <si>
    <t>A11</t>
  </si>
  <si>
    <t>1580,0*0,10</t>
  </si>
  <si>
    <t>122731</t>
  </si>
  <si>
    <t>ODKOPÁVKY A PROKOPÁVKY OBECNÉ TŘ. I, ODVOZ DO 1KM</t>
  </si>
  <si>
    <t>-481595776</t>
  </si>
  <si>
    <t>A12</t>
  </si>
  <si>
    <t>"Schodiště S1+S2+S3 "35,0+6,0+2,0"m3</t>
  </si>
  <si>
    <t>123731.a</t>
  </si>
  <si>
    <t>ODKOP PRO SPOD STAVBU SILNIC A ŽELEZNIC TŘ. I, ODVOZ DO 1KM</t>
  </si>
  <si>
    <t>652388575</t>
  </si>
  <si>
    <t>A14</t>
  </si>
  <si>
    <t>"hlinito-perková cesta "2210,0"m2"*0,15+1330,0"m2"*0,30+57,0"m2"*0,30</t>
  </si>
  <si>
    <t>B14</t>
  </si>
  <si>
    <t>"písková cesta "680,0"m2"*0,15</t>
  </si>
  <si>
    <t>C14</t>
  </si>
  <si>
    <t>"zemina "630,0"m3</t>
  </si>
  <si>
    <t>"Celkové množství "1479.600000</t>
  </si>
  <si>
    <t>123731.b</t>
  </si>
  <si>
    <t>-839874645</t>
  </si>
  <si>
    <t>Poznámka k položce:_x000d_
stížené vykopávky - ruční výkop_x000d_
odvoz na mezideponii stavby</t>
  </si>
  <si>
    <t>A13</t>
  </si>
  <si>
    <t>"zemina "110"m3</t>
  </si>
  <si>
    <t>125731.a</t>
  </si>
  <si>
    <t>VYKOPÁVKY ZE ZEMNÍKŮ A SKLÁDEK TŘ. I, ODVOZ DO 1KM</t>
  </si>
  <si>
    <t>-1536118727</t>
  </si>
  <si>
    <t>A16</t>
  </si>
  <si>
    <t>"zemina pro pol.č. 17111 "170,0</t>
  </si>
  <si>
    <t>B16</t>
  </si>
  <si>
    <t>"zemina pro pol.č. 17310 "20</t>
  </si>
  <si>
    <t>C16</t>
  </si>
  <si>
    <t>"zemina pro pol.č. 17411 "119,5</t>
  </si>
  <si>
    <t>"Celkové množství "309.500000</t>
  </si>
  <si>
    <t>125731.b</t>
  </si>
  <si>
    <t>-980769407</t>
  </si>
  <si>
    <t>"humózní zeminy pro pol.č. 18221"</t>
  </si>
  <si>
    <t>A15</t>
  </si>
  <si>
    <t>1590,0*0,10</t>
  </si>
  <si>
    <t>131731</t>
  </si>
  <si>
    <t>HLOUBENÍ JAM ZAPAŽ I NEPAŽ TŘ. I, ODVOZ DO 1KM</t>
  </si>
  <si>
    <t>580865945</t>
  </si>
  <si>
    <t>A17</t>
  </si>
  <si>
    <t>"základ.patky - zábradlí "553*0,30*0,30*0,70</t>
  </si>
  <si>
    <t>B17</t>
  </si>
  <si>
    <t>"pro patníky (svítidla) "4*0,25"m3</t>
  </si>
  <si>
    <t>"Celkové množství "35.839000</t>
  </si>
  <si>
    <t>132731</t>
  </si>
  <si>
    <t>HLOUBENÍ RÝH ŠÍŘ DO 2M PAŽ I NEPAŽ TŘ. I, ODVOZ DO 1KM</t>
  </si>
  <si>
    <t>1272579589</t>
  </si>
  <si>
    <t>Poznámka k položce:_x000d_
včetně příložného pažení (montáž + odstranění)_x000d_
odvoz na mezideponii stavby</t>
  </si>
  <si>
    <t>A18</t>
  </si>
  <si>
    <t>"odvodnění "(26*5,0"m3")+(188,3*0,6"m2")</t>
  </si>
  <si>
    <t>19</t>
  </si>
  <si>
    <t>17111</t>
  </si>
  <si>
    <t>ULOŽENÍ SYPANINY DO NÁSYPŮ SE ZLEPŠENÍM ZEMINY</t>
  </si>
  <si>
    <t>-624905729</t>
  </si>
  <si>
    <t>Poznámka k položce:_x000d_
z vytěžené zeminy + vápnění, předpoklad 2-3% CaO_x000d_
Přesné množství pojiva závisí na klimatických poměrech v době provádění prací a bude přesně stanovena na základě laboratorních zkoušek upravovaného materiálu za přítomnosti geologického dozoru</t>
  </si>
  <si>
    <t>20</t>
  </si>
  <si>
    <t>17120.a</t>
  </si>
  <si>
    <t>ULOŽENÍ SYPANINY DO NÁSYPŮ A NA SKLÁDKY BEZ ZHUTNĚNÍ</t>
  </si>
  <si>
    <t>1827738559</t>
  </si>
  <si>
    <t>C20</t>
  </si>
  <si>
    <t>"z pol.č. 122731 "43,0</t>
  </si>
  <si>
    <t>A20</t>
  </si>
  <si>
    <t>"z pol.č. 123731 "1479,6+110,0</t>
  </si>
  <si>
    <t>D20</t>
  </si>
  <si>
    <t>"z pol.č. 131731 "35,839</t>
  </si>
  <si>
    <t>B20</t>
  </si>
  <si>
    <t>"z pol.č. 132731 "242,98</t>
  </si>
  <si>
    <t>"Celkové množství "1911.419000</t>
  </si>
  <si>
    <t>17120.b</t>
  </si>
  <si>
    <t>-2070905572</t>
  </si>
  <si>
    <t xml:space="preserve">Poznámka k položce:_x000d_
humózní vrstvy, ornice </t>
  </si>
  <si>
    <t>A21</t>
  </si>
  <si>
    <t>"z pol.č. 121101 "158,0</t>
  </si>
  <si>
    <t>22</t>
  </si>
  <si>
    <t>17310</t>
  </si>
  <si>
    <t>ZEMNÍ KRAJNICE A DOSYPÁVKY SE ZHUTNĚNÍM</t>
  </si>
  <si>
    <t>-1899431591</t>
  </si>
  <si>
    <t>23</t>
  </si>
  <si>
    <t>17411</t>
  </si>
  <si>
    <t>ZÁSYP JAM A RÝH ZEMINOU SE ZHUTNĚNÍM</t>
  </si>
  <si>
    <t>2102976714</t>
  </si>
  <si>
    <t>A23</t>
  </si>
  <si>
    <t>"odvodnění "26*4,0"m3</t>
  </si>
  <si>
    <t>B23</t>
  </si>
  <si>
    <t>"Schodiště S1+S2+S3 "12,0+2,5+1,0"m3</t>
  </si>
  <si>
    <t>"Celkové množství "119.500000</t>
  </si>
  <si>
    <t>24</t>
  </si>
  <si>
    <t>17481</t>
  </si>
  <si>
    <t>ZÁSYP JAM A RÝH Z NAKUPOVANÝCH MATERIÁLŮ</t>
  </si>
  <si>
    <t>-1720083439</t>
  </si>
  <si>
    <t>Poznámka k položce:_x000d_
nesedavá zemina nebo štěrk 0-32 mm_x000d_
hutněný zásyp na min. 98% PS</t>
  </si>
  <si>
    <t>A24</t>
  </si>
  <si>
    <t xml:space="preserve">"odvodnění  "188,3*0,12"m2</t>
  </si>
  <si>
    <t>25</t>
  </si>
  <si>
    <t>17581</t>
  </si>
  <si>
    <t>OBSYP POTRUBÍ A OBJEKTŮ Z NAKUPOVANÝCH MATERIÁLŮ</t>
  </si>
  <si>
    <t>-315263716</t>
  </si>
  <si>
    <t xml:space="preserve">Poznámka k položce:_x000d_
štěrkopísek 0-8 mm </t>
  </si>
  <si>
    <t>A25</t>
  </si>
  <si>
    <t>"odvodnění "188,3*0,32"m2</t>
  </si>
  <si>
    <t>26</t>
  </si>
  <si>
    <t>18110</t>
  </si>
  <si>
    <t>ÚPRAVA PLÁNĚ SE ZHUTNĚNÍM V HORNINĚ TŘ. I</t>
  </si>
  <si>
    <t>M2</t>
  </si>
  <si>
    <t>-816877433</t>
  </si>
  <si>
    <t>27</t>
  </si>
  <si>
    <t>18214</t>
  </si>
  <si>
    <t>ÚPRAVA POVRCHŮ SROVNÁNÍM ÚZEMÍ V TL DO 0,25M</t>
  </si>
  <si>
    <t>-6744657</t>
  </si>
  <si>
    <t>28</t>
  </si>
  <si>
    <t>18221</t>
  </si>
  <si>
    <t>ROZPROSTŘENÍ ORNICE VE SVAHU V TL DO 0,10M</t>
  </si>
  <si>
    <t>458940405</t>
  </si>
  <si>
    <t>A28</t>
  </si>
  <si>
    <t>1590,0"m2</t>
  </si>
  <si>
    <t>29</t>
  </si>
  <si>
    <t>18242</t>
  </si>
  <si>
    <t>ZALOŽENÍ TRÁVNÍKU HYDROOSEVEM NA ORNICI</t>
  </si>
  <si>
    <t>-1880536692</t>
  </si>
  <si>
    <t>Základy</t>
  </si>
  <si>
    <t>30</t>
  </si>
  <si>
    <t>272314</t>
  </si>
  <si>
    <t>ZÁKLADY Z PROSTÉHO BETONU DO C25/30</t>
  </si>
  <si>
    <t>-598167922</t>
  </si>
  <si>
    <t>A30</t>
  </si>
  <si>
    <t>B30</t>
  </si>
  <si>
    <t>Svislé konstrukce</t>
  </si>
  <si>
    <t>31</t>
  </si>
  <si>
    <t>R34817.1</t>
  </si>
  <si>
    <t>ZÁBRADLÍ Z DÍLCŮ KOVOVÝCH</t>
  </si>
  <si>
    <t>2052485067</t>
  </si>
  <si>
    <t xml:space="preserve">Poznámka k položce:_x000d_
rám+sloupky: plochá ocel válcovaná 40x14mm, šířka pole 1250mm_x000d_
svařované spoje_x000d_
nerez očka pro uchycení vodícího lanka síťovaného výpletu, šroubované,  atyp velikost vnější průměr oka do 15mm, nutná koordinace s KAM v rámci autorského dorozu_x000d_
pozink + nátěr antracit (kovářská barva)_x000d_
výplň: nerezová síť_x000d_
šroubované spoje_x000d_
kotvení na chem.kotvy - plotna 150x150*15mm_x000d_
kotveno na beton.patky (viz pol.č. 272314)</t>
  </si>
  <si>
    <t>A31</t>
  </si>
  <si>
    <t>"zábradlí s výplní "181,0+161,0+27,5+171,0+20,5+120,0+52,0+73,0+6,0</t>
  </si>
  <si>
    <t>32</t>
  </si>
  <si>
    <t>R34817.2</t>
  </si>
  <si>
    <t>-1666383946</t>
  </si>
  <si>
    <t>Poznámka k položce:_x000d_
rám+sloupky: plochá ocel válcovaná 40x14mm_x000d_
pozink + nátěr antracit (kovářská barva)_x000d_
kotvení na chem.kotvy - imbus, zapuštěné do ocel.pásoviny_x000d_
kotveno do kamenných stupňů (schodiště)</t>
  </si>
  <si>
    <t>A32</t>
  </si>
  <si>
    <t>"zábradlí bez výplně "4,0+2,0</t>
  </si>
  <si>
    <t>B32</t>
  </si>
  <si>
    <t>"zábradlí bez výplně - pláž "5*1,75"m</t>
  </si>
  <si>
    <t>"Celkové množství "14.750000</t>
  </si>
  <si>
    <t>Vodorovné konstrukce</t>
  </si>
  <si>
    <t>33</t>
  </si>
  <si>
    <t>43419</t>
  </si>
  <si>
    <t>SCHODIŠŤOVÉ STUPNĚ, Z DÍLCŮ KAMENNÝCH</t>
  </si>
  <si>
    <t>2100862818</t>
  </si>
  <si>
    <t>Poznámka k položce:_x000d_
povrchová úprava kamene: pemrlování_x000d_
součinitel smykového tření min. 0,6</t>
  </si>
  <si>
    <t>A33</t>
  </si>
  <si>
    <t>"Schodiště S1 - stupně 500x150x1000mm "80*0,5*0,15*1,0</t>
  </si>
  <si>
    <t>B33</t>
  </si>
  <si>
    <t>"Schodiště S2 - stupně 300x170x2000mm "13*0,30*0,17*2,00</t>
  </si>
  <si>
    <t>C33</t>
  </si>
  <si>
    <t>"Schodiště S3 - stupně 300x170x1500mm "5*0,30*0,17*1,50</t>
  </si>
  <si>
    <t>"Celkové množství "7.709000</t>
  </si>
  <si>
    <t>34</t>
  </si>
  <si>
    <t>451312</t>
  </si>
  <si>
    <t>PODKLADNÍ A VÝPLŇOVÉ VRSTVY Z PROSTÉHO BETONU C12/15</t>
  </si>
  <si>
    <t>-993642850</t>
  </si>
  <si>
    <t>A34</t>
  </si>
  <si>
    <t>"bet. vtokový objekt "26*0,1"m3/kus</t>
  </si>
  <si>
    <t>35</t>
  </si>
  <si>
    <t>45132A</t>
  </si>
  <si>
    <t>PODKL A VÝPLŇ VRSTVY ZE ŽELEZOBET DO C20/25</t>
  </si>
  <si>
    <t>-476486504</t>
  </si>
  <si>
    <t>A35</t>
  </si>
  <si>
    <t>"Schodiště S1+S2+S3 "5,5+2,5+0,8</t>
  </si>
  <si>
    <t>36</t>
  </si>
  <si>
    <t>451366</t>
  </si>
  <si>
    <t>VÝZTUŽ PODKL VRSTEV Z KARI-SÍTÍ</t>
  </si>
  <si>
    <t>-1507106946</t>
  </si>
  <si>
    <t xml:space="preserve">Poznámka k položce:_x000d_
kari síť  8x100x100mm</t>
  </si>
  <si>
    <t>A36</t>
  </si>
  <si>
    <t>"Schodiště S1+S2+S3 "(45,0+13,0+6,0)"m2"*7,9"kg/m2"/1000</t>
  </si>
  <si>
    <t>37</t>
  </si>
  <si>
    <t>45152</t>
  </si>
  <si>
    <t>PODKLADNÍ A VÝPLŇOVÉ VRSTVY Z KAMENIVA DRCENÉHO</t>
  </si>
  <si>
    <t>-1953361721</t>
  </si>
  <si>
    <t>Poznámka k položce:_x000d_
fr. 12/32</t>
  </si>
  <si>
    <t>A37</t>
  </si>
  <si>
    <t>"Schodiště S1+S2+S3 "4,0+1,2+0,3"m3</t>
  </si>
  <si>
    <t>38</t>
  </si>
  <si>
    <t>45157</t>
  </si>
  <si>
    <t>PODKLADNÍ A VÝPLŇOVÉ VRSTVY Z KAMENIVA TĚŽENÉHO</t>
  </si>
  <si>
    <t>-1225843654</t>
  </si>
  <si>
    <t>A38</t>
  </si>
  <si>
    <t>"odvodnění "188,3*0,12"m2</t>
  </si>
  <si>
    <t>39</t>
  </si>
  <si>
    <t>465512</t>
  </si>
  <si>
    <t>DLAŽBY Z LOMOVÉHO KAMENE NA MC</t>
  </si>
  <si>
    <t>-359333773</t>
  </si>
  <si>
    <t xml:space="preserve">Poznámka k položce:_x000d_
tl. kamene 30mm_x000d_
lože beton min. 20/25 XF3,  spárování M25 XF4 </t>
  </si>
  <si>
    <t>A39</t>
  </si>
  <si>
    <t>"bet. vtokový objekt - obdláždění vtoku "26*0,3"m2/kus</t>
  </si>
  <si>
    <t>Komunikace</t>
  </si>
  <si>
    <t>40</t>
  </si>
  <si>
    <t>56330.a</t>
  </si>
  <si>
    <t>VOZOVKOVÉ VRSTVY ZE ŠTĚRKODRTI</t>
  </si>
  <si>
    <t>-57971195</t>
  </si>
  <si>
    <t>Poznámka k položce:_x000d_
fr. 0/32</t>
  </si>
  <si>
    <t>A40</t>
  </si>
  <si>
    <t>"mlatová cesta "4252,0"m2"*0,10</t>
  </si>
  <si>
    <t>41</t>
  </si>
  <si>
    <t>56330.b</t>
  </si>
  <si>
    <t>-1528534876</t>
  </si>
  <si>
    <t>Poznámka k položce:_x000d_
fr. 32/63</t>
  </si>
  <si>
    <t>A42</t>
  </si>
  <si>
    <t>"mlatová cesta "4252,0"m2"*0,20</t>
  </si>
  <si>
    <t>42</t>
  </si>
  <si>
    <t>56330.c</t>
  </si>
  <si>
    <t>-1152245040</t>
  </si>
  <si>
    <t>Poznámka k položce:_x000d_
fr. 0/63</t>
  </si>
  <si>
    <t>A41</t>
  </si>
  <si>
    <t>"dlážděná cesta "(383,0+4,0+75,0)"m2"*0,15</t>
  </si>
  <si>
    <t>43</t>
  </si>
  <si>
    <t>58221</t>
  </si>
  <si>
    <t>DLÁŽDĚNÉ KRYTY Z DROBNÝCH KOSTEK DO LOŽE Z KAMENIVA</t>
  </si>
  <si>
    <t>-1400555531</t>
  </si>
  <si>
    <t xml:space="preserve">Poznámka k položce:_x000d_
štípaná žula, tl.lože 40mm_x000d_
lože - kamenivo drť4/8, výplň spar písek_x000d_
kladečská vazba viz požadavek KAM Liberec </t>
  </si>
  <si>
    <t>A43</t>
  </si>
  <si>
    <t>"dlážděná cesta "383,0"m2</t>
  </si>
  <si>
    <t>44</t>
  </si>
  <si>
    <t>58241</t>
  </si>
  <si>
    <t>DLÁŽDĚNÉ KRYTY Z KAMEN DESEK DO LOŽE Z KAMENIVA</t>
  </si>
  <si>
    <t>-1526199616</t>
  </si>
  <si>
    <t xml:space="preserve">Poznámka k položce:_x000d_
tl.lože 40mm_x000d_
lože - kamenivo drť4/8, výplň spar písek_x000d_
velkoformátová dlažba 800x400mm, tl. do 60mm, fazeta na hranách_x000d_
typ, tvar a provedení viz požadavek KAM Liberec </t>
  </si>
  <si>
    <t>A44</t>
  </si>
  <si>
    <t>"dlážděná cesta "75,0"m2</t>
  </si>
  <si>
    <t>45</t>
  </si>
  <si>
    <t>R57627</t>
  </si>
  <si>
    <t>POSYP KAMENIVEM DRCENÝM 35KG/M2</t>
  </si>
  <si>
    <t>-141601781</t>
  </si>
  <si>
    <t xml:space="preserve">Poznámka k položce:_x000d_
LOMOVÁ  VÝSIVKA fr. 0/4 - 35kg/m2</t>
  </si>
  <si>
    <t>46</t>
  </si>
  <si>
    <t>R5822A1</t>
  </si>
  <si>
    <t>DLÁŽDĚNÉ KRYTY Z KAMENNÉ DLAŽBY - ODSEKY, DO LOŽE Z KAMENIVA</t>
  </si>
  <si>
    <t>-1668962330</t>
  </si>
  <si>
    <t>Poznámka k položce:_x000d_
žulové odseky, tl.lože 40mm_x000d_
lože - kamenivo drť4/8, výplň spar písek</t>
  </si>
  <si>
    <t>A46</t>
  </si>
  <si>
    <t>"dlážděná cesta "4,0"m2</t>
  </si>
  <si>
    <t>Přidružená stavební výroba</t>
  </si>
  <si>
    <t>47</t>
  </si>
  <si>
    <t>711312.R</t>
  </si>
  <si>
    <t>IZOLACE PODZEMNÍCH OBJEKTŮ PROTI ZEMNÍ VLHKOSTI ASFALTOVÝMI PÁSY</t>
  </si>
  <si>
    <t>1471337531</t>
  </si>
  <si>
    <t>Poznámka k položce:_x000d_
OPRAVA STÁVAJÍCÍ IZOLACE NÁBŘEŽNÍ ZDI V PŘÍPADĚ POŠKOZENÍ STAVEBNÍ MECHANIZACÍ_x000d_
VČETNĚ ODSTRANĚNÍ POŠKOZENÉ IZOLACE_x000d_
VČETNĚ OČIŠTĚNÍ A ÚPRAVY PODKLADU_x000d_
VČETNĚ OBNOVY OCHRANNÉ VRSTVY</t>
  </si>
  <si>
    <t>A47</t>
  </si>
  <si>
    <t>620,0*0,50</t>
  </si>
  <si>
    <t>Potrubí</t>
  </si>
  <si>
    <t>48</t>
  </si>
  <si>
    <t>87433</t>
  </si>
  <si>
    <t>POTRUBÍ Z TRUB PLASTOVÝCH ODPADNÍCH DN DO 150MM</t>
  </si>
  <si>
    <t>-2053341694</t>
  </si>
  <si>
    <t>"PVC SN 8"</t>
  </si>
  <si>
    <t>A48</t>
  </si>
  <si>
    <t>"odvodnění "106,6"m</t>
  </si>
  <si>
    <t>49</t>
  </si>
  <si>
    <t>87434</t>
  </si>
  <si>
    <t>POTRUBÍ Z TRUB PLASTOVÝCH ODPADNÍCH DN DO 200MM</t>
  </si>
  <si>
    <t>794386241</t>
  </si>
  <si>
    <t>A49</t>
  </si>
  <si>
    <t>"odvodnění "97,3"m</t>
  </si>
  <si>
    <t>50</t>
  </si>
  <si>
    <t>875272</t>
  </si>
  <si>
    <t>POTRUBÍ DREN Z TRUB PLAST (I FLEXIBIL) DN DO 100MM DĚROVANÝCH</t>
  </si>
  <si>
    <t>2102417915</t>
  </si>
  <si>
    <t>A50</t>
  </si>
  <si>
    <t>"odvodnění "9,9"m</t>
  </si>
  <si>
    <t>51</t>
  </si>
  <si>
    <t>89711</t>
  </si>
  <si>
    <t>VPUSŤ KANALIZAČNÍ ULIČNÍ KOMPLETNÍ MONOLIT BETON</t>
  </si>
  <si>
    <t>KUS</t>
  </si>
  <si>
    <t>1039361530</t>
  </si>
  <si>
    <t xml:space="preserve">Poznámka k položce:_x000d_
vtokový objekt 800x800x1300mm:  _x000d_
 - beton C 30/37 – XF4+XD3 s výztuží z KARI sítě: 0,7m3/kus_x000d_
 - ocelová vtoková mříž 600/600mm s povrch. úpravou</t>
  </si>
  <si>
    <t>A51</t>
  </si>
  <si>
    <t xml:space="preserve">"odvodnění  "26"kus</t>
  </si>
  <si>
    <t>Ostatní konstrukce a práce</t>
  </si>
  <si>
    <t>52</t>
  </si>
  <si>
    <t>9111A3</t>
  </si>
  <si>
    <t>ZÁBRADLÍ SILNIČNÍ S VODOR MADLY - DEMONTÁŽ S PŘESUNEM</t>
  </si>
  <si>
    <t>2122005521</t>
  </si>
  <si>
    <t>Poznámka k položce:_x000d_
odvoz do sběrného dvora (6km)</t>
  </si>
  <si>
    <t>53</t>
  </si>
  <si>
    <t>917424</t>
  </si>
  <si>
    <t>CHODNÍKOVÉ OBRUBY Z KAMENNÝCH OBRUBNÍKŮ ŠÍŘ 150MM</t>
  </si>
  <si>
    <t>2013980903</t>
  </si>
  <si>
    <t>Poznámka k položce:_x000d_
rozměry 150/250mm_x000d_
do zavlhlé betonové směsi C20/25 - XF3</t>
  </si>
  <si>
    <t>54</t>
  </si>
  <si>
    <t>91743.a</t>
  </si>
  <si>
    <t>CHODNÍKOVÉ OBRUBY Z KAMENNÝCH KRAJNÍKŮ</t>
  </si>
  <si>
    <t>1816555802</t>
  </si>
  <si>
    <t>Poznámka k položce:_x000d_
rozměry 100/250mm_x000d_
do zavlhlé betonové směsi C20/25 - XF3</t>
  </si>
  <si>
    <t>55</t>
  </si>
  <si>
    <t>91743.b</t>
  </si>
  <si>
    <t>1745158606</t>
  </si>
  <si>
    <t>Poznámka k položce:_x000d_
rozměry 80/250mm - sadová obruba kamenná_x000d_
do zavlhlé betonové směsi C20/25 - XF3</t>
  </si>
  <si>
    <t>56</t>
  </si>
  <si>
    <t>91744</t>
  </si>
  <si>
    <t>CHODNÍK OBRUBY Z KAMEN ŘEZANÝCH STUPŇŮ</t>
  </si>
  <si>
    <t>1105700147</t>
  </si>
  <si>
    <t>Poznámka k položce:_x000d_
řezaný kámen (liberecká žula) _x000d_
povrchová úprava kamene: pemrlování_x000d_
součinitel smykového tření min. 0,6_x000d_
rozměry 200/100/1000mm_x000d_
do zavlhlé betonové směsi C20/25 - XF3</t>
  </si>
  <si>
    <t>57</t>
  </si>
  <si>
    <t>91772</t>
  </si>
  <si>
    <t>OBRUBA Z DLAŽEBNÍCH KOSTEK DROBNÝCH</t>
  </si>
  <si>
    <t>-950121088</t>
  </si>
  <si>
    <t>Poznámka k položce:_x000d_
do zavlhlé betonové směsi C20/25 - XF3</t>
  </si>
  <si>
    <t>A57</t>
  </si>
  <si>
    <t>"dlážděná cesta - krajní kostka bo betonu 1-linka "323,0"m</t>
  </si>
  <si>
    <t>B57</t>
  </si>
  <si>
    <t>"2-linka "630,0"m"*2</t>
  </si>
  <si>
    <t>"Celkové množství "1583.000000</t>
  </si>
  <si>
    <t>58</t>
  </si>
  <si>
    <t>935812</t>
  </si>
  <si>
    <t>ŽLABY A RIGOLY DLÁŽDĚNÉ Z KOSTEK DROBNÝCH DO BETONU TL 100MM</t>
  </si>
  <si>
    <t>-1012115203</t>
  </si>
  <si>
    <t xml:space="preserve">Poznámka k položce:_x000d_
lože beton min. 20/25 XF3,  spárování M25 XF4 </t>
  </si>
  <si>
    <t>A58</t>
  </si>
  <si>
    <t xml:space="preserve">"žlab š. 0,5m "365,3"m2  pozn. objem lože 73,9m3" </t>
  </si>
  <si>
    <t>B58</t>
  </si>
  <si>
    <t xml:space="preserve">"žlab š. 0,6m "9,0"m2  pozn. objem lože 1,0m3" </t>
  </si>
  <si>
    <t>"Celkové množství "374.300000</t>
  </si>
  <si>
    <t>59</t>
  </si>
  <si>
    <t>96612</t>
  </si>
  <si>
    <t>BOURÁNÍ KONSTRUKCÍ Z KAMENE NA SUCHO</t>
  </si>
  <si>
    <t>-558993292</t>
  </si>
  <si>
    <t>Poznámka k položce:_x000d_
odvoz na skládku (6km)</t>
  </si>
  <si>
    <t>A59</t>
  </si>
  <si>
    <t>"schodiště z kamenných dílců "2,0"m3</t>
  </si>
  <si>
    <t>B59</t>
  </si>
  <si>
    <t>"prahy "0,40*0,20*17,0</t>
  </si>
  <si>
    <t>"Celkové množství "3.360000</t>
  </si>
  <si>
    <t>60</t>
  </si>
  <si>
    <t>96615</t>
  </si>
  <si>
    <t>BOURÁNÍ KONSTRUKCÍ Z PROSTÉHO BETONU</t>
  </si>
  <si>
    <t>1445882086</t>
  </si>
  <si>
    <t>Poznámka k položce:_x000d_
drobné bourací práce betonových kcí_x000d_
odvoz na skládku (6km)</t>
  </si>
  <si>
    <t>61</t>
  </si>
  <si>
    <t>96617</t>
  </si>
  <si>
    <t>BOURÁNÍ KONSTRUKCÍ ZE DŘEVA</t>
  </si>
  <si>
    <t>2013093517</t>
  </si>
  <si>
    <t>Poznámka k položce:_x000d_
taras a pobytová lavice_x000d_
odvoz na skládku (6km)</t>
  </si>
  <si>
    <t>62</t>
  </si>
  <si>
    <t>96651</t>
  </si>
  <si>
    <t>ODSTRANĚNÍ ŽLABŮ Z DÍLCŮ (VČET ŠTĚRBINOVÝCH) ŠÍŘKY 100MM</t>
  </si>
  <si>
    <t>-193432838</t>
  </si>
  <si>
    <t>Poznámka k položce:_x000d_
DEMONTÁŽ S PŘESUNEM_x000d_
ocelová svodnice pro převedení vody_x000d_
odvoz do sběrného dvora (6km)</t>
  </si>
  <si>
    <t>02 - SO 102 - Terénní stezky</t>
  </si>
  <si>
    <t>-841774064</t>
  </si>
  <si>
    <t>02730</t>
  </si>
  <si>
    <t>POMOC PRÁCE ZŘÍZ NEBO ZAJIŠŤ OCHRANU INŽENÝRSKÝCH SÍTÍ</t>
  </si>
  <si>
    <t>1623268083</t>
  </si>
  <si>
    <t xml:space="preserve">Poznámka k položce:_x000d_
zajištění inženýrských sítí v souladu s podmínkami  jednotlivých správců sítí_x000d_
ochrana stávajících IS po dobu stavby</t>
  </si>
  <si>
    <t>02920</t>
  </si>
  <si>
    <t>OSTATNÍ POŽADAVKY - OCHRANA ŽIVOTNÍHO PROSTŘEDÍ</t>
  </si>
  <si>
    <t>-1115918286</t>
  </si>
  <si>
    <t>Poznámka k položce:_x000d_
komplexní opatření pro ochranu stromů a kořenového systému_x000d_
z důvodu zemních prací v kořenovém prostoru - 30ks</t>
  </si>
  <si>
    <t>703640669</t>
  </si>
  <si>
    <t>Poznámka k položce:_x000d_
odvoz na mezideponii stavby</t>
  </si>
  <si>
    <t>"Schodiště S4+S5+S6 "15,0+5,0+2,0"m3</t>
  </si>
  <si>
    <t>123731</t>
  </si>
  <si>
    <t>1618760069</t>
  </si>
  <si>
    <t>A5</t>
  </si>
  <si>
    <t xml:space="preserve">"zemina  "80,0"m3</t>
  </si>
  <si>
    <t>1546391264</t>
  </si>
  <si>
    <t>"pro pol.č. 17310 "55,0</t>
  </si>
  <si>
    <t>B7</t>
  </si>
  <si>
    <t>"pro pol.č. 17411 "11,0</t>
  </si>
  <si>
    <t>"Celkové množství "66.000000</t>
  </si>
  <si>
    <t>-1381159218</t>
  </si>
  <si>
    <t>Poznámka k položce:_x000d_
humózní zeminy pro pol.č. 18221</t>
  </si>
  <si>
    <t>620,0*0,10</t>
  </si>
  <si>
    <t>2057146437</t>
  </si>
  <si>
    <t>"základ.patky - zábradlí "(16*0,30*0,30*0,70)+(28*0,30*0,30*0,70)</t>
  </si>
  <si>
    <t>17120</t>
  </si>
  <si>
    <t>-810089794</t>
  </si>
  <si>
    <t>A9</t>
  </si>
  <si>
    <t>"z pol.č. 122731 "22,0</t>
  </si>
  <si>
    <t>B9</t>
  </si>
  <si>
    <t>"z pol.č. 123731 "80,0</t>
  </si>
  <si>
    <t>C9</t>
  </si>
  <si>
    <t>"z pol.č. 131731 "2,772</t>
  </si>
  <si>
    <t>"Celkové množství "104.772000</t>
  </si>
  <si>
    <t>-187375148</t>
  </si>
  <si>
    <t>17390</t>
  </si>
  <si>
    <t>ZEMNÍ KRAJNICE A DOSYPÁVKY Z JINÝCH MATERIÁLŮ</t>
  </si>
  <si>
    <t>-1940510704</t>
  </si>
  <si>
    <t xml:space="preserve">Poznámka k položce:_x000d_
nakupovaných_x000d_
směs ŠD 8/16 : zemina v poměru 50:50_x000d_
ochránění kořenového systému stromů </t>
  </si>
  <si>
    <t>1259242720</t>
  </si>
  <si>
    <t>"schodiště S5+S6 "7,0+4,0"m3</t>
  </si>
  <si>
    <t>-1381371900</t>
  </si>
  <si>
    <t>1951234835</t>
  </si>
  <si>
    <t>-1183385121</t>
  </si>
  <si>
    <t>620,0"m2</t>
  </si>
  <si>
    <t>-2115263461</t>
  </si>
  <si>
    <t>-1181584800</t>
  </si>
  <si>
    <t>348952</t>
  </si>
  <si>
    <t>ZÁBRADLÍ ZE DŘEVA TVRDÉHO</t>
  </si>
  <si>
    <t>-688144618</t>
  </si>
  <si>
    <t xml:space="preserve">Poznámka k položce:_x000d_
jednomadlové dřevěné zábradlí_x000d_
kulatina, D 100mm - akát_x000d_
v. 1,1m,  rozteč sloupků 2,0m_x000d_
kotevní plotna</t>
  </si>
  <si>
    <t>(29+(16*1,1))*(3,14*0,05*0,05)</t>
  </si>
  <si>
    <t>-1284051365</t>
  </si>
  <si>
    <t>A19</t>
  </si>
  <si>
    <t>"zábradlí bez výplně "6,0+20,5+3,7+4,2</t>
  </si>
  <si>
    <t>-186243021</t>
  </si>
  <si>
    <t>"Schodiště S4 - stupně 300x170x1250mm "58*0,30*0,17*1,25</t>
  </si>
  <si>
    <t>"Schodiště S5 - stupně 300x170x1000mm "24*0,30*0,17*1,0</t>
  </si>
  <si>
    <t>"Schodiště S6 - stupně 300x170x1000mm "10*0,30*0,17*1,0</t>
  </si>
  <si>
    <t>"Celkové množství "5.432000</t>
  </si>
  <si>
    <t>903826415</t>
  </si>
  <si>
    <t>"Schodiště S4+S5+S6 "7,8+1,90+0,85</t>
  </si>
  <si>
    <t>1225065429</t>
  </si>
  <si>
    <t>A22</t>
  </si>
  <si>
    <t>"Schodiště S4+S5+S6 "(34,0+9,0+4,0)"m2"*7,9"kg/m2"/1000</t>
  </si>
  <si>
    <t>6478679</t>
  </si>
  <si>
    <t>"Schodiště S4+S5+S6 "1,6+1,3+0,5"m3</t>
  </si>
  <si>
    <t>745480279</t>
  </si>
  <si>
    <t>"mlatová cesta "155,0"m2"*0,10</t>
  </si>
  <si>
    <t>-1624993556</t>
  </si>
  <si>
    <t>A26</t>
  </si>
  <si>
    <t>"mlatová cesta "155,0"m2"*0,20</t>
  </si>
  <si>
    <t>-1060913347</t>
  </si>
  <si>
    <t>"dlážděná cesta "140,0"m2"*0,15</t>
  </si>
  <si>
    <t>-1111747175</t>
  </si>
  <si>
    <t>-1977927659</t>
  </si>
  <si>
    <t>"dlážděná cesta "140,0"m2</t>
  </si>
  <si>
    <t>702112</t>
  </si>
  <si>
    <t>KABELOVÝ ŽLAB ZEMNÍ VČETNĚ KRYTU SVĚTLÉ ŠÍŘKY PŘES 120 DO 250 MM</t>
  </si>
  <si>
    <t>502554803</t>
  </si>
  <si>
    <t>A29</t>
  </si>
  <si>
    <t xml:space="preserve">"ochrana stáv. kabelové trasy  "6,0"m</t>
  </si>
  <si>
    <t>838288775</t>
  </si>
  <si>
    <t>1194145719</t>
  </si>
  <si>
    <t>Poznámka k položce:_x000d_
do zavlhlé betonové směsi C20/25 - XF3_x000d_
typ kostky - odseky</t>
  </si>
  <si>
    <t>"dlážděná cesta - krajní kostka bo betonu 1-linka "210,0"m</t>
  </si>
  <si>
    <t>96613</t>
  </si>
  <si>
    <t>BOURÁNÍ KONSTRUKCÍ Z KAMENE NA MC</t>
  </si>
  <si>
    <t>933645861</t>
  </si>
  <si>
    <t>Poznámka k položce:_x000d_
odvoz očištěného kamene na mezideponii stavby_x000d_
odvoz suti na skládku (6km)</t>
  </si>
  <si>
    <t>"kamenné stupně schodišť "5,0"m3</t>
  </si>
  <si>
    <t>R917512</t>
  </si>
  <si>
    <t>ZÁHONOVÉ OBRUBY Z OCELI</t>
  </si>
  <si>
    <t>-49078336</t>
  </si>
  <si>
    <t>Poznámka k položce:_x000d_
Ocelová obruba - pásnice 6×100 mm fixační ocel.trny D14mm, dl. 400mm osazení ve vzdálenostech max. 0,5m altern. ocelová samofixační obruba povrch.úprava pozink</t>
  </si>
  <si>
    <t>R917512.1</t>
  </si>
  <si>
    <t>1543451994</t>
  </si>
  <si>
    <t>Poznámka k položce:_x000d_
Ocelová obruba - pásnice 6×200 mm fixační ocel.trny D14mm, dl. 400mm osazení ve vzdálenostech max. 0,5m altern. ocelová samofixační obruba povrch.úprava pozink</t>
  </si>
  <si>
    <t>R9177A1</t>
  </si>
  <si>
    <t>OBRUBA Z KAMENNÉ DLAŽBY - ODSEKY, DO LOŽE Z BETONU</t>
  </si>
  <si>
    <t>1059783910</t>
  </si>
  <si>
    <t>Poznámka k položce:_x000d_
žulové odseky_x000d_
do zavlhlé betonové směsi C20/25 - XF3, spárování MC</t>
  </si>
  <si>
    <t>"mlatová cesta "310,0"m</t>
  </si>
  <si>
    <t>"schodové stupně "10,0"m</t>
  </si>
  <si>
    <t>"Celkové množství "320.000000</t>
  </si>
  <si>
    <t>R9358A1</t>
  </si>
  <si>
    <t>ŽLABY A RIGOLY Z KAMENNÉ DLAŽBY - ODSEKY, DO LOŽE Z BETONU</t>
  </si>
  <si>
    <t>-2020653376</t>
  </si>
  <si>
    <t>R938A0</t>
  </si>
  <si>
    <t>OČIŠTĚNÍ KONSTRUKCÍ KAMENNÝCH</t>
  </si>
  <si>
    <t>-895301095</t>
  </si>
  <si>
    <t>Poznámka k položce:_x000d_
Mechanické čištění a renovace kamenných schodů</t>
  </si>
  <si>
    <t>16 - SO 801 - Sadové úpravy</t>
  </si>
  <si>
    <t>Úroveň 3:</t>
  </si>
  <si>
    <t>16.1 - SO 801.1 - Kácení - fáze 2</t>
  </si>
  <si>
    <t>46049851</t>
  </si>
  <si>
    <t>Miriam Janů, DiS</t>
  </si>
  <si>
    <t>D1 - Kácení a odstranění dřevin</t>
  </si>
  <si>
    <t xml:space="preserve">    D2 - Odstranění pařezů a zásyp jam (materiál na zásyp z mezideponie-vytěžená zemina)</t>
  </si>
  <si>
    <t xml:space="preserve">    D3 - Odstranění ploch náletových dřevin</t>
  </si>
  <si>
    <t xml:space="preserve">    D4 - Přřesuny hmot, skládkovné</t>
  </si>
  <si>
    <t>D1</t>
  </si>
  <si>
    <t>Kácení a odstranění dřevin</t>
  </si>
  <si>
    <t>D2</t>
  </si>
  <si>
    <t>Odstranění pařezů a zásyp jam (materiál na zásyp z mezideponie-vytěžená zemina)</t>
  </si>
  <si>
    <t>112201152</t>
  </si>
  <si>
    <t>Odstranění pařezů D přes 0,2 do 0,3 m ve svahu přes 1:2 do 1:1 s odklizením do 20 m a zasypáním jámy</t>
  </si>
  <si>
    <t>kus</t>
  </si>
  <si>
    <t>CS ÚRS 2024 01</t>
  </si>
  <si>
    <t>-2056838317</t>
  </si>
  <si>
    <t>Odstranění pařezu na svahu přes 1:2 do 1:1 o průměru pařezu na řezné ploše přes 200 do 300 mm</t>
  </si>
  <si>
    <t>Online PSC</t>
  </si>
  <si>
    <t>https://podminky.urs.cz/item/CS_URS_2024_01/112201152</t>
  </si>
  <si>
    <t>112201153</t>
  </si>
  <si>
    <t>Odstranění pařezů D přes 0,3 do 0,4 m ve svahu přes 1:2 do 1:1 s odklizením do 20 m a zasypáním jámy</t>
  </si>
  <si>
    <t>981254699</t>
  </si>
  <si>
    <t>Odstranění pařezu na svahu přes 1:2 do 1:1 o průměru pařezu na řezné ploše přes 300 do 400 mm</t>
  </si>
  <si>
    <t>https://podminky.urs.cz/item/CS_URS_2024_01/112201153</t>
  </si>
  <si>
    <t>112201154</t>
  </si>
  <si>
    <t>Odstranění pařezů D přes 0,4 do 0,5 m ve svahu přes 1:2 do 1:1 s odklizením do 20 m a zasypáním jámy</t>
  </si>
  <si>
    <t>1861079959</t>
  </si>
  <si>
    <t>Odstranění pařezu na svahu přes 1:2 do 1:1 o průměru pařezu na řezné ploše přes 400 do 500 mm</t>
  </si>
  <si>
    <t>https://podminky.urs.cz/item/CS_URS_2024_01/112201154</t>
  </si>
  <si>
    <t>112201155</t>
  </si>
  <si>
    <t>Odstranění pařezů D přes 0,5 do 0,6 m ve svahu přes 1:2 do 1:1 s odklizením do 20 m a zasypáním jámy</t>
  </si>
  <si>
    <t>1146562241</t>
  </si>
  <si>
    <t>Odstranění pařezu na svahu přes 1:2 do 1:1 o průměru pařezu na řezné ploše přes 500 do 600 mm</t>
  </si>
  <si>
    <t>https://podminky.urs.cz/item/CS_URS_2024_01/112201155</t>
  </si>
  <si>
    <t>112201156</t>
  </si>
  <si>
    <t>Odstranění pařezů D přes 0,6 do 0,7 m ve svahu přes 1:2 do 1:1 s odklizením do 20 m a zasypáním jámy</t>
  </si>
  <si>
    <t>-822635882</t>
  </si>
  <si>
    <t>Odstranění pařezu na svahu přes 1:2 do 1:1 o průměru pařezu na řezné ploše přes 600 do 700 mm</t>
  </si>
  <si>
    <t>https://podminky.urs.cz/item/CS_URS_2024_01/112201156</t>
  </si>
  <si>
    <t>112201157</t>
  </si>
  <si>
    <t>Odstranění pařezů D přes 0,7 do 0,8 m ve svahu přes 1:2 do 1:1 s odklizením do 20 m a zasypáním jámy</t>
  </si>
  <si>
    <t>-1423845634</t>
  </si>
  <si>
    <t>Odstranění pařezu na svahu přes 1:2 do 1:1 o průměru pařezu na řezné ploše přes 700 do 800 mm</t>
  </si>
  <si>
    <t>https://podminky.urs.cz/item/CS_URS_2024_01/112201157</t>
  </si>
  <si>
    <t>112201158</t>
  </si>
  <si>
    <t>Odstranění pařezů D přes 0,8 do 0,9 m ve svahu přes 1:2 do 1:1 s odklizením do 20 m a zasypáním jámy</t>
  </si>
  <si>
    <t>1578422591</t>
  </si>
  <si>
    <t>Odstranění pařezu na svahu přes 1:2 do 1:1 o průměru pařezu na řezné ploše přes 800 do 900 mm</t>
  </si>
  <si>
    <t>https://podminky.urs.cz/item/CS_URS_2024_01/112201158</t>
  </si>
  <si>
    <t>112201159</t>
  </si>
  <si>
    <t>Odstranění pařezů D přes 0,9 do 1,0 m ve svahu přes 1:2 do 1:1 s odklizením do 20 m a zasypáním jámy</t>
  </si>
  <si>
    <t>-1193401202</t>
  </si>
  <si>
    <t>Odstranění pařezu na svahu přes 1:2 do 1:1 o průměru pařezu na řezné ploše přes 900 do 1000 mm</t>
  </si>
  <si>
    <t>https://podminky.urs.cz/item/CS_URS_2024_01/112201159</t>
  </si>
  <si>
    <t>112201160</t>
  </si>
  <si>
    <t>Odstranění pařezů D přes 1,0 do 1,1 m ve svahu přes 1:2 do 1:1 s odklizením do 20 m a zasypáním jámy</t>
  </si>
  <si>
    <t>1017936370</t>
  </si>
  <si>
    <t>Odstranění pařezu na svahu přes 1:2 do 1:1 o průměru pařezu na řezné ploše přes 1000 do 1100 mm</t>
  </si>
  <si>
    <t>https://podminky.urs.cz/item/CS_URS_2024_01/112201160</t>
  </si>
  <si>
    <t>112201161</t>
  </si>
  <si>
    <t>Odstranění pařezů D přes 1,1 do 1,2 m ve svahu přes 1:2 do 1:1 s odklizením do 20 m a zasypáním jámy</t>
  </si>
  <si>
    <t>1235301727</t>
  </si>
  <si>
    <t>Odstranění pařezu na svahu přes 1:2 do 1:1 o průměru pařezu na řezné ploše přes 1100 do 1200 mm</t>
  </si>
  <si>
    <t>https://podminky.urs.cz/item/CS_URS_2024_01/112201161</t>
  </si>
  <si>
    <t>112201162</t>
  </si>
  <si>
    <t>Odstranění pařezů D přes 1,2 do 1,3 m ve svahu přes 1:2 do 1:1 s odklizením do 20 m a zasypáním jámy</t>
  </si>
  <si>
    <t>266422685</t>
  </si>
  <si>
    <t>Odstranění pařezu na svahu přes 1:2 do 1:1 o průměru pařezu na řezné ploše přes 1200 do 1300 mm</t>
  </si>
  <si>
    <t>https://podminky.urs.cz/item/CS_URS_2024_01/112201162</t>
  </si>
  <si>
    <t>112201164</t>
  </si>
  <si>
    <t>Odstranění pařezů D přes 1,4 do 1,5 m ve svahu přes 1:2 do 1:1 s odklizením do 20 m a zasypáním jámy</t>
  </si>
  <si>
    <t>1447330564</t>
  </si>
  <si>
    <t>Odstranění pařezu na svahu přes 1:2 do 1:1 o průměru pařezu na řezné ploše přes 1400 do 1500 mm</t>
  </si>
  <si>
    <t>https://podminky.urs.cz/item/CS_URS_2024_01/112201164</t>
  </si>
  <si>
    <t>112201164 R</t>
  </si>
  <si>
    <t>Odstranění pařezů D přes2,0 m ve svahu přes 1:2 do 1:1 s odklizením do 20 m a zasypáním jámy</t>
  </si>
  <si>
    <t>-1352468876</t>
  </si>
  <si>
    <t>R1</t>
  </si>
  <si>
    <t>Odstranění nevhodných dřevin - pařezy a kořeny rostlin z náletových ploch ve svahu přes 1:2 do 1:1</t>
  </si>
  <si>
    <t>m2</t>
  </si>
  <si>
    <t>-1911029234</t>
  </si>
  <si>
    <t>D3</t>
  </si>
  <si>
    <t>Odstranění ploch náletových dřevin</t>
  </si>
  <si>
    <t>112155315</t>
  </si>
  <si>
    <t>Štěpkování keřového porostu hustého s naložením</t>
  </si>
  <si>
    <t>-1874019620</t>
  </si>
  <si>
    <t>Štěpkování s naložením na dopravní prostředek a odvozem do 20 km keřového porostu hustého</t>
  </si>
  <si>
    <t>https://podminky.urs.cz/item/CS_URS_2024_01/112155315</t>
  </si>
  <si>
    <t>D4</t>
  </si>
  <si>
    <t>Přřesuny hmot, skládkovné</t>
  </si>
  <si>
    <t>998231311</t>
  </si>
  <si>
    <t>Přesun hmot pro sadovnické a krajinářské úpravy vodorovně do 5000 m</t>
  </si>
  <si>
    <t>t</t>
  </si>
  <si>
    <t>1331425976</t>
  </si>
  <si>
    <t>Přesun hmot pro sadovnické a krajinářské úpravy strojně dopravní vzdálenost do 5000 m</t>
  </si>
  <si>
    <t>https://podminky.urs.cz/item/CS_URS_2024_01/998231311</t>
  </si>
  <si>
    <t>998231311 R</t>
  </si>
  <si>
    <t>Přesun hmot pro sadovnické a krajinářské úpravy vodorovně do 7000 m (odvoz pařezů a náletových dřevin na skládku)</t>
  </si>
  <si>
    <t>-1534851463</t>
  </si>
  <si>
    <t>R2</t>
  </si>
  <si>
    <t>Skládkovné, kód odpadu 200 201 - biologicky rozložitelný odpad</t>
  </si>
  <si>
    <t>-223494675</t>
  </si>
  <si>
    <t>Úroveň 4:</t>
  </si>
  <si>
    <t>16.2.1 - Ochrana stromů při stavební činnosti</t>
  </si>
  <si>
    <t>D1 - Ochrana stromů při stavební činnosti</t>
  </si>
  <si>
    <t xml:space="preserve">    Specifikace - Abiotické matríály    </t>
  </si>
  <si>
    <t xml:space="preserve">    D2 - Přesuny hmot</t>
  </si>
  <si>
    <t>184818231</t>
  </si>
  <si>
    <t>Ochrana kmene průměru do 300 mm bedněním výšky do 2 m</t>
  </si>
  <si>
    <t>-1550372902</t>
  </si>
  <si>
    <t>Ochrana kmene bedněním před poškozením stavebním provozem zřízení včetně odstranění výšky bednění do 2 m průměru kmene do 300 mm</t>
  </si>
  <si>
    <t>https://podminky.urs.cz/item/CS_URS_2024_01/184818231</t>
  </si>
  <si>
    <t>184818232</t>
  </si>
  <si>
    <t>Ochrana kmene průměru přes 300 do 500 mm bedněním výšky do 2 m</t>
  </si>
  <si>
    <t>-574293898</t>
  </si>
  <si>
    <t>Ochrana kmene bedněním před poškozením stavebním provozem zřízení včetně odstranění výšky bednění do 2 m průměru kmene přes 300 do 500 mm</t>
  </si>
  <si>
    <t>https://podminky.urs.cz/item/CS_URS_2024_01/184818232</t>
  </si>
  <si>
    <t>184818233</t>
  </si>
  <si>
    <t>Ochrana kmene průměru přes 500 do 700 mm bedněním výšky do 2 m</t>
  </si>
  <si>
    <t>-616581131</t>
  </si>
  <si>
    <t>Ochrana kmene bedněním před poškozením stavebním provozem zřízení včetně odstranění výšky bednění do 2 m průměru kmene přes 500 do 700 mm</t>
  </si>
  <si>
    <t>https://podminky.urs.cz/item/CS_URS_2024_01/184818233</t>
  </si>
  <si>
    <t>184818234</t>
  </si>
  <si>
    <t>Ochrana kmene průměru přes 700 do 900 mm bedněním výšky do 2 m</t>
  </si>
  <si>
    <t>18006293</t>
  </si>
  <si>
    <t>Ochrana kmene bedněním před poškozením stavebním provozem zřízení včetně odstranění výšky bednění do 2 m průměru kmene přes 700 do 900 mm</t>
  </si>
  <si>
    <t>https://podminky.urs.cz/item/CS_URS_2024_01/184818234</t>
  </si>
  <si>
    <t>184818235</t>
  </si>
  <si>
    <t>Ochrana kmene průměru přes 900 do 1100 mm bedněním výšky do 2 m</t>
  </si>
  <si>
    <t>-1992965758</t>
  </si>
  <si>
    <t>Ochrana kmene bedněním před poškozením stavebním provozem zřízení včetně odstranění výšky bednění do 2 m průměru kmene přes 900 do 1100 mm</t>
  </si>
  <si>
    <t>https://podminky.urs.cz/item/CS_URS_2024_01/184818235</t>
  </si>
  <si>
    <t>184818239</t>
  </si>
  <si>
    <t>Ochrana kmene průměru přes 1100 mm průměru kmene při výšce bednění do 2 m</t>
  </si>
  <si>
    <t>854317880</t>
  </si>
  <si>
    <t>Ochrana kmene bedněním před poškozením stavebním provozem zřízení včetně odstranění výšky bednění do 2 m průměru kmene přes 1100 mm</t>
  </si>
  <si>
    <t>https://podminky.urs.cz/item/CS_URS_2024_01/184818239</t>
  </si>
  <si>
    <t>184813232</t>
  </si>
  <si>
    <t>Ochranné oplocení kořenové zóny stromu na svahu přes 1:2 do 1:1 v přes 1500 do 2000 mm</t>
  </si>
  <si>
    <t>m</t>
  </si>
  <si>
    <t>1820590402</t>
  </si>
  <si>
    <t>Ochranné oplocení kořenové zóny stromu na svahu přes 1:2 do 1:1, výšky přes 1500 do 2000 mm</t>
  </si>
  <si>
    <t>https://podminky.urs.cz/item/CS_URS_2024_01/184813232</t>
  </si>
  <si>
    <t>Poznámka k položce:_x000d_
skupiny dřevin 141, 164, 167, 209, 219, 224</t>
  </si>
  <si>
    <t>184813272</t>
  </si>
  <si>
    <t>Odstranění ochranného oplocení kořenové zóny stromu na svahu přes 1:2 do 1:1 v přes 1500 do 2000 mm</t>
  </si>
  <si>
    <t>-2087328718</t>
  </si>
  <si>
    <t>Odstranění ochranného oplocení kořenové zóny stromu na svahu přes 1:2 do 1:1, výšky přes 1500 do 2000 mm</t>
  </si>
  <si>
    <t>https://podminky.urs.cz/item/CS_URS_2024_01/184813272</t>
  </si>
  <si>
    <t>183106633</t>
  </si>
  <si>
    <t>Ochrana stromu protikořenovou clonou na svahu přes 1:2 do 1:1 hl přes 700 do 1000 mm</t>
  </si>
  <si>
    <t>-146945796</t>
  </si>
  <si>
    <t>Instalace protikořenových bariér do předem vyhloubené rýhy, včetně zásypu a hutnění na svahu přes 1:2 do 1:1, hloubky přes 700 do 1000 mm</t>
  </si>
  <si>
    <t>https://podminky.urs.cz/item/CS_URS_2024_01/183106633</t>
  </si>
  <si>
    <t>R</t>
  </si>
  <si>
    <t>Kontrola zdravotního stavu ochraňovaných dřevin arboristou a dendrologem</t>
  </si>
  <si>
    <t>hod</t>
  </si>
  <si>
    <t>-2094735680</t>
  </si>
  <si>
    <t>185804311</t>
  </si>
  <si>
    <t>Zalití rostlin vodou plocha do 20 m2</t>
  </si>
  <si>
    <t>m3</t>
  </si>
  <si>
    <t>-1633395332</t>
  </si>
  <si>
    <t>Zalití rostlin vodou plochy záhonů jednotlivě do 20 m2</t>
  </si>
  <si>
    <t>https://podminky.urs.cz/item/CS_URS_2024_01/185804311</t>
  </si>
  <si>
    <t>185851121</t>
  </si>
  <si>
    <t>Dovoz vody pro zálivku rostlin za vzdálenost do 1000 m</t>
  </si>
  <si>
    <t>-1895702474</t>
  </si>
  <si>
    <t>Dovoz vody pro zálivku rostlin na vzdálenost do 1000 m</t>
  </si>
  <si>
    <t>https://podminky.urs.cz/item/CS_URS_2024_01/185851121</t>
  </si>
  <si>
    <t>185851129</t>
  </si>
  <si>
    <t>Příplatek k dovozu vody pro zálivku rostlin do 1000 m ZKD 1000 m</t>
  </si>
  <si>
    <t>-776823740</t>
  </si>
  <si>
    <t>Dovoz vody pro zálivku rostlin Příplatek k ceně za každých dalších i započatých 1000 m</t>
  </si>
  <si>
    <t>https://podminky.urs.cz/item/CS_URS_2024_01/185851129</t>
  </si>
  <si>
    <t>Specifikace</t>
  </si>
  <si>
    <t xml:space="preserve">Abiotické matríály    </t>
  </si>
  <si>
    <t>Voda na zálivku + 3% ztratné (min 3x v průběhu stavby)</t>
  </si>
  <si>
    <t>908631153</t>
  </si>
  <si>
    <t>Přesuny hmot</t>
  </si>
  <si>
    <t>-1927008728</t>
  </si>
  <si>
    <t>16.2.2 - Přípravné práce, založení prokořenitelného pásu</t>
  </si>
  <si>
    <t>D1 - Přípravné práce, prokořenitelný pás</t>
  </si>
  <si>
    <t xml:space="preserve">    D2 - Příprava stanoviště a strukturálních substrátů (rýha+jáma)</t>
  </si>
  <si>
    <t xml:space="preserve">    D3 - Materiál</t>
  </si>
  <si>
    <t xml:space="preserve">    D4 - Přemístění pamětního informačního kamene</t>
  </si>
  <si>
    <t xml:space="preserve">    D5 - Přesuny hmot</t>
  </si>
  <si>
    <t>Přípravné práce, prokořenitelný pás</t>
  </si>
  <si>
    <t>Příprava stanoviště a strukturálních substrátů (rýha+jáma)</t>
  </si>
  <si>
    <t>131151104</t>
  </si>
  <si>
    <t>Hloubení jam nezapažených v hornině třídy těžitelnosti I skupiny 1 a 2 objem do 500 m3 strojně</t>
  </si>
  <si>
    <t>-960161145</t>
  </si>
  <si>
    <t>https://podminky.urs.cz/item/CS_URS_2024_01/131151104</t>
  </si>
  <si>
    <t>162251102</t>
  </si>
  <si>
    <t>Vodorovné přemístění přes 20 do 50 m výkopku/sypaniny z horniny třídy těžitelnosti I skupiny 1 až 3</t>
  </si>
  <si>
    <t>-979961688</t>
  </si>
  <si>
    <t>https://podminky.urs.cz/item/CS_URS_2024_01/162251102</t>
  </si>
  <si>
    <t>171251201</t>
  </si>
  <si>
    <t>Uložení sypaniny na skládky nebo meziskládky</t>
  </si>
  <si>
    <t>-2069258950</t>
  </si>
  <si>
    <t>https://podminky.urs.cz/item/CS_URS_2024_01/171251201</t>
  </si>
  <si>
    <t>212755212</t>
  </si>
  <si>
    <t>Trativody z drenážních trubek plastových flexibilních D 65 mm bez lože</t>
  </si>
  <si>
    <t>1124959973</t>
  </si>
  <si>
    <t>https://podminky.urs.cz/item/CS_URS_2024_01/212755212</t>
  </si>
  <si>
    <t xml:space="preserve">Uložení sypké hmoty na dno rýhy, se zhutněním  - biouhel vrstva 50 mm</t>
  </si>
  <si>
    <t>-256606360</t>
  </si>
  <si>
    <t>Uložení sypké hmoty na dno rýhy, se zhutněním - biouhel vrstva 50 mm</t>
  </si>
  <si>
    <t>R.1</t>
  </si>
  <si>
    <t xml:space="preserve">Rozprostření, prosypání a hutnění po vrstvách strukturálního substrátu. Kamenivo navlhčit a prosypat sypkými hmotami (biouhel a kompost).  Kamenivo musí být obaleno sypkými hmotamiMísení přímo v rýze. V místech výsadby stromů pokládka KARI sítě pro instal</t>
  </si>
  <si>
    <t>1664094966</t>
  </si>
  <si>
    <t>Rozprostření, prosypání a hutnění po vrstvách strukturálního substrátu. Kamenivo navlhčit a prosypat sypkými hmotami (biouhel a kompost). Kamenivo musí být obaleno sypkými hmotamiMísení přímo v rýze. V místech výsadby stromů pokládka KARI sítě pro instalaci podzemního kotvení.</t>
  </si>
  <si>
    <t>R.2</t>
  </si>
  <si>
    <t>Rozprostření, prosypání a hutnění po vrstvách výsadbového substrátu. Drobné kamenivo prosypat sypkými hmotami (biouhel a kompost). Mísení přímo v rýze. Substrát v místech pro výsadbu stromů.</t>
  </si>
  <si>
    <t>-894793318</t>
  </si>
  <si>
    <t>9993122 R</t>
  </si>
  <si>
    <t>Montáž a dodávka KARI síť vel.0,85x085m, vel. ok 100/100/8mm, pro kotvení za bal vč. případného řezání</t>
  </si>
  <si>
    <t>ks</t>
  </si>
  <si>
    <t>-2090092600</t>
  </si>
  <si>
    <t>998231411</t>
  </si>
  <si>
    <t xml:space="preserve">Ruční přesun hmot pro sadovnické a krajinářské úpravy do 100 m  materiál</t>
  </si>
  <si>
    <t>-1763530351</t>
  </si>
  <si>
    <t>Ruční přesun hmot pro sadovnické a krajinářské úpravy do 100 m materiál</t>
  </si>
  <si>
    <t>https://podminky.urs.cz/item/CS_URS_2024_01/998231411</t>
  </si>
  <si>
    <t>Poznámka k položce:_x000d_
materiál</t>
  </si>
  <si>
    <t>Materiál</t>
  </si>
  <si>
    <t>Drenážní vysokozátěžová trubka perforovaná D65</t>
  </si>
  <si>
    <t>2061162618</t>
  </si>
  <si>
    <t>Biouhel drcený, tříděný, jemný na dno rýhy mocnost 50 mm</t>
  </si>
  <si>
    <t>803122724</t>
  </si>
  <si>
    <t>Strukturální substrát B - směs - drcený kámen 32/63 85%, biouhel 7,5%, kompost 7,5%, voda (kamenivo namočit vodou, přidat kompost a biouhel, promísení na stavbě)</t>
  </si>
  <si>
    <t>-2115446929</t>
  </si>
  <si>
    <t>Výsadbový substrát A - směs - drcený kámen 8/16 70%, biouhel 15%, kompost 15%, voda (kamenivo namočit vodou, přidat kompost a biouhel, promísení na stavbě)</t>
  </si>
  <si>
    <t>844051169</t>
  </si>
  <si>
    <t>Přemístění pamětního informačního kamene</t>
  </si>
  <si>
    <t>R.3</t>
  </si>
  <si>
    <t>Přemístění pamětního informačního kamene, včetně vybourání a likvidace případného základu, včetně zhotovení nového základu, včetně uložení a ochránění během stavebních činností</t>
  </si>
  <si>
    <t>kpl</t>
  </si>
  <si>
    <t>-729862187</t>
  </si>
  <si>
    <t>D5</t>
  </si>
  <si>
    <t>-1917206009</t>
  </si>
  <si>
    <t>16.2.3 - Výsadba stromů</t>
  </si>
  <si>
    <t>D1 - Výsadba stromů</t>
  </si>
  <si>
    <t xml:space="preserve">    D2 - Výsadby stromů do prokořenitelného pásu</t>
  </si>
  <si>
    <t xml:space="preserve">    D3 - Rostlinný materiál</t>
  </si>
  <si>
    <t xml:space="preserve">    D4 - Materiál ostatní</t>
  </si>
  <si>
    <t xml:space="preserve">    D5 - Výsadba stromu do pobytového mola</t>
  </si>
  <si>
    <t xml:space="preserve">    D6 - Výsadba stromů do volného terénu</t>
  </si>
  <si>
    <t xml:space="preserve">    D7 - Výsadba stromu do prokořenitelné jámy</t>
  </si>
  <si>
    <t xml:space="preserve">    D8 - Přesuny hmot</t>
  </si>
  <si>
    <t>Výsadby stromů do prokořenitelného pásu</t>
  </si>
  <si>
    <t>119005151</t>
  </si>
  <si>
    <t>Vytyčení výsadeb s rozmístěním solitérních rostlin do 10 kusů</t>
  </si>
  <si>
    <t>-1747552090</t>
  </si>
  <si>
    <t>184 812 122 R</t>
  </si>
  <si>
    <t xml:space="preserve">Aplikace ochranných prostředků bodovou aplikací v rovině a svahu do 1:5  (ochranný nátěr kmene základní + vrchní vrstva)</t>
  </si>
  <si>
    <t>-812693908</t>
  </si>
  <si>
    <t>Aplikace ochranných prostředků bodovou aplikací v rovině a svahu do 1:5 (ochranný nátěr kmene základní + vrchní vrstva)</t>
  </si>
  <si>
    <t>184 814 221 R</t>
  </si>
  <si>
    <t>Zapracování příměsí do půdy ručně do hl 150 mm v rovině nebo ve svahu do 1:5 (přimísení půdního kondicioneru 1,5 kg/ strom)</t>
  </si>
  <si>
    <t>-1517084857</t>
  </si>
  <si>
    <t>184 814 221 R.1</t>
  </si>
  <si>
    <t>Zapracování příměsí do půdy ručně do hl 150 mm v rovině nebo ve svahu do 1:5 (přidání mykorhizního přípravku 150g/ strom)</t>
  </si>
  <si>
    <t>-1536275171</t>
  </si>
  <si>
    <t>184102116</t>
  </si>
  <si>
    <t>Výsadba dřeviny s balem D přes 0,6 do 0,8 m do jamky se zalitím v rovině a svahu do 1:5</t>
  </si>
  <si>
    <t>1832221473</t>
  </si>
  <si>
    <t>184215211 R</t>
  </si>
  <si>
    <t>Podzemní ukotvení kmene dřevin do strukturního substr, kotvení ke kari síti obvodu kmene do 250 mm</t>
  </si>
  <si>
    <t>-27384658</t>
  </si>
  <si>
    <t>184814221 R</t>
  </si>
  <si>
    <t>Zapracování příměsí do půdy ručně do hl 150 mm v rovině nebo ve svahu do 1:5 (aplikace tabletového hnojiva 5 ks/strom)</t>
  </si>
  <si>
    <t>640887629</t>
  </si>
  <si>
    <t>184852322 R</t>
  </si>
  <si>
    <t>Řez stromu komparativní povýsadbový alejových stromů</t>
  </si>
  <si>
    <t>-1179529723</t>
  </si>
  <si>
    <t>184911161</t>
  </si>
  <si>
    <t>Mulčování záhonů kam.drtí tl vrstvy přes 0,05 do 0,1 m v rovině a svahu do 1:5, minerální mulč v kruhu 0,75 od kmene, zaválcovaný ručně</t>
  </si>
  <si>
    <t>1184514814</t>
  </si>
  <si>
    <t xml:space="preserve">Zalití rostlin vodou plocha do 20 m2    100l/strom</t>
  </si>
  <si>
    <t>1556462547</t>
  </si>
  <si>
    <t>Zalití rostlin vodou plocha do 20 m2 100l/strom</t>
  </si>
  <si>
    <t>Dovoz vody pro zálivku rostlin za vzdálenost do 1000 m</t>
  </si>
  <si>
    <t>-1891314631</t>
  </si>
  <si>
    <t>Příplatek k dovozu vody pro zálivku rostlin do 1000 m ZKD 1000 m</t>
  </si>
  <si>
    <t>-1274439410</t>
  </si>
  <si>
    <t xml:space="preserve">Ruční přesun hmot pro sadovnické a krajinářské úpravy do 100 m  stromy</t>
  </si>
  <si>
    <t>-389255121</t>
  </si>
  <si>
    <t>Ruční přesun hmot pro sadovnické a krajinářské úpravy do 100 m stromy</t>
  </si>
  <si>
    <t>998231411.1</t>
  </si>
  <si>
    <t>-790312905</t>
  </si>
  <si>
    <t>Rostlinný materiál</t>
  </si>
  <si>
    <t xml:space="preserve">Platanus acerifolia "Huissen"     ok 20-25</t>
  </si>
  <si>
    <t>-601206468</t>
  </si>
  <si>
    <t>Platanus acerifolia "Huissen" ok 20-25</t>
  </si>
  <si>
    <t>Materiál ostatní</t>
  </si>
  <si>
    <t>Systém kotvení do země např.Kotvos KSB-Z2, kotvení balu ke KARI síti</t>
  </si>
  <si>
    <t>-1513427179</t>
  </si>
  <si>
    <t>Tyč zatloukací ke kotvení</t>
  </si>
  <si>
    <t>2127876834</t>
  </si>
  <si>
    <t>Půdní kondicionér, vlastnosti jako TerraCotem (1,5 kg / strom)</t>
  </si>
  <si>
    <t>kg</t>
  </si>
  <si>
    <t>-211857423</t>
  </si>
  <si>
    <t xml:space="preserve">Tabletové hnojivo, vlastnosti jako Silvamix forte, 10g tbl,  (5 ks / strom)</t>
  </si>
  <si>
    <t>2051925737</t>
  </si>
  <si>
    <t>Tabletové hnojivo, vlastnosti jako Silvamix forte, 10g tbl, (5 ks / strom)</t>
  </si>
  <si>
    <t>Mykorhizní přípravek, vlastnosti jako Symbivit (150g/ strom)</t>
  </si>
  <si>
    <t>-1954425014</t>
  </si>
  <si>
    <t>Ochranný nátěr kmene stromu základový např. Gefa - základový nátěr Arbo-Flex LX60 (150ml/m2)</t>
  </si>
  <si>
    <t>l</t>
  </si>
  <si>
    <t>-688798251</t>
  </si>
  <si>
    <t>Ochranný nátěr kmene stromu svrchní, např. Gefa - ochranný nátěr Arbo Flex Plus 7 (850g/m2)</t>
  </si>
  <si>
    <t>-1416145241</t>
  </si>
  <si>
    <t>Drcené kamenivo frakce 4/8 - štěrk ostrohranný, minerální mulč v kruhu 0,75 od kmene, mocnost 70 mm barva totožná s barvou mlatu</t>
  </si>
  <si>
    <t>570490829</t>
  </si>
  <si>
    <t>Závlažovací vak 70l</t>
  </si>
  <si>
    <t>-1570327530</t>
  </si>
  <si>
    <t>Voda na zálivku + 3%ztratné (100l/strom)</t>
  </si>
  <si>
    <t>1113995516</t>
  </si>
  <si>
    <t>Instalace psích pisoárů, kompletní dodávka+montáž. Poznámka k položce: hranol má rozměr 130 x 1300 mm. je vysoký 700 mm. psí pisoár hranol musí být bez povrchové úpravy, aby psa neodrazoval chemický pach laku. je vyroben z bukového dřeva s designem svislý</t>
  </si>
  <si>
    <t>-1640086839</t>
  </si>
  <si>
    <t>Instalace psích pisoárů, kompletní dodávka+montáž. Poznámka k položce: hranol má rozměr 130 x 1300 mm. je vysoký 700 mm. psí pisoár hranol musí být bez povrchové úpravy, aby psa neodrazoval chemický pach laku. je vyroben z bukového dřeva s designem svislých děr, které zasahují do vnitřního prostoru hranolu. tímto dochází k zadržení pachu (zbytků moči) i uvnitř výrobku. Kotvení do betonového základu 250x250mm hl. 400mm Cena zahrnuje dodávku, montáž, dopravu, grafický návrh a veškeré související práce s výrobou</t>
  </si>
  <si>
    <t>Výsadba stromu do pobytového mola</t>
  </si>
  <si>
    <t>-1480357194</t>
  </si>
  <si>
    <t>183101322</t>
  </si>
  <si>
    <t>Jamky pro výsadbu s výměnou 100 % půdy zeminy skupiny 1 až 4 obj přes 1 do 2 m3 v rovině a svahu do 1:5</t>
  </si>
  <si>
    <t>-655001844</t>
  </si>
  <si>
    <t>-1369811614</t>
  </si>
  <si>
    <t>184215113</t>
  </si>
  <si>
    <t>Ukotvení kmene dřevin v rovině nebo na svahu do 1:5 jedním kůlem D do 0,1 m dl přes 2 do 3 m</t>
  </si>
  <si>
    <t>617029363</t>
  </si>
  <si>
    <t>184 814 221 R.2</t>
  </si>
  <si>
    <t>-1636662399</t>
  </si>
  <si>
    <t>2056199238</t>
  </si>
  <si>
    <t>-1660362765</t>
  </si>
  <si>
    <t>-2088837748</t>
  </si>
  <si>
    <t>708811001</t>
  </si>
  <si>
    <t>184911161.1</t>
  </si>
  <si>
    <t>Mulčování záhonů kam.drtí tl vrstvy přes 0,05 do 0,1 m v rovině a svahu do 1:5</t>
  </si>
  <si>
    <t>-1142168860</t>
  </si>
  <si>
    <t>1884746831</t>
  </si>
  <si>
    <t>185851121.1</t>
  </si>
  <si>
    <t>1395926926</t>
  </si>
  <si>
    <t>https://podminky.urs.cz/item/CS_URS_2024_01/185851121.1</t>
  </si>
  <si>
    <t>185851129.1</t>
  </si>
  <si>
    <t>Příplatek k dovozu vody pro zálivku rostlin do 1000 m ZKD 1000 m3</t>
  </si>
  <si>
    <t>69042948</t>
  </si>
  <si>
    <t>1183342511</t>
  </si>
  <si>
    <t>-40465155</t>
  </si>
  <si>
    <t>Prunus avium "Plena" ok 20-25</t>
  </si>
  <si>
    <t>1742501606</t>
  </si>
  <si>
    <t>Kůl dl. 250 prům.0,6 frézovaný</t>
  </si>
  <si>
    <t>411778884</t>
  </si>
  <si>
    <t>Tříděná černozem+kompost + 3% ztratné</t>
  </si>
  <si>
    <t>124864151</t>
  </si>
  <si>
    <t>Úvazek zahradnický + ostatní pomocný materiál komplet</t>
  </si>
  <si>
    <t>13075450</t>
  </si>
  <si>
    <t>-243301949</t>
  </si>
  <si>
    <t>-1578871375</t>
  </si>
  <si>
    <t>-2070772398</t>
  </si>
  <si>
    <t>837601683</t>
  </si>
  <si>
    <t>1806469208</t>
  </si>
  <si>
    <t>Drcené kamenivo frakce 4/8 - štěrk ostrohranný, minerální mulč</t>
  </si>
  <si>
    <t>746680518</t>
  </si>
  <si>
    <t>Závlahový límec HDPE, tl. 3 mm, dl 3m, včetně spojky</t>
  </si>
  <si>
    <t>-734895657</t>
  </si>
  <si>
    <t>687300940</t>
  </si>
  <si>
    <t>D6</t>
  </si>
  <si>
    <t>Výsadba stromů do volného terénu</t>
  </si>
  <si>
    <t>989009069</t>
  </si>
  <si>
    <t>695836104</t>
  </si>
  <si>
    <t>-39438720</t>
  </si>
  <si>
    <t>184215133</t>
  </si>
  <si>
    <t>Ukotvení kmene dřevin v rovině nebo na svahu do 1:5 třemi kůly D do 0,1 m dl přes 2 do 3 m</t>
  </si>
  <si>
    <t>-1609761740</t>
  </si>
  <si>
    <t>103716007</t>
  </si>
  <si>
    <t>-661298728</t>
  </si>
  <si>
    <t>146535175</t>
  </si>
  <si>
    <t>-1908907035</t>
  </si>
  <si>
    <t>875803378</t>
  </si>
  <si>
    <t>63</t>
  </si>
  <si>
    <t>184911421</t>
  </si>
  <si>
    <t>Mulčování rostlin kůrou tl do 0,1 m v rovině a svahu do 1:5</t>
  </si>
  <si>
    <t>-1108571946</t>
  </si>
  <si>
    <t>https://podminky.urs.cz/item/CS_URS_2024_01/184911421</t>
  </si>
  <si>
    <t>64</t>
  </si>
  <si>
    <t>-1577239971</t>
  </si>
  <si>
    <t>65</t>
  </si>
  <si>
    <t>185851121.2</t>
  </si>
  <si>
    <t>-1994517666</t>
  </si>
  <si>
    <t>https://podminky.urs.cz/item/CS_URS_2024_01/185851121.2</t>
  </si>
  <si>
    <t>66</t>
  </si>
  <si>
    <t>313805183</t>
  </si>
  <si>
    <t>67</t>
  </si>
  <si>
    <t>-2013485111</t>
  </si>
  <si>
    <t>68</t>
  </si>
  <si>
    <t>-1847172285</t>
  </si>
  <si>
    <t>69</t>
  </si>
  <si>
    <t>Acer platanoides "Deborah" ok 25-30</t>
  </si>
  <si>
    <t>-1070880368</t>
  </si>
  <si>
    <t>70</t>
  </si>
  <si>
    <t>Acer campestre "Evenly Red" ok 20-25</t>
  </si>
  <si>
    <t>-880819461</t>
  </si>
  <si>
    <t>71</t>
  </si>
  <si>
    <t>Ginkgo biloba "Saratoga", samčí rostlina ok 25-30</t>
  </si>
  <si>
    <t>-1803262180</t>
  </si>
  <si>
    <t>72</t>
  </si>
  <si>
    <t>264876305</t>
  </si>
  <si>
    <t>73</t>
  </si>
  <si>
    <t>Příčka 50 prům.60 frézovaná</t>
  </si>
  <si>
    <t>-146528194</t>
  </si>
  <si>
    <t>74</t>
  </si>
  <si>
    <t>318546530</t>
  </si>
  <si>
    <t>75</t>
  </si>
  <si>
    <t>-1318785993</t>
  </si>
  <si>
    <t>76</t>
  </si>
  <si>
    <t>443324166</t>
  </si>
  <si>
    <t>77</t>
  </si>
  <si>
    <t>804081728</t>
  </si>
  <si>
    <t>78</t>
  </si>
  <si>
    <t>579203342</t>
  </si>
  <si>
    <t>79</t>
  </si>
  <si>
    <t>-514456789</t>
  </si>
  <si>
    <t>80</t>
  </si>
  <si>
    <t>1990679190</t>
  </si>
  <si>
    <t>81</t>
  </si>
  <si>
    <t>Borka výběrová I volně ložená</t>
  </si>
  <si>
    <t>-1351992314</t>
  </si>
  <si>
    <t>82</t>
  </si>
  <si>
    <t>420471579</t>
  </si>
  <si>
    <t>83</t>
  </si>
  <si>
    <t>-1931398186</t>
  </si>
  <si>
    <t>D7</t>
  </si>
  <si>
    <t>Výsadba stromu do prokořenitelné jámy</t>
  </si>
  <si>
    <t>84</t>
  </si>
  <si>
    <t>345673762</t>
  </si>
  <si>
    <t>85</t>
  </si>
  <si>
    <t>-514248986</t>
  </si>
  <si>
    <t>86</t>
  </si>
  <si>
    <t>184215331</t>
  </si>
  <si>
    <t>Ukotvení dřeviny popruhy a ocelovými lanky do výztuže obvodu kmene do 200 mm, v do 5 m</t>
  </si>
  <si>
    <t>-584098967</t>
  </si>
  <si>
    <t>87</t>
  </si>
  <si>
    <t>169404848</t>
  </si>
  <si>
    <t>88</t>
  </si>
  <si>
    <t>-1102521553</t>
  </si>
  <si>
    <t>89</t>
  </si>
  <si>
    <t>-32086358</t>
  </si>
  <si>
    <t>90</t>
  </si>
  <si>
    <t>-1111221478</t>
  </si>
  <si>
    <t>91</t>
  </si>
  <si>
    <t>909568584</t>
  </si>
  <si>
    <t>92</t>
  </si>
  <si>
    <t>184911161.2</t>
  </si>
  <si>
    <t>Mulčování záhonů kam.drtí tl vrstvy přes 0,05 do 0,1 m v rovině a svahu do 1:5, minerální mulč v kruhu 0,25 od kmene</t>
  </si>
  <si>
    <t>831194958</t>
  </si>
  <si>
    <t>93</t>
  </si>
  <si>
    <t>-496635398</t>
  </si>
  <si>
    <t>94</t>
  </si>
  <si>
    <t>185851121.3</t>
  </si>
  <si>
    <t>-1710165291</t>
  </si>
  <si>
    <t>https://podminky.urs.cz/item/CS_URS_2024_01/185851121.3</t>
  </si>
  <si>
    <t>95</t>
  </si>
  <si>
    <t>-1490588861</t>
  </si>
  <si>
    <t>96</t>
  </si>
  <si>
    <t>-1555892802</t>
  </si>
  <si>
    <t>97</t>
  </si>
  <si>
    <t>695878480</t>
  </si>
  <si>
    <t>98</t>
  </si>
  <si>
    <t xml:space="preserve">Acer campestre "Green Column"     ok 20-25</t>
  </si>
  <si>
    <t>-1796276125</t>
  </si>
  <si>
    <t>Acer campestre "Green Column" ok 20-25</t>
  </si>
  <si>
    <t>99</t>
  </si>
  <si>
    <t>601245891</t>
  </si>
  <si>
    <t>100</t>
  </si>
  <si>
    <t>-478035010</t>
  </si>
  <si>
    <t>101</t>
  </si>
  <si>
    <t>1585083388</t>
  </si>
  <si>
    <t>102</t>
  </si>
  <si>
    <t>804331571</t>
  </si>
  <si>
    <t>103</t>
  </si>
  <si>
    <t>51900013</t>
  </si>
  <si>
    <t>104</t>
  </si>
  <si>
    <t>-937579153</t>
  </si>
  <si>
    <t>105</t>
  </si>
  <si>
    <t>Drcené kamenivo frakce 4/8 - štěrk ostrohranný, minerální mulč v kruhu, mocnost 50 mm barva šedá</t>
  </si>
  <si>
    <t>1445182841</t>
  </si>
  <si>
    <t>106</t>
  </si>
  <si>
    <t>1789920588</t>
  </si>
  <si>
    <t>107</t>
  </si>
  <si>
    <t>Ochranná mříž stromu, rozebíratelná, kruhová průměr 2m, se šesti pruty výšky 1,5m, žárově zinkováno, pruty a ochrana báze kmene s povrchovou úpravou nátěr odstín antracit, kompletní dodávka+montáž. Poznámka k položce: mříž atyp, pororošt oka 30/10, včetně</t>
  </si>
  <si>
    <t>-1516825644</t>
  </si>
  <si>
    <t>Ochranná mříž stromu, rozebíratelná, kruhová průměr 2m, se šesti pruty výšky 1,5m, žárově zinkováno, pruty a ochrana báze kmene s povrchovou úpravou nátěr odstín antracit, kompletní dodávka+montáž. Poznámka k položce: mříž atyp, pororošt oka 30/10, včetně betonového základu pro mříž a všech kotvících prvků, chemických kotev. Základ betonový kruh, výška 200mm, místně zmenšena výška pro lepší kořenění stromu. Základ z betonu odolného proti soli C20/25 XC2. Před výrobou výrobní dokumentaci konzultovt a odsouhlasit projektantem. Cena zahrnuje dodávku, montáž, dopravu, grafický návrh a veškeré související práce s výrobou</t>
  </si>
  <si>
    <t>D8</t>
  </si>
  <si>
    <t>108</t>
  </si>
  <si>
    <t>-402726494</t>
  </si>
  <si>
    <t>16.2.4 - Povýsadbová rozvojová péče o stromy</t>
  </si>
  <si>
    <t>D1 - Povýsadbová rozvojová péče o stromy (25 stromů)</t>
  </si>
  <si>
    <t xml:space="preserve">    D2 - Péče 1.rok po výsadbě</t>
  </si>
  <si>
    <t xml:space="preserve">    D3 - Péče 2.rok po výsadbě</t>
  </si>
  <si>
    <t xml:space="preserve">    D4 - Péče 3.rok po výsadbě</t>
  </si>
  <si>
    <t xml:space="preserve">    D5 - Péče 4.rok po výsadbě</t>
  </si>
  <si>
    <t xml:space="preserve">    D6 - Péče 5.rok po výsadbě</t>
  </si>
  <si>
    <t xml:space="preserve">    D7 - Péče 6.rok po výsadbě</t>
  </si>
  <si>
    <t xml:space="preserve">    D8 - Péče 7.rok po výsadbě</t>
  </si>
  <si>
    <t xml:space="preserve">    D9 - Péče 8.rok po výsadbě</t>
  </si>
  <si>
    <t xml:space="preserve">    D10 - Péče 9.rok po výsadbě</t>
  </si>
  <si>
    <t xml:space="preserve">    D11 - Péče 10.rok po výsadbě</t>
  </si>
  <si>
    <t>Povýsadbová rozvojová péče o stromy (25 stromů)</t>
  </si>
  <si>
    <t>Péče 1.rok po výsadbě</t>
  </si>
  <si>
    <t xml:space="preserve">Zalití rostlin vodou plocha do 20 m2     70l/strom  10x za rok</t>
  </si>
  <si>
    <t>1286663163</t>
  </si>
  <si>
    <t>Zalití rostlin vodou plocha do 20 m2 70l/strom 10x za rok</t>
  </si>
  <si>
    <t>2005394109</t>
  </si>
  <si>
    <t>509097509</t>
  </si>
  <si>
    <t>184801121R</t>
  </si>
  <si>
    <t>Ošetřování vysazených dřevin soliterních v rovině a svahu do 1:5, kontrola zdravotního stavu dřeviny arboristou, kontrola a úprava stability kotvícího systému</t>
  </si>
  <si>
    <t>-1614005949</t>
  </si>
  <si>
    <t>184911111</t>
  </si>
  <si>
    <t>Znovuuvázání dřeviny ke kůlům</t>
  </si>
  <si>
    <t>-1741686934</t>
  </si>
  <si>
    <t>https://podminky.urs.cz/item/CS_URS_2024_01/184911111</t>
  </si>
  <si>
    <t>184852322</t>
  </si>
  <si>
    <t>Řez stromu výchovný alejových stromů v přes 4 do 6 m</t>
  </si>
  <si>
    <t>-860909473</t>
  </si>
  <si>
    <t>https://podminky.urs.cz/item/CS_URS_2024_01/184852322</t>
  </si>
  <si>
    <t>185804213</t>
  </si>
  <si>
    <t xml:space="preserve">Vypletí záhonu dřevin soliterních s naložením a odvozem odpadu do 20 km v rovině a svahu do 1:5   (6 x ročně vypletí zálivkové mísy 0,8m2 a sběr odpadků)</t>
  </si>
  <si>
    <t>961708290</t>
  </si>
  <si>
    <t>Vypletí záhonu dřevin soliterních s naložením a odvozem odpadu do 20 km v rovině a svahu do 1:5 (6 x ročně vypletí zálivkové mísy 0,8m2 a sběr odpadků)</t>
  </si>
  <si>
    <t>Mulčování rostlin kůrou tl do 0,1 m v rovině a svahu do 1:5 (doplnění mulče k 15 ks stromů, plocha u 1 stromu 0,8m2)</t>
  </si>
  <si>
    <t>60984167</t>
  </si>
  <si>
    <t>184812122R</t>
  </si>
  <si>
    <t xml:space="preserve">Aplikace ochranných prostředků bodovou aplikací v rovině a svahu do 1:5  (obnovení ochranného nátěru kmene základní + vrchní vrstva, včetně materiálu)</t>
  </si>
  <si>
    <t>-786375871</t>
  </si>
  <si>
    <t>Aplikace ochranných prostředků bodovou aplikací v rovině a svahu do 1:5 (obnovení ochranného nátěru kmene základní + vrchní vrstva, včetně materiálu)</t>
  </si>
  <si>
    <t>Voda na zálivku + 3% ztratné</t>
  </si>
  <si>
    <t>582735314</t>
  </si>
  <si>
    <t>Mulč organický, borka výběrová I volně ložená</t>
  </si>
  <si>
    <t>1620760671</t>
  </si>
  <si>
    <t>Péče 2.rok po výsadbě</t>
  </si>
  <si>
    <t>185804311.1</t>
  </si>
  <si>
    <t xml:space="preserve">Zalití rostlin vodou plocha do 20 m2     70l/strom  8x za rok</t>
  </si>
  <si>
    <t>1496323828</t>
  </si>
  <si>
    <t>Zalití rostlin vodou plocha do 20 m2 70l/strom 8x za rok</t>
  </si>
  <si>
    <t>1535555010</t>
  </si>
  <si>
    <t>-579827372</t>
  </si>
  <si>
    <t>1631314802</t>
  </si>
  <si>
    <t>231907577</t>
  </si>
  <si>
    <t>868136310</t>
  </si>
  <si>
    <t>-651534472</t>
  </si>
  <si>
    <t>593199966</t>
  </si>
  <si>
    <t>110708415</t>
  </si>
  <si>
    <t>1921262856</t>
  </si>
  <si>
    <t>914476157</t>
  </si>
  <si>
    <t>Péče 3.rok po výsadbě</t>
  </si>
  <si>
    <t>-1801063103</t>
  </si>
  <si>
    <t>-2122659670</t>
  </si>
  <si>
    <t>-663510724</t>
  </si>
  <si>
    <t>2108894932</t>
  </si>
  <si>
    <t>164197347</t>
  </si>
  <si>
    <t>-290990004</t>
  </si>
  <si>
    <t>-853447636</t>
  </si>
  <si>
    <t>-556270579</t>
  </si>
  <si>
    <t>-1996814432</t>
  </si>
  <si>
    <t>-374448109</t>
  </si>
  <si>
    <t>108113240</t>
  </si>
  <si>
    <t>Péče 4.rok po výsadbě</t>
  </si>
  <si>
    <t>185804311.2</t>
  </si>
  <si>
    <t xml:space="preserve">Zalití rostlin vodou plocha do 20 m2     70l/strom  6x za rok</t>
  </si>
  <si>
    <t>-1117560032</t>
  </si>
  <si>
    <t>Zalití rostlin vodou plocha do 20 m2 70l/strom 6x za rok</t>
  </si>
  <si>
    <t>1003961140</t>
  </si>
  <si>
    <t>1515805344</t>
  </si>
  <si>
    <t>-40313761</t>
  </si>
  <si>
    <t>831621324</t>
  </si>
  <si>
    <t>1128338338</t>
  </si>
  <si>
    <t>-541986079</t>
  </si>
  <si>
    <t>460393600</t>
  </si>
  <si>
    <t>1843275128</t>
  </si>
  <si>
    <t>772307685</t>
  </si>
  <si>
    <t>-1358722382</t>
  </si>
  <si>
    <t>Péče 5.rok po výsadbě</t>
  </si>
  <si>
    <t>-719342891</t>
  </si>
  <si>
    <t>1472254364</t>
  </si>
  <si>
    <t>-1577979155</t>
  </si>
  <si>
    <t>-1259731052</t>
  </si>
  <si>
    <t>-81767460</t>
  </si>
  <si>
    <t>1463704223</t>
  </si>
  <si>
    <t>-272777961</t>
  </si>
  <si>
    <t>-528706281</t>
  </si>
  <si>
    <t>340502355</t>
  </si>
  <si>
    <t>-1365953551</t>
  </si>
  <si>
    <t>617304092</t>
  </si>
  <si>
    <t>Péče 6.rok po výsadbě</t>
  </si>
  <si>
    <t>185804311.3</t>
  </si>
  <si>
    <t xml:space="preserve">Zalití rostlin vodou plocha do 20 m2     70l/strom  4x za rok</t>
  </si>
  <si>
    <t>-705026300</t>
  </si>
  <si>
    <t>Zalití rostlin vodou plocha do 20 m2 70l/strom 4x za rok</t>
  </si>
  <si>
    <t>563445269</t>
  </si>
  <si>
    <t>-1531052662</t>
  </si>
  <si>
    <t>1782616928</t>
  </si>
  <si>
    <t>1793993974</t>
  </si>
  <si>
    <t>92781180</t>
  </si>
  <si>
    <t>-999991893</t>
  </si>
  <si>
    <t>1876692502</t>
  </si>
  <si>
    <t>-1354970192</t>
  </si>
  <si>
    <t>Péče 7.rok po výsadbě</t>
  </si>
  <si>
    <t>1624899753</t>
  </si>
  <si>
    <t>-2013277814</t>
  </si>
  <si>
    <t>-672044543</t>
  </si>
  <si>
    <t>-1646611963</t>
  </si>
  <si>
    <t>-1260400044</t>
  </si>
  <si>
    <t>357276905</t>
  </si>
  <si>
    <t>1484096813</t>
  </si>
  <si>
    <t>-604437574</t>
  </si>
  <si>
    <t>-1853505868</t>
  </si>
  <si>
    <t>D9</t>
  </si>
  <si>
    <t>Péče 8.rok po výsadbě</t>
  </si>
  <si>
    <t>521534907</t>
  </si>
  <si>
    <t>1951208476</t>
  </si>
  <si>
    <t>1170152763</t>
  </si>
  <si>
    <t>642189605</t>
  </si>
  <si>
    <t>-1901300350</t>
  </si>
  <si>
    <t>-226630020</t>
  </si>
  <si>
    <t>-1899876693</t>
  </si>
  <si>
    <t>-1109381076</t>
  </si>
  <si>
    <t>-1338319867</t>
  </si>
  <si>
    <t>D10</t>
  </si>
  <si>
    <t>Péče 9.rok po výsadbě</t>
  </si>
  <si>
    <t>235185566</t>
  </si>
  <si>
    <t>-154087819</t>
  </si>
  <si>
    <t>1840598574</t>
  </si>
  <si>
    <t>-1522431700</t>
  </si>
  <si>
    <t>1649540630</t>
  </si>
  <si>
    <t>1242908880</t>
  </si>
  <si>
    <t>1557086509</t>
  </si>
  <si>
    <t>-1605051011</t>
  </si>
  <si>
    <t>-1247654897</t>
  </si>
  <si>
    <t>D11</t>
  </si>
  <si>
    <t>Péče 10.rok po výsadbě</t>
  </si>
  <si>
    <t>1287113897</t>
  </si>
  <si>
    <t>-916421834</t>
  </si>
  <si>
    <t>780053362</t>
  </si>
  <si>
    <t>-1537081760</t>
  </si>
  <si>
    <t>-739665158</t>
  </si>
  <si>
    <t>-898776845</t>
  </si>
  <si>
    <t>504146589</t>
  </si>
  <si>
    <t>-844224911</t>
  </si>
  <si>
    <t>-1933270654</t>
  </si>
  <si>
    <t>16.2.5 - Zatravnění ploch</t>
  </si>
  <si>
    <t>D1 - Zatravnění ploch</t>
  </si>
  <si>
    <t xml:space="preserve">    D2 - Příprava stanoviště, založení ploch na pláži a plocha po herních prvcích (1580+110 m2)</t>
  </si>
  <si>
    <t xml:space="preserve">    D3 - Péče o travnaté plochy do vzejití, zapojení a prvního pokosení</t>
  </si>
  <si>
    <t xml:space="preserve">    D4 - Ztravnění plochy u náhonu (242 m2)</t>
  </si>
  <si>
    <t xml:space="preserve">    D5 - Přesuny hmot, skládkovné</t>
  </si>
  <si>
    <t>Příprava stanoviště, založení ploch na pláži a plocha po herních prvcích (1580+110 m2)</t>
  </si>
  <si>
    <t>181311103</t>
  </si>
  <si>
    <t>Rozprostření ornice tl.vrstvy do 200 mm v rovině nebo ve svahu 1:5 ručně pozn. ornice z deponie na pláži</t>
  </si>
  <si>
    <t>-1963114862</t>
  </si>
  <si>
    <t>184813511</t>
  </si>
  <si>
    <t>Chemické odplevelení před založením kultury postřikem na široko v rovině a svahu do 1:5 ručně</t>
  </si>
  <si>
    <t>-1240785864</t>
  </si>
  <si>
    <t>https://podminky.urs.cz/item/CS_URS_2024_01/184813511</t>
  </si>
  <si>
    <t>183402131</t>
  </si>
  <si>
    <t>Rozrušení půdy souvislé pl přes 500 m2 hl přes 50 do 150 mm v rovině a svahu do 1:5</t>
  </si>
  <si>
    <t>2067585465</t>
  </si>
  <si>
    <t>https://podminky.urs.cz/item/CS_URS_2024_01/183402131</t>
  </si>
  <si>
    <t>183403153</t>
  </si>
  <si>
    <t xml:space="preserve">Obdělání půdy hrabáním v rovině nebo ve svahu 1:5     2x</t>
  </si>
  <si>
    <t>1499264740</t>
  </si>
  <si>
    <t>Obdělání půdy hrabáním v rovině nebo ve svahu 1:5 2x</t>
  </si>
  <si>
    <t>183403161</t>
  </si>
  <si>
    <t xml:space="preserve">Obdělání půdy válením v rovině nebo ve svahu 1:5    2x</t>
  </si>
  <si>
    <t>207818774</t>
  </si>
  <si>
    <t>Obdělání půdy válením v rovině nebo ve svahu 1:5 2x</t>
  </si>
  <si>
    <t>181411141</t>
  </si>
  <si>
    <t>Založení parterového trávníku výsevem plochy do 1000 m2 v rovině nebo ve svahu 1:5</t>
  </si>
  <si>
    <t>641852218</t>
  </si>
  <si>
    <t>185802113</t>
  </si>
  <si>
    <t>Hnojení půdy umělým hnojivem na široko v rovině a svahu do 1:5, 35g/m2</t>
  </si>
  <si>
    <t>-447999384</t>
  </si>
  <si>
    <t>185804312</t>
  </si>
  <si>
    <t xml:space="preserve">Zalití rostlin vodou plocha přes 20 m2  20l/ m2</t>
  </si>
  <si>
    <t>-1272292994</t>
  </si>
  <si>
    <t>Zalití rostlin vodou plocha přes 20 m2 20l/ m2</t>
  </si>
  <si>
    <t>Dovoz vody pro zálivku na vzdálenost do 1000m</t>
  </si>
  <si>
    <t>-1569429868</t>
  </si>
  <si>
    <t>1191425880</t>
  </si>
  <si>
    <t>Péče o travnaté plochy do vzejití, zapojení a prvního pokosení</t>
  </si>
  <si>
    <t>185804312.1</t>
  </si>
  <si>
    <t xml:space="preserve">Zalití rostlin vodou plocha přes 20m2     10x 20l/m2</t>
  </si>
  <si>
    <t>-1279338060</t>
  </si>
  <si>
    <t>Zalití rostlin vodou plocha přes 20m2 10x 20l/m2</t>
  </si>
  <si>
    <t xml:space="preserve">Dovoz vody pro zálivku na vzdálenost do 1000m    10x</t>
  </si>
  <si>
    <t>-650664029</t>
  </si>
  <si>
    <t>Dovoz vody pro zálivku na vzdálenost do 1000m 10x</t>
  </si>
  <si>
    <t>-1276667731</t>
  </si>
  <si>
    <t>111151211</t>
  </si>
  <si>
    <t xml:space="preserve">Pokosení trávníku parterového plochy do 10000m2  s odvozem do 20km v rovině a svahu do 1:5</t>
  </si>
  <si>
    <t>1240214038</t>
  </si>
  <si>
    <t>Pokosení trávníku parterového plochy do 10000m2 s odvozem do 20km v rovině a svahu do 1:5</t>
  </si>
  <si>
    <t>Totální herbicid</t>
  </si>
  <si>
    <t>1137309928</t>
  </si>
  <si>
    <t>Směs osiva UNI 5 KORZO - SMĚS PRO REKREAČNÍ TRÁVNÍKY. Složení: jílek vytrvalý 2n 55 %, kostřava červená dlouze výběžkatá 15 %, kostřava červená krátce výběžkatá 5 %, kostřava červená trsnatá 10 %, lipnice luční 15 %.25-30g/m2</t>
  </si>
  <si>
    <t>1985346336</t>
  </si>
  <si>
    <t>Voda na zálivku + 3% ztratné ( 1x po založení)</t>
  </si>
  <si>
    <t>878148346</t>
  </si>
  <si>
    <t xml:space="preserve">Voda na zálivku + 3% ztratné    (10x do zapojení a prvního pokosení)</t>
  </si>
  <si>
    <t>1686279757</t>
  </si>
  <si>
    <t>Voda na zálivku + 3% ztratné (10x do zapojení a prvního pokosení)</t>
  </si>
  <si>
    <t xml:space="preserve">Floranid  hnojivo Hnojivo -dlouhodobé obalované NPK hnojivo s hořčíkem, sírou a stopovými prvky pro předzásobní hnojení substrátů16+8+12(+2), s působením 6 měsíců 35g/m2</t>
  </si>
  <si>
    <t>-1150141798</t>
  </si>
  <si>
    <t>Floranid hnojivo Hnojivo -dlouhodobé obalované NPK hnojivo s hořčíkem, sírou a stopovými prvky pro předzásobní hnojení substrátů16+8+12(+2), s působením 6 měsíců 35g/m2</t>
  </si>
  <si>
    <t>Ztravnění plochy u náhonu (242 m2)</t>
  </si>
  <si>
    <t>-1938740372</t>
  </si>
  <si>
    <t>1026366635</t>
  </si>
  <si>
    <t>-194012347</t>
  </si>
  <si>
    <t>679811710</t>
  </si>
  <si>
    <t>1872547756</t>
  </si>
  <si>
    <t>185802113.1</t>
  </si>
  <si>
    <t>Hnojení půdy umělým hnojivem na široko v rovině a svahu do 1:5, 30g/m2</t>
  </si>
  <si>
    <t>-202122119</t>
  </si>
  <si>
    <t>-72708690</t>
  </si>
  <si>
    <t>789464929</t>
  </si>
  <si>
    <t>975456885</t>
  </si>
  <si>
    <t>758260237</t>
  </si>
  <si>
    <t>-554630986</t>
  </si>
  <si>
    <t>1751989127</t>
  </si>
  <si>
    <t>-580957883</t>
  </si>
  <si>
    <t>506204747</t>
  </si>
  <si>
    <t>Směs osiva UNI 11 - PARKOVÁ SMĚS DO POLOSTÍNU. Složení: jílek vytrvalý 2n 20 %, kostřava červená dlouze výběžkatá 20 %, kostřava červená krátce výběžkatá 5 %, kostřava červená trsnatá 5 %, kostřava ovčí 20 %, lipnice luční 10 % , lipnice hajní 10 %, poháň</t>
  </si>
  <si>
    <t>-1621934673</t>
  </si>
  <si>
    <t>Směs osiva UNI 11 - PARKOVÁ SMĚS DO POLOSTÍNU. Složení: jílek vytrvalý 2n 20 %, kostřava červená dlouze výběžkatá 20 %, kostřava červená krátce výběžkatá 5 %, kostřava červená trsnatá 5 %, kostřava ovčí 20 %, lipnice luční 10 % , lipnice hajní 10 %, poháňka hřebenatá 10 %.25-30g/m2</t>
  </si>
  <si>
    <t>1961594188</t>
  </si>
  <si>
    <t>1436090353</t>
  </si>
  <si>
    <t>2038447901</t>
  </si>
  <si>
    <t>Přesuny hmot, skládkovné</t>
  </si>
  <si>
    <t>831679285</t>
  </si>
  <si>
    <t>16.2.6 - Péče o travnaté plochy</t>
  </si>
  <si>
    <t>D1 - Péče 1 rok - Travnaté plochy na pláži a plocha po herních prvcích (1580+110+242 m2) 1932m2</t>
  </si>
  <si>
    <t xml:space="preserve">    D2 - Péče v 1.roce práce</t>
  </si>
  <si>
    <t xml:space="preserve">    Specifikace - Péče v 1. roce materiál</t>
  </si>
  <si>
    <t xml:space="preserve">    D3 - Přesuny hmot, skládkovné</t>
  </si>
  <si>
    <t>Péče 1 rok - Travnaté plochy na pláži a plocha po herních prvcích (1580+110+242 m2) 1932m2</t>
  </si>
  <si>
    <t>Péče v 1.roce práce</t>
  </si>
  <si>
    <t xml:space="preserve">Zalití rostlin vodou plocha přes 20m2     15x 20l/m2</t>
  </si>
  <si>
    <t>1882893355</t>
  </si>
  <si>
    <t>Zalití rostlin vodou plocha přes 20m2 15x 20l/m2</t>
  </si>
  <si>
    <t>1029374712</t>
  </si>
  <si>
    <t>-1908256232</t>
  </si>
  <si>
    <t>Hnojení půdy umělým hnojivem na široko v rovině a svahu do 1:5, 35g/m2 2x</t>
  </si>
  <si>
    <t>-15275442</t>
  </si>
  <si>
    <t xml:space="preserve">Pokosení trávníku parterového plochy do 10000m2  s odvozem do 20km v rovině a svahu do 1:5 10x</t>
  </si>
  <si>
    <t>471473237</t>
  </si>
  <si>
    <t>Pokosení trávníku parterového plochy do 10000m2 s odvozem do 20km v rovině a svahu do 1:5 10x</t>
  </si>
  <si>
    <t>Založení parterového trávníku výsevem plochy do 1000 m2 v rovině nebo ve svahu 1:5 Dosev 10%</t>
  </si>
  <si>
    <t>1911294093</t>
  </si>
  <si>
    <t>183451431</t>
  </si>
  <si>
    <t>Prořezání trávníku s přísevem pl do 1000 m2 v rovině nebo na svahu do 1:5 1x</t>
  </si>
  <si>
    <t>67435508</t>
  </si>
  <si>
    <t>185811111</t>
  </si>
  <si>
    <t>Shrabání listí bez pokryvných rostlin vrstvy do 50 mm pl do 1000 m2 v rovině a svahu do 1:5 1x</t>
  </si>
  <si>
    <t>321442248</t>
  </si>
  <si>
    <t>Péče v 1. roce materiál</t>
  </si>
  <si>
    <t>-26157791</t>
  </si>
  <si>
    <t>-65600055</t>
  </si>
  <si>
    <t>Směs osiva UNI 11 - PARKOVÁ SMĚS DO POLOSTÍNU. Složení: jílek vytrvalý 2n 20 %, kostřava červená dlouze výběžkatá 20 %, kostřava červená krátce výběžkatá 5 %, kostřava červená trsnatá 5 %, kostřava ovčí 20 %, lipnice luční 10 % , lipnice hajní 10 %, poháňka hřebenatá 10 %. Dosevy</t>
  </si>
  <si>
    <t>-1779871598</t>
  </si>
  <si>
    <t>1968656339</t>
  </si>
  <si>
    <t>16.2.7 - Štěpkové plochy</t>
  </si>
  <si>
    <t>D1 - Štěpkové plochy</t>
  </si>
  <si>
    <t xml:space="preserve">    D2 - Plochy pod piknikové sety</t>
  </si>
  <si>
    <t xml:space="preserve">    D3 - Materiál ostatní</t>
  </si>
  <si>
    <t xml:space="preserve">    D4 - Přesuny hmot</t>
  </si>
  <si>
    <t>Plochy pod piknikové sety</t>
  </si>
  <si>
    <t>119005121R</t>
  </si>
  <si>
    <t xml:space="preserve">Vytyčení  plochy přes 10 do 100 m2</t>
  </si>
  <si>
    <t>1506879581</t>
  </si>
  <si>
    <t>Vytyčení plochy přes 10 do 100 m2</t>
  </si>
  <si>
    <t>184911421R</t>
  </si>
  <si>
    <t>Mulčování  kůrou tl do 0,1 m v rovině a svahu do 1:5</t>
  </si>
  <si>
    <t>-740028820</t>
  </si>
  <si>
    <t>596911112R</t>
  </si>
  <si>
    <t>Kladení šlapáků ve svahu přes 1:5 do 1:2 včetně podklaního štěrku</t>
  </si>
  <si>
    <t>1586267591</t>
  </si>
  <si>
    <t>Ruční přesun hmot pro sadovnické a krajinářské úpravy do 100 m</t>
  </si>
  <si>
    <t>-2117325247</t>
  </si>
  <si>
    <t>Štěpka jemná, využití materiálu ze štěpkovaných náletů, mocnost 80 mm</t>
  </si>
  <si>
    <t>446984521</t>
  </si>
  <si>
    <t>Šlapáky štípané žulové, nepravidelný tvar vel. Cca 400/400 mm tl.50 mm včetně štěrku pro uložení</t>
  </si>
  <si>
    <t>1828141519</t>
  </si>
  <si>
    <t>-2059314001</t>
  </si>
  <si>
    <t>17 - SO 802 - Krajinářské řešení okolí přehrady</t>
  </si>
  <si>
    <t>17.1 - Travnaté plochy</t>
  </si>
  <si>
    <t xml:space="preserve">    D2 - Ztravnění ploch u náhonu (634+372m2)</t>
  </si>
  <si>
    <t xml:space="preserve">    D4 - Vyčištění okolních ploch (800m2)</t>
  </si>
  <si>
    <t>Ztravnění ploch u náhonu (634+372m2)</t>
  </si>
  <si>
    <t>-1468719056</t>
  </si>
  <si>
    <t>-938861007</t>
  </si>
  <si>
    <t>1072718096</t>
  </si>
  <si>
    <t>497974149</t>
  </si>
  <si>
    <t>1455252144</t>
  </si>
  <si>
    <t>-1306944523</t>
  </si>
  <si>
    <t>6019828</t>
  </si>
  <si>
    <t>1407672595</t>
  </si>
  <si>
    <t>-510653512</t>
  </si>
  <si>
    <t>1842242417</t>
  </si>
  <si>
    <t>-272625069</t>
  </si>
  <si>
    <t>Příplatek k dovozu vody pro zálivku rostlin do 1000 m ZKD 1000 m předpokl. 5km</t>
  </si>
  <si>
    <t>1509987028</t>
  </si>
  <si>
    <t>-1896787406</t>
  </si>
  <si>
    <t>499360179</t>
  </si>
  <si>
    <t>292124117</t>
  </si>
  <si>
    <t>-1843431003</t>
  </si>
  <si>
    <t>-2023125604</t>
  </si>
  <si>
    <t xml:space="preserve">Floranid  hnojivo Hnojivo -dlouhodobé obalované NPK hnojivo s hořčíkem, sírou a stopovými prvky pro předzásobní hnojení substrátů16+8+12(+2), s působením 6 měsíců 35g/m2 1xpytel 25kg</t>
  </si>
  <si>
    <t>117393991</t>
  </si>
  <si>
    <t>Floranid hnojivo Hnojivo -dlouhodobé obalované NPK hnojivo s hořčíkem, sírou a stopovými prvky pro předzásobní hnojení substrátů16+8+12(+2), s působením 6 měsíců 35g/m2 1xpytel 25kg</t>
  </si>
  <si>
    <t>Vyčištění okolních ploch (800m2)</t>
  </si>
  <si>
    <t>185811151</t>
  </si>
  <si>
    <t>Shrabání listí s pokryvnými rostlinami vrstvy do 50 mm pl do 1000 m2 v rovině a svahu do 1:5 s odvozem do 20km</t>
  </si>
  <si>
    <t>922958325</t>
  </si>
  <si>
    <t>-2088005640</t>
  </si>
  <si>
    <t>17.2 - Péče o travnaté plochy</t>
  </si>
  <si>
    <t>D1 - Péče 1 rok - Ztravněné ploch u náhonu (634+372m2) 1006m2</t>
  </si>
  <si>
    <t>Péče 1 rok - Ztravněné ploch u náhonu (634+372m2) 1006m2</t>
  </si>
  <si>
    <t>-1827215298</t>
  </si>
  <si>
    <t>-817988647</t>
  </si>
  <si>
    <t>1009396087</t>
  </si>
  <si>
    <t>-2076223760</t>
  </si>
  <si>
    <t>420147448</t>
  </si>
  <si>
    <t>1434754496</t>
  </si>
  <si>
    <t>-1011543310</t>
  </si>
  <si>
    <t>-1880869038</t>
  </si>
  <si>
    <t>551728959</t>
  </si>
  <si>
    <t>-513233868</t>
  </si>
  <si>
    <t>516261779</t>
  </si>
  <si>
    <t>-1971208645</t>
  </si>
  <si>
    <t>17.3 - Štěpkové plochy</t>
  </si>
  <si>
    <t xml:space="preserve">    D2 - Plochy pod ohniště, broukoviště a hmyzí domeček</t>
  </si>
  <si>
    <t>Plochy pod ohniště, broukoviště a hmyzí domeček</t>
  </si>
  <si>
    <t>1812447399</t>
  </si>
  <si>
    <t>263526515</t>
  </si>
  <si>
    <t>-935759139</t>
  </si>
  <si>
    <t>Štěpka velmi jemně drcená, využití materiálu ze štěpkovaných náletů, mocnost 80mm</t>
  </si>
  <si>
    <t>671076388</t>
  </si>
  <si>
    <t>1082240308</t>
  </si>
  <si>
    <t>17.4 - Záhony 1-2</t>
  </si>
  <si>
    <t>D1 - Trvalkové záhony</t>
  </si>
  <si>
    <t xml:space="preserve">    D2 - Záhon 1 (60m2)</t>
  </si>
  <si>
    <t xml:space="preserve">    D4 - Materiál  ostatní</t>
  </si>
  <si>
    <t xml:space="preserve">    D5 - Záhon 2 (72m2)</t>
  </si>
  <si>
    <t xml:space="preserve">    D6 - Přesuny hmot</t>
  </si>
  <si>
    <t>Trvalkové záhony</t>
  </si>
  <si>
    <t>Záhon 1 (60m2)</t>
  </si>
  <si>
    <t>131251102</t>
  </si>
  <si>
    <t>Hloubení jam nezapažených v hornině třídy těžitelnosti I skupiny 3 objem do 50 m3 strojně (odstranění vrstvy 450mm)</t>
  </si>
  <si>
    <t>149191943</t>
  </si>
  <si>
    <t>184911335</t>
  </si>
  <si>
    <t>Drenážní vrstva záhonu pro výsadby v rovině nebo ve svahu do 1:5 pl přes 10 do 100 m2 hl přes 50 do 150 mm</t>
  </si>
  <si>
    <t>1867328621</t>
  </si>
  <si>
    <t>https://podminky.urs.cz/item/CS_URS_2024_01/184911335</t>
  </si>
  <si>
    <t>181006115</t>
  </si>
  <si>
    <t>Rozprostření zemin tl vrstvy do 0,4 m schopných zúrodnění v rovině a sklonu do 1:5</t>
  </si>
  <si>
    <t>938260158</t>
  </si>
  <si>
    <t>https://podminky.urs.cz/item/CS_URS_2024_01/181006115</t>
  </si>
  <si>
    <t>Obdělání půdy hrabáním v rovině nebo ve svahu 1:5</t>
  </si>
  <si>
    <t>-291225945</t>
  </si>
  <si>
    <t>119005123</t>
  </si>
  <si>
    <t>Vytyčení výsadeb zapojených nebo v záhonu pl přes 10 do 100 m2 s rozmístěním rostlin nepravidelně ve stejnorodých skupinách</t>
  </si>
  <si>
    <t>-857954021</t>
  </si>
  <si>
    <t>183111111</t>
  </si>
  <si>
    <t>Hloubení jamek bez výměny půdy zeminy tř 1 až 4 obj do 0,002 m3 v rovině a svahu do 1:5 trvalky</t>
  </si>
  <si>
    <t>-635813383</t>
  </si>
  <si>
    <t>183111111.1</t>
  </si>
  <si>
    <t>Hloubení jamek bez výměny půdy zeminy tř 1 až 4 obj do 0,002 m3 v rovině a svahu do 1:5 cibuloviny</t>
  </si>
  <si>
    <t>-1900900780</t>
  </si>
  <si>
    <t>183211322</t>
  </si>
  <si>
    <t>Výsadba květin krytokořenných průměru kontejneru přes 80 do 120 mm</t>
  </si>
  <si>
    <t>1251370789</t>
  </si>
  <si>
    <t>https://podminky.urs.cz/item/CS_URS_2024_01/183211322</t>
  </si>
  <si>
    <t>183211323</t>
  </si>
  <si>
    <t>Výsadba květin krytokořenných průměru kontejneru přes 120 do 250 mm</t>
  </si>
  <si>
    <t>1253531777</t>
  </si>
  <si>
    <t>https://podminky.urs.cz/item/CS_URS_2024_01/183211323</t>
  </si>
  <si>
    <t>183211313</t>
  </si>
  <si>
    <t>Výsadba cibulí nebo hlíz</t>
  </si>
  <si>
    <t>-1558175150</t>
  </si>
  <si>
    <t>https://podminky.urs.cz/item/CS_URS_2024_01/183211313</t>
  </si>
  <si>
    <t>184814221</t>
  </si>
  <si>
    <t>Zapracování příměsí do půdy ručně do hl 150 mm v rovině nebo ve svahu do 1:5 Basacote 100g/m2</t>
  </si>
  <si>
    <t>1878271091</t>
  </si>
  <si>
    <t>Mulčování rostlin kůrou tl do 0,1 m v rovině a svahu do 1:5</t>
  </si>
  <si>
    <t>1701563000</t>
  </si>
  <si>
    <t xml:space="preserve">Zalití rostlin vodou plocha přes 20 m2    20l/m2</t>
  </si>
  <si>
    <t>1205489788</t>
  </si>
  <si>
    <t>Zalití rostlin vodou plocha přes 20 m2 20l/m2</t>
  </si>
  <si>
    <t>-695692112</t>
  </si>
  <si>
    <t>Příplatek k dovozu vody pro zálivku rostlin do 1000 m ZKD 1000 m</t>
  </si>
  <si>
    <t>-879427048</t>
  </si>
  <si>
    <t>1800974722</t>
  </si>
  <si>
    <t>Trvalky velikost k11</t>
  </si>
  <si>
    <t>1697638474</t>
  </si>
  <si>
    <t>Okrasné traviny velikost k13</t>
  </si>
  <si>
    <t>-650390112</t>
  </si>
  <si>
    <t xml:space="preserve">Cibuloviny (Narcissus)  velikost 12/14</t>
  </si>
  <si>
    <t>-1783557999</t>
  </si>
  <si>
    <t>Cibuloviny (Narcissus) velikost 12/14</t>
  </si>
  <si>
    <t xml:space="preserve">Materiál  ostatní</t>
  </si>
  <si>
    <t>Drcené kamenivo fr 16/32, drenážní vrstva (mocnost 100 mm)</t>
  </si>
  <si>
    <t>1033503162</t>
  </si>
  <si>
    <t>Borka výběrová jemně drcená I volně ložená (mocnost 70 mm)</t>
  </si>
  <si>
    <t>-2086023423</t>
  </si>
  <si>
    <t xml:space="preserve">Výsadbový substrát zemina+10%kompost  (mocnosti 300 mm po slehnutí)</t>
  </si>
  <si>
    <t>795555672</t>
  </si>
  <si>
    <t>Výsadbový substrát zemina+10%kompost (mocnosti 300 mm po slehnutí)</t>
  </si>
  <si>
    <t xml:space="preserve">Basacote Plus 6M   100g/m2</t>
  </si>
  <si>
    <t>1686416926</t>
  </si>
  <si>
    <t>Basacote Plus 6M 100g/m2</t>
  </si>
  <si>
    <t>1349938581</t>
  </si>
  <si>
    <t>Záhon 2 (72m2)</t>
  </si>
  <si>
    <t>1651355788</t>
  </si>
  <si>
    <t>692497998</t>
  </si>
  <si>
    <t>1809345654</t>
  </si>
  <si>
    <t>-895163007</t>
  </si>
  <si>
    <t>1793050286</t>
  </si>
  <si>
    <t>1028822517</t>
  </si>
  <si>
    <t>1644829504</t>
  </si>
  <si>
    <t>1880408951</t>
  </si>
  <si>
    <t>2130141799</t>
  </si>
  <si>
    <t>-1734707706</t>
  </si>
  <si>
    <t>1195155033</t>
  </si>
  <si>
    <t>-518955017</t>
  </si>
  <si>
    <t>1486292757</t>
  </si>
  <si>
    <t>1164806115</t>
  </si>
  <si>
    <t>Ohraničení záhonu, Ocelová pásovina 100/6, navařené trny průměr 12mm dl 200mm po 500mm, D+M</t>
  </si>
  <si>
    <t>mb</t>
  </si>
  <si>
    <t>1375557884</t>
  </si>
  <si>
    <t>-1563961460</t>
  </si>
  <si>
    <t>17543009</t>
  </si>
  <si>
    <t>-1223652063</t>
  </si>
  <si>
    <t>-281489767</t>
  </si>
  <si>
    <t>-2046714467</t>
  </si>
  <si>
    <t>-2037586725</t>
  </si>
  <si>
    <t>1196716394</t>
  </si>
  <si>
    <t>1018534979</t>
  </si>
  <si>
    <t>998231311R</t>
  </si>
  <si>
    <t>Přesun hmot pro sadovnické a krajinářské úpravy vodorovně do 5000 m přemístění výkopku na mezideponii na pláž</t>
  </si>
  <si>
    <t>503001351</t>
  </si>
  <si>
    <t>-8099288</t>
  </si>
  <si>
    <t>17.5 - Záhony 3</t>
  </si>
  <si>
    <t xml:space="preserve">    D2 - Záhon 3 (62m2)</t>
  </si>
  <si>
    <t>Záhon 3 (62m2)</t>
  </si>
  <si>
    <t>111301111</t>
  </si>
  <si>
    <t>Sejmutí drnu tl do 100 mm s přemístěním do 50 m nebo naložením na dopravní prostředek</t>
  </si>
  <si>
    <t>149442472</t>
  </si>
  <si>
    <t>https://podminky.urs.cz/item/CS_URS_2024_01/111301111</t>
  </si>
  <si>
    <t>119005121</t>
  </si>
  <si>
    <t>Vytyčení výsadeb zapojených nebo v záhonu plochy přes 10 do 100 m2 s rozmístěním rostlin ve sponu</t>
  </si>
  <si>
    <t>340770100</t>
  </si>
  <si>
    <t>https://podminky.urs.cz/item/CS_URS_2024_01/119005121</t>
  </si>
  <si>
    <t>183111312</t>
  </si>
  <si>
    <t>Jamky pro výsadbu s výměnou 100 % půdy zeminy skupiny 1 až 4 obj přes 0,002 do 0,005 m3 v rovině a svahu do 1:5</t>
  </si>
  <si>
    <t>976604417</t>
  </si>
  <si>
    <t>https://podminky.urs.cz/item/CS_URS_2024_01/183111312</t>
  </si>
  <si>
    <t>-714869797</t>
  </si>
  <si>
    <t>185802114R</t>
  </si>
  <si>
    <t>Hnojení půdy umělým hnojivem k jednotlivým rostlinám v rovině a svahu do 1:5 (1ks tablety/rostlina)</t>
  </si>
  <si>
    <t>-1596977363</t>
  </si>
  <si>
    <t>1663427663</t>
  </si>
  <si>
    <t xml:space="preserve">Zalití rostlin vodou plocha do 20 m2    10l/k rostlině</t>
  </si>
  <si>
    <t>-1744419017</t>
  </si>
  <si>
    <t>Zalití rostlin vodou plocha do 20 m2 10l/k rostlině</t>
  </si>
  <si>
    <t>788861954</t>
  </si>
  <si>
    <t>-2002831855</t>
  </si>
  <si>
    <t>-1844735602</t>
  </si>
  <si>
    <t>Bambusy Fargesia Jiuzhaigou "Bonfire" vel.50-60 cm, ko5l</t>
  </si>
  <si>
    <t>-1928314995</t>
  </si>
  <si>
    <t>1042143793</t>
  </si>
  <si>
    <t>Výsadbový substrát zemina+10%kompost</t>
  </si>
  <si>
    <t>715452058</t>
  </si>
  <si>
    <t xml:space="preserve">Tabletové hnojivo, vlastnosti jako Silvamix forte, 10g tbl,  (1 ks / dřevina)</t>
  </si>
  <si>
    <t>-1467811759</t>
  </si>
  <si>
    <t>Tabletové hnojivo, vlastnosti jako Silvamix forte, 10g tbl, (1 ks / dřevina)</t>
  </si>
  <si>
    <t>1748721737</t>
  </si>
  <si>
    <t>1374042569</t>
  </si>
  <si>
    <t>-69815918</t>
  </si>
  <si>
    <t>17.6 - Záhony 4-5</t>
  </si>
  <si>
    <t>D1 - Půdopokryvné záhony</t>
  </si>
  <si>
    <t xml:space="preserve">    D2 - Záhon 4,5 (148m2+90m2)</t>
  </si>
  <si>
    <t>Půdopokryvné záhony</t>
  </si>
  <si>
    <t>Záhon 4,5 (148m2+90m2)</t>
  </si>
  <si>
    <t>510770290</t>
  </si>
  <si>
    <t>Rozprostření zemin tl vrstvy do 0,4 m schopných zúrodnění v rovině a sklonu do 1:5 (v mocnosti 100mm)</t>
  </si>
  <si>
    <t>2119883137</t>
  </si>
  <si>
    <t>1318215715</t>
  </si>
  <si>
    <t>1034375928</t>
  </si>
  <si>
    <t>Hloubení jamek bez výměny půdy zeminy tř 1 až 4 obj do 0,002 m3 v rovině a svahu do 1:5</t>
  </si>
  <si>
    <t>1698905672</t>
  </si>
  <si>
    <t>-1991531462</t>
  </si>
  <si>
    <t>359565596</t>
  </si>
  <si>
    <t>1859701997</t>
  </si>
  <si>
    <t>-1557782793</t>
  </si>
  <si>
    <t>-1513782190</t>
  </si>
  <si>
    <t>814000673</t>
  </si>
  <si>
    <t>-1343847331</t>
  </si>
  <si>
    <t>994074757</t>
  </si>
  <si>
    <t>Popínavé dřeviny (Vinca minor) velikost k9</t>
  </si>
  <si>
    <t>873758236</t>
  </si>
  <si>
    <t>-1227384611</t>
  </si>
  <si>
    <t>-255237485</t>
  </si>
  <si>
    <t>1353061563</t>
  </si>
  <si>
    <t>-1277455606</t>
  </si>
  <si>
    <t>230910311</t>
  </si>
  <si>
    <t>17.7 - Záhony 6-8</t>
  </si>
  <si>
    <t>D1 - Břehové záhony</t>
  </si>
  <si>
    <t xml:space="preserve">    D2 - Záhon 6-7 (30+60m2)</t>
  </si>
  <si>
    <t xml:space="preserve">    D5 - Záhon 8 (30m2)</t>
  </si>
  <si>
    <t>Břehové záhony</t>
  </si>
  <si>
    <t>Záhon 6-7 (30+60m2)</t>
  </si>
  <si>
    <t>111111313</t>
  </si>
  <si>
    <t>Odstranění ruderálního porostu do 100 m2 naložení a odvoz do 20 km ve svahu přes 1:2 do 1:1</t>
  </si>
  <si>
    <t>919707377</t>
  </si>
  <si>
    <t>https://podminky.urs.cz/item/CS_URS_2024_01/111111313</t>
  </si>
  <si>
    <t>Rozprostření zemin tl vrstvy do 0,4 m schopných zúrodnění v rovině a sklonu do 1:5 (v mocnosti 200mm)</t>
  </si>
  <si>
    <t>-1472726140</t>
  </si>
  <si>
    <t>-265855560</t>
  </si>
  <si>
    <t>-1084972499</t>
  </si>
  <si>
    <t>183115111</t>
  </si>
  <si>
    <t>Hloubení jamek bez výměny půdy zeminy skupiny 1 až 4 obj do 0,002 m3 ve svahu přes 1:2 do 1:1</t>
  </si>
  <si>
    <t>1830453895</t>
  </si>
  <si>
    <t>https://podminky.urs.cz/item/CS_URS_2024_01/183115111</t>
  </si>
  <si>
    <t>1536138016</t>
  </si>
  <si>
    <t>-1038215999</t>
  </si>
  <si>
    <t>-2027540387</t>
  </si>
  <si>
    <t>1842095819</t>
  </si>
  <si>
    <t>316805278</t>
  </si>
  <si>
    <t>-1962630324</t>
  </si>
  <si>
    <t>628363383</t>
  </si>
  <si>
    <t>1292129967</t>
  </si>
  <si>
    <t>-273144250</t>
  </si>
  <si>
    <t xml:space="preserve">Cibuloviny  velikost 12/14</t>
  </si>
  <si>
    <t>-1541572346</t>
  </si>
  <si>
    <t>Cibuloviny velikost 12/14</t>
  </si>
  <si>
    <t xml:space="preserve">Výsadbový substrát zemina+10%kompost  (mocnosti 200 mm po slehnutí)</t>
  </si>
  <si>
    <t>-1613485835</t>
  </si>
  <si>
    <t>Výsadbový substrát zemina+10%kompost (mocnosti 200 mm po slehnutí)</t>
  </si>
  <si>
    <t>1094805351</t>
  </si>
  <si>
    <t>414673807</t>
  </si>
  <si>
    <t>Záhon 8 (30m2)</t>
  </si>
  <si>
    <t>-994958122</t>
  </si>
  <si>
    <t>-1938742467</t>
  </si>
  <si>
    <t>917584713</t>
  </si>
  <si>
    <t>1835767066</t>
  </si>
  <si>
    <t>1733079939</t>
  </si>
  <si>
    <t>-2065704985</t>
  </si>
  <si>
    <t>1452382754</t>
  </si>
  <si>
    <t>-2078774543</t>
  </si>
  <si>
    <t>872454597</t>
  </si>
  <si>
    <t>1424374152</t>
  </si>
  <si>
    <t>-113428801</t>
  </si>
  <si>
    <t>-650515877</t>
  </si>
  <si>
    <t>429101971</t>
  </si>
  <si>
    <t>-1478913710</t>
  </si>
  <si>
    <t>-492570420</t>
  </si>
  <si>
    <t>-1472450751</t>
  </si>
  <si>
    <t>-1312910283</t>
  </si>
  <si>
    <t>2008889071</t>
  </si>
  <si>
    <t>1190419580</t>
  </si>
  <si>
    <t>17.8 - Záhony 9-10</t>
  </si>
  <si>
    <t xml:space="preserve">    D2 - Záhon 9-10 (110+40m2)</t>
  </si>
  <si>
    <t>Záhon 9-10 (110+40m2)</t>
  </si>
  <si>
    <t>454012427</t>
  </si>
  <si>
    <t>1368710266</t>
  </si>
  <si>
    <t>1999317206</t>
  </si>
  <si>
    <t>119005122</t>
  </si>
  <si>
    <t>Vytyčení výsadeb zapojených nebo v záhonu plochy přes 10 do 100 m2 s rozmístěním rostlin do plochy nepravidelně</t>
  </si>
  <si>
    <t>1193678643</t>
  </si>
  <si>
    <t>https://podminky.urs.cz/item/CS_URS_2024_01/119005122</t>
  </si>
  <si>
    <t>266559305</t>
  </si>
  <si>
    <t>Výsadba květin krytokořenných průměru kontejneru přes 80 do 120 mm (půdopokryvné)</t>
  </si>
  <si>
    <t>-96756131</t>
  </si>
  <si>
    <t>Výsadba květin krytokořenných průměru kontejneru přes 120 do 250 mm (kapradiny)</t>
  </si>
  <si>
    <t>-254457280</t>
  </si>
  <si>
    <t>-1947380165</t>
  </si>
  <si>
    <t>1632079194</t>
  </si>
  <si>
    <t xml:space="preserve">Zalití rostlin vodou plocha do 20 m2    5l/k rostlině</t>
  </si>
  <si>
    <t>1377678382</t>
  </si>
  <si>
    <t>Zalití rostlin vodou plocha do 20 m2 5l/k rostlině</t>
  </si>
  <si>
    <t>1858157218</t>
  </si>
  <si>
    <t>1824752194</t>
  </si>
  <si>
    <t>-633215126</t>
  </si>
  <si>
    <t>Kapradiny velikost k13</t>
  </si>
  <si>
    <t>-1010921095</t>
  </si>
  <si>
    <t>Popínavé dřeviny (Hedera helix)velikost k9</t>
  </si>
  <si>
    <t>-2002905408</t>
  </si>
  <si>
    <t>Štěpka velmi jemně drcená (použít materiál z odstraněných náletů)</t>
  </si>
  <si>
    <t>129055170</t>
  </si>
  <si>
    <t>-335235780</t>
  </si>
  <si>
    <t>2072485944</t>
  </si>
  <si>
    <t>-1864066393</t>
  </si>
  <si>
    <t>-602980333</t>
  </si>
  <si>
    <t>17.9 - Záhony 11-14</t>
  </si>
  <si>
    <t>D1 - Výsadby do kamenných svahů</t>
  </si>
  <si>
    <t xml:space="preserve">    D2 - Záhony 11-14 (76+63+51+118 m2)</t>
  </si>
  <si>
    <t>Výsadby do kamenných svahů</t>
  </si>
  <si>
    <t>Záhony 11-14 (76+63+51+118 m2)</t>
  </si>
  <si>
    <t>1675826761</t>
  </si>
  <si>
    <t>183115111R</t>
  </si>
  <si>
    <t>Hloubení jamek bez výměny půdy zeminy skupiny 1 až 4 obj do 0,002 m3 ve svahu přes 1:2 do 1:1 hloubení mezi kameny</t>
  </si>
  <si>
    <t>695347419</t>
  </si>
  <si>
    <t>-24805062</t>
  </si>
  <si>
    <t>1583508553</t>
  </si>
  <si>
    <t>1223638925</t>
  </si>
  <si>
    <t>2042684112</t>
  </si>
  <si>
    <t>724771057</t>
  </si>
  <si>
    <t>1343331437</t>
  </si>
  <si>
    <t>-1342819052</t>
  </si>
  <si>
    <t>1696132076</t>
  </si>
  <si>
    <t>-690528638</t>
  </si>
  <si>
    <t>1463159366</t>
  </si>
  <si>
    <t>312767280</t>
  </si>
  <si>
    <t>-1193189394</t>
  </si>
  <si>
    <t>17.10 - Péče o záhony</t>
  </si>
  <si>
    <t xml:space="preserve">D1 - Péče o záhony </t>
  </si>
  <si>
    <t xml:space="preserve">    D2 - Péče v 1. roce</t>
  </si>
  <si>
    <t xml:space="preserve">    D3 - Péče v 2. roce</t>
  </si>
  <si>
    <t xml:space="preserve">    D4 - Péče v 3. roce</t>
  </si>
  <si>
    <t xml:space="preserve">    D5 - Péče v 4. roce</t>
  </si>
  <si>
    <t xml:space="preserve">    D6 - Péče v 5. roce</t>
  </si>
  <si>
    <t xml:space="preserve">Péče o záhony </t>
  </si>
  <si>
    <t>Péče v 1. roce</t>
  </si>
  <si>
    <t xml:space="preserve">Zalití rostlin vodou plocha přes 20 m2  20l/ m2 10xrok plochy 552 m2</t>
  </si>
  <si>
    <t>-542117764</t>
  </si>
  <si>
    <t>Zalití rostlin vodou plocha přes 20 m2 20l/ m2 10xrok plochy 552 m2</t>
  </si>
  <si>
    <t xml:space="preserve">Zalití rostlin vodou plocha přes 20 m2  10l/ m2 10xrok plochy 458 m2</t>
  </si>
  <si>
    <t>160026782</t>
  </si>
  <si>
    <t>Zalití rostlin vodou plocha přes 20 m2 10l/ m2 10xrok plochy 458 m2</t>
  </si>
  <si>
    <t>-1252575567</t>
  </si>
  <si>
    <t>-1462743035</t>
  </si>
  <si>
    <t>185804211</t>
  </si>
  <si>
    <t xml:space="preserve">Vypletí záhonu květin s naložením a odvozem odpadu do 20 km v rovině a svahu do 1:5   6x ročně plochy 1010m2</t>
  </si>
  <si>
    <t>-1650753909</t>
  </si>
  <si>
    <t>Vypletí záhonu květin s naložením a odvozem odpadu do 20 km v rovině a svahu do 1:5 6x ročně plochy 1010m2</t>
  </si>
  <si>
    <t>185804252</t>
  </si>
  <si>
    <t xml:space="preserve">Odstranění odkvetlých a odumřelých částí trvalek s odklizením odpadu do 20 km   2x ročně plochy 1010m2</t>
  </si>
  <si>
    <t>249880305</t>
  </si>
  <si>
    <t>Odstranění odkvetlých a odumřelých částí trvalek s odklizením odpadu do 20 km 2x ročně plochy 1010m2</t>
  </si>
  <si>
    <t>183211423</t>
  </si>
  <si>
    <t>Dosadba květin hrnkovaných D květináče přes 120 do 250 mm 5% vandalismus</t>
  </si>
  <si>
    <t>-134569593</t>
  </si>
  <si>
    <t>183211413</t>
  </si>
  <si>
    <t>Dosadba cibulí nebo hlíz 5% vandalismus</t>
  </si>
  <si>
    <t>1128475728</t>
  </si>
  <si>
    <t>Dosazované trvalky, traviny, kapradiny</t>
  </si>
  <si>
    <t>-2082232110</t>
  </si>
  <si>
    <t>Dosazované cibuloviny</t>
  </si>
  <si>
    <t>1955310218</t>
  </si>
  <si>
    <t>243213235</t>
  </si>
  <si>
    <t>-1948561537</t>
  </si>
  <si>
    <t>Péče v 2. roce</t>
  </si>
  <si>
    <t>1269558185</t>
  </si>
  <si>
    <t>1404248994</t>
  </si>
  <si>
    <t>-307859153</t>
  </si>
  <si>
    <t>338351958</t>
  </si>
  <si>
    <t>-1186465652</t>
  </si>
  <si>
    <t>-396049449</t>
  </si>
  <si>
    <t>179139192</t>
  </si>
  <si>
    <t>93020453</t>
  </si>
  <si>
    <t>269693071</t>
  </si>
  <si>
    <t>-1253887427</t>
  </si>
  <si>
    <t>-1413781872</t>
  </si>
  <si>
    <t>-1727485977</t>
  </si>
  <si>
    <t>Péče v 3. roce</t>
  </si>
  <si>
    <t>-1165694760</t>
  </si>
  <si>
    <t>-959580127</t>
  </si>
  <si>
    <t>858856171</t>
  </si>
  <si>
    <t>59725515</t>
  </si>
  <si>
    <t>-352473243</t>
  </si>
  <si>
    <t>-364951157</t>
  </si>
  <si>
    <t>1606950001</t>
  </si>
  <si>
    <t>742748397</t>
  </si>
  <si>
    <t>668981660</t>
  </si>
  <si>
    <t>1839161006</t>
  </si>
  <si>
    <t>-112182427</t>
  </si>
  <si>
    <t>-914697043</t>
  </si>
  <si>
    <t>Péče v 4. roce</t>
  </si>
  <si>
    <t>1802269183</t>
  </si>
  <si>
    <t>1306450393</t>
  </si>
  <si>
    <t>1335857904</t>
  </si>
  <si>
    <t>878022798</t>
  </si>
  <si>
    <t>1936552932</t>
  </si>
  <si>
    <t>-1640128344</t>
  </si>
  <si>
    <t>-1818798259</t>
  </si>
  <si>
    <t>482619516</t>
  </si>
  <si>
    <t>-1922412452</t>
  </si>
  <si>
    <t>1754536281</t>
  </si>
  <si>
    <t>-970375560</t>
  </si>
  <si>
    <t>-1649931362</t>
  </si>
  <si>
    <t>Péče v 5. roce</t>
  </si>
  <si>
    <t>743294756</t>
  </si>
  <si>
    <t>-1403940686</t>
  </si>
  <si>
    <t>1102570218</t>
  </si>
  <si>
    <t>-948666158</t>
  </si>
  <si>
    <t>-1172783969</t>
  </si>
  <si>
    <t>-178294119</t>
  </si>
  <si>
    <t>1062031109</t>
  </si>
  <si>
    <t>640770452</t>
  </si>
  <si>
    <t>937662924</t>
  </si>
  <si>
    <t>798458752</t>
  </si>
  <si>
    <t>-999202971</t>
  </si>
  <si>
    <t>1365617001</t>
  </si>
  <si>
    <t>17.11 - Mobiliář</t>
  </si>
  <si>
    <t>D1 - Mobiliář</t>
  </si>
  <si>
    <t xml:space="preserve">Informační panel (informace - přehrada), podrobnost  D.10_09, položka č. 1. Cena zahrnuje kompletní dodávku, montáž, dopravu, grafický návrh, polepy, VD a veškeré související práce s výrobou a instalací</t>
  </si>
  <si>
    <t>-273970773</t>
  </si>
  <si>
    <t>Informační panel (informace - přehrada), podrobnost D.10_09, položka č. 1. Cena zahrnuje kompletní dodávku, montáž, dopravu, grafický návrh, polepy, VD a veškeré související práce s výrobou a instalací</t>
  </si>
  <si>
    <t xml:space="preserve">Informační panel (informace - živočichové), podrobnost  D.10_09, položka č. 2. Cena zahrnuje kompletní dodávku, montáž, dopravu, grafický návrh, polepy, VD a veškeré související práce s výrobou a instalací</t>
  </si>
  <si>
    <t>-914163749</t>
  </si>
  <si>
    <t>Informační panel (informace - živočichové), podrobnost D.10_09, položka č. 2. Cena zahrnuje kompletní dodávku, montáž, dopravu, grafický návrh, polepy, VD a veškeré související práce s výrobou a instalací</t>
  </si>
  <si>
    <t xml:space="preserve">Informační cedule (informace - zákaz vstupu), podrobnost  D.10_09, položka č. 3. Cena zahrnuje kompletní dodávku, montáž, dopravu, grafický návrh, polepy, VD a veškeré související práce s výrobou a instalací</t>
  </si>
  <si>
    <t>-1209375251</t>
  </si>
  <si>
    <t>Informační cedule (informace - zákaz vstupu), podrobnost D.10_09, položka č. 3. Cena zahrnuje kompletní dodávku, montáž, dopravu, grafický návrh, polepy, VD a veškeré související práce s výrobou a instalací</t>
  </si>
  <si>
    <t xml:space="preserve">Broukoviště včetně kovového uměleckého díla - autorského výtvarného prvku, podrobnost  D.10_09, položka č. 4 Cena zahrnuje kompletní dodávku, montáž, dopravu, grafický návrh, návrh a výrobu uměleckého díla, VD a veškeré související práce s výrobou a insta</t>
  </si>
  <si>
    <t>-1166120157</t>
  </si>
  <si>
    <t>Broukoviště včetně kovového uměleckého díla - autorského výtvarného prvku, podrobnost D.10_09, položka č. 4 Cena zahrnuje kompletní dodávku, montáž, dopravu, grafický návrh, návrh a výrobu uměleckého díla, VD a veškeré související práce s výrobou a instalací</t>
  </si>
  <si>
    <t xml:space="preserve">Hmyzí domeček,  podrobnost  D.10_09 položka č.5. Cena zahrnuje kompletní dodávku, vytvoření - montáž, dopravu,konzultaci návrhu, VD a veškeré související práce s výrobou a instalací</t>
  </si>
  <si>
    <t>2102370045</t>
  </si>
  <si>
    <t>Hmyzí domeček, podrobnost D.10_09 položka č.5. Cena zahrnuje kompletní dodávku, vytvoření - montáž, dopravu,konzultaci návrhu, VD a veškeré související práce s výrobou a instalací</t>
  </si>
  <si>
    <t xml:space="preserve">Domeček pro ježky, typizovaný výrobek, podrobnost  D.10_09 položka č.6. Cena zahrnuje kompletní dodávku, vytvoření - montáž, dopravu,konzultaci návrhu, VD a veškeré související práce s výrobou a instalací</t>
  </si>
  <si>
    <t>-796277696</t>
  </si>
  <si>
    <t>Domeček pro ježky, typizovaný výrobek, podrobnost D.10_09 položka č.6. Cena zahrnuje kompletní dodávku, vytvoření - montáž, dopravu,konzultaci návrhu, VD a veškeré související práce s výrobou a instalací</t>
  </si>
  <si>
    <t xml:space="preserve">Hibernaculum - zimoviště pro obojživelníky,  podrobnost  D.10_09 položka č.7. Cena zahrnuje kompletní dodávku, vytvoření - montáž, dopravu,konzultaci návrhu, VD a veškeré související práce s výrobou a instalací</t>
  </si>
  <si>
    <t>-1901521810</t>
  </si>
  <si>
    <t>Hibernaculum - zimoviště pro obojživelníky, podrobnost D.10_09 položka č.7. Cena zahrnuje kompletní dodávku, vytvoření - montáž, dopravu,konzultaci návrhu, VD a veškeré související práce s výrobou a instalací</t>
  </si>
  <si>
    <t xml:space="preserve">Rampičky pro výlez obojživelníků,  podrobnost  D.10_09 položka č.8. Cena zahrnuje kompletní dodávku, vytvoření - montáž, dopravu,konzultaci návrhu, VD a veškeré související práce s výrobou a instalací</t>
  </si>
  <si>
    <t>2017427924</t>
  </si>
  <si>
    <t>Rampičky pro výlez obojživelníků, podrobnost D.10_09 položka č.8. Cena zahrnuje kompletní dodávku, vytvoření - montáž, dopravu,konzultaci návrhu, VD a veškeré související práce s výrobou a instalací</t>
  </si>
  <si>
    <t xml:space="preserve">Hnízdící boudičky pro kachny,  podrobnost  D.10_09 položka č.9. Cena zahrnuje kompletní dodávku, vytvoření - montáž, dopravu,konzultaci návrhu, VD a veškeré související práce s výrobou a instalací</t>
  </si>
  <si>
    <t>-1215534039</t>
  </si>
  <si>
    <t>Hnízdící boudičky pro kachny, podrobnost D.10_09 položka č.9. Cena zahrnuje kompletní dodávku, vytvoření - montáž, dopravu,konzultaci návrhu, VD a veškeré související práce s výrobou a instalací</t>
  </si>
  <si>
    <t xml:space="preserve">Převlékací kabina, dřevěná atypycká stavba se založením, podrobnost  D.10_09 položka č.11. Cena zahrnuje kompletní dodávku, montáž, dopravu, grafický návrh, polepy, VD a veškeré související práce s výrobou a instalací</t>
  </si>
  <si>
    <t>-36494439</t>
  </si>
  <si>
    <t>Převlékací kabina, dřevěná atypycká stavba se založením, podrobnost D.10_09 položka č.11. Cena zahrnuje kompletní dodávku, montáž, dopravu, grafický návrh, polepy, VD a veškeré související práce s výrobou a instalací</t>
  </si>
  <si>
    <t>Instalace psích pisoárů, podrobnost D.10_09 položka č.10. Kompletní dodávka+montáž. Poznámka k položce: hranol má rozměr 130 x 1300 mm. je vysoký 700 mm. psí pisoár hranol musí být bez povrchové úpravy, aby psa neodrazoval chemický pach laku. je vyroben z</t>
  </si>
  <si>
    <t>338200504</t>
  </si>
  <si>
    <t>Instalace psích pisoárů, podrobnost D.10_09 položka č.10. Kompletní dodávka+montáž. Poznámka k položce:
hranol má rozměr 130 x 1300 mm. je vysoký 700 mm.
psí pisoár hranol musí být bez povrchové úpravy, aby psa neodrazoval chemický pach laku. je
vyroben z bukového dřeva s designem svislých děr, které zasahují do
vnitřního prostoru hranolu. tímto dochází k zadržení pachu (zbytků moči) i uvnitř výrobku.
Kotvení do betonového základu 250x250mm hl. 400mm
Cena zahrnuje dodávku, montáž, dopravu, grafický návrh a veškeré související práce s výrobou</t>
  </si>
  <si>
    <t>01 - Přímé výdaje na doprovodnou činnost</t>
  </si>
  <si>
    <t>03 - SO 103 - Terénní stezky - propojovací rampa</t>
  </si>
  <si>
    <t xml:space="preserve">- kamenné žulové prvky z liberecké žuly - všechny materiály a výrobky vždy v nejlepší kvalitě  na základě dotazů ve VZ byla provedena úprava položky č. 46</t>
  </si>
  <si>
    <t>6 - Úpravy povrchů, podlahy, výplně otvorů</t>
  </si>
  <si>
    <t>-58002679</t>
  </si>
  <si>
    <t>"z pol.č. R97812 "25,0*0,02"m3"*2,5"t/m3</t>
  </si>
  <si>
    <t>273544153</t>
  </si>
  <si>
    <t>590842481</t>
  </si>
  <si>
    <t>"Schodiště "4,0</t>
  </si>
  <si>
    <t>-1631596708</t>
  </si>
  <si>
    <t xml:space="preserve">"zemina  "15,0"m3</t>
  </si>
  <si>
    <t>1361453190</t>
  </si>
  <si>
    <t>"pro pol.č. 17310 "35,0</t>
  </si>
  <si>
    <t>B5</t>
  </si>
  <si>
    <t>"pro pol.č. 17111 "190,0</t>
  </si>
  <si>
    <t>C5</t>
  </si>
  <si>
    <t>"pro pol.č. 17411 "6,0</t>
  </si>
  <si>
    <t>"Celkové množství "231.000000</t>
  </si>
  <si>
    <t>-1472474215</t>
  </si>
  <si>
    <t>70,0*0,10</t>
  </si>
  <si>
    <t>427007525</t>
  </si>
  <si>
    <t>"základ.patky - zábradlí "28*0,30*0,30*0,70</t>
  </si>
  <si>
    <t>"základ.patky - patníky "(1+4)*0,25</t>
  </si>
  <si>
    <t>"Celkové množství "3.014000</t>
  </si>
  <si>
    <t>-1973758924</t>
  </si>
  <si>
    <t>858502867</t>
  </si>
  <si>
    <t>"z pol.č. 122731 "4,0</t>
  </si>
  <si>
    <t>"z pol.č. 123731 "15,0</t>
  </si>
  <si>
    <t>"z pol.č. 131731 "3,014</t>
  </si>
  <si>
    <t>"Celkové množství "22.014000</t>
  </si>
  <si>
    <t>1827170589</t>
  </si>
  <si>
    <t>713485750</t>
  </si>
  <si>
    <t xml:space="preserve">"schodiště  "6,0"m3</t>
  </si>
  <si>
    <t>-1468622696</t>
  </si>
  <si>
    <t>-1366655070</t>
  </si>
  <si>
    <t>-922669132</t>
  </si>
  <si>
    <t>70,0"m2</t>
  </si>
  <si>
    <t>1820058762</t>
  </si>
  <si>
    <t>478021662</t>
  </si>
  <si>
    <t>"pro patníky (bez svítidla) "1*0,25"m3</t>
  </si>
  <si>
    <t>R34817.1.1</t>
  </si>
  <si>
    <t>-690300139</t>
  </si>
  <si>
    <t>Poznámka k položce:_x000d_
rám+sloupky: plochá ocel válcovaná 40x14mm_x000d_
svařované spoje_x000d_
navařená očka pro uchycení vodícího lanka síťovaného výpletu_x000d_
pozink + nátěr antracit (kovářská barva)_x000d_
výplň: nerezová síť _x000d_
šroubované spoje_x000d_
kotvení na chem.kotvy - plotna 150x150*15mm _x000d_
kotveno na beton.patky (viz pol.č. 272314)</t>
  </si>
  <si>
    <t>"zábradlí s výplní "39,4</t>
  </si>
  <si>
    <t>R34817.1.2</t>
  </si>
  <si>
    <t>-469419761</t>
  </si>
  <si>
    <t>Poznámka k položce:_x000d_
rám+sloupky: plochá ocel válcovaná 40x14mm_x000d_
svařované spoje_x000d_
navařená očka pro uchycení vodícího lanka síťovaného výpletu_x000d_
pozink + nátěr antracit (kovářská barva)_x000d_
výplň: nerezová síť _x000d_
šroubované spoje_x000d_
kotvení na chem.kotvy - imbus, zapuštěné do ocel.pásoviny_x000d_
kotveno do kamenných stupňů, říms apod.</t>
  </si>
  <si>
    <t>"zábradlí s výplní "45,6</t>
  </si>
  <si>
    <t>450106188</t>
  </si>
  <si>
    <t>"zábradlí bez výplně "5,5</t>
  </si>
  <si>
    <t>-180917556</t>
  </si>
  <si>
    <t>"Schodiště - stupně 300x170x2000mm "7*0,30*0,17*2,00</t>
  </si>
  <si>
    <t>1886862339</t>
  </si>
  <si>
    <t>"Propust P1 - vtok.jímka "0,2"m3</t>
  </si>
  <si>
    <t>451324</t>
  </si>
  <si>
    <t>PODKL A VÝPLŇ VRSTVY ZE ŽELEZOBET DO C25/30</t>
  </si>
  <si>
    <t>1649195020</t>
  </si>
  <si>
    <t>Poznámka k položce:_x000d_
beton C 25/30 - XF3</t>
  </si>
  <si>
    <t>"Propust P1 "0,15"m3</t>
  </si>
  <si>
    <t>B22</t>
  </si>
  <si>
    <t>"Propust P2 "0,15"m3</t>
  </si>
  <si>
    <t>"Celkové množství "0.300000</t>
  </si>
  <si>
    <t>-2054255851</t>
  </si>
  <si>
    <t xml:space="preserve">"Schodiště  "1,4</t>
  </si>
  <si>
    <t>-1863844861</t>
  </si>
  <si>
    <t>"Propust P1 - lože+obetonování "12,0"m2"*7,9"kg/m2"/1000</t>
  </si>
  <si>
    <t>B24</t>
  </si>
  <si>
    <t xml:space="preserve">"Propust P2  - lože+obetonování "13,0"m2"*7,9"kg/m2"/1000</t>
  </si>
  <si>
    <t>"Celkové množství "0.198000</t>
  </si>
  <si>
    <t>632915693</t>
  </si>
  <si>
    <t>"Schodiště "0,8"m3</t>
  </si>
  <si>
    <t>B25</t>
  </si>
  <si>
    <t>"lavice "7,0*0,70*0,40</t>
  </si>
  <si>
    <t>"Celkové množství "2.760000</t>
  </si>
  <si>
    <t>-203130210</t>
  </si>
  <si>
    <t>B26</t>
  </si>
  <si>
    <t>46321</t>
  </si>
  <si>
    <t>ROVNANINA Z LOMOVÉHO KAMENE</t>
  </si>
  <si>
    <t>-824318588</t>
  </si>
  <si>
    <t xml:space="preserve">Poznámka k položce:_x000d_
zpevnění svahu lomovým kamenem kameny max. 0,5x0,5m_x000d_
skládané_x000d_
vč. vyklínování_x000d_
</t>
  </si>
  <si>
    <t>A27</t>
  </si>
  <si>
    <t>450,0"m2"*0,25</t>
  </si>
  <si>
    <t>1805467850</t>
  </si>
  <si>
    <t>Poznámka k položce:_x000d_
zpevnění svahu z lomového kamene _x000d_
žulový kámen tl. 50mm_x000d_
lože beton C 16/20 XF1, spárování MC 25</t>
  </si>
  <si>
    <t xml:space="preserve">"Propust P1 - zpevnění svahu u vtoku "7,0"m2"*0,05 "pozn. objem lože 1,4m3" </t>
  </si>
  <si>
    <t>B28</t>
  </si>
  <si>
    <t xml:space="preserve">"Propust P2 - na vyústění "1,0"m2"*0,05 "pozn. objem lože 1,4m3" </t>
  </si>
  <si>
    <t>"Celkové množství "0.400000</t>
  </si>
  <si>
    <t>13335927</t>
  </si>
  <si>
    <t>"mlatová cesta "150,0"m2"*0,10</t>
  </si>
  <si>
    <t>296377023</t>
  </si>
  <si>
    <t>"mlatová cesta "150,0"m2"*0,20</t>
  </si>
  <si>
    <t>627754806</t>
  </si>
  <si>
    <t>"dlážděná cesta "21,0"m2"*0,15</t>
  </si>
  <si>
    <t>-1041205134</t>
  </si>
  <si>
    <t>Poznámka k položce:_x000d_
tl.lože 40mm_x000d_
lože - kamenivo drť4/8, výplň spar písek_x000d_
velkoformátová dlažba 800x400mm, tl. do 60mm, fazeta na hranách_x000d_
typ, tvar a provedení viz požadavek KAM Liberec</t>
  </si>
  <si>
    <t>"dlážděná cesta "21,0"m2</t>
  </si>
  <si>
    <t>-402789510</t>
  </si>
  <si>
    <t>Úpravy povrchů, podlahy, výplně otvorů</t>
  </si>
  <si>
    <t>626112</t>
  </si>
  <si>
    <t>REPROFILACE PODHLEDŮ, SVISLÝCH PLOCH SANAČNÍ MALTOU JEDNOVRST TL 20MM</t>
  </si>
  <si>
    <t>-954032494</t>
  </si>
  <si>
    <t>"sanace stáv. vtok. objektu "25,0"m2</t>
  </si>
  <si>
    <t>62652</t>
  </si>
  <si>
    <t>OCHRANA VÝZTUŽE PŘI NEDOSTATEČNÉM KRYTÍ</t>
  </si>
  <si>
    <t>-1727992182</t>
  </si>
  <si>
    <t>R97812</t>
  </si>
  <si>
    <t>OTLUČENÍ, OSEKÁNÍ BETONU</t>
  </si>
  <si>
    <t>1660717212</t>
  </si>
  <si>
    <t>R899574.1</t>
  </si>
  <si>
    <t>OBETONOVÁNÍ POTRUBÍ ZE ŽELEZOBETONU DO C25/30</t>
  </si>
  <si>
    <t>1319090286</t>
  </si>
  <si>
    <t>"Propust P1 "0,5"m3</t>
  </si>
  <si>
    <t>B37</t>
  </si>
  <si>
    <t>"Propust P2 "0,7"m3</t>
  </si>
  <si>
    <t>"Celkové množství "1.200000</t>
  </si>
  <si>
    <t>-415843186</t>
  </si>
  <si>
    <t>-1174301221</t>
  </si>
  <si>
    <t>1626086784</t>
  </si>
  <si>
    <t>"2-linka "33,0"m"*2</t>
  </si>
  <si>
    <t>B40</t>
  </si>
  <si>
    <t>"3-linka "61,0"m"*3</t>
  </si>
  <si>
    <t>"Celkové množství "249.000000</t>
  </si>
  <si>
    <t>9182B</t>
  </si>
  <si>
    <t>VTOK JÍMKY BETONOVÉ VČET DLAŽBY PROPUSTU Z TRUB DN DO 400MM</t>
  </si>
  <si>
    <t>1253139275</t>
  </si>
  <si>
    <t xml:space="preserve">Poznámka k položce:_x000d_
beton C 30/37 – XF4+XD3 s výztuží z KARI sítě - objem kce  do 2,0m3/kus_x000d_
obklad lomovým kamenem tl. do 50mm - 5,0m2/kus_x000d_
</t>
  </si>
  <si>
    <t>"Propust P1 "1</t>
  </si>
  <si>
    <t>9183B3</t>
  </si>
  <si>
    <t>PROPUSTY Z TRUB DN 400MM PLASTOVÝCH</t>
  </si>
  <si>
    <t>-311179376</t>
  </si>
  <si>
    <t>"Propust P1 "3,5"m</t>
  </si>
  <si>
    <t>B42</t>
  </si>
  <si>
    <t xml:space="preserve">"Propust P2 "6,0"m, pozn: včetně přechodového kusu" </t>
  </si>
  <si>
    <t>"Celkové množství "9.500000</t>
  </si>
  <si>
    <t>935712</t>
  </si>
  <si>
    <t>SVODNICE PRO PŘEVEDENÍ VODY OCELOVÁ DO BETONU</t>
  </si>
  <si>
    <t>-937108738</t>
  </si>
  <si>
    <t>16*2,0"m</t>
  </si>
  <si>
    <t>-1723773152</t>
  </si>
  <si>
    <t xml:space="preserve">"žlab š. 0,6m "24,5"m2  pozn. objem lože 4,2m3" </t>
  </si>
  <si>
    <t>B44</t>
  </si>
  <si>
    <t xml:space="preserve">"skluz "1,8"m2  pozn. objem lože 0,4m3" </t>
  </si>
  <si>
    <t>"Celkové množství "26.300000</t>
  </si>
  <si>
    <t>ARCHITEKTONICKÝ PRVEK - KAMENNÁ LAVICE</t>
  </si>
  <si>
    <t>1632576912</t>
  </si>
  <si>
    <t>Poznámka k položce:_x000d_
délka 7,0m, rozměry prvku 0,50x0,70m, (0,40m nad upravený terén)_x000d_
řezaný žulový blok, povrchová úprava pemrlováním-pohledová část, hrany fazeta_x000d_
přímé i obloukové bloky, vzájemně spojované (čepy)_x000d_
osazení na štěrkový polštář</t>
  </si>
  <si>
    <t>A45</t>
  </si>
  <si>
    <t>7,0*0,70*0,50</t>
  </si>
  <si>
    <t>ARCHITEKTONICKÝ PRVEK - PATNÍK NEOSVĚTLENÝ</t>
  </si>
  <si>
    <t>-2051777794</t>
  </si>
  <si>
    <t>Poznámka k položce:_x000d_
rozměry prvku kruhový D 450mm, výška 1250m _x000d_
přesný typ, tvar a povrchová úprava dle návrhu a požadavku KAM Liberec_x000d_
osazení na základ.patku_x000d_
_x000d_
dle dodatečné materiálové specifikace od KAM ze dne 27.5.2024</t>
  </si>
  <si>
    <t>1"ks"*1,25*(3,14*0,225*0,225)</t>
  </si>
  <si>
    <t>R93850</t>
  </si>
  <si>
    <t>OČIŠTĚNÍ BETONOVÝCH KONSTRUKCÍ</t>
  </si>
  <si>
    <t>-372635330</t>
  </si>
  <si>
    <t>Poznámka k položce:_x000d_
Mechanické čištění stávajícího vyústění u P2</t>
  </si>
  <si>
    <t>1487477292</t>
  </si>
  <si>
    <t>07 - SO 112 - Herní prvek</t>
  </si>
  <si>
    <t>MgA. Marie Vondráková</t>
  </si>
  <si>
    <t>25415751</t>
  </si>
  <si>
    <t>PROPOS Liberec s.r.o.</t>
  </si>
  <si>
    <t>CZ25415751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</si>
  <si>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</si>
  <si>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</si>
  <si>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</si>
  <si>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</si>
  <si>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</si>
  <si>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</si>
  <si>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</si>
  <si>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>HSV</t>
  </si>
  <si>
    <t>Práce a dodávky HSV</t>
  </si>
  <si>
    <t>122251102</t>
  </si>
  <si>
    <t>Odkopávky a prokopávky nezapažené v hornině třídy těžitelnosti I skupiny 3 objem do 50 m3 strojně</t>
  </si>
  <si>
    <t>-1430631842</t>
  </si>
  <si>
    <t>Odkopávky a prokopávky nezapažené strojně v hornině třídy těžitelnosti I skupiny 3 přes 20 do 50 m3</t>
  </si>
  <si>
    <t>https://podminky.urs.cz/item/CS_URS_2024_01/122251102</t>
  </si>
  <si>
    <t>dle digi měření</t>
  </si>
  <si>
    <t>1,54*6,0</t>
  </si>
  <si>
    <t>132251103</t>
  </si>
  <si>
    <t>Hloubení rýh nezapažených š do 800 mm v hornině třídy těžitelnosti I skupiny 3 objem do 100 m3 strojně</t>
  </si>
  <si>
    <t>512183244</t>
  </si>
  <si>
    <t>Hloubení nezapažených rýh šířky do 800 mm strojně s urovnáním dna do předepsaného profilu a spádu v hornině třídy těžitelnosti I skupiny 3 přes 50 do 100 m3</t>
  </si>
  <si>
    <t>https://podminky.urs.cz/item/CS_URS_2024_01/132251103</t>
  </si>
  <si>
    <t>(0,5+0,3)*(0,3+0,3)*0,8*5</t>
  </si>
  <si>
    <t>(0,5+0,3)*(0,3+0,3)*1,0*5</t>
  </si>
  <si>
    <t>(0,5+0,3)*(0,3+0,3)*1,0*4</t>
  </si>
  <si>
    <t>(0,5+0,3)*(0,3+0,3)*1,0</t>
  </si>
  <si>
    <t>((0,5+0,3)*(0,3+0,3)*1,2*2)+((0,5+0,3)*(0,3+0,3)*1,0*0,3)</t>
  </si>
  <si>
    <t>(0,5+0,3)*(0,3+0,3)*0,8*2</t>
  </si>
  <si>
    <t>Součet</t>
  </si>
  <si>
    <t>162351103</t>
  </si>
  <si>
    <t>Vodorovné přemístění přes 50 do 500 m výkopku/sypaniny z horniny třídy těžitelnosti I skupiny 1 až 3</t>
  </si>
  <si>
    <t>168167739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</si>
  <si>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</si>
  <si>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</si>
  <si>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výkopek na meziskládku</t>
  </si>
  <si>
    <t>9,24+20,784</t>
  </si>
  <si>
    <t>pro zásyp</t>
  </si>
  <si>
    <t>14,289</t>
  </si>
  <si>
    <t>162751117</t>
  </si>
  <si>
    <t>Vodorovné přemístění přes 9 000 do 10000 m výkopku/sypaniny z horniny třídy těžitelnosti I skupiny 1 až 3</t>
  </si>
  <si>
    <t>-138758264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</si>
  <si>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</si>
  <si>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</si>
  <si>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hloubení+odkop - zásyp</t>
  </si>
  <si>
    <t>(9,24+20,784)-14,289</t>
  </si>
  <si>
    <t>167151101</t>
  </si>
  <si>
    <t>Nakládání výkopku z hornin třídy těžitelnosti I skupiny 1 až 3 do 100 m3</t>
  </si>
  <si>
    <t>-1780935128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</si>
  <si>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</si>
  <si>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</si>
  <si>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(9,24+20,784)</t>
  </si>
  <si>
    <t>odvoz přebytku na skládku</t>
  </si>
  <si>
    <t>15,735</t>
  </si>
  <si>
    <t>171201231</t>
  </si>
  <si>
    <t>Poplatek za uložení zeminy a kamení na recyklační skládce (skládkovné) kód odpadu 17 05 04</t>
  </si>
  <si>
    <t>-430967982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</si>
  <si>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</si>
  <si>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</si>
  <si>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15,735*1,8</t>
  </si>
  <si>
    <t>508517211</t>
  </si>
  <si>
    <t>Uložení sypaniny na skládky nebo meziskládky bez hutnění s upravením uložené sypaniny do předepsaného tvaru</t>
  </si>
  <si>
    <t>174151101</t>
  </si>
  <si>
    <t>Zásyp jam, šachet rýh nebo kolem objektů sypaninou se zhutněním</t>
  </si>
  <si>
    <t>-1483009618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</si>
  <si>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</si>
  <si>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</si>
  <si>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hloubení - nové kce</t>
  </si>
  <si>
    <t>20,784</t>
  </si>
  <si>
    <t>-0,3*0,5*0,8*5</t>
  </si>
  <si>
    <t>-0,3*0,5*1,0*5</t>
  </si>
  <si>
    <t>-0,3*0,5*1,0*4</t>
  </si>
  <si>
    <t>-0,3*0,5*1,0</t>
  </si>
  <si>
    <t>-(0,3*0,5*1,2*2+0,3*0,5*1,0*0,3)</t>
  </si>
  <si>
    <t>-0,3*0,5*0,8*2</t>
  </si>
  <si>
    <t>Zakládání</t>
  </si>
  <si>
    <t>2743135</t>
  </si>
  <si>
    <t>Podkladový beton tř. C 12/15</t>
  </si>
  <si>
    <t>-761233744</t>
  </si>
  <si>
    <t>0,4*0,6*0,05*51</t>
  </si>
  <si>
    <t>2791131</t>
  </si>
  <si>
    <t>Osazení a dodávka bova patek 110/110 - 100*300mm vč. vrtu, chemické kotvy a závitové tyče</t>
  </si>
  <si>
    <t>1974853360</t>
  </si>
  <si>
    <t>5+5+4+1+5+5+5+5+1+5+5+5</t>
  </si>
  <si>
    <t>279113144</t>
  </si>
  <si>
    <t>Základová zeď tl přes 250 do 300 mm z tvárnic ztraceného bednění včetně výplně z betonu tř. C 20/25</t>
  </si>
  <si>
    <t>1469429275</t>
  </si>
  <si>
    <t>Základové zdi z tvárnic ztraceného bednění včetně výplně z betonu bez zvláštních nároků na vliv prostředí třídy C 20/25, tloušťky zdiva přes 250 do 300 mm</t>
  </si>
  <si>
    <t>https://podminky.urs.cz/item/CS_URS_2024_01/279113144</t>
  </si>
  <si>
    <t>0,5*0,8*5</t>
  </si>
  <si>
    <t>0,5*1,0*5</t>
  </si>
  <si>
    <t>0,5*1,0*4</t>
  </si>
  <si>
    <t>0,5*1,0</t>
  </si>
  <si>
    <t>0,5*1,2*2+0,5*1,0*0,3</t>
  </si>
  <si>
    <t>0,5*0,8*2</t>
  </si>
  <si>
    <t>279361821</t>
  </si>
  <si>
    <t>Výztuž základových zdí nosných betonářskou ocelí 10 505</t>
  </si>
  <si>
    <t>-555649526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</si>
  <si>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</si>
  <si>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https://podminky.urs.cz/item/CS_URS_2024_01/279361821</t>
  </si>
  <si>
    <t>předpoklad - 10kg/m2</t>
  </si>
  <si>
    <t>21,65*10,0*0,001</t>
  </si>
  <si>
    <t>Ostatní konstrukce a práce, bourání</t>
  </si>
  <si>
    <t>9529011</t>
  </si>
  <si>
    <t>Osazení a dodávka drenážní hadice D100mm obalená v geotextílii uložená ve štěrkovém zásypu</t>
  </si>
  <si>
    <t>-1639268963</t>
  </si>
  <si>
    <t>9529015</t>
  </si>
  <si>
    <t>Osazení a dodávka prefa betonové desky, šedá, hládka, rozměr 2615/4730mm tl.26mm s vyztuženými žebry vč.nerez korýtka</t>
  </si>
  <si>
    <t>-332170815</t>
  </si>
  <si>
    <t>9529019</t>
  </si>
  <si>
    <t>Osazení a dodávka nerez korýtka na vodní hrátky vč. napojení a systémových prvků a detailů</t>
  </si>
  <si>
    <t>-1235428107</t>
  </si>
  <si>
    <t>9529024</t>
  </si>
  <si>
    <t>Osazení a dodávka betonového umyvadla D600mm, antracit, z vysokopevnostního HPC betonu, otvorem ve dně a gumových špuntem na řetízku</t>
  </si>
  <si>
    <t>363481060</t>
  </si>
  <si>
    <t>9529026</t>
  </si>
  <si>
    <t>Zřízení pískoviště hloubky 350mm vč. geotextílie a napojení na drenáž</t>
  </si>
  <si>
    <t>348080051</t>
  </si>
  <si>
    <t>9529028</t>
  </si>
  <si>
    <t>Zakrytí otvoru pro strom nerezovým včelařským pletivem s pryžovou ochranou kmene proti zněčištění</t>
  </si>
  <si>
    <t>1955627317</t>
  </si>
  <si>
    <t>998</t>
  </si>
  <si>
    <t>Přesun hmot</t>
  </si>
  <si>
    <t>9982313</t>
  </si>
  <si>
    <t>Přesun hmot pro parkové úpravy</t>
  </si>
  <si>
    <t>-1617762918</t>
  </si>
  <si>
    <t>PSV</t>
  </si>
  <si>
    <t>Práce a dodávky PSV</t>
  </si>
  <si>
    <t>762</t>
  </si>
  <si>
    <t>Konstrukce tesařské</t>
  </si>
  <si>
    <t>7624300</t>
  </si>
  <si>
    <t>Obložení krajnic pomocí HLP lamina tl.5mm, atracit vč.kotvení</t>
  </si>
  <si>
    <t>1459876817</t>
  </si>
  <si>
    <t>okrjae mola</t>
  </si>
  <si>
    <t>3,75+3,4</t>
  </si>
  <si>
    <t>okraje pískoviště</t>
  </si>
  <si>
    <t>2,235*4</t>
  </si>
  <si>
    <t>762723311</t>
  </si>
  <si>
    <t>Montáž prostorové vázané kce z lepených hranolů průřezové pl do 120 cm2</t>
  </si>
  <si>
    <t>-1031076082</t>
  </si>
  <si>
    <t>Montáž prostorových vázaných konstrukcí z lepených hranolů průřezové plochy do 120 cm2</t>
  </si>
  <si>
    <t>https://podminky.urs.cz/item/CS_URS_2024_01/762723311</t>
  </si>
  <si>
    <t>hranol 80/80</t>
  </si>
  <si>
    <t>5,91*11+2,94*9+1,4*3+0,995+2,88+0,39+2,86+5,32*4+5,84+11,76*2+1,42*2+0,8+0,91</t>
  </si>
  <si>
    <t>hranol 60/80</t>
  </si>
  <si>
    <t>0,66*59+0,44*5+0,4*2+0,986+1,508*2+0,478</t>
  </si>
  <si>
    <t>6122326</t>
  </si>
  <si>
    <t>hranol konstrukční KVH lepený průřezu 60x60-280mm pohledový vč.povrchové úpravy a impregnace</t>
  </si>
  <si>
    <t>69752906</t>
  </si>
  <si>
    <t>0,08*0,08*(5,91*11+2,94*9+1,4*3+0,995+2,88+0,39+2,86+5,32*4+5,84+11,76*2+1,42*2+0,8+0,91)</t>
  </si>
  <si>
    <t>0,06*0,08*(0,66*59+0,44*5+0,4*2+0,986+1,508*2+0,478)</t>
  </si>
  <si>
    <t>762723321</t>
  </si>
  <si>
    <t>Montáž prostorové vázané kce z lepených hranolů průřezové pl přes 120 do 224 cm2</t>
  </si>
  <si>
    <t>1658526607</t>
  </si>
  <si>
    <t>Montáž prostorových vázaných konstrukcí z lepených hranolů průřezové plochy přes 120 do 224 cm2</t>
  </si>
  <si>
    <t>https://podminky.urs.cz/item/CS_URS_2024_01/762723321</t>
  </si>
  <si>
    <t>hranol 80/160mm</t>
  </si>
  <si>
    <t>1,48*6+2,88+2,86*2+2,94*3+0,66*4+2,78*3+5,91+1,31+1,636</t>
  </si>
  <si>
    <t>6122327</t>
  </si>
  <si>
    <t xml:space="preserve">hranol konstrukční KVH lepený průřezu 80x80-280mm pohledový  vč.povrchové úpravy a impregnace</t>
  </si>
  <si>
    <t>1009230248</t>
  </si>
  <si>
    <t>0,08*0,16*(1,48*6+2,88+2,86*2+2,94*3+0,66*4+2,78*3+5,91+1,31+1,636)</t>
  </si>
  <si>
    <t>762795000</t>
  </si>
  <si>
    <t>Spojovací prostředky pro montáž prostorových vázaných kcí</t>
  </si>
  <si>
    <t>-460935006</t>
  </si>
  <si>
    <t>Spojovací prostředky prostorových vázaných konstrukcí hřebíky, svorníky, fixační prkna</t>
  </si>
  <si>
    <t>https://podminky.urs.cz/item/CS_URS_2024_01/762795000</t>
  </si>
  <si>
    <t>1,234+0,591</t>
  </si>
  <si>
    <t>762952002</t>
  </si>
  <si>
    <t>Montáž teras z prken š přes 90 do 120 mm z dřevin měkkých šroubovaných broušených bez povrchové úpravy</t>
  </si>
  <si>
    <t>-136432114</t>
  </si>
  <si>
    <t>Montáž terasy nášlapné vrstvy z prken z dřevin velmi měkkých nebo měkkých, s broušením, bez povrchové úpravy, spojovaných šroubováním, šířky přes 90 do 120 mm</t>
  </si>
  <si>
    <t>https://podminky.urs.cz/item/CS_URS_2024_01/762952002</t>
  </si>
  <si>
    <t>0,28*5,96</t>
  </si>
  <si>
    <t>0,74*5,96</t>
  </si>
  <si>
    <t>0,225*5,96</t>
  </si>
  <si>
    <t>2,96*5,96-(0,74+5,13)</t>
  </si>
  <si>
    <t>0,225*2,98*4</t>
  </si>
  <si>
    <t>0,74*2,98*3</t>
  </si>
  <si>
    <t>2,9*3,15</t>
  </si>
  <si>
    <t>7,38</t>
  </si>
  <si>
    <t>0,87*5,96</t>
  </si>
  <si>
    <t>6119812</t>
  </si>
  <si>
    <t xml:space="preserve">profil terasový dřevěný borovice š 120mm tl 24mm thermowood  vč.povrchové úpravy a impregnace</t>
  </si>
  <si>
    <t>307938415</t>
  </si>
  <si>
    <t>61,692*1,08 'Přepočtené koeficientem množství</t>
  </si>
  <si>
    <t>9987621</t>
  </si>
  <si>
    <t>Přesun hmot tonážní pro kce tesařské</t>
  </si>
  <si>
    <t>1276301866</t>
  </si>
  <si>
    <t>08 - SO 113 - Mobiliář</t>
  </si>
  <si>
    <t>08.1 - SO 113 - Přípravné práce</t>
  </si>
  <si>
    <t>Šetrná demontáž stávající konsktruce (dětská houpačka se skluzavkou) vč.odvozu do skladu investora</t>
  </si>
  <si>
    <t>-1428104155</t>
  </si>
  <si>
    <t>9529021</t>
  </si>
  <si>
    <t>Šetrná demontáž stávající konsktruce (venkovní fitness prvky) vč.odvozu do skladu investora</t>
  </si>
  <si>
    <t>-2066648140</t>
  </si>
  <si>
    <t>9529031</t>
  </si>
  <si>
    <t xml:space="preserve">Demontáž stávajících laviček vč.odvozu a likvidace </t>
  </si>
  <si>
    <t>1932568437</t>
  </si>
  <si>
    <t>08.2 - SO 113 A - Odpočinková lavice s opěrkou</t>
  </si>
  <si>
    <t>132212131</t>
  </si>
  <si>
    <t>Hloubení nezapažených rýh šířky do 800 mm v soudržných horninách třídy těžitelnosti I skupiny 3 ručně</t>
  </si>
  <si>
    <t>43794838</t>
  </si>
  <si>
    <t>Hloubení nezapažených rýh šířky do 800 mm ručně s urovnáním dna do předepsaného profilu a spádu v hornině třídy těžitelnosti I skupiny 3 soudržných</t>
  </si>
  <si>
    <t>https://podminky.urs.cz/item/CS_URS_2024_01/132212131</t>
  </si>
  <si>
    <t>0,25*0,25*0,7*2*23</t>
  </si>
  <si>
    <t>1288293770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</si>
  <si>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</si>
  <si>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167111101</t>
  </si>
  <si>
    <t>Nakládání výkopku z hornin třídy těžitelnosti I skupiny 1 až 3 ručně</t>
  </si>
  <si>
    <t>-838145259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</si>
  <si>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</si>
  <si>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</si>
  <si>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271542211</t>
  </si>
  <si>
    <t>Podsyp pod základové konstrukce se zhutněním z netříděné štěrkodrtě</t>
  </si>
  <si>
    <t>-805015139</t>
  </si>
  <si>
    <t>Podsyp pod základové konstrukce se zhutněním a urovnáním povrchu ze štěrkodrtě netříděné</t>
  </si>
  <si>
    <t>https://podminky.urs.cz/item/CS_URS_2024_01/271542211</t>
  </si>
  <si>
    <t>0,25*0,07*0,7*2*23</t>
  </si>
  <si>
    <t>274313511</t>
  </si>
  <si>
    <t>Základové pásy z betonu tř. C 12/15</t>
  </si>
  <si>
    <t>2104558949</t>
  </si>
  <si>
    <t>Základy z betonu prostého pasy betonu kamenem neprokládaného tř. C 12/15</t>
  </si>
  <si>
    <t>https://podminky.urs.cz/item/CS_URS_2024_01/274313511</t>
  </si>
  <si>
    <t>vč.přípočtu 5% na betonáž do výkopu bez bednění</t>
  </si>
  <si>
    <t>0,25*0,25*0,7*2*1,05*23</t>
  </si>
  <si>
    <t>Osazení a dodávka závitových tyčí M10 délky min.200mm pro ukotvení lavičky vč.chemické kotvy a vrtu (4 kotvy / kus)</t>
  </si>
  <si>
    <t>1402813706</t>
  </si>
  <si>
    <t>Osazení a dodávka lavičky vel.1800x646x772mm, hmotnsoti cca 32-45kg, masivní dřevo dub/tropické dřevo</t>
  </si>
  <si>
    <t>648728327</t>
  </si>
  <si>
    <t>Poznámka k položce:_x000d_
Ocelový svařenec. Konstrukci tvoří dvě bočnice svařené z ohýbané pásoviny 40 × 10 mm,_x000d_
sedák je uprostřed vyztužen pásovinou. Nosnou konstrukcí je neseno 11 latí obdélníkového_x000d_
průřezu (56 × 32 mm) délky 1800 mm připevněné nerezovými vruty. Vrchní lať opěradla a_x000d_
spodní lať sedáku jsou zaoblené rádiem R20.</t>
  </si>
  <si>
    <t>351441727</t>
  </si>
  <si>
    <t>08.3 - SO 113 B - Odpočinková lavice bez opěrky</t>
  </si>
  <si>
    <t>-1051629762</t>
  </si>
  <si>
    <t>0,5*0,6*1,3*10</t>
  </si>
  <si>
    <t>1308016841</t>
  </si>
  <si>
    <t>1403613779</t>
  </si>
  <si>
    <t>-1559898863</t>
  </si>
  <si>
    <t>0,5*0,1*1,3*10</t>
  </si>
  <si>
    <t>280363036</t>
  </si>
  <si>
    <t>0,5*0,5*1,3*10*1,05</t>
  </si>
  <si>
    <t>Osazení a dodávka odpočinkové lavice bez opěrky vel.2400x480x150mm se "stojanem" vel.1200x370*250mm vč.kotvení</t>
  </si>
  <si>
    <t>937431722</t>
  </si>
  <si>
    <t>Poznámka k položce:_x000d_
Posezí plocha dřevěný dubový masivní trám 150/150 - 3 ks trámků, s distancí 15mm._x000d_
4 kusy nerezových závitových tyčí tl 12 mm včetně 2 kusů podložek tl 15mm na jednu tyč,_x000d_
klouboučkové matice na obou stranách tyče - zadlabáno do dubového masivu - 8ks šroubů_x000d_
ocelová nosná konstrukce z tyčoviny tl. 30/30 mm, včetně 4 kusů noh tyčovina 30/30._x000d_
U země spojen pásovinou tl. výška 20 mm šířky 30mm - vše svařeno.ww_x000d_
Závitová nerezová tyč tl. 10mm kotvená na chemickou kotvu k žulovému základu - 2ks chem._x000d_
kotvy do předvrtaného otvoru - ukončeno kloboučkovou matkou_x000d_
materiál:_x000d_
kov. konstrukce: ocel tř. 1, povrchová úprava žárový pozink + kovářská čerň_x000d_
masivní dřevo: dub/tropické dřevo, bez nátěru, případně přírodní olej_x000d_
kovové prvky: kovářská čerň</t>
  </si>
  <si>
    <t>763081570</t>
  </si>
  <si>
    <t>08.4 - SO 113 C - Odpadkový koš</t>
  </si>
  <si>
    <t>924342136</t>
  </si>
  <si>
    <t>0,3*0,3*0,8*7</t>
  </si>
  <si>
    <t>-1589989441</t>
  </si>
  <si>
    <t>0,504-0,095</t>
  </si>
  <si>
    <t>-1407241902</t>
  </si>
  <si>
    <t>174111101</t>
  </si>
  <si>
    <t>Zásyp jam, šachet rýh nebo kolem objektů sypaninou se zhutněním ručně</t>
  </si>
  <si>
    <t>-5618226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</si>
  <si>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</si>
  <si>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</si>
  <si>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0,3*0,3*0,15*7</t>
  </si>
  <si>
    <t>275313611</t>
  </si>
  <si>
    <t>Základové patky z betonu tř. C 16/20</t>
  </si>
  <si>
    <t>2094546663</t>
  </si>
  <si>
    <t>Základy z betonu prostého patky a bloky z betonu kamenem neprokládaného tř. C 16/20</t>
  </si>
  <si>
    <t>https://podminky.urs.cz/item/CS_URS_2024_01/275313611</t>
  </si>
  <si>
    <t>0,3*0,3*0,65*7*1,05</t>
  </si>
  <si>
    <t>Osazení a dodávka odpadkového koše 50l, antipolep opláštění z tahokovu s šikmou skříškou a bočními dvířky pro vyvážení</t>
  </si>
  <si>
    <t>1134998988</t>
  </si>
  <si>
    <t>Poznámka k položce:_x000d_
Materiál: pevný odolný vůči oděru, odolný vůči grafitti (tagování) a polepu, s nátěrem nebo_x000d_
barevně stálý Konstrukce: stabilní a velmi odolná proti vandalismu. a poškození prokopnutím,_x000d_
zlomením, či povalením, Tvar: zakrytí stříškou - přiměřeně malý vhozový otvor (nelze snadno_x000d_
odhazovat pytle odpadků z domova a nelze snadno vytahovat odpadky zpět a rozhazovat je_x000d_
kolem)_x000d_
Konstrukce: ocel S235JR, galvanicky zinkovaná, tl. 4 mm, práškový vypalovací lak RAL7021_x000d_
opláštění: Tahokov min tl. 2 mm Stříška: ocel S235JR, metalizace, práškový vypalovací lak_x000d_
RAL7021 Spojovací materiál: nerez</t>
  </si>
  <si>
    <t>-685919490</t>
  </si>
  <si>
    <t>08.5 - SO 113 D - Stojan na jízdní kolo</t>
  </si>
  <si>
    <t>-649664372</t>
  </si>
  <si>
    <t>0,3*0,3*0,8*2*12</t>
  </si>
  <si>
    <t>-1045405821</t>
  </si>
  <si>
    <t>1,728-0,324</t>
  </si>
  <si>
    <t>1083745716</t>
  </si>
  <si>
    <t>-1985416603</t>
  </si>
  <si>
    <t>0,3*0,3*0,15*2*12</t>
  </si>
  <si>
    <t>833548560</t>
  </si>
  <si>
    <t>0,3*0,3*0,65*2*12*1,05</t>
  </si>
  <si>
    <t>Osazení a dodávka ocelové plotny vel.150x1504mm vč.kotvení a chemických kotev</t>
  </si>
  <si>
    <t>-1781990189</t>
  </si>
  <si>
    <t xml:space="preserve">Osazení a dodávka stojanu na jízdní kola </t>
  </si>
  <si>
    <t>2121038576</t>
  </si>
  <si>
    <t>Poznámka k položce:_x000d_
Ocelový rám ze svařovaného T profilu 40/40/6, vařeno z pásoviny 40/6, svary zabrousit, hrany_x000d_
horní příruby sražené d-3mm, hrany rámu oblé d-16mm, povrchová úprava ocel - žárový pozink, barva kovářská šedá, laserem vyřezáno logo Liberce do ocelové pásoviny oboustranně.</t>
  </si>
  <si>
    <t>822025417</t>
  </si>
  <si>
    <t>08.6 - SO 113 E - Set stůl a lavice</t>
  </si>
  <si>
    <t>-1760106579</t>
  </si>
  <si>
    <t>0,25*0,25*1,2*3*3</t>
  </si>
  <si>
    <t>372346075</t>
  </si>
  <si>
    <t>-707629480</t>
  </si>
  <si>
    <t>378502654</t>
  </si>
  <si>
    <t>0,25*0,07*1,2*3*3</t>
  </si>
  <si>
    <t>-905078933</t>
  </si>
  <si>
    <t>0,25*0,25*1,2*3*1,05*3</t>
  </si>
  <si>
    <t>Osazení a dodávka závitových tyčí M10 délky min.200mm pro ukotvení lavičky vč.chemické kotvy a vrtu (6 kotev / kus)</t>
  </si>
  <si>
    <t>2078725019</t>
  </si>
  <si>
    <t>Osazení a dodávka set stůl s lavicemi, dubové dřevo</t>
  </si>
  <si>
    <t>1919163025</t>
  </si>
  <si>
    <t>Poznámka k položce:_x000d_
tesaný výrobek z dubového dřeva, 1 ks stůl, 2 ks lavice bez opěrky, kotveno do betonových patek, délka 3,0 m</t>
  </si>
  <si>
    <t>104796166</t>
  </si>
  <si>
    <t>120</t>
  </si>
  <si>
    <t>09 - SO 201 - Most M1</t>
  </si>
  <si>
    <t>-601213055</t>
  </si>
  <si>
    <t>"z pol.č. 114151 - 10% "2"m3"*2,5"t/m3</t>
  </si>
  <si>
    <t>"z pol.č. 96613 - 10% "2"m3"*2,5"t/m3</t>
  </si>
  <si>
    <t>C1</t>
  </si>
  <si>
    <t>"z pol.č. 96615 "18,75"m3"*2,5"t/m3</t>
  </si>
  <si>
    <t>"Celkové množství "56.875000</t>
  </si>
  <si>
    <t>479048253</t>
  </si>
  <si>
    <t>114151</t>
  </si>
  <si>
    <t>ODSTR DLAŽ VOD KOR Z LOMKAM NA MC VČET PODKL, ODVOZ DO 1KM</t>
  </si>
  <si>
    <t>-1114919487</t>
  </si>
  <si>
    <t>"koryto náhonu "75,0"m2"*0,25</t>
  </si>
  <si>
    <t>122731.a</t>
  </si>
  <si>
    <t>1675316437</t>
  </si>
  <si>
    <t>140,0</t>
  </si>
  <si>
    <t>122731.b</t>
  </si>
  <si>
    <t>-1263037925</t>
  </si>
  <si>
    <t>Poznámka k položce:_x000d_
položka realizována pouze na přímý pokyn TDI a geologa stavby na základě skutečných poměrů podloží na stavbě_x000d_
_x000d_
odvoz na mezideponii stavby</t>
  </si>
  <si>
    <t>"sanace podloží "33,0"m3</t>
  </si>
  <si>
    <t>-1146230347</t>
  </si>
  <si>
    <t>"pro pol.č. 17411 "120,0</t>
  </si>
  <si>
    <t>"pro pol.č. 17110 "65,0</t>
  </si>
  <si>
    <t>"Celkové množství "185.000000</t>
  </si>
  <si>
    <t>17110</t>
  </si>
  <si>
    <t>ULOŽENÍ SYPANINY DO NÁSYPŮ SE ZHUTNĚNÍM</t>
  </si>
  <si>
    <t>-57397247</t>
  </si>
  <si>
    <t>950894718</t>
  </si>
  <si>
    <t>"z pol.č. 122731 "140,0</t>
  </si>
  <si>
    <t>17120.c</t>
  </si>
  <si>
    <t>-1315996695</t>
  </si>
  <si>
    <t>Poznámka k položce:_x000d_
položka realizována pouze na přímý pokyn TDI a geologa stavby na základě skutečných poměrů podloží na stavbě</t>
  </si>
  <si>
    <t>"z pol.č. 122731.b "33,0"m3</t>
  </si>
  <si>
    <t>-778979156</t>
  </si>
  <si>
    <t>"za opěrami A10 zdmi "120,0</t>
  </si>
  <si>
    <t>717836309</t>
  </si>
  <si>
    <t>Poznámka k položce:_x000d_
štěrkodrť 0/32</t>
  </si>
  <si>
    <t>21331</t>
  </si>
  <si>
    <t>DRENÁŽNÍ VRSTVY Z BETONU MEZEROVITÉHO (DRENÁŽNÍHO)</t>
  </si>
  <si>
    <t>616248075</t>
  </si>
  <si>
    <t>3,8+0,3</t>
  </si>
  <si>
    <t>21452</t>
  </si>
  <si>
    <t>SANAČNÍ VRSTVY Z KAMENIVA DRCENÉHO</t>
  </si>
  <si>
    <t>-2067130657</t>
  </si>
  <si>
    <t>27152</t>
  </si>
  <si>
    <t>POLŠTÁŘE POD ZÁKLADY Z KAMENIVA DRCENÉHO</t>
  </si>
  <si>
    <t>1271066933</t>
  </si>
  <si>
    <t>"nábřežní zdi "8,0"m3</t>
  </si>
  <si>
    <t>31719</t>
  </si>
  <si>
    <t>ŘÍMSY Z KAMENE</t>
  </si>
  <si>
    <t>-134656494</t>
  </si>
  <si>
    <t>Poznámka k položce:_x000d_
š. 300mm, výška 0,80m_x000d_
rozměry kamenných dílců 0,30x0,26x0,50m_x000d_
řezaný žulový blok_x000d_
včetně spárování, spojovacího materiálu, kotvení</t>
  </si>
  <si>
    <t>(6,0*0,30*0,80)*2</t>
  </si>
  <si>
    <t>327215</t>
  </si>
  <si>
    <t>PŘEZDĚNÍ ZDÍ Z KAMENNÉHO ZDIVA</t>
  </si>
  <si>
    <t>-556602989</t>
  </si>
  <si>
    <t>Poznámka k položce:_x000d_
rozebrání stávající zdi viz pol.č. 96613</t>
  </si>
  <si>
    <t>"nábřežní zdi "75,0"m2"*0,50</t>
  </si>
  <si>
    <t>32731A</t>
  </si>
  <si>
    <t>ZDI OPĚRNÉ, ZÁRUBNÍ, NÁBŘEŽNÍ Z PROSTÉHO BETONU DO C20/25</t>
  </si>
  <si>
    <t>-237379151</t>
  </si>
  <si>
    <t>"nábřežní zdi - dřík "23,0"m3</t>
  </si>
  <si>
    <t>333213</t>
  </si>
  <si>
    <t>OBKLAD MOST OPĚR A KŘÍDEL Z LOM KAMENE</t>
  </si>
  <si>
    <t>1726059322</t>
  </si>
  <si>
    <t>Poznámka k položce:_x000d_
obkladový kámen tl. 100mm</t>
  </si>
  <si>
    <t>"obklad na vnitřní stěny, dno prfabrik. rámů "40,0"m2"*0,10</t>
  </si>
  <si>
    <t>38912</t>
  </si>
  <si>
    <t>MOSTNÍ RÁMOVÉ KONSTRUKCE Z DÍLCŮ ŽELEZOBETONOVÝCH</t>
  </si>
  <si>
    <t>925976691</t>
  </si>
  <si>
    <t>Poznámka k položce:_x000d_
rámový prefabrikát sv.š. 4,0x3,0m_x000d_
tl. stěny 250mm</t>
  </si>
  <si>
    <t>4"kus"*4,0"m3/kus</t>
  </si>
  <si>
    <t>-581553286</t>
  </si>
  <si>
    <t>5,5+4,0</t>
  </si>
  <si>
    <t>45131A</t>
  </si>
  <si>
    <t>PODKLADNÍ A VÝPLŇOVÉ VRSTVY Z PROSTÉHO BETONU C20/25</t>
  </si>
  <si>
    <t>769415552</t>
  </si>
  <si>
    <t>"dno koryta "65,0"m2"*0,20</t>
  </si>
  <si>
    <t>B21</t>
  </si>
  <si>
    <t>"zpev.svahu "16,0"m2"*0,20</t>
  </si>
  <si>
    <t>C21</t>
  </si>
  <si>
    <t>"římsa "1,8"m3</t>
  </si>
  <si>
    <t>"Celkové množství "18.000000</t>
  </si>
  <si>
    <t>45157.a</t>
  </si>
  <si>
    <t>-1936329329</t>
  </si>
  <si>
    <t>Poznámka k položce:_x000d_
ochrana izolace - písek</t>
  </si>
  <si>
    <t>45157.b</t>
  </si>
  <si>
    <t>-458530168</t>
  </si>
  <si>
    <t xml:space="preserve">Poznámka k položce:_x000d_
štěrkopísek </t>
  </si>
  <si>
    <t>457324</t>
  </si>
  <si>
    <t>VYROVNÁVACÍ A SPÁD ŽELEZOBETON DO C25/30</t>
  </si>
  <si>
    <t>750145213</t>
  </si>
  <si>
    <t>Poznámka k položce:_x000d_
spádový beton C 25/30 - XF1</t>
  </si>
  <si>
    <t>457366</t>
  </si>
  <si>
    <t>VÝZTUŽ VYROVNÁVACÍHO A SPÁDOVÉHO BETONU Z KARI SÍTÍ</t>
  </si>
  <si>
    <t>-1803230855</t>
  </si>
  <si>
    <t>18,0"m2"*7,9"kg/m2"/1000</t>
  </si>
  <si>
    <t>-124564335</t>
  </si>
  <si>
    <t>Poznámka k položce:_x000d_
zpevnění svahu lomovým kamenem kameny max. 0,5x0,5m_x000d_
skládané_x000d_
vč. vyklínování</t>
  </si>
  <si>
    <t>839996159</t>
  </si>
  <si>
    <t>Poznámka k položce:_x000d_
zpevnění svahu lomovým kamenem kameny max. 0,30x0,30m (do beton.lože)</t>
  </si>
  <si>
    <t>465513</t>
  </si>
  <si>
    <t>PŘEDLÁŽDĚNÍ DLAŽBY Z LOMOVÉHO KAMENE</t>
  </si>
  <si>
    <t>798738399</t>
  </si>
  <si>
    <t>Poznámka k položce:_x000d_
rozebrání stávající dlažby viz pol.č. 114151</t>
  </si>
  <si>
    <t>"dno koryta "65,0"m2"*0,25</t>
  </si>
  <si>
    <t>467314</t>
  </si>
  <si>
    <t>STUPNĚ A PRAHY VODNÍCH KORYT Z PROSTÉHO BETONU C25/30</t>
  </si>
  <si>
    <t>783793744</t>
  </si>
  <si>
    <t>Poznámka k položce:_x000d_
C 25/30 - XF3</t>
  </si>
  <si>
    <t>62641</t>
  </si>
  <si>
    <t>SJEDNOCUJÍCÍ STĚRKA JEMNOU MALTOU TL CCA 2MM</t>
  </si>
  <si>
    <t>1104127334</t>
  </si>
  <si>
    <t>pohledové části betonu u prefabrik rámů</t>
  </si>
  <si>
    <t>Poznámka k položce:_x000d_
pohledové části betonu u prefabrik rámů</t>
  </si>
  <si>
    <t>"vysoká kvalita - pohledový beton "25,0"m2</t>
  </si>
  <si>
    <t>711112</t>
  </si>
  <si>
    <t>IZOLACE BĚŽNÝCH KONSTRUKCÍ PROTI ZEMNÍ VLHKOSTI ASFALTOVÝMI PÁSY</t>
  </si>
  <si>
    <t>-1830670948</t>
  </si>
  <si>
    <t>711137</t>
  </si>
  <si>
    <t>IZOLACE BĚŽN KONSTR PROTI VOL STÉK VODĚ Z PE FÓLIÍ</t>
  </si>
  <si>
    <t>-1534031990</t>
  </si>
  <si>
    <t>Poznámka k položce:_x000d_
těsnící fólie</t>
  </si>
  <si>
    <t>711519</t>
  </si>
  <si>
    <t>OCHRANA IZOLACE PODZEMNÍCH OBJEKTŮ TEXTILIÍ</t>
  </si>
  <si>
    <t>1778011802</t>
  </si>
  <si>
    <t>Poznámka k položce:_x000d_
2x netkaná geotextilie 600g/m2</t>
  </si>
  <si>
    <t>52,0"m2"*2</t>
  </si>
  <si>
    <t>81633</t>
  </si>
  <si>
    <t>CHRÁNIČKY Z TRUB BETONOVÝCH DN DO 150MM</t>
  </si>
  <si>
    <t>-2136326710</t>
  </si>
  <si>
    <t>Poznámka k položce:_x000d_
DN 110</t>
  </si>
  <si>
    <t>-462085240</t>
  </si>
  <si>
    <t>16,0+6,0</t>
  </si>
  <si>
    <t>424429719</t>
  </si>
  <si>
    <t>"nábřežní zdi, zpev.břehů "88,0"m2"*0,50</t>
  </si>
  <si>
    <t>-947703495</t>
  </si>
  <si>
    <t>"koryto náhonu - podkladní vrstvy "75,0"m2"*0,25</t>
  </si>
  <si>
    <t>14 - SO 401 - Veřejné osvětlení</t>
  </si>
  <si>
    <t>74843125</t>
  </si>
  <si>
    <t>Martin Müller</t>
  </si>
  <si>
    <t>Pol41</t>
  </si>
  <si>
    <t>Stožár 5m, kónický, černě lakovaný - RAL 7016, průměr 146/76mm</t>
  </si>
  <si>
    <t>910395761</t>
  </si>
  <si>
    <t>Pol2</t>
  </si>
  <si>
    <t>Stožárová svorkovnice s jištěním 1x6A dle TZ</t>
  </si>
  <si>
    <t>-1894079820</t>
  </si>
  <si>
    <t>Pol3</t>
  </si>
  <si>
    <t>Stožárová svorkovnice s jištěním 2x6A dle TZ</t>
  </si>
  <si>
    <t>1589632244</t>
  </si>
  <si>
    <t>Pol4</t>
  </si>
  <si>
    <t>Stožárová svorkovnice s jištěním 3x6A dle TZ</t>
  </si>
  <si>
    <t>607752454</t>
  </si>
  <si>
    <t>Pol5</t>
  </si>
  <si>
    <t>Výložník třmenový na stávající betonový sloup, délka 0,5m</t>
  </si>
  <si>
    <t>1509811989</t>
  </si>
  <si>
    <t>Pol6</t>
  </si>
  <si>
    <t>Svítidlo parkové LED 31/15W/2700K dle TZ a výpočtu, barva RAL dle výběru investora, elektronický programovatelný předřadník s autonomním režimem stmívání, na stožár 76mm</t>
  </si>
  <si>
    <t>1588240288</t>
  </si>
  <si>
    <t>Pol7</t>
  </si>
  <si>
    <t>Pouliční VO svítidlo, LED 26,9W, 3770lm, 3000K, Ra70, elektronický programovatelný předřadník s autonomním režimem stmívání, silniční optický systém ST1, G3, IP67, IK09, třída ochrany II, tlakově litý hliník, RAL 9007, integrovaná pojistka</t>
  </si>
  <si>
    <t>1925904735</t>
  </si>
  <si>
    <t>Pol8</t>
  </si>
  <si>
    <t>Pouliční VO svítidlo, LED 38,8W, 5600lm, 3000K, Ra70, elektronický programovatelný předřadník s autonomním režimem stmívání, silniční optický systém ST1, G3, IP67, IK09, třída ochrany II, tlakově litý hliník, RAL 9007, integrovaná pojistka</t>
  </si>
  <si>
    <t>-508813866</t>
  </si>
  <si>
    <t>Pol9</t>
  </si>
  <si>
    <t>Osvětlovací sloupek atyp dle TZ, Svítidlo 230V/6W/2700K/IP67, žulový podstavec + skleněná část</t>
  </si>
  <si>
    <t>-1143547162</t>
  </si>
  <si>
    <t>Pol9a</t>
  </si>
  <si>
    <t>-542591779</t>
  </si>
  <si>
    <t>Atyp skleněný prvek - náhradní díl, Svítidlo 230V/6W/2700K/IP67 + skleněná část</t>
  </si>
  <si>
    <t>Pol10</t>
  </si>
  <si>
    <t>LED pásek, 24V, 10-15W/m/2700K, délka 1,6m, nerez profil, zalité do pryskyřice, kabel min 20m, krytí min IP68, instalace do vyfrézované drážky žulového schodu (drážka součást schodu)</t>
  </si>
  <si>
    <t>-830950521</t>
  </si>
  <si>
    <t>Pol11</t>
  </si>
  <si>
    <t>Zdroj pro 2ks LED pásku, dle dodaného výkonu, montáž do stožáru VO, IP44</t>
  </si>
  <si>
    <t>716574185</t>
  </si>
  <si>
    <t>Pol12</t>
  </si>
  <si>
    <t>Programování svítidla dle požadavků investora</t>
  </si>
  <si>
    <t>-866600849</t>
  </si>
  <si>
    <t>Pol13</t>
  </si>
  <si>
    <t>Recyklační poplatek za svítidlo</t>
  </si>
  <si>
    <t>-1811124293</t>
  </si>
  <si>
    <t>Pol14</t>
  </si>
  <si>
    <t>Kabel CYKY 4x10</t>
  </si>
  <si>
    <t>-120242517</t>
  </si>
  <si>
    <t>Pol15</t>
  </si>
  <si>
    <t>Kabel CYKY 3x1,5</t>
  </si>
  <si>
    <t>-1584450686</t>
  </si>
  <si>
    <t>Pol16</t>
  </si>
  <si>
    <t>Zemnící pásovina FeZn 30x4</t>
  </si>
  <si>
    <t>898543168</t>
  </si>
  <si>
    <t>Pol17</t>
  </si>
  <si>
    <t>Zemnící drát FeZn 10mm/PVC</t>
  </si>
  <si>
    <t>-1472447301</t>
  </si>
  <si>
    <t>Pol18</t>
  </si>
  <si>
    <t>Oko na zemnící drát M8</t>
  </si>
  <si>
    <t>-1243982544</t>
  </si>
  <si>
    <t>Pol19</t>
  </si>
  <si>
    <t>Svorka SK</t>
  </si>
  <si>
    <t>658952691</t>
  </si>
  <si>
    <t>Pol20</t>
  </si>
  <si>
    <t>Chránička zemní ohebná 50mm</t>
  </si>
  <si>
    <t>1349176953</t>
  </si>
  <si>
    <t>Pol21</t>
  </si>
  <si>
    <t>Chránička zemní ohebná 20mm</t>
  </si>
  <si>
    <t>1122555593</t>
  </si>
  <si>
    <t>Pol22</t>
  </si>
  <si>
    <t>Chránička HDPE40</t>
  </si>
  <si>
    <t>-737549201</t>
  </si>
  <si>
    <t>Pol23</t>
  </si>
  <si>
    <t>Koncovka chráničky HDPE40 šroubovací</t>
  </si>
  <si>
    <t>-2106232915</t>
  </si>
  <si>
    <t>Pol24</t>
  </si>
  <si>
    <t>Krycí desky / výstražná fólie</t>
  </si>
  <si>
    <t>1686790439</t>
  </si>
  <si>
    <t>Pol25</t>
  </si>
  <si>
    <t>Betonový základ pro stožár</t>
  </si>
  <si>
    <t>276842519</t>
  </si>
  <si>
    <t>Pol26</t>
  </si>
  <si>
    <t>Výkop pro betonový základ stožáru</t>
  </si>
  <si>
    <t>-1476063213</t>
  </si>
  <si>
    <t>Pol27</t>
  </si>
  <si>
    <t>Výkop 50x80</t>
  </si>
  <si>
    <t>bm</t>
  </si>
  <si>
    <t>2010774701</t>
  </si>
  <si>
    <t>Pol28</t>
  </si>
  <si>
    <t>Zához 50x60 hutněný po vrstvách</t>
  </si>
  <si>
    <t>1085896317</t>
  </si>
  <si>
    <t>Pol29</t>
  </si>
  <si>
    <t>Pískové lože 50x20</t>
  </si>
  <si>
    <t>1629611772</t>
  </si>
  <si>
    <t>Pol30</t>
  </si>
  <si>
    <t>Provizorní úprava terénu</t>
  </si>
  <si>
    <t>1019436498</t>
  </si>
  <si>
    <t>Pol31</t>
  </si>
  <si>
    <t>Spojovací a montážní materiál</t>
  </si>
  <si>
    <t>673180394</t>
  </si>
  <si>
    <t>Pol32</t>
  </si>
  <si>
    <t>Stranová přeložka stávajícího kabelu VO</t>
  </si>
  <si>
    <t>-1486314465</t>
  </si>
  <si>
    <t>Pol33</t>
  </si>
  <si>
    <t>Napojení na stávající rozvody VO</t>
  </si>
  <si>
    <t>-1113173496</t>
  </si>
  <si>
    <t>Pol35</t>
  </si>
  <si>
    <t>Doprava</t>
  </si>
  <si>
    <t>-1230592419</t>
  </si>
  <si>
    <t>Pol36</t>
  </si>
  <si>
    <t>Pronájem plošiny</t>
  </si>
  <si>
    <t>1601225746</t>
  </si>
  <si>
    <t>Pol37</t>
  </si>
  <si>
    <t>Výchozí revize</t>
  </si>
  <si>
    <t>-1388204895</t>
  </si>
  <si>
    <t>Pol38</t>
  </si>
  <si>
    <t>Odvoz a likvidace odpadu</t>
  </si>
  <si>
    <t>-666067740</t>
  </si>
  <si>
    <t>Pol39</t>
  </si>
  <si>
    <t>Koordinace se správci sítí</t>
  </si>
  <si>
    <t>-1050102920</t>
  </si>
  <si>
    <t>02 - Nezpůsobilé výdaje</t>
  </si>
  <si>
    <t>04 - SO 104 - Chodník ul. Zvolenská</t>
  </si>
  <si>
    <t xml:space="preserve">- kamenné žulové prvky z liberecké žuly - všechny materiály a výrobky vždy v nejlepší kvalitě - kamenná obruba rovná i do oblouku (počítak u nacenění)   na základě dotazů ve VZ byla provedena úprava položky č. 51</t>
  </si>
  <si>
    <t>1802559027</t>
  </si>
  <si>
    <t>"z pol.č. 96615 "3,0"m3"*2,5"t/m3</t>
  </si>
  <si>
    <t>B2</t>
  </si>
  <si>
    <t>"z pol.č. 96616 "4,1"m3"*2,5"t/m3</t>
  </si>
  <si>
    <t>"Celkové množství "17.750000</t>
  </si>
  <si>
    <t>-1979187280</t>
  </si>
  <si>
    <t>"z pol.č. 11372E "17,68"m3"*2,5"t/m3</t>
  </si>
  <si>
    <t>896859200</t>
  </si>
  <si>
    <t>1297293838</t>
  </si>
  <si>
    <t>Poznámka k položce:_x000d_
Odpočet za výnos za šrotovné</t>
  </si>
  <si>
    <t>"z pol.č. 9111A3 "27,0"m"*0,18"kg/m"/1000</t>
  </si>
  <si>
    <t>-1819031972</t>
  </si>
  <si>
    <t>"stávající živičná vozovka po odfrézování "74,0"m2"*0,05+14,0"m2"*0,19+41,0"m2"*0,10+45,0"m2"*0,30</t>
  </si>
  <si>
    <t>429107047</t>
  </si>
  <si>
    <t>Poznámka k položce:_x000d_
odvoz na skládku (10km)</t>
  </si>
  <si>
    <t>"stávající živičná vozovka "(74,0+14,0+41,0+45,0)"m2"*0,10+(4,0"m2"*0,04+2,0"m2"*0,06)</t>
  </si>
  <si>
    <t>-1913461845</t>
  </si>
  <si>
    <t>"zemina "6,0"m3</t>
  </si>
  <si>
    <t>125731</t>
  </si>
  <si>
    <t>1995391703</t>
  </si>
  <si>
    <t>"pro pol.č. 17411 "10,0"m3</t>
  </si>
  <si>
    <t>-967408357</t>
  </si>
  <si>
    <t>"základ.patky - zábradlí "51*0,30*0,30*0,70</t>
  </si>
  <si>
    <t>"základ.patky - patníky "1*0,25"m3</t>
  </si>
  <si>
    <t>"Celkové množství "3.463000</t>
  </si>
  <si>
    <t>-1434078151</t>
  </si>
  <si>
    <t>"odvodnění "8,2*0,6"m2</t>
  </si>
  <si>
    <t>1921937044</t>
  </si>
  <si>
    <t>"z pol.č. 123731 "6,0</t>
  </si>
  <si>
    <t>B11</t>
  </si>
  <si>
    <t>"z pol.č. 131731 "3,463</t>
  </si>
  <si>
    <t>C11</t>
  </si>
  <si>
    <t>"z pol.č. 132731 "4,92</t>
  </si>
  <si>
    <t>"Celkové množství "14.383000</t>
  </si>
  <si>
    <t>627996587</t>
  </si>
  <si>
    <t>"zásyp po bouraných konstrukcích "10,0"m3</t>
  </si>
  <si>
    <t>694784147</t>
  </si>
  <si>
    <t xml:space="preserve">"odvodnění  "8,2*0,12"m2</t>
  </si>
  <si>
    <t>-1976231361</t>
  </si>
  <si>
    <t>"odvodnění "8,2*0,32"m2</t>
  </si>
  <si>
    <t>-1610490457</t>
  </si>
  <si>
    <t xml:space="preserve">Poznámka k položce:_x000d_
včetně zkoušek hutnění dle TKP </t>
  </si>
  <si>
    <t>148,0"m2"+15,0"m2"+45,0"m2"+(116,0"m"*0,30)</t>
  </si>
  <si>
    <t>461325374</t>
  </si>
  <si>
    <t>342175</t>
  </si>
  <si>
    <t>STĚNY A PŘÍČKY VÝPLŇ A ODDĚL Z KOV DÍLCŮ Z NEREZ OCELI</t>
  </si>
  <si>
    <t>-1632389684</t>
  </si>
  <si>
    <t>Poznámka k položce:_x000d_
nerezová síť - výplň zábradlí</t>
  </si>
  <si>
    <t>"zábradlí s výplní "75,0"m"*1,0"kg/m"/1000</t>
  </si>
  <si>
    <t>348173</t>
  </si>
  <si>
    <t>ZÁBRADLÍ Z DÍLCŮ KOVOVÝCH ŽÁROVĚ ZINK PONOREM S NÁTĚREM</t>
  </si>
  <si>
    <t>KG</t>
  </si>
  <si>
    <t>-651346824</t>
  </si>
  <si>
    <t>Poznámka k položce:_x000d_
rám+sloupky: plochá ocel válcovaná 8x40mm_x000d_
kotevní plotna_x000d_
pozink + nátěr antracit_x000d_
výplň: nerezová síť viz pol.č. 342175</t>
  </si>
  <si>
    <t>"zábradlí s výplní "75,0"m"*8,0"kg/m</t>
  </si>
  <si>
    <t>950029345</t>
  </si>
  <si>
    <t>"odvodnění "8,2*0,12"m2</t>
  </si>
  <si>
    <t>56140</t>
  </si>
  <si>
    <t>KAMENIVO ZPEVNĚNÉ CEMENTEM</t>
  </si>
  <si>
    <t>-1515794315</t>
  </si>
  <si>
    <t>"živičná vozovka "16,0*0,12</t>
  </si>
  <si>
    <t>1460298631</t>
  </si>
  <si>
    <t>"dlážděná cesta "15,0"m2"*0,15</t>
  </si>
  <si>
    <t>"chodník "148,0"m2"*0,15</t>
  </si>
  <si>
    <t>"Celkové množství "24.450000</t>
  </si>
  <si>
    <t>56330.d</t>
  </si>
  <si>
    <t>-1227264771</t>
  </si>
  <si>
    <t>"dlážděná vozovka "28,0*0,15</t>
  </si>
  <si>
    <t>56330.e</t>
  </si>
  <si>
    <t>-1848596264</t>
  </si>
  <si>
    <t>"živičná vozovka "16,0*0,20</t>
  </si>
  <si>
    <t>"dlážděná vozovka "28,0*0,20</t>
  </si>
  <si>
    <t>"Celkové množství "8.800000</t>
  </si>
  <si>
    <t>56930</t>
  </si>
  <si>
    <t>ZPEVNĚNÍ KRAJNIC ZE ŠTĚRKODRTI</t>
  </si>
  <si>
    <t>1984564888</t>
  </si>
  <si>
    <t>5,0"m2"*0,10</t>
  </si>
  <si>
    <t>572213</t>
  </si>
  <si>
    <t>SPOJOVACÍ POSTŘIK Z EMULZE DO 0,5KG/M2</t>
  </si>
  <si>
    <t>-1075071787</t>
  </si>
  <si>
    <t>"živičná vozovka "(16,0*2)+4,0+2,0</t>
  </si>
  <si>
    <t>574A04</t>
  </si>
  <si>
    <t>ASFALTOVÝ BETON PRO OBRUSNÉ VRSTVY ACO 11+, 11S</t>
  </si>
  <si>
    <t>-29923031</t>
  </si>
  <si>
    <t>"živičná vozovka "(16,0+4,0)"m2"*0,04</t>
  </si>
  <si>
    <t>574E06</t>
  </si>
  <si>
    <t>ASFALTOVÝ BETON PRO PODKLADNÍ VRSTVY ACP 16+, 16S</t>
  </si>
  <si>
    <t>-1078144243</t>
  </si>
  <si>
    <t>"živičná vozovka "(16,0+2,0)*0,06</t>
  </si>
  <si>
    <t>1928358203</t>
  </si>
  <si>
    <t>"dlážděná cesta "15,0"m2</t>
  </si>
  <si>
    <t>"dlážděná vozovka "28,0"m2</t>
  </si>
  <si>
    <t>"Celkové množství "43.000000</t>
  </si>
  <si>
    <t>582312</t>
  </si>
  <si>
    <t>DLÁŽDĚNÉ KRYTY Z MOZAIK KOSTEK VÍCEBAREVNÝCH DO LOŽE Z KAMENIVA</t>
  </si>
  <si>
    <t>2054900092</t>
  </si>
  <si>
    <t>"chodník "148,0"m2"-17,8-15,0</t>
  </si>
  <si>
    <t>58241.a</t>
  </si>
  <si>
    <t>1683620345</t>
  </si>
  <si>
    <t xml:space="preserve">Poznámka k položce:_x000d_
kostka hmatová dle TN TZÚS 12.03.04_x000d_
varovné, signální a vodící pásy z umělého kamene (kompozit)_x000d_
kontrastní odstín_x000d_
lože kamenivo tl. 40mm, výplň spar_x000d_
použité výrobky pro bezbariérové úpravy staveb musí odpovídat technickým předpisům a musí mít „Ověření o shodě výrobku dle nařízení vlády _x000d_
č. 163/2002 Sb. §7, ve znění NV č. 215/2016  Sb. platné od 1.1.2017 a aktualizované od 1.1.2018</t>
  </si>
  <si>
    <t>17,8"m2</t>
  </si>
  <si>
    <t>58241.b</t>
  </si>
  <si>
    <t>-2001557059</t>
  </si>
  <si>
    <t>Poznámka k položce:_x000d_
rovinné desky z hladkých dlaždic š. 0,30m (hladký povrch, rovinná bez zkosených hran) - z desek kamenných nebo z umělého kamene (kompozit) 300/300/60, součinitel smykového tření nejméně 0,5_x000d_
lože kamenivo tl. 40mm, výplň spar</t>
  </si>
  <si>
    <t>15,0"m2</t>
  </si>
  <si>
    <t>58920</t>
  </si>
  <si>
    <t>VÝPLŇ SPAR MODIFIKOVANÝM ASFALTEM</t>
  </si>
  <si>
    <t>952275812</t>
  </si>
  <si>
    <t>146872124</t>
  </si>
  <si>
    <t>Poznámka k položce:_x000d_
PVC SN 8</t>
  </si>
  <si>
    <t>"odvodnění "8,2"m</t>
  </si>
  <si>
    <t>89712</t>
  </si>
  <si>
    <t>VPUSŤ KANALIZAČNÍ ULIČNÍ KOMPLETNÍ Z BETONOVÝCH DÍLCŮ</t>
  </si>
  <si>
    <t>-1505994711</t>
  </si>
  <si>
    <t>Poznámka k položce:_x000d_
typová systémová vpust se sběrným košem a kalovým prostorem, litinová mříž, dopravní zat. min. D400_x000d_
včetně podkladních a ložných vrstev</t>
  </si>
  <si>
    <t>89911G</t>
  </si>
  <si>
    <t>LITINOVÝ POKLOP D400</t>
  </si>
  <si>
    <t>848023892</t>
  </si>
  <si>
    <t>89921</t>
  </si>
  <si>
    <t>VÝŠKOVÁ ÚPRAVA POKLOPŮ</t>
  </si>
  <si>
    <t>763874246</t>
  </si>
  <si>
    <t>-1748369959</t>
  </si>
  <si>
    <t>"schodiště "27,0"m</t>
  </si>
  <si>
    <t>9113A1</t>
  </si>
  <si>
    <t>SVODIDLO OCEL SILNIČ JEDNOSTR, ÚROVEŇ ZADRŽ N1, N2 - DODÁVKA A MONTÁŽ</t>
  </si>
  <si>
    <t>1886975985</t>
  </si>
  <si>
    <t>Poznámka k položce:_x000d_
koncový náběh svodidel - montáž ke stávajícímu svodidlu</t>
  </si>
  <si>
    <t>2*4,0"m</t>
  </si>
  <si>
    <t>9113A3</t>
  </si>
  <si>
    <t>SVODIDLO OCEL SILNIČ JEDNOSTR, ÚROVEŇ ZADRŽ N1, N2 - DEMONTÁŽ S PŘESUNEM</t>
  </si>
  <si>
    <t>-936552327</t>
  </si>
  <si>
    <t>Poznámka k položce:_x000d_
odvoz do depozitu stavebníka dle určení</t>
  </si>
  <si>
    <t>914121</t>
  </si>
  <si>
    <t>DOPRAVNÍ ZNAČKY ZÁKLADNÍ VELIKOSTI OCELOVÉ FÓLIE TŘ 1 - DODÁVKA A MONTÁŽ</t>
  </si>
  <si>
    <t>379340920</t>
  </si>
  <si>
    <t>914122</t>
  </si>
  <si>
    <t>DOPRAVNÍ ZNAČKY ZÁKLADNÍ VELIKOSTI OCELOVÉ FÓLIE TŘ 1 - MONTÁŽ S PŘEMÍSTĚNÍM</t>
  </si>
  <si>
    <t>-917530707</t>
  </si>
  <si>
    <t>Poznámka k položce:_x000d_
zpětná montáž</t>
  </si>
  <si>
    <t>914123.a</t>
  </si>
  <si>
    <t>DOPRAVNÍ ZNAČKY ZÁKLADNÍ VELIKOSTI OCELOVÉ FÓLIE TŘ 1 - DEMONTÁŽ</t>
  </si>
  <si>
    <t>257904517</t>
  </si>
  <si>
    <t>Poznámka k položce:_x000d_
dočasné pro přesun</t>
  </si>
  <si>
    <t>914913</t>
  </si>
  <si>
    <t>SLOUPKY A STOJKY DZ Z OCEL TRUBEK ZABETON DEMONTÁŽ</t>
  </si>
  <si>
    <t>740182070</t>
  </si>
  <si>
    <t>914921</t>
  </si>
  <si>
    <t>SLOUPKY A STOJKY DOPRAVNÍCH ZNAČEK Z OCEL TRUBEK DO PATKY - DODÁVKA A MONTÁŽ</t>
  </si>
  <si>
    <t>-277119543</t>
  </si>
  <si>
    <t xml:space="preserve">Poznámka k položce:_x000d_
kovové kotevní patky pro sloupek o průměru 60 mm_x000d_
+ beton. základ.  patka C 20/25 - XF3</t>
  </si>
  <si>
    <t>915211</t>
  </si>
  <si>
    <t>VODOROVNÉ DOPRAVNÍ ZNAČENÍ PLASTEM HLADKÉ - DODÁVKA A POKLÁDKA</t>
  </si>
  <si>
    <t>-205242201</t>
  </si>
  <si>
    <t>"V7a "3*3,0*0,50</t>
  </si>
  <si>
    <t>-1892530006</t>
  </si>
  <si>
    <t>-1431036987</t>
  </si>
  <si>
    <t>919112</t>
  </si>
  <si>
    <t>ŘEZÁNÍ ASFALTOVÉHO KRYTU VOZOVEK TL DO 100MM</t>
  </si>
  <si>
    <t>699638441</t>
  </si>
  <si>
    <t>1133607700</t>
  </si>
  <si>
    <t>"schodiště "3,0"m3</t>
  </si>
  <si>
    <t>96616</t>
  </si>
  <si>
    <t>BOURÁNÍ KONSTRUKCÍ ZE ŽELEZOBETONU</t>
  </si>
  <si>
    <t>-1532515068</t>
  </si>
  <si>
    <t>Poznámka k položce:_x000d_
odvoz na skládku (6km)_x000d_
pozn.: úprava břehu vodoteče viz SO 201</t>
  </si>
  <si>
    <t xml:space="preserve">"římsa  "1,5"m3</t>
  </si>
  <si>
    <t>B50</t>
  </si>
  <si>
    <t>"mostek "2,6"m3</t>
  </si>
  <si>
    <t>C50</t>
  </si>
  <si>
    <t>"Mezisoučet "4.100000</t>
  </si>
  <si>
    <t>156628140</t>
  </si>
  <si>
    <t>05 - SO 105 - Oprava oplocení kurtů</t>
  </si>
  <si>
    <t>-147149823</t>
  </si>
  <si>
    <t>"z pol.č. 96615 "1,26"m3"*2,5"t/m3</t>
  </si>
  <si>
    <t>-1408815847</t>
  </si>
  <si>
    <t>2070637603</t>
  </si>
  <si>
    <t>"z pol.č. 966842 "55,0"m"*0,20"kg/m"/1000</t>
  </si>
  <si>
    <t>805834128</t>
  </si>
  <si>
    <t>1619429204</t>
  </si>
  <si>
    <t>"zemina pro pol.č. 17310 "2</t>
  </si>
  <si>
    <t>-1595825145</t>
  </si>
  <si>
    <t>"základ.patky - oplocení "20*0,30*0,30*0,70</t>
  </si>
  <si>
    <t>-714064582</t>
  </si>
  <si>
    <t>"z pol.č. 131731 "1,26</t>
  </si>
  <si>
    <t>"z pol.č. 122731 "3</t>
  </si>
  <si>
    <t>"Celkové množství "4.260000</t>
  </si>
  <si>
    <t>-964308141</t>
  </si>
  <si>
    <t>-858702465</t>
  </si>
  <si>
    <t>R767999</t>
  </si>
  <si>
    <t>OPLOCENÍ SPORTOVNÍCH HŘIŠŤ</t>
  </si>
  <si>
    <t>825801857</t>
  </si>
  <si>
    <t>Poznámka k položce:_x000d_
Osová vzdálenost sloupků 3 m _x000d_
Výška oplocení 4 m_x000d_
Sloupek - ocelová trubka D 76 mm_x000d_
Výplň - _x000d_
0-2 m - navařená očka pro uchycení vodícího lanka síťovaného výpletu_x000d_
pozink + nátěr antracit (kovářská barva)_x000d_
výplň: nerezová síť _x000d_
2-4 m - polypropylenová síť_x000d_
integrovaná branka + brána</t>
  </si>
  <si>
    <t>"délka 55m, počet sloupků 20ks "55,0*4,0</t>
  </si>
  <si>
    <t>917211</t>
  </si>
  <si>
    <t>ZÁHONOVÉ OBRUBY Z BETONOVÝCH OBRUBNÍKŮ ŠÍŘ 50MM</t>
  </si>
  <si>
    <t>-1185899242</t>
  </si>
  <si>
    <t>1339332787</t>
  </si>
  <si>
    <t>"patky oplocení "20,0*0,3*0,3*0,7</t>
  </si>
  <si>
    <t>966842</t>
  </si>
  <si>
    <t>ODSTRANĚNÍ OPLOCENÍ Z DRÁT PLETIVA</t>
  </si>
  <si>
    <t>1085752222</t>
  </si>
  <si>
    <t>Poznámka k položce:_x000d_
včetně záchytné sítě_x000d_
kov odvoz do sběrného dvora (6km)_x000d_
ostatní materiál odvoz na skládku (6km)</t>
  </si>
  <si>
    <t>06 - SO 111 - Odpočinková lavice</t>
  </si>
  <si>
    <t xml:space="preserve">    3 - Svislé a kompletní konstrukce</t>
  </si>
  <si>
    <t xml:space="preserve">    762 - Konstrukce tesařské vč. přesunu hmot</t>
  </si>
  <si>
    <t xml:space="preserve">    782 - Dokončovací práce - obklady z kamene vč.přesunu hmot</t>
  </si>
  <si>
    <t>-1155082860</t>
  </si>
  <si>
    <t>1,21*30,0</t>
  </si>
  <si>
    <t>0,42*3,142</t>
  </si>
  <si>
    <t>1,09*3,0</t>
  </si>
  <si>
    <t>2042648956</t>
  </si>
  <si>
    <t>čelní stěna</t>
  </si>
  <si>
    <t>1,05*0,8*(30,205+2,932+3,234+1,3)</t>
  </si>
  <si>
    <t>boční stěna</t>
  </si>
  <si>
    <t>1,05*0,8*2,618</t>
  </si>
  <si>
    <t>1,05*0,8*2,0</t>
  </si>
  <si>
    <t>zadní stěna</t>
  </si>
  <si>
    <t>1,405*0,8*(30,0+3,142+3,0+0,396)</t>
  </si>
  <si>
    <t>427535595</t>
  </si>
  <si>
    <t>(40,890+76,592)</t>
  </si>
  <si>
    <t>61,393</t>
  </si>
  <si>
    <t>-1352817825</t>
  </si>
  <si>
    <t>(40,89+76,592)-61,393</t>
  </si>
  <si>
    <t>2098381683</t>
  </si>
  <si>
    <t>56,089</t>
  </si>
  <si>
    <t>-1316601608</t>
  </si>
  <si>
    <t>56,089*1,8</t>
  </si>
  <si>
    <t>236678776</t>
  </si>
  <si>
    <t>-317371116</t>
  </si>
  <si>
    <t>zásyp za "opěru"</t>
  </si>
  <si>
    <t>0,38*30,0</t>
  </si>
  <si>
    <t>0,38*3,142</t>
  </si>
  <si>
    <t>0,31*3,0</t>
  </si>
  <si>
    <t>zásyp kolem nových základů</t>
  </si>
  <si>
    <t>1,05*0,5*(30,205+2,932+3,234+1,3)</t>
  </si>
  <si>
    <t>1,05*0,5*2,618</t>
  </si>
  <si>
    <t>1,05*0,5*2,0</t>
  </si>
  <si>
    <t>1,405*0,5*(30,0+3,142+3,0+0,396)</t>
  </si>
  <si>
    <t>2036754653</t>
  </si>
  <si>
    <t>0,5*0,05*(30,205+2,932+3,234+1,3)</t>
  </si>
  <si>
    <t>0,5*0,05*2,618</t>
  </si>
  <si>
    <t>0,5*0,05*2,0</t>
  </si>
  <si>
    <t>0,5*0,05*(30,0+3,142+3,0+0,396)</t>
  </si>
  <si>
    <t>110172114</t>
  </si>
  <si>
    <t>1,0*(30,205+2,932+3,234+1,3)</t>
  </si>
  <si>
    <t>1,0*2,618</t>
  </si>
  <si>
    <t>1,0*2,0</t>
  </si>
  <si>
    <t>1,4*(30,0+3,142+3,0+0,396)</t>
  </si>
  <si>
    <t>Svislé a kompletní konstrukce</t>
  </si>
  <si>
    <t>311113142</t>
  </si>
  <si>
    <t>Nadzákladová zeď tl přes 150 do 200 mm z hladkých tvárnic ztraceného bednění včetně výplně z betonu tř. 20/25</t>
  </si>
  <si>
    <t>1761331215</t>
  </si>
  <si>
    <t>Nadzákladové zdi z betonových tvárnic ztraceného bednění hladkých, včetně výplně z betonu třídy C 20/25, tloušťky zdiva přes 150 do 200 mm</t>
  </si>
  <si>
    <t>https://podminky.urs.cz/item/CS_URS_2024_01/311113142</t>
  </si>
  <si>
    <t>0,4*(30,205+2,932+3,234+1,3)</t>
  </si>
  <si>
    <t>0,68*2,618</t>
  </si>
  <si>
    <t>0,68*2,0</t>
  </si>
  <si>
    <t>0,68*(30,0+3,142+3,0+0,396)</t>
  </si>
  <si>
    <t>1249369760</t>
  </si>
  <si>
    <t>Konstrukce tesařské vč. přesunu hmot</t>
  </si>
  <si>
    <t>7625231</t>
  </si>
  <si>
    <t>Obložení pobytové lavice pomocí dřevěných profilů 26x92mm vč. spojovacích prvků, povrchové úpravy a systémových prvků a detailů</t>
  </si>
  <si>
    <t>586325576</t>
  </si>
  <si>
    <t>vodorovná část</t>
  </si>
  <si>
    <t>25,5</t>
  </si>
  <si>
    <t>sikmá "opěrná" část</t>
  </si>
  <si>
    <t>30,0*(1,188+0,7)/2</t>
  </si>
  <si>
    <t>3,142*(0,7+0,8)/2</t>
  </si>
  <si>
    <t>3,0*0,8</t>
  </si>
  <si>
    <t>1,768*1,2</t>
  </si>
  <si>
    <t>7625235</t>
  </si>
  <si>
    <t>Podkladový roštu z profilů 80x80mm a 80x60mm pobytové lavicevč. spojovacích prvků, povrchové úpravy a systémových prvků a detailů</t>
  </si>
  <si>
    <t>1546571919</t>
  </si>
  <si>
    <t>vodorovný rošt</t>
  </si>
  <si>
    <t>44,57</t>
  </si>
  <si>
    <t>svislý rošt</t>
  </si>
  <si>
    <t>0,75*(30,0+3,142+3,0)</t>
  </si>
  <si>
    <t>šikmý rošt</t>
  </si>
  <si>
    <t>782</t>
  </si>
  <si>
    <t>Dokončovací práce - obklady z kamene vč.přesunu hmot</t>
  </si>
  <si>
    <t>7821321</t>
  </si>
  <si>
    <t>Montáž a dodávka obložení z žulové pemrlované desky tl.40mm, obkládané na sraz</t>
  </si>
  <si>
    <t>-228559390</t>
  </si>
  <si>
    <t>čelní strana</t>
  </si>
  <si>
    <t>0,45*(30,205+2,932+3,234)</t>
  </si>
  <si>
    <t>boky</t>
  </si>
  <si>
    <t>0,45*1,0</t>
  </si>
  <si>
    <t>7,639</t>
  </si>
  <si>
    <t>B19</t>
  </si>
  <si>
    <t>466,906</t>
  </si>
  <si>
    <t>155,635</t>
  </si>
  <si>
    <t>6,221</t>
  </si>
  <si>
    <t>63,811</t>
  </si>
  <si>
    <t>C19</t>
  </si>
  <si>
    <t>152,775</t>
  </si>
  <si>
    <t>50,925</t>
  </si>
  <si>
    <t>C7</t>
  </si>
  <si>
    <t>148,005</t>
  </si>
  <si>
    <t>10 - SO 202 - Opěrná zeď</t>
  </si>
  <si>
    <t>ing. Igor Bálik</t>
  </si>
  <si>
    <t>-168918086</t>
  </si>
  <si>
    <t>" "1</t>
  </si>
  <si>
    <t>02620</t>
  </si>
  <si>
    <t>ZKOUŠENÍ KONSTRUKCÍ A PRACÍ NEZÁVISLOU ZKUŠEBNOU</t>
  </si>
  <si>
    <t>-1643165635</t>
  </si>
  <si>
    <t>11511</t>
  </si>
  <si>
    <t>ČERPÁNÍ VODY DO 500 L/MIN</t>
  </si>
  <si>
    <t>HOD</t>
  </si>
  <si>
    <t>577748682</t>
  </si>
  <si>
    <t>" "6*5*8</t>
  </si>
  <si>
    <t>131831</t>
  </si>
  <si>
    <t>HLOUBENÍ JAM ZAPAŽ I NEPAŽ TŘ. II, ODVOZ DO 1KM</t>
  </si>
  <si>
    <t>-1280335101</t>
  </si>
  <si>
    <t>" ""výkop pro polštář</t>
  </si>
  <si>
    <t>0,50*3,45*(33,95+0,50)</t>
  </si>
  <si>
    <t>"výkop pro základ a podkladní beton</t>
  </si>
  <si>
    <t>0,50*3,55*(33,95+2,00)</t>
  </si>
  <si>
    <t>"výkop za rubem zdi</t>
  </si>
  <si>
    <t>2,60*1,50*(33,95+4,00)</t>
  </si>
  <si>
    <t>"Celkem: "A7+B7+C7</t>
  </si>
  <si>
    <t>17481.a</t>
  </si>
  <si>
    <t>-861729097</t>
  </si>
  <si>
    <t>" ""zasy za rubem zdi</t>
  </si>
  <si>
    <t>5,10*3,70*(33,95+3,00)</t>
  </si>
  <si>
    <t>17481.b</t>
  </si>
  <si>
    <t>-2107379153</t>
  </si>
  <si>
    <t>ochranný zásyp za zdí ŠP 8-32 mm po vrstvách 30 cm se zhutněním 
ČSN 736244 
ID 0,9 ( 100%PS)</t>
  </si>
  <si>
    <t>" ""ochrannýzasy za rubem zdi</t>
  </si>
  <si>
    <t>0,60*((4,13+4,13+4,724+5,353)/4)*(33,95)</t>
  </si>
  <si>
    <t>1162335139</t>
  </si>
  <si>
    <t>272325</t>
  </si>
  <si>
    <t>ZÁKLADY ZE ŽELEZOBETONU DO C30/37</t>
  </si>
  <si>
    <t>-2056772958</t>
  </si>
  <si>
    <t>" ""beton pro základ zdi</t>
  </si>
  <si>
    <t>2,60*0,40*33,95</t>
  </si>
  <si>
    <t>272365</t>
  </si>
  <si>
    <t>VÝZTUŽ ZÁKLADŮ Z OCELI 10505, B500B</t>
  </si>
  <si>
    <t>-1124956047</t>
  </si>
  <si>
    <t>" ""výztuž základu zdi</t>
  </si>
  <si>
    <t>2,60*0,40*33,95*0,100</t>
  </si>
  <si>
    <t>311325</t>
  </si>
  <si>
    <t>ZDI A STĚNY PODP A VOL ZE ŽELEZOBET DO C30/37</t>
  </si>
  <si>
    <t>1686890216</t>
  </si>
  <si>
    <t>" ""dřík zdi</t>
  </si>
  <si>
    <t>(0,60*0,40*33,95)+(0,40*((4,13+4,13+4,724+5,353)/4)*33,95)</t>
  </si>
  <si>
    <t>311365</t>
  </si>
  <si>
    <t>VÝZTUŽ ZDÍ A STĚN PODP A VOL Z OCELI 10505, B500B</t>
  </si>
  <si>
    <t>943012024</t>
  </si>
  <si>
    <t>" ""dřík zdi 100kg/m3</t>
  </si>
  <si>
    <t>(0,60*0,40*33,95)+(0,40*((4,13+4,13+4,724+5,353)/4)*33,95)*0,100</t>
  </si>
  <si>
    <t>759419470</t>
  </si>
  <si>
    <t>korunní kámen kamenický opracovaný
kamenné řezané desky s úpravou brokováním
liberecký granit - šedý</t>
  </si>
  <si>
    <t>33,95*0,65*0,17</t>
  </si>
  <si>
    <t>318221</t>
  </si>
  <si>
    <t>OBKLAD ZDÍ ODDĚL A OHRAD KVÁDROVÝ A ŘÁDKOVÝ</t>
  </si>
  <si>
    <t>-1504339876</t>
  </si>
  <si>
    <t>" "0,20*((4,53+4,53+5,142+5,753)/4)*33,95</t>
  </si>
  <si>
    <t>982067157</t>
  </si>
  <si>
    <t>" ""podkladní beton pod základ zdi</t>
  </si>
  <si>
    <t>2,80*0,15*(33,95+0,20)</t>
  </si>
  <si>
    <t>"podkladní beton pod drenáž</t>
  </si>
  <si>
    <t>0,30*0,75*33,95</t>
  </si>
  <si>
    <t>C17</t>
  </si>
  <si>
    <t>"Celkem: "A17+B17</t>
  </si>
  <si>
    <t>45860</t>
  </si>
  <si>
    <t>VÝPLŇ ZA OPĚRAMI A ZDMI Z MEZEROVITÉHO BETONU</t>
  </si>
  <si>
    <t>-1683591291</t>
  </si>
  <si>
    <t>" "0,30*0,30*33,95</t>
  </si>
  <si>
    <t>711111</t>
  </si>
  <si>
    <t>IZOLACE BĚŽNÝCH KONSTRUKCÍ PROTI ZEMNÍ VLHKOSTI ASFALTOVÝMI NÁTĚRY</t>
  </si>
  <si>
    <t>-1345148394</t>
  </si>
  <si>
    <t>" ""za rubem zdi</t>
  </si>
  <si>
    <t>3*(2,60*33,95)</t>
  </si>
  <si>
    <t>3*(((4,13+4,13+4,724+5,353)/4)*33,95)</t>
  </si>
  <si>
    <t>"před zdí</t>
  </si>
  <si>
    <t>3*(1,50*33,95)</t>
  </si>
  <si>
    <t>D19</t>
  </si>
  <si>
    <t>"Celkem: "A19+B19+C19</t>
  </si>
  <si>
    <t>711509</t>
  </si>
  <si>
    <t>OCHRANA IZOLACE NA POVRCHU TEXTILIÍ</t>
  </si>
  <si>
    <t>1305277755</t>
  </si>
  <si>
    <t>2,60*33,95</t>
  </si>
  <si>
    <t>((4,13+4,13+4,724+5,353)/4)*33,95</t>
  </si>
  <si>
    <t>1,50*33,95</t>
  </si>
  <si>
    <t>"Celkem: "A20+B20+C20</t>
  </si>
  <si>
    <t>875342</t>
  </si>
  <si>
    <t>POTRUBÍ DREN Z TRUB PLAST DN DO 200MM DĚROVANÝCH</t>
  </si>
  <si>
    <t>1442097068</t>
  </si>
  <si>
    <t>" "34,00+(6*0,90)</t>
  </si>
  <si>
    <t>931182</t>
  </si>
  <si>
    <t>VÝPLŇ DILATAČNÍCH SPAR Z POLYSTYRENU TL 20MM</t>
  </si>
  <si>
    <t>1769459054</t>
  </si>
  <si>
    <t>" ""pro základ zdi</t>
  </si>
  <si>
    <t>3*2,60*0,40</t>
  </si>
  <si>
    <t>"pro dřík</t>
  </si>
  <si>
    <t>3*(0,60*0,40)+3*(0,40*((4,13+4,13+4,724+5,353)/4))</t>
  </si>
  <si>
    <t>C22</t>
  </si>
  <si>
    <t>"Celkem: "A22+B22</t>
  </si>
  <si>
    <t>93138</t>
  </si>
  <si>
    <t>TĚSNĚNÍ DILATAČNÍCH SPAR SILIKONOVÝM TMELEM</t>
  </si>
  <si>
    <t>1370891011</t>
  </si>
  <si>
    <t>" "0,02*0,02*(12,23+13,45+14,67)</t>
  </si>
  <si>
    <t>11 - SO 301 - Rekonstrukce a zrušení historického náhonu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</si>
  <si>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</si>
  <si>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</si>
  <si>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</si>
  <si>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</si>
  <si>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997 - Přesun sutě</t>
  </si>
  <si>
    <t xml:space="preserve">    711 - Izolace proti vodě, vlhkosti a plynům</t>
  </si>
  <si>
    <t xml:space="preserve">    767 - Konstrukce zámečnické</t>
  </si>
  <si>
    <t>113106190</t>
  </si>
  <si>
    <t>Rozebrání vozovek ze silničních dílců se spárami vyplněnými kamenivem strojně pl do 50 m2</t>
  </si>
  <si>
    <t>-505435951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</si>
  <si>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</si>
  <si>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https://podminky.urs.cz/item/CS_URS_2024_01/113106190</t>
  </si>
  <si>
    <t>"bet. panely"</t>
  </si>
  <si>
    <t>2,0*2,0</t>
  </si>
  <si>
    <t>3,5*2,0</t>
  </si>
  <si>
    <t>3,0*3,0</t>
  </si>
  <si>
    <t>Mezisoučet</t>
  </si>
  <si>
    <t>124253100</t>
  </si>
  <si>
    <t>Vykopávky pro koryta vodotečí v hornině třídy těžitelnosti I skupiny 3 objem do 100 m3 strojně</t>
  </si>
  <si>
    <t>4192498</t>
  </si>
  <si>
    <t>Vykopávky pro koryta vodotečí strojně v hornině třídy těžitelnosti I skupiny 3 do 100 m3</t>
  </si>
  <si>
    <t>https://podminky.urs.cz/item/CS_URS_2024_01/124253100</t>
  </si>
  <si>
    <t>"pr.plocha" 4,6</t>
  </si>
  <si>
    <t>"VO" 6,0*4,6</t>
  </si>
  <si>
    <t>131251206</t>
  </si>
  <si>
    <t>Hloubení jam zapažených v hornině třídy těžitelnosti I skupiny 3 objem do 5000 m3 strojně</t>
  </si>
  <si>
    <t>-1726886595</t>
  </si>
  <si>
    <t>Hloubení zapažených jam a zářezů strojně s urovnáním dna do předepsaného profilu a spádu v hornině třídy těžitelnosti I skupiny 3 přes 1 000 do 5 000 m3</t>
  </si>
  <si>
    <t>https://podminky.urs.cz/item/CS_URS_2024_01/131251206</t>
  </si>
  <si>
    <t>"profil oteřvený náhon stav" 1,6*1,7</t>
  </si>
  <si>
    <t>"pr.plocha výkopu zatrubněný stav" 0,775</t>
  </si>
  <si>
    <t>"plocha reko úsek č.I" 4,64</t>
  </si>
  <si>
    <t>"plocha reko úsek č.II" 3,82</t>
  </si>
  <si>
    <t>"otevřený náhon"</t>
  </si>
  <si>
    <t>"výkop" 99,0*3,7*2,6</t>
  </si>
  <si>
    <t>"stávající konstrukce" -(99,0*1,6*1,7)</t>
  </si>
  <si>
    <t>"uzavřený náhon"</t>
  </si>
  <si>
    <t>"výkop bourání" (854,0*0,775)+(3,1*0,775)</t>
  </si>
  <si>
    <t>"výkop reko" (112,2*4,64)+(42,2*3,82)</t>
  </si>
  <si>
    <t>"hloubení jam 50%" 2029,165*0,5</t>
  </si>
  <si>
    <t>131351205</t>
  </si>
  <si>
    <t>Hloubení jam zapažených v hornině třídy těžitelnosti II skupiny 4 objem do 1000 m3 strojně</t>
  </si>
  <si>
    <t>1258498733</t>
  </si>
  <si>
    <t>Hloubení zapažených jam a zářezů strojně s urovnáním dna do předepsaného profilu a spádu v hornině třídy těžitelnosti II skupiny 4 přes 500 do 1 000 m3</t>
  </si>
  <si>
    <t>https://podminky.urs.cz/item/CS_URS_2024_01/131351205</t>
  </si>
  <si>
    <t>"hloubení jam 30%" 2029,165*0,3</t>
  </si>
  <si>
    <t>131451204</t>
  </si>
  <si>
    <t>Hloubení jam zapažených v hornině třídy těžitelnosti II skupiny 5 objem do 500 m3 strojně</t>
  </si>
  <si>
    <t>352627451</t>
  </si>
  <si>
    <t>Hloubení zapažených jam a zářezů strojně s urovnáním dna do předepsaného profilu a spádu v hornině třídy těžitelnosti II skupiny 5 přes 100 do 500 m3</t>
  </si>
  <si>
    <t>https://podminky.urs.cz/item/CS_URS_2024_01/131451204</t>
  </si>
  <si>
    <t>"hloubení jam 20%" 2029,165*0,2</t>
  </si>
  <si>
    <t>132254202</t>
  </si>
  <si>
    <t>Hloubení zapažených rýh š do 2000 mm v hornině třídy těžitelnosti I skupiny 3 objem do 50 m3</t>
  </si>
  <si>
    <t>-1058099694</t>
  </si>
  <si>
    <t>Hloubení zapažených rýh šířky přes 800 do 2 000 mm strojně s urovnáním dna do předepsaného profilu a spádu v hornině třídy těžitelnosti I skupiny 3 přes 20 do 50 m3</t>
  </si>
  <si>
    <t>https://podminky.urs.cz/item/CS_URS_2024_01/132254202</t>
  </si>
  <si>
    <t>"DN500" 13,8*1,5*1,6</t>
  </si>
  <si>
    <t>132451101</t>
  </si>
  <si>
    <t>Hloubení rýh nezapažených š do 800 mm v hornině třídy těžitelnosti II skupiny 5 objem do 20 m3 strojně</t>
  </si>
  <si>
    <t>-1320213897</t>
  </si>
  <si>
    <t>Hloubení nezapažených rýh šířky do 800 mm strojně s urovnáním dna do předepsaného profilu a spádu v hornině třídy těžitelnosti II skupiny 5 do 20 m3</t>
  </si>
  <si>
    <t>https://podminky.urs.cz/item/CS_URS_2024_01/132451101</t>
  </si>
  <si>
    <t>"čelo propustku" (2,5*0,7*1,0)*2,0</t>
  </si>
  <si>
    <t>"zaslepení úsek č.I" (2,5*0,7*1,0)*2,0</t>
  </si>
  <si>
    <t>"zaslepení úsek č.II" (2,7*0,7*1,0)*2,0</t>
  </si>
  <si>
    <t>151101102</t>
  </si>
  <si>
    <t>Zřízení příložného pažení a rozepření stěn rýh hl přes 2 do 4 m</t>
  </si>
  <si>
    <t>-1311529062</t>
  </si>
  <si>
    <t>Zřízení pažení a rozepření stěn rýh pro podzemní vedení příložné pro jakoukoliv mezerovitost, hloubky přes 2 do 4 m</t>
  </si>
  <si>
    <t>https://podminky.urs.cz/item/CS_URS_2024_01/151101102</t>
  </si>
  <si>
    <t>"výkop bourání" 130,0*2,3</t>
  </si>
  <si>
    <t>"výkop otevřený" 99,0*2,0*2,6</t>
  </si>
  <si>
    <t>"výkop uzavřený" (112,2*2,7+112,2*2,39)+(42,2*3,04+42,2*2,47)</t>
  </si>
  <si>
    <t>"DN500" 13,8*2,0*1,6</t>
  </si>
  <si>
    <t>151101112</t>
  </si>
  <si>
    <t>Odstranění příložného pažení a rozepření stěn rýh hl přes 2 do 4 m</t>
  </si>
  <si>
    <t>-913019402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</si>
  <si>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</si>
  <si>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</si>
  <si>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162351104</t>
  </si>
  <si>
    <t>Vodorovné přemístění přes 500 do 1000 m výkopku/sypaniny z horniny třídy těžitelnosti I skupiny 1 až 3</t>
  </si>
  <si>
    <t>256924403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</si>
  <si>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</si>
  <si>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https://podminky.urs.cz/item/CS_URS_2024_01/162351104</t>
  </si>
  <si>
    <t>"odvoz na mezideponii"</t>
  </si>
  <si>
    <t>"výkop" 1075,303</t>
  </si>
  <si>
    <t>"odvoz z mezideponie"</t>
  </si>
  <si>
    <t>"zpětný zásyp" 1075,303</t>
  </si>
  <si>
    <t>"materiál z mezideponie" 954,81</t>
  </si>
  <si>
    <t>162351124</t>
  </si>
  <si>
    <t>Vodorovné přemístění přes 500 do 1000 m výkopku/sypaniny z hornin třídy těžitelnosti II skupiny 4 a 5</t>
  </si>
  <si>
    <t>-2087067165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</si>
  <si>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</si>
  <si>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https://podminky.urs.cz/item/CS_URS_2024_01/162351124</t>
  </si>
  <si>
    <t>"výkop" 1025,363</t>
  </si>
  <si>
    <t>"zpětný zásyp" 1025,363</t>
  </si>
  <si>
    <t>162751113</t>
  </si>
  <si>
    <t>Vodorovné přemístění přes 5 000 do 6000 m výkopku/sypaniny z horniny třídy těžitelnosti I skupiny 1 až 3</t>
  </si>
  <si>
    <t>1066038509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</si>
  <si>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</si>
  <si>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https://podminky.urs.cz/item/CS_URS_2024_01/162751113</t>
  </si>
  <si>
    <t>"přebytek zeminy z mezideponie ze všech SO" 1024,985</t>
  </si>
  <si>
    <t>1627511-R</t>
  </si>
  <si>
    <t>1446219659</t>
  </si>
  <si>
    <t>https://podminky.urs.cz/item/CS_URS_2024_01/1627511-R</t>
  </si>
  <si>
    <t>"bahno - předpoklad" 901,005</t>
  </si>
  <si>
    <t>167151111</t>
  </si>
  <si>
    <t>Nakládání výkopku z hornin třídy těžitelnosti I skupiny 1 až 3 přes 100 m3</t>
  </si>
  <si>
    <t>101590065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</si>
  <si>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</si>
  <si>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</si>
  <si>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"materiál z mezideponie na stavbu" 954,81</t>
  </si>
  <si>
    <t>167151112</t>
  </si>
  <si>
    <t>Nakládání výkopku z hornin třídy těžitelnosti II skupiny 4 a 5 přes 100 m3</t>
  </si>
  <si>
    <t>-893530194</t>
  </si>
  <si>
    <t>Nakládání, skládání a překládání neulehlého výkopku nebo sypaniny strojně nakládání, množství přes 100 m3, z hornin třídy těžitelnosti II, skupiny 4 a 5</t>
  </si>
  <si>
    <t>https://podminky.urs.cz/item/CS_URS_2024_01/167151112</t>
  </si>
  <si>
    <t>"zásyp" 1025,363</t>
  </si>
  <si>
    <t>171201221</t>
  </si>
  <si>
    <t>Poplatek za uložení na skládce (skládkovné) zeminy a kamení kód odpadu 17 05 04</t>
  </si>
  <si>
    <t>-1111604621</t>
  </si>
  <si>
    <t>Poplatek za uložení stavebního odpadu na skládce (skládkovné) zeminy a kamení zatříděného do Katalogu odpadů pod kódem 17 05 04</t>
  </si>
  <si>
    <t>https://podminky.urs.cz/item/CS_URS_2024_01/171201221</t>
  </si>
  <si>
    <t>"bahno - měrná hmotnost 1,73" 901,005*1,73</t>
  </si>
  <si>
    <t>"zemina - měrná hmotnost 1,8" 1024,985*1,8</t>
  </si>
  <si>
    <t>171251101</t>
  </si>
  <si>
    <t>Uložení sypaniny do násypů nezhutněných strojně</t>
  </si>
  <si>
    <t>2043360543</t>
  </si>
  <si>
    <t>Uložení sypanin do násypů strojně s rozprostřením sypaniny ve vrstvách a s hrubým urovnáním nezhutněných jakékoliv třídy těžitelnosti</t>
  </si>
  <si>
    <t>https://podminky.urs.cz/item/CS_URS_2024_01/171251101</t>
  </si>
  <si>
    <t>"bahno - předpoklad" 901,0005</t>
  </si>
  <si>
    <t>-1529276394</t>
  </si>
  <si>
    <t>"výkopek" 2100,665</t>
  </si>
  <si>
    <t>-1315659884</t>
  </si>
  <si>
    <t>"hloubení rýh"</t>
  </si>
  <si>
    <t>"zásyp rušeného náhonu" 3,675*857,1</t>
  </si>
  <si>
    <t>"podsyp" -36,464</t>
  </si>
  <si>
    <t>"základy" -143,3</t>
  </si>
  <si>
    <t>"zdi" -170,727</t>
  </si>
  <si>
    <t>"VO" -2,888</t>
  </si>
  <si>
    <t>"bet.patka klenby" -99,124</t>
  </si>
  <si>
    <t>"klenba" -116,418</t>
  </si>
  <si>
    <t>"bet. lože" -242,668</t>
  </si>
  <si>
    <t>"štěrkopísek lože" -9,405</t>
  </si>
  <si>
    <t>"jíl těsnění" -380,0</t>
  </si>
  <si>
    <t>"dlažba" -242,288</t>
  </si>
  <si>
    <t>"panely" -1,125</t>
  </si>
  <si>
    <t>"obsyp" -30,652</t>
  </si>
  <si>
    <t>"dodaný materiál jiné SO" -692,373</t>
  </si>
  <si>
    <t>"materiál z jiného SO" 954,81</t>
  </si>
  <si>
    <t>2100,666+954,81</t>
  </si>
  <si>
    <t>175151101</t>
  </si>
  <si>
    <t>Obsypání potrubí strojně sypaninou bez prohození, uloženou do 3 m</t>
  </si>
  <si>
    <t>-2006437054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</si>
  <si>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</si>
  <si>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</si>
  <si>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"DN100" 42,0*1,0*0,4</t>
  </si>
  <si>
    <t>"DN500" 13,8*1,5*0,8</t>
  </si>
  <si>
    <t>"objem potrubí DN500" -(3,14*(0,25)^2*13,8)</t>
  </si>
  <si>
    <t>583373030</t>
  </si>
  <si>
    <t>štěrkopísek frakce 0/8</t>
  </si>
  <si>
    <t>-170988952</t>
  </si>
  <si>
    <t>"měr. hmotnost 2,0" 30,652*2,0</t>
  </si>
  <si>
    <t>2715322-1</t>
  </si>
  <si>
    <t>Podsyp pod základové konstrukce se zhutněním z hrubého kameniva frakce 0 až 32 mm</t>
  </si>
  <si>
    <t>306905375</t>
  </si>
  <si>
    <t>Podsyp pod základové konstrukce se zhutněním a urovnáním povrchu z kameniva hrubého, frakce 0 - 32 mm</t>
  </si>
  <si>
    <t>"oprava dna koryta"</t>
  </si>
  <si>
    <t>"úsek č.I" 112,2*1,96*0,15</t>
  </si>
  <si>
    <t>"úsek č.II" 42,2*1,93*0,15</t>
  </si>
  <si>
    <t>"předpoklad oprav 40%" 45,204*0,4</t>
  </si>
  <si>
    <t>"nové dno úsek č.III" 92,5*1,3*0,15</t>
  </si>
  <si>
    <t>"podchycení vodoteče" 1,7*1,35*0,15</t>
  </si>
  <si>
    <t>274322511</t>
  </si>
  <si>
    <t>Základové pasy ze ŽB se zvýšenými nároky na prostředí tř. C 25/30</t>
  </si>
  <si>
    <t>824185732</t>
  </si>
  <si>
    <t>Základy z betonu železového (bez výztuže) pasy z betonu se zvýšenými nároky na prostředí tř. C 25/30</t>
  </si>
  <si>
    <t>https://podminky.urs.cz/item/CS_URS_2024_01/274322511</t>
  </si>
  <si>
    <t>"opěrné zdi" (92,8*0,7*1,0)*2,0</t>
  </si>
  <si>
    <t>"výtokový objekt" 2,0*1,3*1,0</t>
  </si>
  <si>
    <t>274351121</t>
  </si>
  <si>
    <t>Zřízení bednění základových pasů rovného</t>
  </si>
  <si>
    <t>-2071016987</t>
  </si>
  <si>
    <t>Bednění základů pasů rovné zřízení</t>
  </si>
  <si>
    <t>https://podminky.urs.cz/item/CS_URS_2024_01/274351121</t>
  </si>
  <si>
    <t>"opěrné zdi" (92,8*1,0)*4,0+(0,7*1,0)*4,0</t>
  </si>
  <si>
    <t>"čelo propustku" (2,5*1,0)*4,0+(0,7*1,0)*4,0</t>
  </si>
  <si>
    <t>274351122</t>
  </si>
  <si>
    <t>Odstranění bednění základových pasů rovného</t>
  </si>
  <si>
    <t>1986874724</t>
  </si>
  <si>
    <t>Bednění základů pasů rovné odstranění</t>
  </si>
  <si>
    <t>https://podminky.urs.cz/item/CS_URS_2024_01/274351122</t>
  </si>
  <si>
    <t>274361821</t>
  </si>
  <si>
    <t>Výztuž základových pasů betonářskou ocelí 10 505 (R)</t>
  </si>
  <si>
    <t>-86281149</t>
  </si>
  <si>
    <t>Výztuž základů pasů z betonářské oceli 10 505 (R) nebo BSt 500</t>
  </si>
  <si>
    <t>https://podminky.urs.cz/item/CS_URS_2024_01/274361821</t>
  </si>
  <si>
    <t>"měrná hmostnost 30 kg/m3" 140,7*0,03</t>
  </si>
  <si>
    <t>321213232</t>
  </si>
  <si>
    <t>Zdivo nadzákladové z lomového kamene vodních staveb rubové se zatřením na maltu MC 10</t>
  </si>
  <si>
    <t>1257201809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</si>
  <si>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se zatřením spár, na maltu cementovou MC 10</t>
  </si>
  <si>
    <t>https://podminky.urs.cz/item/CS_URS_2024_01/321213232</t>
  </si>
  <si>
    <t>"opěrné zdi" (92,8*0,5*1,62)*2,0</t>
  </si>
  <si>
    <t>"čelo propustku" (2,5*0,5*1,5)*2,0</t>
  </si>
  <si>
    <t>"podchycení stávající vodoteče" 3,3*0,85*0,15</t>
  </si>
  <si>
    <t>"zaslepení úsek č.I" (1,8*2,7*0,5)*2,0</t>
  </si>
  <si>
    <t>"zaslepení úsek č.II" (1,8*2,7*0,5)*2,0</t>
  </si>
  <si>
    <t>"vstupní otvor" (1,0*1,0*0,4)*2,0</t>
  </si>
  <si>
    <t>"revizní otvor" (1,5*1,9*0,4)*5,0</t>
  </si>
  <si>
    <t>321213345</t>
  </si>
  <si>
    <t>Zdivo nadzákladové z lomového kamene vodních staveb obkladní s vyspárováním</t>
  </si>
  <si>
    <t>1424705243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</si>
  <si>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 vyspárováním, na cementovou maltu</t>
  </si>
  <si>
    <t>https://podminky.urs.cz/item/CS_URS_2024_01/321213345</t>
  </si>
  <si>
    <t>"korunní kámen a obklad výtokového objektu"</t>
  </si>
  <si>
    <t>"výtokový objekt" 2,0*1,8*0,3+2,0*0,85*0,17</t>
  </si>
  <si>
    <t>"opěrné zdi" (92,8*0,55*0,17)*2,0</t>
  </si>
  <si>
    <t>"čelo propustku" (2,5*0,55*0,17)*2,0</t>
  </si>
  <si>
    <t>321321115</t>
  </si>
  <si>
    <t>Konstrukce vodních staveb ze ŽB mrazuvzdorného tř. C 25/30</t>
  </si>
  <si>
    <t>1698633262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</si>
  <si>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25/30</t>
  </si>
  <si>
    <t>https://podminky.urs.cz/item/CS_URS_2024_01/321321115</t>
  </si>
  <si>
    <t>"výtokový objekt" 2,34*0,617*2,0</t>
  </si>
  <si>
    <t>321351010</t>
  </si>
  <si>
    <t>Bednění konstrukcí vodních staveb rovinné - zřízení</t>
  </si>
  <si>
    <t>-1571217062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</si>
  <si>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</si>
  <si>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https://podminky.urs.cz/item/CS_URS_2024_01/321351010</t>
  </si>
  <si>
    <t>"výtokový objekt" 2,34*2,0+2,35*2,0+(2,34*0,617*2,0)</t>
  </si>
  <si>
    <t>321352010</t>
  </si>
  <si>
    <t>Bednění konstrukcí vodních staveb rovinné - odstranění</t>
  </si>
  <si>
    <t>725630241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</si>
  <si>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</si>
  <si>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https://podminky.urs.cz/item/CS_URS_2024_01/321352010</t>
  </si>
  <si>
    <t>321368211</t>
  </si>
  <si>
    <t>Výztuž železobetonových konstrukcí vodních staveb ze svařovaných sítí</t>
  </si>
  <si>
    <t>1557104226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</si>
  <si>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</si>
  <si>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https://podminky.urs.cz/item/CS_URS_2024_01/321368211</t>
  </si>
  <si>
    <t>"měrná hmotnost 5,27 kg/m2" (6,0*5,27)/1000</t>
  </si>
  <si>
    <t>342321410</t>
  </si>
  <si>
    <t>Stěny výplňové ze ŽB tř. C 25/30</t>
  </si>
  <si>
    <t>1022895003</t>
  </si>
  <si>
    <t>Stěny a příčky z betonu železového (bez výztuže) výplňové a oddělovací pevné, ochranné přizdívky tř. C 25/30</t>
  </si>
  <si>
    <t>https://podminky.urs.cz/item/CS_URS_2024_01/342321410</t>
  </si>
  <si>
    <t>"úsek č.I" (1,07*112,2*0,3)*2,0</t>
  </si>
  <si>
    <t>"úsek č.II" (1,07*42,2*0,3)*2,0</t>
  </si>
  <si>
    <t>342351311</t>
  </si>
  <si>
    <t>Zřízení jednostranného bednění výplňových stěn a příček</t>
  </si>
  <si>
    <t>1981191704</t>
  </si>
  <si>
    <t>Bednění stěn a příček výplňových a oddělovacích pevných rovné jednostranné zřízení</t>
  </si>
  <si>
    <t>https://podminky.urs.cz/item/CS_URS_2024_01/342351311</t>
  </si>
  <si>
    <t>"úsek č.I" (1,07*112,2)*2,0</t>
  </si>
  <si>
    <t>"úsek č.II" (1,07*42,2)*2,0</t>
  </si>
  <si>
    <t>342351312</t>
  </si>
  <si>
    <t>Odstranění jednostranného bednění výplňových stěn a příček</t>
  </si>
  <si>
    <t>-579956638</t>
  </si>
  <si>
    <t>Bednění stěn a příček výplňových a oddělovacích pevných rovné jednostranné odstranění</t>
  </si>
  <si>
    <t>https://podminky.urs.cz/item/CS_URS_2024_01/342351312</t>
  </si>
  <si>
    <t>342362021</t>
  </si>
  <si>
    <t>Výztuž příček svařovanými sítěmi Kari</t>
  </si>
  <si>
    <t>312779251</t>
  </si>
  <si>
    <t>Výztuž stěn a příček výplňových a oddělovacích pevných svislých nebo šikmých, rovných nebo oblých ze svařovaných sítí z drátů typu KARI</t>
  </si>
  <si>
    <t>https://podminky.urs.cz/item/CS_URS_2024_01/342362021</t>
  </si>
  <si>
    <t>"měrná hmotnost 5,398 kg/m2" (660,832*5,398)/1000</t>
  </si>
  <si>
    <t>359901111</t>
  </si>
  <si>
    <t>Vyčištění stok</t>
  </si>
  <si>
    <t>-1636874409</t>
  </si>
  <si>
    <t>Vyčištění stok jakékoliv výšky</t>
  </si>
  <si>
    <t>https://podminky.urs.cz/item/CS_URS_2024_01/359901111</t>
  </si>
  <si>
    <t>"DN100" 42,0</t>
  </si>
  <si>
    <t>"DN500" 13,8</t>
  </si>
  <si>
    <t>411323434</t>
  </si>
  <si>
    <t>Skořepiny nebo klenby ze ŽB tř. C 25/30</t>
  </si>
  <si>
    <t>-1280033213</t>
  </si>
  <si>
    <t>Klenby nebo skořepiny z betonu železového (bez výztuže) včetně souvisejících patních a žlabových nosníků, táhel, ztužidel, příčlí, obloukových žeber, čelních (štítových) zdí apod. tř. C 25/30</t>
  </si>
  <si>
    <t>https://podminky.urs.cz/item/CS_URS_2024_01/411323434</t>
  </si>
  <si>
    <t>"úsek č.I" 3,77*112,2*0,2</t>
  </si>
  <si>
    <t>"úsek č.II" 3,77*42,2*0,2</t>
  </si>
  <si>
    <t>411353101</t>
  </si>
  <si>
    <t>Zřízení bednění stropů klenbových tvaru válce tl přes 5 do 25 cm</t>
  </si>
  <si>
    <t>545324311</t>
  </si>
  <si>
    <t>Bednění stropních konstrukcí - bez podpěrné konstrukce kleneb poloměru přes 1000 mm tvaru válce, tloušťky klenby přes 5 do 25 cm zřízení</t>
  </si>
  <si>
    <t>https://podminky.urs.cz/item/CS_URS_2024_01/411353101</t>
  </si>
  <si>
    <t>"úsek č.I" 4,08*112,2</t>
  </si>
  <si>
    <t>"úsek č.II" 4,08*42,2</t>
  </si>
  <si>
    <t>411353102</t>
  </si>
  <si>
    <t>Odstranění bednění stropů klenbových tvaru válce tl přes 5 do 25 cm</t>
  </si>
  <si>
    <t>-1127588456</t>
  </si>
  <si>
    <t>Bednění stropních konstrukcí - bez podpěrné konstrukce kleneb poloměru přes 1000 mm tvaru válce, tloušťky klenby přes 5 do 25 cm odstranění</t>
  </si>
  <si>
    <t>https://podminky.urs.cz/item/CS_URS_2024_01/411353102</t>
  </si>
  <si>
    <t>451317112</t>
  </si>
  <si>
    <t>Podklad pod dlažbu z betonu prostého pro prostředí s mrazovými cykly C 25/30 tl přes 100 do 150 mm</t>
  </si>
  <si>
    <t>-1445447891</t>
  </si>
  <si>
    <t>Podklad pod dlažbu z betonu prostého pro prostředí s mrazovými cykly tř. C 25/30 tl. přes 100 do 150 mm</t>
  </si>
  <si>
    <t>https://podminky.urs.cz/item/CS_URS_2024_01/451317112</t>
  </si>
  <si>
    <t>"úsek č.I" 112,2*1,96</t>
  </si>
  <si>
    <t>"úsek č.II" 42,2*1,93</t>
  </si>
  <si>
    <t>"předpoklad oprav 40%" 301,358*0,4</t>
  </si>
  <si>
    <t>"nové dno úsek č.III" 92,5*1,3</t>
  </si>
  <si>
    <t>"podchycení vodoteče" 1,5*1,25</t>
  </si>
  <si>
    <t>451573111</t>
  </si>
  <si>
    <t>Lože pod potrubí otevřený výkop ze štěrkopísku</t>
  </si>
  <si>
    <t>-722351339</t>
  </si>
  <si>
    <t>Lože pod potrubí, stoky a drobné objekty v otevřeném výkopu z písku a štěrkopísku do 63 mm</t>
  </si>
  <si>
    <t>https://podminky.urs.cz/item/CS_URS_2024_01/451573111</t>
  </si>
  <si>
    <t>"DN100" 42,0*1,0*0,15</t>
  </si>
  <si>
    <t>"DN500" 13,8*1,5*0,15</t>
  </si>
  <si>
    <t>458591111</t>
  </si>
  <si>
    <t>Zřízení výplně těsnící vrstvy za opěrou z jílu</t>
  </si>
  <si>
    <t>-1102566600</t>
  </si>
  <si>
    <t>https://podminky.urs.cz/item/CS_URS_2024_01/458591111</t>
  </si>
  <si>
    <t>"doplění stávající těsnící vrstvy"</t>
  </si>
  <si>
    <t>"předpoklad" 760,0*2,5*0,2</t>
  </si>
  <si>
    <t>58125110</t>
  </si>
  <si>
    <t>jíl surový kusový</t>
  </si>
  <si>
    <t>-1338520866</t>
  </si>
  <si>
    <t>"měrná hmostnost 2,142 t/m3" 380,0*2,142</t>
  </si>
  <si>
    <t>4655115-R</t>
  </si>
  <si>
    <t>Dlažba z lomového kamene do malty s vyplněním spár maltou a vyspárováním pl přes 20 m2 tl 200 mm</t>
  </si>
  <si>
    <t>-474480635</t>
  </si>
  <si>
    <t>Dlažba z lomového kamene upraveného vodorovná nebo plocha ve sklonu do 1:2 s dodáním hmot do cementové malty, s vyplněním spár a s vyspárováním cementovou maltou v ploše přes 20 m2, tl. 200 mm</t>
  </si>
  <si>
    <t>https://podminky.urs.cz/item/CS_URS_2024_01/4655115-R</t>
  </si>
  <si>
    <t>"podchycení vodoteče" 1,3*1,15</t>
  </si>
  <si>
    <t>Komunikace pozemní</t>
  </si>
  <si>
    <t>584121108</t>
  </si>
  <si>
    <t>Osazení silničních dílců z ŽB do lože z kameniva těženého tl 40 mm plochy do 15 m2</t>
  </si>
  <si>
    <t>-878040093</t>
  </si>
  <si>
    <t>Osazení silničních dílců ze železového betonu s podkladem z kameniva těženého do tl. 40 mm jakéhokoliv druhu a velikosti, na plochu jednotlivě do 15 m2</t>
  </si>
  <si>
    <t>https://podminky.urs.cz/item/CS_URS_2024_01/584121108</t>
  </si>
  <si>
    <t>2,5*3,0</t>
  </si>
  <si>
    <t>59381009</t>
  </si>
  <si>
    <t>panel silniční 3,00x1,00x0,15m</t>
  </si>
  <si>
    <t>-472664071</t>
  </si>
  <si>
    <t>7,5*0,278 'Přepočtené koeficientem množství</t>
  </si>
  <si>
    <t>Úpravy povrchů, podlahy a osazování výplní</t>
  </si>
  <si>
    <t>628635411</t>
  </si>
  <si>
    <t>Oprava spár zdiva z lomového kamene maltou cementovou hl spár přes 30 do 70 mm</t>
  </si>
  <si>
    <t>-96616021</t>
  </si>
  <si>
    <t>Oprava spár zdiva z lomového kamene upraveného maltou cementovou s vysekáním a vyčištěním spar s naložení suti na dopravní prostředek nebo s odklizením na hromady do vzdálenosti 50 m hloubky spár přes 30 do 70 mm</t>
  </si>
  <si>
    <t>https://podminky.urs.cz/item/CS_URS_2024_01/628635411</t>
  </si>
  <si>
    <t>"úsek č.I" 112,2*3,54</t>
  </si>
  <si>
    <t>"úsek č.II" 42,2*3,54</t>
  </si>
  <si>
    <t>Trubní vedení</t>
  </si>
  <si>
    <t>871265-R</t>
  </si>
  <si>
    <t>Kanalizační potrubí z tvrdého PVC jednovrstvé tuhost třídy SN4 DN 110</t>
  </si>
  <si>
    <t>30823034</t>
  </si>
  <si>
    <t>Kanalizační potrubí z tvrdého PVC v otevřeném výkopu ve sklonu do 20 %, hladkého plnostěnného jednovrstvého, tuhost třídy SN 4 DN 110</t>
  </si>
  <si>
    <t>"chráničky_odběry" 6,0*7,0</t>
  </si>
  <si>
    <t>871423121</t>
  </si>
  <si>
    <t>Montáž kanalizačního potrubí hladkého plnostěnného SN 8 z PVC-U DN 500</t>
  </si>
  <si>
    <t>1609396078</t>
  </si>
  <si>
    <t>Montáž kanalizačního potrubí z tvrdého PVC-U hladkého plnostěnného tuhost SN 8 DN 500</t>
  </si>
  <si>
    <t>https://podminky.urs.cz/item/CS_URS_2024_01/871423121</t>
  </si>
  <si>
    <t>"napojení do nádrže" 7,3</t>
  </si>
  <si>
    <t>"propustek" 6,5</t>
  </si>
  <si>
    <t>28611162</t>
  </si>
  <si>
    <t>trubka kanalizační PVC-U plnostěnná jednovrstvá DN 500x3000mm SN8</t>
  </si>
  <si>
    <t>-772305473</t>
  </si>
  <si>
    <t>13,8*1,03 'Přepočtené koeficientem množství</t>
  </si>
  <si>
    <t>952900-R1</t>
  </si>
  <si>
    <t>oprava stávajících stavidel - částečná</t>
  </si>
  <si>
    <t>-769130884</t>
  </si>
  <si>
    <t>oprava stávajících stavidel
výměna vodících prvků
oprava oplechování
očištění
nový nátěr</t>
  </si>
  <si>
    <t>952900-R2</t>
  </si>
  <si>
    <t>oprava stávajících stavidel - kompletní</t>
  </si>
  <si>
    <t>-411961686</t>
  </si>
  <si>
    <t>oprava stávajících stavidel - kompletní
nové stavidlové desky
nové pochozí rošty
nové nosné prvky
očištění
nový nátěr</t>
  </si>
  <si>
    <t>952900-R3</t>
  </si>
  <si>
    <t>přemístění stávajících stavidel</t>
  </si>
  <si>
    <t>-1867231216</t>
  </si>
  <si>
    <t>přemístění stávajících stavidel, vč. osazení do nové pozice se zabetonováním</t>
  </si>
  <si>
    <t>952900-R4</t>
  </si>
  <si>
    <t>zrušení stavidel</t>
  </si>
  <si>
    <t>-769415871</t>
  </si>
  <si>
    <t>952900-R5</t>
  </si>
  <si>
    <t>Oprava stávajícího vstupu</t>
  </si>
  <si>
    <t>1083403243</t>
  </si>
  <si>
    <t>952900-R6</t>
  </si>
  <si>
    <t>vstupní poklop 900x900 mm</t>
  </si>
  <si>
    <t>1223924709</t>
  </si>
  <si>
    <t>vstupní poklop litinový 900x900 mm s uzamykáním</t>
  </si>
  <si>
    <t>952900-R7</t>
  </si>
  <si>
    <t>dřevěné hradítko</t>
  </si>
  <si>
    <t>-912134075</t>
  </si>
  <si>
    <t>952905-R1</t>
  </si>
  <si>
    <t>Vyklizení bahna s vodorovným přemístěním do 10 m nošením</t>
  </si>
  <si>
    <t>-854823899</t>
  </si>
  <si>
    <t xml:space="preserve">"pr.plocha předpoklad" 1,05 </t>
  </si>
  <si>
    <t>"úsek č.I" 854,0*1,05</t>
  </si>
  <si>
    <t>"úsek č.II" 3,1*1,05</t>
  </si>
  <si>
    <t>952905-R2</t>
  </si>
  <si>
    <t>Příplatek k ceně za vyklizení bahna nošením za vodorovné přemístění ZKD i započatých 10 m</t>
  </si>
  <si>
    <t>266705409</t>
  </si>
  <si>
    <t>"předpoklad" 901,005</t>
  </si>
  <si>
    <t>952905-R3</t>
  </si>
  <si>
    <t>Příplatek k ceně za vyklizení bahna nošením za svislé přemístění do hl 3 m</t>
  </si>
  <si>
    <t>703843531</t>
  </si>
  <si>
    <t>961043111</t>
  </si>
  <si>
    <t>Bourání základů z betonu proloženého kamenem</t>
  </si>
  <si>
    <t>-458558700</t>
  </si>
  <si>
    <t>https://podminky.urs.cz/item/CS_URS_2024_01/961043111</t>
  </si>
  <si>
    <t>(99,0*0,45*0,5)*2,0</t>
  </si>
  <si>
    <t>962023491</t>
  </si>
  <si>
    <t>Bourání zdiva nadzákladového smíšeného na MC přes 1 m3</t>
  </si>
  <si>
    <t>-1819147767</t>
  </si>
  <si>
    <t>Bourání zdiva nadzákladového smíšeného na maltu cementovou, objemu přes 1 m3</t>
  </si>
  <si>
    <t>https://podminky.urs.cz/item/CS_URS_2024_01/962023491</t>
  </si>
  <si>
    <t>"stěny" (99,0*0,45*1,0)*2,0</t>
  </si>
  <si>
    <t>"dno" 1,6*0,4*99,0</t>
  </si>
  <si>
    <t>972021691</t>
  </si>
  <si>
    <t>Vybourání otvorů v klenbách z kamene pl do 4 m2</t>
  </si>
  <si>
    <t>1463063410</t>
  </si>
  <si>
    <t>Vybourání otvorů v klenbách z kamene bez odstranění podlahy a násypu, plochy do 4 m2</t>
  </si>
  <si>
    <t>https://podminky.urs.cz/item/CS_URS_2024_01/972021691</t>
  </si>
  <si>
    <t>985221012</t>
  </si>
  <si>
    <t>Postupné rozebírání kamenného zdiva pro další použití přes 1 do 3 m3</t>
  </si>
  <si>
    <t>-1815353170</t>
  </si>
  <si>
    <t>Postupné rozebírání zdiva pro další použití kamenného, objemu přes 1 do 3 m3</t>
  </si>
  <si>
    <t>https://podminky.urs.cz/item/CS_URS_2024_01/985221012</t>
  </si>
  <si>
    <t>"pr. plocha úsek č. I " 1,1</t>
  </si>
  <si>
    <t>"pr. plocha úsek č. II " 1,13</t>
  </si>
  <si>
    <t>"úsek č.I" 854,0*1,1</t>
  </si>
  <si>
    <t>"úsek č.II" 3,1*1,13</t>
  </si>
  <si>
    <t>985331212</t>
  </si>
  <si>
    <t>Dodatečné vlepování betonářské výztuže D 10 mm do chemické malty včetně vyvrtání otvoru</t>
  </si>
  <si>
    <t>280370841</t>
  </si>
  <si>
    <t>Dodatečné vlepování betonářské výztuže včetně vyvrtání a vyčištění otvoru chemickou maltou průměr výztuže 10 mm</t>
  </si>
  <si>
    <t>https://podminky.urs.cz/item/CS_URS_2024_01/985331212</t>
  </si>
  <si>
    <t>"počet kotev v řadě" 5,0</t>
  </si>
  <si>
    <t>"délka úseku" 112,2+42,2</t>
  </si>
  <si>
    <t>"rozteč kotev" 0,5</t>
  </si>
  <si>
    <t>"hloubka vývrtu" 0,1</t>
  </si>
  <si>
    <t>(154,4/0,5)*5,0*0,1</t>
  </si>
  <si>
    <t>13021106</t>
  </si>
  <si>
    <t>tyč ocelová kruhová hladká ČSN 42 5512 jakost 10 216.0 výztuž do betonu D 10mm</t>
  </si>
  <si>
    <t>-1739389434</t>
  </si>
  <si>
    <t>Poznámka k položce:_x000d_
Hmotnost: 0,62 kg/m</t>
  </si>
  <si>
    <t>"délka jednoho kusu" 0,35</t>
  </si>
  <si>
    <t>1544,0*0,35</t>
  </si>
  <si>
    <t>"měrná hmotnost 0,62 kg/m" 1544,0*0,62</t>
  </si>
  <si>
    <t>"převod jednotek" 957,28/1000</t>
  </si>
  <si>
    <t>997</t>
  </si>
  <si>
    <t>Přesun sutě</t>
  </si>
  <si>
    <t>997002611</t>
  </si>
  <si>
    <t>Nakládání suti a vybouraných hmot</t>
  </si>
  <si>
    <t>-1897573982</t>
  </si>
  <si>
    <t>Nakládání suti a vybouraných hmot na dopravní prostředek pro vodorovné přemístění</t>
  </si>
  <si>
    <t>https://podminky.urs.cz/item/CS_URS_2024_01/997002611</t>
  </si>
  <si>
    <t>"odvoz na skládku 7 km"</t>
  </si>
  <si>
    <t>"beton" 98,01</t>
  </si>
  <si>
    <t>"odvoz na skládku objednatele"</t>
  </si>
  <si>
    <t>"klenby" 2362,833</t>
  </si>
  <si>
    <t>"zdi" 346,084</t>
  </si>
  <si>
    <t>997013501</t>
  </si>
  <si>
    <t>Odvoz suti a vybouraných hmot na skládku nebo meziskládku do 1 km se složením</t>
  </si>
  <si>
    <t>-182918717</t>
  </si>
  <si>
    <t>Odvoz suti a vybouraných hmot na skládku nebo meziskládku se složením, na vzdálenost do 1 km</t>
  </si>
  <si>
    <t>https://podminky.urs.cz/item/CS_URS_2024_01/997013501</t>
  </si>
  <si>
    <t>"ŽB" 8,0</t>
  </si>
  <si>
    <t>"odvoz na skládku objednatele 7 km"</t>
  </si>
  <si>
    <t>"náhon rušený" 2362,833</t>
  </si>
  <si>
    <t>997013509</t>
  </si>
  <si>
    <t>Příplatek k odvozu suti a vybouraných hmot na skládku ZKD 1 km přes 1 km</t>
  </si>
  <si>
    <t>-271860121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</si>
  <si>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</si>
  <si>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</si>
  <si>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"odvoz na skládku 7 km" 2814,927*6,0</t>
  </si>
  <si>
    <t>997221551</t>
  </si>
  <si>
    <t>Vodorovná doprava suti ze sypkých materiálů do 1 km</t>
  </si>
  <si>
    <t>-137039679</t>
  </si>
  <si>
    <t>Vodorovná doprava suti bez naložení, ale se složením a s hrubým urovnáním ze sypkých materiálů, na vzdálenost do 1 km</t>
  </si>
  <si>
    <t>https://podminky.urs.cz/item/CS_URS_2024_01/997221551</t>
  </si>
  <si>
    <t>"spáry" 19,13</t>
  </si>
  <si>
    <t>997221559</t>
  </si>
  <si>
    <t>Příplatek ZKD 1 km u vodorovné dopravy suti ze sypkých materiálů</t>
  </si>
  <si>
    <t>1431303782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</si>
  <si>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</si>
  <si>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</si>
  <si>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"celková vzdálenost 7 km" 19,13*6,0</t>
  </si>
  <si>
    <t>997221615</t>
  </si>
  <si>
    <t>Poplatek za uložení na skládce (skládkovné) stavebního odpadu betonového kód odpadu 17 01 01</t>
  </si>
  <si>
    <t>548480255</t>
  </si>
  <si>
    <t>Poplatek za uložení stavebního odpadu na skládce (skládkovné) z prostého betonu zatříděného do Katalogu odpadů pod kódem 17 01 01</t>
  </si>
  <si>
    <t>https://podminky.urs.cz/item/CS_URS_2024_01/997221615</t>
  </si>
  <si>
    <t>"beton" 19,13+98,01</t>
  </si>
  <si>
    <t>997221625</t>
  </si>
  <si>
    <t>Poplatek za uložení na skládce (skládkovné) stavebního odpadu železobetonového kód odpadu 17 01 01</t>
  </si>
  <si>
    <t>-1791831862</t>
  </si>
  <si>
    <t>Poplatek za uložení stavebního odpadu na skládce (skládkovné) z armovaného betonu zatříděného do Katalogu odpadů pod kódem 17 01 01</t>
  </si>
  <si>
    <t>https://podminky.urs.cz/item/CS_URS_2024_01/997221625</t>
  </si>
  <si>
    <t>998332011</t>
  </si>
  <si>
    <t>Přesun hmot pro úpravy vodních toků a kanály</t>
  </si>
  <si>
    <t>-22610205</t>
  </si>
  <si>
    <t>Přesun hmot pro úpravy vodních toků a kanály, hráze rybníků apod. dopravní vzdálenost do 500 m</t>
  </si>
  <si>
    <t>https://podminky.urs.cz/item/CS_URS_2024_01/998332011</t>
  </si>
  <si>
    <t>711</t>
  </si>
  <si>
    <t>Izolace proti vodě, vlhkosti a plynům</t>
  </si>
  <si>
    <t>711111001</t>
  </si>
  <si>
    <t>Provedení izolace proti zemní vlhkosti vodorovné za studena nátěrem penetračním</t>
  </si>
  <si>
    <t>-1608287070</t>
  </si>
  <si>
    <t>Provedení izolace proti zemní vlhkosti natěradly a tmely za studena na ploše vodorovné V nátěrem penetračním</t>
  </si>
  <si>
    <t>https://podminky.urs.cz/item/CS_URS_2024_01/711111001</t>
  </si>
  <si>
    <t>"počet spár a ukončení" 11,0</t>
  </si>
  <si>
    <t>"plocha spáry" 4,08*0,25</t>
  </si>
  <si>
    <t>11,0*1,02</t>
  </si>
  <si>
    <t>11163150</t>
  </si>
  <si>
    <t>lak penetrační asfaltový</t>
  </si>
  <si>
    <t>331565142</t>
  </si>
  <si>
    <t>11,22*0,0003 'Přepočtené koeficientem množství</t>
  </si>
  <si>
    <t>711112001</t>
  </si>
  <si>
    <t>Provedení izolace proti zemní vlhkosti svislé za studena nátěrem penetračním</t>
  </si>
  <si>
    <t>243170031</t>
  </si>
  <si>
    <t>Provedení izolace proti zemní vlhkosti natěradly a tmely za studena na ploše svislé S nátěrem penetračním</t>
  </si>
  <si>
    <t>https://podminky.urs.cz/item/CS_URS_2024_01/711112001</t>
  </si>
  <si>
    <t>"ochranný nátěr" 2,8*2,0+2,0*(1,3*1,0+1,3*0,617)</t>
  </si>
  <si>
    <t>904255695</t>
  </si>
  <si>
    <t>9,804*0,00034 'Přepočtené koeficientem množství</t>
  </si>
  <si>
    <t>711132101</t>
  </si>
  <si>
    <t>Provedení izolace proti zemní vlhkosti pásy na sucho svislé AIP nebo tkaninou</t>
  </si>
  <si>
    <t>1692679140</t>
  </si>
  <si>
    <t>Provedení izolace proti zemní vlhkosti pásy na sucho AIP nebo tkaniny na ploše svislé S</t>
  </si>
  <si>
    <t>https://podminky.urs.cz/item/CS_URS_2024_01/711132101</t>
  </si>
  <si>
    <t>62811120</t>
  </si>
  <si>
    <t>asfaltový pás separační bez krycí vrstvy (impregnovaná vložka), typu A</t>
  </si>
  <si>
    <t>-1950215753</t>
  </si>
  <si>
    <t>11,22*1,221 'Přepočtené koeficientem množství</t>
  </si>
  <si>
    <t>998711101</t>
  </si>
  <si>
    <t>Přesun hmot tonážní pro izolace proti vodě, vlhkosti a plynům v objektech v do 6 m</t>
  </si>
  <si>
    <t>779590533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</si>
  <si>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</si>
  <si>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</si>
  <si>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767</t>
  </si>
  <si>
    <t>Konstrukce zámečnické</t>
  </si>
  <si>
    <t>7679951-R</t>
  </si>
  <si>
    <t>Montáž atypických zámečnických konstrukcí hm přes přes 500 kg</t>
  </si>
  <si>
    <t>1893608792</t>
  </si>
  <si>
    <t>"ocel D10" 1915</t>
  </si>
  <si>
    <t>"ocel D12" 5497</t>
  </si>
  <si>
    <t>"U50x30x3" 8,26</t>
  </si>
  <si>
    <t>"pásovina" 1,205</t>
  </si>
  <si>
    <t>13021012</t>
  </si>
  <si>
    <t>tyč ocelová kruhová žebírková DIN 488 jakost B500B (10 505) výztuž do betonu D 10mm</t>
  </si>
  <si>
    <t>-1964793514</t>
  </si>
  <si>
    <t>"počet ks na šířku" 4,0/0,2</t>
  </si>
  <si>
    <t xml:space="preserve">"měrná hmotnost 0,62 kg/m" (20,0*154,4)*0,62 </t>
  </si>
  <si>
    <t>"převod jednotek" 1914,56/1000</t>
  </si>
  <si>
    <t>13021013</t>
  </si>
  <si>
    <t>tyč ocelová kruhová žebírková DIN 488 jakost B500B (10 505) výztuž do betonu D 12mm</t>
  </si>
  <si>
    <t>-1913678854</t>
  </si>
  <si>
    <t>Poznámka k položce:_x000d_
Hmotnost: 0,89 kg/m</t>
  </si>
  <si>
    <t>"počet kusů" (112,2+42,2)/0,1</t>
  </si>
  <si>
    <t>"délka prutu" 4,0</t>
  </si>
  <si>
    <t>"měrná hmotnost 0,89 kg/m" (1544*4,0)*0,89</t>
  </si>
  <si>
    <t>"převod jednotek" 5496,64/1000</t>
  </si>
  <si>
    <t>154255-R</t>
  </si>
  <si>
    <t>profil ocelový U ohýbaný EN 10162 tl 3mm 60x40x40mm</t>
  </si>
  <si>
    <t>1275894067</t>
  </si>
  <si>
    <t>Poznámka k položce:_x000d_
Hmotnost: 2,360 kg/m</t>
  </si>
  <si>
    <t>"měrná hmotnost 2,36 kg/m" 3,5*2,36</t>
  </si>
  <si>
    <t>"převod jednotek" 8,26/1000</t>
  </si>
  <si>
    <t>13010206</t>
  </si>
  <si>
    <t>tyč ocelová plochá jakost S235JR (11 375) 40x8mm</t>
  </si>
  <si>
    <t>663444647</t>
  </si>
  <si>
    <t>Poznámka k položce:_x000d_
Hmotnost: 2,51 kg/m</t>
  </si>
  <si>
    <t>"měrná hmotnost 2,51 kg/m" 0,48*2,51</t>
  </si>
  <si>
    <t>"převod jednotek" 1,205/1000</t>
  </si>
  <si>
    <t>998767101</t>
  </si>
  <si>
    <t>Přesun hmot tonážní pro zámečnické konstrukce v objektech v do 6 m</t>
  </si>
  <si>
    <t>2018686327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</si>
  <si>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</si>
  <si>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</si>
  <si>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12 - SO 302 - Propustek drobné vodoteče</t>
  </si>
  <si>
    <t>-1373316253</t>
  </si>
  <si>
    <t>"pr.plocha koryta" 0,398</t>
  </si>
  <si>
    <t>"úprava koryta" 12,5*0,398</t>
  </si>
  <si>
    <t>131251201</t>
  </si>
  <si>
    <t>Hloubení jam zapažených v hornině třídy těžitelnosti I skupiny 3 objem do 20 m3 strojně</t>
  </si>
  <si>
    <t>1053716410</t>
  </si>
  <si>
    <t>Hloubení zapažených jam a zářezů strojně s urovnáním dna do předepsaného profilu a spádu v hornině třídy těžitelnosti I skupiny 3 do 20 m3</t>
  </si>
  <si>
    <t>https://podminky.urs.cz/item/CS_URS_2024_01/131251201</t>
  </si>
  <si>
    <t>"pr.hl.vtok" 1,603</t>
  </si>
  <si>
    <t>"vtok" 3,6*6,5*1,603</t>
  </si>
  <si>
    <t>"bouraná konstrukce" -(1,15*1,03*0,8)</t>
  </si>
  <si>
    <t>"hloubení jam 50%" 36,562*0,5</t>
  </si>
  <si>
    <t>131351201</t>
  </si>
  <si>
    <t>Hloubení jam zapažených v hornině třídy těžitelnosti II skupiny 4 objem do 20 m3 strojně</t>
  </si>
  <si>
    <t>-1726000711</t>
  </si>
  <si>
    <t>Hloubení zapažených jam a zářezů strojně s urovnáním dna do předepsaného profilu a spádu v hornině třídy těžitelnosti II skupiny 4 do 20 m3</t>
  </si>
  <si>
    <t>https://podminky.urs.cz/item/CS_URS_2024_01/131351201</t>
  </si>
  <si>
    <t>"hloubení jam 30%" 36,562*0,3</t>
  </si>
  <si>
    <t>131451201</t>
  </si>
  <si>
    <t>Hloubení jam zapažených v hornině třídy těžitelnosti II skupiny 5 objem do 20 m3 strojně</t>
  </si>
  <si>
    <t>1867510588</t>
  </si>
  <si>
    <t>Hloubení zapažených jam a zářezů strojně s urovnáním dna do předepsaného profilu a spádu v hornině třídy těžitelnosti II skupiny 5 do 20 m3</t>
  </si>
  <si>
    <t>https://podminky.urs.cz/item/CS_URS_2024_01/131451201</t>
  </si>
  <si>
    <t>"hloubení jam 20%" 36,562*0,2</t>
  </si>
  <si>
    <t>132254201</t>
  </si>
  <si>
    <t>Hloubení zapažených rýh š do 2000 mm v hornině třídy těžitelnosti I skupiny 3 objem do 20 m3</t>
  </si>
  <si>
    <t>1829479023</t>
  </si>
  <si>
    <t>Hloubení zapažených rýh šířky přes 800 do 2 000 mm strojně s urovnáním dna do předepsaného profilu a spádu v hornině třídy těžitelnosti I skupiny 3 do 20 m3</t>
  </si>
  <si>
    <t>https://podminky.urs.cz/item/CS_URS_2024_01/132254201</t>
  </si>
  <si>
    <t>"DN300" 7,1*1,12*0,9</t>
  </si>
  <si>
    <t>-331746137</t>
  </si>
  <si>
    <t>"vtok" 2,0*(3,6*1,603+6,5*1,603)</t>
  </si>
  <si>
    <t>"DN300" 7,1*2,0*0,9</t>
  </si>
  <si>
    <t>-437664980</t>
  </si>
  <si>
    <t>1994287255</t>
  </si>
  <si>
    <t>"výkop" 25,438</t>
  </si>
  <si>
    <t>"zpětný zásyp" 16,955</t>
  </si>
  <si>
    <t>935375384</t>
  </si>
  <si>
    <t>"výkop" 18,281</t>
  </si>
  <si>
    <t>1824298697</t>
  </si>
  <si>
    <t>1981295471</t>
  </si>
  <si>
    <t>"výkopek" 43,719</t>
  </si>
  <si>
    <t>-220769519</t>
  </si>
  <si>
    <t>"hloubení jam"</t>
  </si>
  <si>
    <t>"podsyp" -1,561</t>
  </si>
  <si>
    <t>"základy" -0,422</t>
  </si>
  <si>
    <t>"vtokový objekt" -5,27</t>
  </si>
  <si>
    <t>"bet. lože" -13,857</t>
  </si>
  <si>
    <t>"štěrkopísek lože" -1,385</t>
  </si>
  <si>
    <t>"obsyp" -4,269</t>
  </si>
  <si>
    <t>-1666604893</t>
  </si>
  <si>
    <t>"DN300" 7,1*1,12*0,6</t>
  </si>
  <si>
    <t>"objem potrubí DN300" -(3,14*(0,15)^2*7,1)</t>
  </si>
  <si>
    <t>-49489959</t>
  </si>
  <si>
    <t>"měr. hmotnost 2,0" 4,269*2,0</t>
  </si>
  <si>
    <t>-312515362</t>
  </si>
  <si>
    <t>"vtokový objekt" 8,48*0,45*0,15+1,7*2,1*0,15+2,27*1,33*0,15</t>
  </si>
  <si>
    <t>274321511</t>
  </si>
  <si>
    <t>Základové pasy ze ŽB bez zvýšených nároků na prostředí tř. C 25/30</t>
  </si>
  <si>
    <t>1941825451</t>
  </si>
  <si>
    <t>Základy z betonu železového (bez výztuže) pasy z betonu bez zvláštních nároků na prostředí tř. C 25/30</t>
  </si>
  <si>
    <t>https://podminky.urs.cz/item/CS_URS_2024_01/274321511</t>
  </si>
  <si>
    <t>"práh" 0,3*0,7*2,01</t>
  </si>
  <si>
    <t>3212132-R</t>
  </si>
  <si>
    <t>Zdivo nadzákladové z kamenných kvádrů řezaných vodních staveb rubové se zatřením na maltu MC 10</t>
  </si>
  <si>
    <t>2000206455</t>
  </si>
  <si>
    <t>Zdivo nadzákladové z řezaných kamenných kvádrů vodních staveb přehrad, jezů a plavebních komor, spodní stavby vodních elektráren, odběrných věží a výpustných zařízení, opěrných zdí, šachet, šachtic a ostatních konstrukcí rubové z kamenných kvádrů řezaných se zatřením spár, na maltu cementovou MC 10</t>
  </si>
  <si>
    <t>"vtokový objekt" 9,6*0,3*0,35*1,56*3,2*1,3*0,35</t>
  </si>
  <si>
    <t>-1521597838</t>
  </si>
  <si>
    <t>"DN300" 7,1</t>
  </si>
  <si>
    <t>-2116282444</t>
  </si>
  <si>
    <t>"vtokový objekt" 8,48*0,9+1,51*1,9+2,97*1,13</t>
  </si>
  <si>
    <t>-1424133188</t>
  </si>
  <si>
    <t>"DN300" 7,1*1,3*0,15</t>
  </si>
  <si>
    <t>4655115-R1</t>
  </si>
  <si>
    <t>Dlažba z kamenných kvádrů řezaných do malty s vyplněním spár maltou a vyspárováním pl do 20 m2 tl 300 mm</t>
  </si>
  <si>
    <t>-1508447980</t>
  </si>
  <si>
    <t>Dlažba z kamenných kvádrů řezaných vodorovná nebo plocha ve sklonu do 1:2 s dodáním hmot do cementové malty, s vyplněním spár a s vyspárováním cementovou maltou v ploše do 20 m2, tl. 300 mm</t>
  </si>
  <si>
    <t>"vtokový objekt" 8,48*0,7+1,31*1,7+2,7*0,93</t>
  </si>
  <si>
    <t>871373121</t>
  </si>
  <si>
    <t>Montáž kanalizačního potrubí hladkého plnostěnného SN 8 z PVC-U DN 315</t>
  </si>
  <si>
    <t>-506650832</t>
  </si>
  <si>
    <t>Montáž kanalizačního potrubí z tvrdého PVC-U hladkého plnostěnného tuhost SN 8 DN 315</t>
  </si>
  <si>
    <t>https://podminky.urs.cz/item/CS_URS_2024_01/871373121</t>
  </si>
  <si>
    <t>28611157</t>
  </si>
  <si>
    <t>trubka kanalizační PVC-U plnostěnná jednovrstvá DN 315x5000mm SN8</t>
  </si>
  <si>
    <t>2002837565</t>
  </si>
  <si>
    <t>7,1*1,03 'Přepočtené koeficientem množství</t>
  </si>
  <si>
    <t>-589467115</t>
  </si>
  <si>
    <t>40880357</t>
  </si>
  <si>
    <t>"vtok" 1,15*1,03*0,3</t>
  </si>
  <si>
    <t>714646092</t>
  </si>
  <si>
    <t>"vtok" 0,712*0,5</t>
  </si>
  <si>
    <t>1923077268</t>
  </si>
  <si>
    <t>"beton" 1,589</t>
  </si>
  <si>
    <t>2095615387</t>
  </si>
  <si>
    <t>"odvoz na skládku 7 km" 1,589*6,0</t>
  </si>
  <si>
    <t>-1515590498</t>
  </si>
  <si>
    <t>-383288544</t>
  </si>
  <si>
    <t>13 - SO 303 - Odvodnění propustku ul. Svobody</t>
  </si>
  <si>
    <t>121111201</t>
  </si>
  <si>
    <t>Odstranění lesní hrabanky</t>
  </si>
  <si>
    <t>511474069</t>
  </si>
  <si>
    <t>Odstranění lesní hrabanky pro jakoukoliv tloušťku vrstvy</t>
  </si>
  <si>
    <t>https://podminky.urs.cz/item/CS_URS_2024_01/121111201</t>
  </si>
  <si>
    <t>20,9*2,5</t>
  </si>
  <si>
    <t>-1723004555</t>
  </si>
  <si>
    <t>"pr.plocha koryta" 0,75</t>
  </si>
  <si>
    <t>"pr.plocha v nádrži" 3,1</t>
  </si>
  <si>
    <t>"úprava koryta" 20,9*0,75</t>
  </si>
  <si>
    <t>"hrabanka" -(20,9*2,5*0,1)</t>
  </si>
  <si>
    <t>"výtokový objekt" 5,0*3,1</t>
  </si>
  <si>
    <t>-1686083697</t>
  </si>
  <si>
    <t>"pr.hl.vtok" 2,7</t>
  </si>
  <si>
    <t>"vtokový objekt" 3,6*3,6*2,7</t>
  </si>
  <si>
    <t>"bouraná konstrukce" -(1,1*1,1*1,1)</t>
  </si>
  <si>
    <t>"hloubení jam 50%" 33,661*0,5</t>
  </si>
  <si>
    <t>-667576985</t>
  </si>
  <si>
    <t>"hloubení jam 30%" 33,661*0,3</t>
  </si>
  <si>
    <t>-795805912</t>
  </si>
  <si>
    <t>"hloubení jam 20%" 33,661*0,2</t>
  </si>
  <si>
    <t>132354202</t>
  </si>
  <si>
    <t>Hloubení zapažených rýh š do 2000 mm v hornině třídy těžitelnosti II skupiny 4 objem do 50 m3</t>
  </si>
  <si>
    <t>-1969583921</t>
  </si>
  <si>
    <t>Hloubení zapažených rýh šířky přes 800 do 2 000 mm strojně s urovnáním dna do předepsaného profilu a spádu v hornině třídy těžitelnosti II skupiny 4 přes 20 do 50 m3</t>
  </si>
  <si>
    <t>https://podminky.urs.cz/item/CS_URS_2024_01/132354202</t>
  </si>
  <si>
    <t>"DN500" 6,2*1,5*1,2</t>
  </si>
  <si>
    <t>1201680364</t>
  </si>
  <si>
    <t>"vtokový objekt" 4,0*(3,6*2,7)</t>
  </si>
  <si>
    <t>"DN500" 6,2*2,0*1,2</t>
  </si>
  <si>
    <t>1161136355</t>
  </si>
  <si>
    <t>1725222432</t>
  </si>
  <si>
    <t>"výkop" 42,781</t>
  </si>
  <si>
    <t>"zpětný zásyp" 17,783</t>
  </si>
  <si>
    <t>-98313005</t>
  </si>
  <si>
    <t>"výkop" 27,991</t>
  </si>
  <si>
    <t>162401302</t>
  </si>
  <si>
    <t>Vodorovné přemístění lesní hrabanky přes 1 500 do 2 000 m</t>
  </si>
  <si>
    <t>2143662811</t>
  </si>
  <si>
    <t>Vodorovné přemístění lesní hrabanky bez naložení, avšak se složením, na vzdálenost přes 1 500 do 2 000 m</t>
  </si>
  <si>
    <t>https://podminky.urs.cz/item/CS_URS_2024_01/162401302</t>
  </si>
  <si>
    <t>"odvoz hrabanky 10 km" 52,25*0,1</t>
  </si>
  <si>
    <t>162401309</t>
  </si>
  <si>
    <t>Příplatek k vodorovnému přemístění lesní hrabanky ZKD 1000 m přes 2000 m</t>
  </si>
  <si>
    <t>1671651515</t>
  </si>
  <si>
    <t>Vodorovné přemístění lesní hrabanky Příplatek k ceně za každých dalších i započatých 1 000 m</t>
  </si>
  <si>
    <t>https://podminky.urs.cz/item/CS_URS_2024_01/162401309</t>
  </si>
  <si>
    <t>"odvoz hrabanky 10 km" 52,25*0,1*8,0</t>
  </si>
  <si>
    <t>-1125317706</t>
  </si>
  <si>
    <t>1712012-R</t>
  </si>
  <si>
    <t>Poplatek za uložení hrabanky na skládce (skládkovné)</t>
  </si>
  <si>
    <t>-389782510</t>
  </si>
  <si>
    <t>20,9*2,5*0,1</t>
  </si>
  <si>
    <t>171201-R1</t>
  </si>
  <si>
    <t>Likvidace hrabanky</t>
  </si>
  <si>
    <t>1618278361</t>
  </si>
  <si>
    <t>"měrná hmotnost 0,05 t/m3" 5,225*0,05</t>
  </si>
  <si>
    <t>1086377611</t>
  </si>
  <si>
    <t>"výkopek" 70,772</t>
  </si>
  <si>
    <t>575746211</t>
  </si>
  <si>
    <t>"podsyp" -0,864</t>
  </si>
  <si>
    <t>"základy" -1,95</t>
  </si>
  <si>
    <t>"vtokový objekt" -8,4</t>
  </si>
  <si>
    <t>"VO" -2,166</t>
  </si>
  <si>
    <t>"bet. lože" -4,84</t>
  </si>
  <si>
    <t>"štěrkopísek lože" -1,395</t>
  </si>
  <si>
    <t>"dlažba" -1,2</t>
  </si>
  <si>
    <t>"obsyp" -6,223</t>
  </si>
  <si>
    <t>-984726321</t>
  </si>
  <si>
    <t>"DN500" 6,2*1,5*0,8</t>
  </si>
  <si>
    <t>"objem potrubí DN500" -(3,14*(0,25)^2*6,2)</t>
  </si>
  <si>
    <t>931432651</t>
  </si>
  <si>
    <t>"měr. hmotnost 2,0" 6,223*2,0</t>
  </si>
  <si>
    <t>-1341442386</t>
  </si>
  <si>
    <t>"vtokový objekt" 2,4*2,4*0,15</t>
  </si>
  <si>
    <t>1624338216</t>
  </si>
  <si>
    <t>"výtokový objekt" 1,5*1,3*1,0</t>
  </si>
  <si>
    <t>-997930724</t>
  </si>
  <si>
    <t>"výtokový objekt" 2,0*(1,5*1,0+1,3*1,0)</t>
  </si>
  <si>
    <t>-1481783130</t>
  </si>
  <si>
    <t>-1680629310</t>
  </si>
  <si>
    <t>"vtokový objekt" 4,5*2,5*0,5+1,5*2,1*0,5</t>
  </si>
  <si>
    <t>-2146685059</t>
  </si>
  <si>
    <t>Poznámka k položce:_x000d_
specifikace kamene v PD</t>
  </si>
  <si>
    <t>"výtokový objekt" 1,5*2,35*0,3+1,5*0,85*0,17</t>
  </si>
  <si>
    <t>1843908375</t>
  </si>
  <si>
    <t>"výtokový objekt" 2,34*0,617*1,5</t>
  </si>
  <si>
    <t>-837258061</t>
  </si>
  <si>
    <t>"výtokový objekt" 2,34*1,5+2,35*1,5+(2,34*0,617*2,0)</t>
  </si>
  <si>
    <t>1636536448</t>
  </si>
  <si>
    <t>1086068890</t>
  </si>
  <si>
    <t>1488087997</t>
  </si>
  <si>
    <t>"DN500" 6,2</t>
  </si>
  <si>
    <t>-1671374473</t>
  </si>
  <si>
    <t>2,2*2,2</t>
  </si>
  <si>
    <t>-1655620391</t>
  </si>
  <si>
    <t>"DN500" 6,2*1,5*0,15</t>
  </si>
  <si>
    <t>465511513</t>
  </si>
  <si>
    <t>Dlažba z lomového kamene do malty s vyplněním spár maltou a vyspárováním pl do 20 m2 tl 300 mm</t>
  </si>
  <si>
    <t>-1233898949</t>
  </si>
  <si>
    <t>Dlažba z lomového kamene upraveného vodorovná nebo plocha ve sklonu do 1:2 s dodáním hmot do cementové malty, s vyplněním spár a s vyspárováním cementovou maltou v ploše do 20 m2, tl. 300 mm</t>
  </si>
  <si>
    <t>https://podminky.urs.cz/item/CS_URS_2024_01/465511513</t>
  </si>
  <si>
    <t>"vtokový objekt-dno" 2,0*2,0</t>
  </si>
  <si>
    <t>-426987375</t>
  </si>
  <si>
    <t>"napojení" 6,2</t>
  </si>
  <si>
    <t>-23115590</t>
  </si>
  <si>
    <t>6,2*1,03 'Přepočtené koeficientem množství</t>
  </si>
  <si>
    <t>953961212</t>
  </si>
  <si>
    <t>Kotva chemickou patronou M 10 hl 90 mm do betonu, ŽB nebo kamene s vyvrtáním otvoru</t>
  </si>
  <si>
    <t>777948184</t>
  </si>
  <si>
    <t>Kotva chemická s vyvrtáním otvoru do betonu, železobetonu nebo tvrdého kamene chemická patrona, velikost M 10, hloubka 90 mm</t>
  </si>
  <si>
    <t>https://podminky.urs.cz/item/CS_URS_2024_01/953961212</t>
  </si>
  <si>
    <t>31111005</t>
  </si>
  <si>
    <t>matice přesná šestihranná Pz DIN 934-8 M10</t>
  </si>
  <si>
    <t>100 kus</t>
  </si>
  <si>
    <t>689060730</t>
  </si>
  <si>
    <t>14,0/100</t>
  </si>
  <si>
    <t>953965115</t>
  </si>
  <si>
    <t>Kotevní šroub pro chemické kotvy M 10 dl 130 mm</t>
  </si>
  <si>
    <t>-1438260697</t>
  </si>
  <si>
    <t>Kotva chemická s vyvrtáním otvoru kotevní šrouby pro chemické kotvy, velikost M 10, délka 130 mm</t>
  </si>
  <si>
    <t>https://podminky.urs.cz/item/CS_URS_2024_01/953965115</t>
  </si>
  <si>
    <t>1145400627</t>
  </si>
  <si>
    <t>1,1*1,1*0,3</t>
  </si>
  <si>
    <t>1224119783</t>
  </si>
  <si>
    <t>4,4*0,8*0,3</t>
  </si>
  <si>
    <t>1312491289</t>
  </si>
  <si>
    <t>"beton" 3,196</t>
  </si>
  <si>
    <t>-798276248</t>
  </si>
  <si>
    <t>"odvoz na skládku 7 km" 3,196*6,0</t>
  </si>
  <si>
    <t>827937150</t>
  </si>
  <si>
    <t>282359681</t>
  </si>
  <si>
    <t>102246498</t>
  </si>
  <si>
    <t>"ochranný nátěr" 2,8*1,5+2,0*(1,3*1,0+1,3*0,617)</t>
  </si>
  <si>
    <t>-392542043</t>
  </si>
  <si>
    <t>8,404*0,00034 'Přepočtené koeficientem množství</t>
  </si>
  <si>
    <t>1808837099</t>
  </si>
  <si>
    <t>767995115</t>
  </si>
  <si>
    <t>Montáž atypických zámečnických konstrukcí hm přes 50 do 100 kg</t>
  </si>
  <si>
    <t>-1796742394</t>
  </si>
  <si>
    <t>Montáž ostatních atypických zámečnických konstrukcí hmotnosti přes 50 do 100 kg</t>
  </si>
  <si>
    <t>https://podminky.urs.cz/item/CS_URS_2024_01/767995115</t>
  </si>
  <si>
    <t>1848805491</t>
  </si>
  <si>
    <t>"měrná hmotnost 2,51 kg/m" 14,45*2,51</t>
  </si>
  <si>
    <t>"převod kg/t" 36,27/1000</t>
  </si>
  <si>
    <t>13010420</t>
  </si>
  <si>
    <t>úhelník ocelový rovnostranný jakost S235JR (11 375) 50x50x5mm</t>
  </si>
  <si>
    <t>556562063</t>
  </si>
  <si>
    <t>"měrná hmotnost 4,03 kg/m" 10,42*4,03</t>
  </si>
  <si>
    <t>"převod kg/t" 41,993/1000</t>
  </si>
  <si>
    <t>-1639059823</t>
  </si>
  <si>
    <t>15 - SO 402 - Odstranění veřejného osvětlení</t>
  </si>
  <si>
    <t>001</t>
  </si>
  <si>
    <t>Demontáž stávajícího osvětlovacího bodu vč. svítidla a základu</t>
  </si>
  <si>
    <t>512</t>
  </si>
  <si>
    <t>-1384519526</t>
  </si>
  <si>
    <t>002</t>
  </si>
  <si>
    <t>Demontáž zemního kabelového vedení VO</t>
  </si>
  <si>
    <t>191281416</t>
  </si>
  <si>
    <t>003</t>
  </si>
  <si>
    <t>-160317276</t>
  </si>
  <si>
    <t>004</t>
  </si>
  <si>
    <t>79947911</t>
  </si>
  <si>
    <t>005</t>
  </si>
  <si>
    <t>1509880817</t>
  </si>
  <si>
    <t>18 - VRN - Vedlejší rozpočtové náklady</t>
  </si>
  <si>
    <t>SNOWPLAN, spol. s r.o. - Pavel Nezbeda Javůrek</t>
  </si>
  <si>
    <t xml:space="preserve">    0 - Všeobecné konstrukce a práce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</si>
  <si>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</si>
  <si>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</si>
  <si>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</si>
  <si>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</si>
  <si>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</si>
  <si>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</si>
  <si>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</si>
  <si>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</si>
  <si>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pol1</t>
  </si>
  <si>
    <t>Vytyčení inženýrských sítí před zahájením výstavby</t>
  </si>
  <si>
    <t>Kč</t>
  </si>
  <si>
    <t>1024</t>
  </si>
  <si>
    <t>-1176384531</t>
  </si>
  <si>
    <t>pol.2</t>
  </si>
  <si>
    <t>Pamětní deska - rozměr 300x400 mm s uvedením názvu stavby</t>
  </si>
  <si>
    <t>-321968020</t>
  </si>
  <si>
    <t>Pamětní deska s uvedením názvu stavby, log, sdělení o spolufinancování EU, hlavního cíle projektu a termínu ukončení fyzické realizace projektu - parametry dle vypsaného dotačního titulu</t>
  </si>
  <si>
    <t>pol.3</t>
  </si>
  <si>
    <t>-825724093</t>
  </si>
  <si>
    <t>Informační bilboard s uvedením názvu stavby, log, sdělení o spolufinancování EU, stručnou informaci o cíli projektu, kontaktních osob, datum zahájení a dokončení - parametry dle vypsaného dotačního titulu</t>
  </si>
  <si>
    <t>VRN1</t>
  </si>
  <si>
    <t>Průzkumné, geodetické a projektové práce</t>
  </si>
  <si>
    <t>011303000</t>
  </si>
  <si>
    <t>Archeologická činnost bez rozlišení</t>
  </si>
  <si>
    <t>1450613196</t>
  </si>
  <si>
    <t>https://podminky.urs.cz/item/CS_URS_2024_01/011303000</t>
  </si>
  <si>
    <t>012103000</t>
  </si>
  <si>
    <t>Geodetické práce před výstavbou</t>
  </si>
  <si>
    <t>1251925144</t>
  </si>
  <si>
    <t>https://podminky.urs.cz/item/CS_URS_2024_01/012103000</t>
  </si>
  <si>
    <t>012203000</t>
  </si>
  <si>
    <t>Geodetické práce při provádění stavby</t>
  </si>
  <si>
    <t>-2106452114</t>
  </si>
  <si>
    <t>https://podminky.urs.cz/item/CS_URS_2024_01/012203000</t>
  </si>
  <si>
    <t>012303000</t>
  </si>
  <si>
    <t>Geodetické práce po výstavbě</t>
  </si>
  <si>
    <t>1053048313</t>
  </si>
  <si>
    <t>https://podminky.urs.cz/item/CS_URS_2024_01/012303000</t>
  </si>
  <si>
    <t>013244000</t>
  </si>
  <si>
    <t>Realizační a dílenská dokumentace stavby</t>
  </si>
  <si>
    <t>1045266474</t>
  </si>
  <si>
    <t>https://podminky.urs.cz/item/CS_URS_2024_01/013244000</t>
  </si>
  <si>
    <t>013254000</t>
  </si>
  <si>
    <t>Dokumentace skutečného provedení stavby</t>
  </si>
  <si>
    <t>-659047855</t>
  </si>
  <si>
    <t>https://podminky.urs.cz/item/CS_URS_2024_01/013254000</t>
  </si>
  <si>
    <t>013274000</t>
  </si>
  <si>
    <t>Pasportizace objektu před započetím prací</t>
  </si>
  <si>
    <t>1338604967</t>
  </si>
  <si>
    <t>https://podminky.urs.cz/item/CS_URS_2024_01/013274000</t>
  </si>
  <si>
    <t>013284000</t>
  </si>
  <si>
    <t>Pasportizace objektu po provedení prací</t>
  </si>
  <si>
    <t>5159485</t>
  </si>
  <si>
    <t>https://podminky.urs.cz/item/CS_URS_2024_01/013284000</t>
  </si>
  <si>
    <t>VRN3</t>
  </si>
  <si>
    <t>Zařízení staveniště</t>
  </si>
  <si>
    <t>030001000</t>
  </si>
  <si>
    <t>Zařízení, vlastní provoz a demontáž staveniště</t>
  </si>
  <si>
    <t>-624462401</t>
  </si>
  <si>
    <t>https://podminky.urs.cz/item/CS_URS_2024_01/030001000</t>
  </si>
  <si>
    <t>035103001</t>
  </si>
  <si>
    <t>Pronájem ploch</t>
  </si>
  <si>
    <t>1991727003</t>
  </si>
  <si>
    <t>https://podminky.urs.cz/item/CS_URS_2024_01/035103001</t>
  </si>
  <si>
    <t>VRN4</t>
  </si>
  <si>
    <t>Inženýrská činnost</t>
  </si>
  <si>
    <t>041002000</t>
  </si>
  <si>
    <t>Geotechnický dozor na stavbě</t>
  </si>
  <si>
    <t>-753520590</t>
  </si>
  <si>
    <t>Dozory</t>
  </si>
  <si>
    <t>https://podminky.urs.cz/item/CS_URS_2024_01/041002000</t>
  </si>
  <si>
    <t>042503000</t>
  </si>
  <si>
    <t>Plán BOZP na staveništi</t>
  </si>
  <si>
    <t>-1107441023</t>
  </si>
  <si>
    <t>https://podminky.urs.cz/item/CS_URS_2024_01/042503000</t>
  </si>
  <si>
    <t>043134000</t>
  </si>
  <si>
    <t>Zkoušky zatěžovací</t>
  </si>
  <si>
    <t>-1958222778</t>
  </si>
  <si>
    <t>https://podminky.urs.cz/item/CS_URS_2024_01/043134000</t>
  </si>
  <si>
    <t>Poznámka k položce:_x000d_
únosnost pláně dle TZ</t>
  </si>
  <si>
    <t>045002000</t>
  </si>
  <si>
    <t>Kompletační a koordinační činnost</t>
  </si>
  <si>
    <t>577396552</t>
  </si>
  <si>
    <t>https://podminky.urs.cz/item/CS_URS_2024_01/045002000</t>
  </si>
  <si>
    <t>049002000</t>
  </si>
  <si>
    <t>Geometrický plán</t>
  </si>
  <si>
    <t>1332957380</t>
  </si>
  <si>
    <t>Ostatní inženýrská činnost</t>
  </si>
  <si>
    <t>https://podminky.urs.cz/item/CS_URS_2024_01/049002000</t>
  </si>
  <si>
    <t xml:space="preserve">Poznámka k položce:_x000d_
položka zahrnuje:         - přípravu podkladů, vyhotovení žádosti pro vklad na katastrální úřad  - polní práce spojené s vyhotovením geometrického plánu  - výpočetní a grafické kancelářské práce  - úřední ověření výsledného elaborátu  - schválení návrhu vkladu do katastru nemovitostí příslušným katastrálním úřadem</t>
  </si>
  <si>
    <t>VRN6</t>
  </si>
  <si>
    <t>Územní vlivy</t>
  </si>
  <si>
    <t>062002000</t>
  </si>
  <si>
    <t>Ztížené dopravní podmínky</t>
  </si>
  <si>
    <t>60318578</t>
  </si>
  <si>
    <t>https://podminky.urs.cz/item/CS_URS_2024_01/062002000</t>
  </si>
  <si>
    <t>VRN7</t>
  </si>
  <si>
    <t>Provozní vlivy</t>
  </si>
  <si>
    <t>072103011</t>
  </si>
  <si>
    <t>Zajištění DIO komunikace II. a III. třídy</t>
  </si>
  <si>
    <t>-1741789282</t>
  </si>
  <si>
    <t>https://podminky.urs.cz/item/CS_URS_2024_01/072103011</t>
  </si>
  <si>
    <t>073002000</t>
  </si>
  <si>
    <t>Ztížený pohyb vozidel v centrech měst</t>
  </si>
  <si>
    <t>-1149558636</t>
  </si>
  <si>
    <t>https://podminky.urs.cz/item/CS_URS_2024_01/073002000</t>
  </si>
  <si>
    <t>VRN9</t>
  </si>
  <si>
    <t>Ostatní náklady</t>
  </si>
  <si>
    <t>090001000</t>
  </si>
  <si>
    <t>pořízení fotodokumentace stávajících objektů a místa stavby</t>
  </si>
  <si>
    <t>-1974059471</t>
  </si>
  <si>
    <t>https://podminky.urs.cz/item/CS_URS_2024_01/090001000</t>
  </si>
  <si>
    <t>094104000</t>
  </si>
  <si>
    <t>Náklady na opatření BOZP</t>
  </si>
  <si>
    <t>964166959</t>
  </si>
  <si>
    <t>https://podminky.urs.cz/item/CS_URS_2024_01/094104000</t>
  </si>
  <si>
    <t>SEZNAM FIGUR</t>
  </si>
  <si>
    <t>Výměra</t>
  </si>
  <si>
    <t xml:space="preserve"> 00/ 01</t>
  </si>
  <si>
    <t xml:space="preserve"> 00/ 02</t>
  </si>
  <si>
    <t xml:space="preserve"> 01/ 03</t>
  </si>
  <si>
    <t xml:space="preserve"> 01/ 09</t>
  </si>
  <si>
    <t xml:space="preserve"> 02/ 04</t>
  </si>
  <si>
    <t xml:space="preserve"> 02/ 05</t>
  </si>
  <si>
    <t xml:space="preserve"> 02/ 10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</si>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</sst>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0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4" fontId="10" fillId="0" borderId="21" xfId="0" applyNumberFormat="1" applyFont="1" applyBorder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3" fillId="0" borderId="0" xfId="0" applyFont="1" applyAlignment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styles" Target="styles.xml" /><Relationship Id="rId45" Type="http://schemas.openxmlformats.org/officeDocument/2006/relationships/theme" Target="theme/theme1.xml" /><Relationship Id="rId46" Type="http://schemas.openxmlformats.org/officeDocument/2006/relationships/calcChain" Target="calcChain.xml" /><Relationship Id="rId4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201152" TargetMode="External" /><Relationship Id="rId2" Type="http://schemas.openxmlformats.org/officeDocument/2006/relationships/hyperlink" Target="https://podminky.urs.cz/item/CS_URS_2024_01/112201153" TargetMode="External" /><Relationship Id="rId3" Type="http://schemas.openxmlformats.org/officeDocument/2006/relationships/hyperlink" Target="https://podminky.urs.cz/item/CS_URS_2024_01/112201154" TargetMode="External" /><Relationship Id="rId4" Type="http://schemas.openxmlformats.org/officeDocument/2006/relationships/hyperlink" Target="https://podminky.urs.cz/item/CS_URS_2024_01/112201155" TargetMode="External" /><Relationship Id="rId5" Type="http://schemas.openxmlformats.org/officeDocument/2006/relationships/hyperlink" Target="https://podminky.urs.cz/item/CS_URS_2024_01/112201156" TargetMode="External" /><Relationship Id="rId6" Type="http://schemas.openxmlformats.org/officeDocument/2006/relationships/hyperlink" Target="https://podminky.urs.cz/item/CS_URS_2024_01/112201157" TargetMode="External" /><Relationship Id="rId7" Type="http://schemas.openxmlformats.org/officeDocument/2006/relationships/hyperlink" Target="https://podminky.urs.cz/item/CS_URS_2024_01/112201158" TargetMode="External" /><Relationship Id="rId8" Type="http://schemas.openxmlformats.org/officeDocument/2006/relationships/hyperlink" Target="https://podminky.urs.cz/item/CS_URS_2024_01/112201159" TargetMode="External" /><Relationship Id="rId9" Type="http://schemas.openxmlformats.org/officeDocument/2006/relationships/hyperlink" Target="https://podminky.urs.cz/item/CS_URS_2024_01/112201160" TargetMode="External" /><Relationship Id="rId10" Type="http://schemas.openxmlformats.org/officeDocument/2006/relationships/hyperlink" Target="https://podminky.urs.cz/item/CS_URS_2024_01/112201161" TargetMode="External" /><Relationship Id="rId11" Type="http://schemas.openxmlformats.org/officeDocument/2006/relationships/hyperlink" Target="https://podminky.urs.cz/item/CS_URS_2024_01/112201162" TargetMode="External" /><Relationship Id="rId12" Type="http://schemas.openxmlformats.org/officeDocument/2006/relationships/hyperlink" Target="https://podminky.urs.cz/item/CS_URS_2024_01/112201164" TargetMode="External" /><Relationship Id="rId13" Type="http://schemas.openxmlformats.org/officeDocument/2006/relationships/hyperlink" Target="https://podminky.urs.cz/item/CS_URS_2024_01/112155315" TargetMode="External" /><Relationship Id="rId14" Type="http://schemas.openxmlformats.org/officeDocument/2006/relationships/hyperlink" Target="https://podminky.urs.cz/item/CS_URS_2024_01/99823131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18231" TargetMode="External" /><Relationship Id="rId2" Type="http://schemas.openxmlformats.org/officeDocument/2006/relationships/hyperlink" Target="https://podminky.urs.cz/item/CS_URS_2024_01/184818232" TargetMode="External" /><Relationship Id="rId3" Type="http://schemas.openxmlformats.org/officeDocument/2006/relationships/hyperlink" Target="https://podminky.urs.cz/item/CS_URS_2024_01/184818233" TargetMode="External" /><Relationship Id="rId4" Type="http://schemas.openxmlformats.org/officeDocument/2006/relationships/hyperlink" Target="https://podminky.urs.cz/item/CS_URS_2024_01/184818234" TargetMode="External" /><Relationship Id="rId5" Type="http://schemas.openxmlformats.org/officeDocument/2006/relationships/hyperlink" Target="https://podminky.urs.cz/item/CS_URS_2024_01/184818235" TargetMode="External" /><Relationship Id="rId6" Type="http://schemas.openxmlformats.org/officeDocument/2006/relationships/hyperlink" Target="https://podminky.urs.cz/item/CS_URS_2024_01/184818239" TargetMode="External" /><Relationship Id="rId7" Type="http://schemas.openxmlformats.org/officeDocument/2006/relationships/hyperlink" Target="https://podminky.urs.cz/item/CS_URS_2024_01/184813232" TargetMode="External" /><Relationship Id="rId8" Type="http://schemas.openxmlformats.org/officeDocument/2006/relationships/hyperlink" Target="https://podminky.urs.cz/item/CS_URS_2024_01/184813272" TargetMode="External" /><Relationship Id="rId9" Type="http://schemas.openxmlformats.org/officeDocument/2006/relationships/hyperlink" Target="https://podminky.urs.cz/item/CS_URS_2024_01/183106633" TargetMode="External" /><Relationship Id="rId10" Type="http://schemas.openxmlformats.org/officeDocument/2006/relationships/hyperlink" Target="https://podminky.urs.cz/item/CS_URS_2024_01/185804311" TargetMode="External" /><Relationship Id="rId11" Type="http://schemas.openxmlformats.org/officeDocument/2006/relationships/hyperlink" Target="https://podminky.urs.cz/item/CS_URS_2024_01/185851121" TargetMode="External" /><Relationship Id="rId12" Type="http://schemas.openxmlformats.org/officeDocument/2006/relationships/hyperlink" Target="https://podminky.urs.cz/item/CS_URS_2024_01/185851129" TargetMode="External" /><Relationship Id="rId13" Type="http://schemas.openxmlformats.org/officeDocument/2006/relationships/hyperlink" Target="https://podminky.urs.cz/item/CS_URS_2024_01/998231311" TargetMode="External" /><Relationship Id="rId1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51104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71251201" TargetMode="External" /><Relationship Id="rId4" Type="http://schemas.openxmlformats.org/officeDocument/2006/relationships/hyperlink" Target="https://podminky.urs.cz/item/CS_URS_2024_01/212755212" TargetMode="External" /><Relationship Id="rId5" Type="http://schemas.openxmlformats.org/officeDocument/2006/relationships/hyperlink" Target="https://podminky.urs.cz/item/CS_URS_2024_01/998231411" TargetMode="External" /><Relationship Id="rId6" Type="http://schemas.openxmlformats.org/officeDocument/2006/relationships/hyperlink" Target="https://podminky.urs.cz/item/CS_URS_2024_01/998231311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1" TargetMode="External" /><Relationship Id="rId2" Type="http://schemas.openxmlformats.org/officeDocument/2006/relationships/hyperlink" Target="https://podminky.urs.cz/item/CS_URS_2024_01/185851129" TargetMode="External" /><Relationship Id="rId3" Type="http://schemas.openxmlformats.org/officeDocument/2006/relationships/hyperlink" Target="https://podminky.urs.cz/item/CS_URS_2024_01/185851121.1" TargetMode="External" /><Relationship Id="rId4" Type="http://schemas.openxmlformats.org/officeDocument/2006/relationships/hyperlink" Target="https://podminky.urs.cz/item/CS_URS_2024_01/184911421" TargetMode="External" /><Relationship Id="rId5" Type="http://schemas.openxmlformats.org/officeDocument/2006/relationships/hyperlink" Target="https://podminky.urs.cz/item/CS_URS_2024_01/185851121.2" TargetMode="External" /><Relationship Id="rId6" Type="http://schemas.openxmlformats.org/officeDocument/2006/relationships/hyperlink" Target="https://podminky.urs.cz/item/CS_URS_2024_01/185851129" TargetMode="External" /><Relationship Id="rId7" Type="http://schemas.openxmlformats.org/officeDocument/2006/relationships/hyperlink" Target="https://podminky.urs.cz/item/CS_URS_2024_01/185851121.3" TargetMode="External" /><Relationship Id="rId8" Type="http://schemas.openxmlformats.org/officeDocument/2006/relationships/hyperlink" Target="https://podminky.urs.cz/item/CS_URS_2024_01/185851129" TargetMode="External" /><Relationship Id="rId9" Type="http://schemas.openxmlformats.org/officeDocument/2006/relationships/hyperlink" Target="https://podminky.urs.cz/item/CS_URS_2024_01/998231311" TargetMode="External" /><Relationship Id="rId1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1" TargetMode="External" /><Relationship Id="rId2" Type="http://schemas.openxmlformats.org/officeDocument/2006/relationships/hyperlink" Target="https://podminky.urs.cz/item/CS_URS_2024_01/185851129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4852322" TargetMode="External" /><Relationship Id="rId5" Type="http://schemas.openxmlformats.org/officeDocument/2006/relationships/hyperlink" Target="https://podminky.urs.cz/item/CS_URS_2024_01/185851121" TargetMode="External" /><Relationship Id="rId6" Type="http://schemas.openxmlformats.org/officeDocument/2006/relationships/hyperlink" Target="https://podminky.urs.cz/item/CS_URS_2024_01/185851129" TargetMode="External" /><Relationship Id="rId7" Type="http://schemas.openxmlformats.org/officeDocument/2006/relationships/hyperlink" Target="https://podminky.urs.cz/item/CS_URS_2024_01/184911111" TargetMode="External" /><Relationship Id="rId8" Type="http://schemas.openxmlformats.org/officeDocument/2006/relationships/hyperlink" Target="https://podminky.urs.cz/item/CS_URS_2024_01/184852322" TargetMode="External" /><Relationship Id="rId9" Type="http://schemas.openxmlformats.org/officeDocument/2006/relationships/hyperlink" Target="https://podminky.urs.cz/item/CS_URS_2024_01/185851121" TargetMode="External" /><Relationship Id="rId10" Type="http://schemas.openxmlformats.org/officeDocument/2006/relationships/hyperlink" Target="https://podminky.urs.cz/item/CS_URS_2024_01/185851129" TargetMode="External" /><Relationship Id="rId11" Type="http://schemas.openxmlformats.org/officeDocument/2006/relationships/hyperlink" Target="https://podminky.urs.cz/item/CS_URS_2024_01/184911111" TargetMode="External" /><Relationship Id="rId12" Type="http://schemas.openxmlformats.org/officeDocument/2006/relationships/hyperlink" Target="https://podminky.urs.cz/item/CS_URS_2024_01/184852322" TargetMode="External" /><Relationship Id="rId13" Type="http://schemas.openxmlformats.org/officeDocument/2006/relationships/hyperlink" Target="https://podminky.urs.cz/item/CS_URS_2024_01/185851121" TargetMode="External" /><Relationship Id="rId14" Type="http://schemas.openxmlformats.org/officeDocument/2006/relationships/hyperlink" Target="https://podminky.urs.cz/item/CS_URS_2024_01/185851129" TargetMode="External" /><Relationship Id="rId15" Type="http://schemas.openxmlformats.org/officeDocument/2006/relationships/hyperlink" Target="https://podminky.urs.cz/item/CS_URS_2024_01/184911111" TargetMode="External" /><Relationship Id="rId16" Type="http://schemas.openxmlformats.org/officeDocument/2006/relationships/hyperlink" Target="https://podminky.urs.cz/item/CS_URS_2024_01/184852322" TargetMode="External" /><Relationship Id="rId17" Type="http://schemas.openxmlformats.org/officeDocument/2006/relationships/hyperlink" Target="https://podminky.urs.cz/item/CS_URS_2024_01/185851121" TargetMode="External" /><Relationship Id="rId18" Type="http://schemas.openxmlformats.org/officeDocument/2006/relationships/hyperlink" Target="https://podminky.urs.cz/item/CS_URS_2024_01/185851129" TargetMode="External" /><Relationship Id="rId19" Type="http://schemas.openxmlformats.org/officeDocument/2006/relationships/hyperlink" Target="https://podminky.urs.cz/item/CS_URS_2024_01/184911111" TargetMode="External" /><Relationship Id="rId20" Type="http://schemas.openxmlformats.org/officeDocument/2006/relationships/hyperlink" Target="https://podminky.urs.cz/item/CS_URS_2024_01/184852322" TargetMode="External" /><Relationship Id="rId21" Type="http://schemas.openxmlformats.org/officeDocument/2006/relationships/hyperlink" Target="https://podminky.urs.cz/item/CS_URS_2024_01/185851121" TargetMode="External" /><Relationship Id="rId22" Type="http://schemas.openxmlformats.org/officeDocument/2006/relationships/hyperlink" Target="https://podminky.urs.cz/item/CS_URS_2024_01/185851129" TargetMode="External" /><Relationship Id="rId23" Type="http://schemas.openxmlformats.org/officeDocument/2006/relationships/hyperlink" Target="https://podminky.urs.cz/item/CS_URS_2024_01/184852322" TargetMode="External" /><Relationship Id="rId24" Type="http://schemas.openxmlformats.org/officeDocument/2006/relationships/hyperlink" Target="https://podminky.urs.cz/item/CS_URS_2024_01/185851121" TargetMode="External" /><Relationship Id="rId25" Type="http://schemas.openxmlformats.org/officeDocument/2006/relationships/hyperlink" Target="https://podminky.urs.cz/item/CS_URS_2024_01/185851129" TargetMode="External" /><Relationship Id="rId26" Type="http://schemas.openxmlformats.org/officeDocument/2006/relationships/hyperlink" Target="https://podminky.urs.cz/item/CS_URS_2024_01/184852322" TargetMode="External" /><Relationship Id="rId27" Type="http://schemas.openxmlformats.org/officeDocument/2006/relationships/hyperlink" Target="https://podminky.urs.cz/item/CS_URS_2024_01/185851121" TargetMode="External" /><Relationship Id="rId28" Type="http://schemas.openxmlformats.org/officeDocument/2006/relationships/hyperlink" Target="https://podminky.urs.cz/item/CS_URS_2024_01/185851129" TargetMode="External" /><Relationship Id="rId29" Type="http://schemas.openxmlformats.org/officeDocument/2006/relationships/hyperlink" Target="https://podminky.urs.cz/item/CS_URS_2024_01/184852322" TargetMode="External" /><Relationship Id="rId30" Type="http://schemas.openxmlformats.org/officeDocument/2006/relationships/hyperlink" Target="https://podminky.urs.cz/item/CS_URS_2024_01/185851121" TargetMode="External" /><Relationship Id="rId31" Type="http://schemas.openxmlformats.org/officeDocument/2006/relationships/hyperlink" Target="https://podminky.urs.cz/item/CS_URS_2024_01/185851129" TargetMode="External" /><Relationship Id="rId32" Type="http://schemas.openxmlformats.org/officeDocument/2006/relationships/hyperlink" Target="https://podminky.urs.cz/item/CS_URS_2024_01/184852322" TargetMode="External" /><Relationship Id="rId33" Type="http://schemas.openxmlformats.org/officeDocument/2006/relationships/hyperlink" Target="https://podminky.urs.cz/item/CS_URS_2024_01/185851121" TargetMode="External" /><Relationship Id="rId34" Type="http://schemas.openxmlformats.org/officeDocument/2006/relationships/hyperlink" Target="https://podminky.urs.cz/item/CS_URS_2024_01/185851129" TargetMode="External" /><Relationship Id="rId35" Type="http://schemas.openxmlformats.org/officeDocument/2006/relationships/hyperlink" Target="https://podminky.urs.cz/item/CS_URS_2024_01/184852322" TargetMode="External" /><Relationship Id="rId3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13511" TargetMode="External" /><Relationship Id="rId2" Type="http://schemas.openxmlformats.org/officeDocument/2006/relationships/hyperlink" Target="https://podminky.urs.cz/item/CS_URS_2024_01/183402131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hyperlink" Target="https://podminky.urs.cz/item/CS_URS_2024_01/185851129" TargetMode="External" /><Relationship Id="rId5" Type="http://schemas.openxmlformats.org/officeDocument/2006/relationships/hyperlink" Target="https://podminky.urs.cz/item/CS_URS_2024_01/184813511" TargetMode="External" /><Relationship Id="rId6" Type="http://schemas.openxmlformats.org/officeDocument/2006/relationships/hyperlink" Target="https://podminky.urs.cz/item/CS_URS_2024_01/183402131" TargetMode="External" /><Relationship Id="rId7" Type="http://schemas.openxmlformats.org/officeDocument/2006/relationships/hyperlink" Target="https://podminky.urs.cz/item/CS_URS_2024_01/185851129" TargetMode="External" /><Relationship Id="rId8" Type="http://schemas.openxmlformats.org/officeDocument/2006/relationships/hyperlink" Target="https://podminky.urs.cz/item/CS_URS_2024_01/185851129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9" TargetMode="External" /><Relationship Id="rId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231411" TargetMode="External" /><Relationship Id="rId2" Type="http://schemas.openxmlformats.org/officeDocument/2006/relationships/hyperlink" Target="https://podminky.urs.cz/item/CS_URS_2024_01/998231311" TargetMode="External" /><Relationship Id="rId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13511" TargetMode="External" /><Relationship Id="rId2" Type="http://schemas.openxmlformats.org/officeDocument/2006/relationships/hyperlink" Target="https://podminky.urs.cz/item/CS_URS_2024_01/183402131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9" TargetMode="External" /><Relationship Id="rId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231411" TargetMode="External" /><Relationship Id="rId2" Type="http://schemas.openxmlformats.org/officeDocument/2006/relationships/hyperlink" Target="https://podminky.urs.cz/item/CS_URS_2024_01/998231311" TargetMode="External" /><Relationship Id="rId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911335" TargetMode="External" /><Relationship Id="rId2" Type="http://schemas.openxmlformats.org/officeDocument/2006/relationships/hyperlink" Target="https://podminky.urs.cz/item/CS_URS_2024_01/181006115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3211323" TargetMode="External" /><Relationship Id="rId5" Type="http://schemas.openxmlformats.org/officeDocument/2006/relationships/hyperlink" Target="https://podminky.urs.cz/item/CS_URS_2024_01/183211313" TargetMode="External" /><Relationship Id="rId6" Type="http://schemas.openxmlformats.org/officeDocument/2006/relationships/hyperlink" Target="https://podminky.urs.cz/item/CS_URS_2024_01/184911421" TargetMode="External" /><Relationship Id="rId7" Type="http://schemas.openxmlformats.org/officeDocument/2006/relationships/hyperlink" Target="https://podminky.urs.cz/item/CS_URS_2024_01/185851121" TargetMode="External" /><Relationship Id="rId8" Type="http://schemas.openxmlformats.org/officeDocument/2006/relationships/hyperlink" Target="https://podminky.urs.cz/item/CS_URS_2024_01/185851129" TargetMode="External" /><Relationship Id="rId9" Type="http://schemas.openxmlformats.org/officeDocument/2006/relationships/hyperlink" Target="https://podminky.urs.cz/item/CS_URS_2024_01/998231411" TargetMode="External" /><Relationship Id="rId10" Type="http://schemas.openxmlformats.org/officeDocument/2006/relationships/hyperlink" Target="https://podminky.urs.cz/item/CS_URS_2024_01/184911335" TargetMode="External" /><Relationship Id="rId11" Type="http://schemas.openxmlformats.org/officeDocument/2006/relationships/hyperlink" Target="https://podminky.urs.cz/item/CS_URS_2024_01/181006115" TargetMode="External" /><Relationship Id="rId12" Type="http://schemas.openxmlformats.org/officeDocument/2006/relationships/hyperlink" Target="https://podminky.urs.cz/item/CS_URS_2024_01/183211322" TargetMode="External" /><Relationship Id="rId13" Type="http://schemas.openxmlformats.org/officeDocument/2006/relationships/hyperlink" Target="https://podminky.urs.cz/item/CS_URS_2024_01/183211323" TargetMode="External" /><Relationship Id="rId14" Type="http://schemas.openxmlformats.org/officeDocument/2006/relationships/hyperlink" Target="https://podminky.urs.cz/item/CS_URS_2024_01/183211313" TargetMode="External" /><Relationship Id="rId15" Type="http://schemas.openxmlformats.org/officeDocument/2006/relationships/hyperlink" Target="https://podminky.urs.cz/item/CS_URS_2024_01/185851121" TargetMode="External" /><Relationship Id="rId16" Type="http://schemas.openxmlformats.org/officeDocument/2006/relationships/hyperlink" Target="https://podminky.urs.cz/item/CS_URS_2024_01/185851129" TargetMode="External" /><Relationship Id="rId17" Type="http://schemas.openxmlformats.org/officeDocument/2006/relationships/hyperlink" Target="https://podminky.urs.cz/item/CS_URS_2024_01/998231411" TargetMode="External" /><Relationship Id="rId18" Type="http://schemas.openxmlformats.org/officeDocument/2006/relationships/hyperlink" Target="https://podminky.urs.cz/item/CS_URS_2024_01/998231311" TargetMode="External" /><Relationship Id="rId19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19005121" TargetMode="External" /><Relationship Id="rId3" Type="http://schemas.openxmlformats.org/officeDocument/2006/relationships/hyperlink" Target="https://podminky.urs.cz/item/CS_URS_2024_01/183111312" TargetMode="External" /><Relationship Id="rId4" Type="http://schemas.openxmlformats.org/officeDocument/2006/relationships/hyperlink" Target="https://podminky.urs.cz/item/CS_URS_2024_01/183211323" TargetMode="External" /><Relationship Id="rId5" Type="http://schemas.openxmlformats.org/officeDocument/2006/relationships/hyperlink" Target="https://podminky.urs.cz/item/CS_URS_2024_01/18491142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hyperlink" Target="https://podminky.urs.cz/item/CS_URS_2024_01/185851129" TargetMode="External" /><Relationship Id="rId8" Type="http://schemas.openxmlformats.org/officeDocument/2006/relationships/hyperlink" Target="https://podminky.urs.cz/item/CS_URS_2024_01/998231411" TargetMode="External" /><Relationship Id="rId9" Type="http://schemas.openxmlformats.org/officeDocument/2006/relationships/hyperlink" Target="https://podminky.urs.cz/item/CS_URS_2024_01/998231311" TargetMode="External" /><Relationship Id="rId1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84911421" TargetMode="External" /><Relationship Id="rId3" Type="http://schemas.openxmlformats.org/officeDocument/2006/relationships/hyperlink" Target="https://podminky.urs.cz/item/CS_URS_2024_01/185851121" TargetMode="External" /><Relationship Id="rId4" Type="http://schemas.openxmlformats.org/officeDocument/2006/relationships/hyperlink" Target="https://podminky.urs.cz/item/CS_URS_2024_01/185851129" TargetMode="External" /><Relationship Id="rId5" Type="http://schemas.openxmlformats.org/officeDocument/2006/relationships/hyperlink" Target="https://podminky.urs.cz/item/CS_URS_2024_01/998231411" TargetMode="External" /><Relationship Id="rId6" Type="http://schemas.openxmlformats.org/officeDocument/2006/relationships/hyperlink" Target="https://podminky.urs.cz/item/CS_URS_2024_01/998231311" TargetMode="External" /><Relationship Id="rId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11313" TargetMode="External" /><Relationship Id="rId2" Type="http://schemas.openxmlformats.org/officeDocument/2006/relationships/hyperlink" Target="https://podminky.urs.cz/item/CS_URS_2024_01/183115111" TargetMode="External" /><Relationship Id="rId3" Type="http://schemas.openxmlformats.org/officeDocument/2006/relationships/hyperlink" Target="https://podminky.urs.cz/item/CS_URS_2024_01/183115111" TargetMode="External" /><Relationship Id="rId4" Type="http://schemas.openxmlformats.org/officeDocument/2006/relationships/hyperlink" Target="https://podminky.urs.cz/item/CS_URS_2024_01/183211313" TargetMode="External" /><Relationship Id="rId5" Type="http://schemas.openxmlformats.org/officeDocument/2006/relationships/hyperlink" Target="https://podminky.urs.cz/item/CS_URS_2024_01/183211322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hyperlink" Target="https://podminky.urs.cz/item/CS_URS_2024_01/185851129" TargetMode="External" /><Relationship Id="rId8" Type="http://schemas.openxmlformats.org/officeDocument/2006/relationships/hyperlink" Target="https://podminky.urs.cz/item/CS_URS_2024_01/998231411" TargetMode="External" /><Relationship Id="rId9" Type="http://schemas.openxmlformats.org/officeDocument/2006/relationships/hyperlink" Target="https://podminky.urs.cz/item/CS_URS_2024_01/183115111" TargetMode="External" /><Relationship Id="rId10" Type="http://schemas.openxmlformats.org/officeDocument/2006/relationships/hyperlink" Target="https://podminky.urs.cz/item/CS_URS_2024_01/183115111" TargetMode="External" /><Relationship Id="rId11" Type="http://schemas.openxmlformats.org/officeDocument/2006/relationships/hyperlink" Target="https://podminky.urs.cz/item/CS_URS_2024_01/183211322" TargetMode="External" /><Relationship Id="rId12" Type="http://schemas.openxmlformats.org/officeDocument/2006/relationships/hyperlink" Target="https://podminky.urs.cz/item/CS_URS_2024_01/183211313" TargetMode="External" /><Relationship Id="rId13" Type="http://schemas.openxmlformats.org/officeDocument/2006/relationships/hyperlink" Target="https://podminky.urs.cz/item/CS_URS_2024_01/185851121" TargetMode="External" /><Relationship Id="rId14" Type="http://schemas.openxmlformats.org/officeDocument/2006/relationships/hyperlink" Target="https://podminky.urs.cz/item/CS_URS_2024_01/185851129" TargetMode="External" /><Relationship Id="rId15" Type="http://schemas.openxmlformats.org/officeDocument/2006/relationships/hyperlink" Target="https://podminky.urs.cz/item/CS_URS_2024_01/998231411" TargetMode="External" /><Relationship Id="rId16" Type="http://schemas.openxmlformats.org/officeDocument/2006/relationships/hyperlink" Target="https://podminky.urs.cz/item/CS_URS_2024_01/998231311" TargetMode="External" /><Relationship Id="rId1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11313" TargetMode="External" /><Relationship Id="rId2" Type="http://schemas.openxmlformats.org/officeDocument/2006/relationships/hyperlink" Target="https://podminky.urs.cz/item/CS_URS_2024_01/119005122" TargetMode="External" /><Relationship Id="rId3" Type="http://schemas.openxmlformats.org/officeDocument/2006/relationships/hyperlink" Target="https://podminky.urs.cz/item/CS_URS_2024_01/184911421" TargetMode="External" /><Relationship Id="rId4" Type="http://schemas.openxmlformats.org/officeDocument/2006/relationships/hyperlink" Target="https://podminky.urs.cz/item/CS_URS_2024_01/185851121" TargetMode="External" /><Relationship Id="rId5" Type="http://schemas.openxmlformats.org/officeDocument/2006/relationships/hyperlink" Target="https://podminky.urs.cz/item/CS_URS_2024_01/185851129" TargetMode="External" /><Relationship Id="rId6" Type="http://schemas.openxmlformats.org/officeDocument/2006/relationships/hyperlink" Target="https://podminky.urs.cz/item/CS_URS_2024_01/998231411" TargetMode="External" /><Relationship Id="rId7" Type="http://schemas.openxmlformats.org/officeDocument/2006/relationships/hyperlink" Target="https://podminky.urs.cz/item/CS_URS_2024_01/998231311" TargetMode="External" /><Relationship Id="rId8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512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hyperlink" Target="https://podminky.urs.cz/item/CS_URS_2024_01/998231411" TargetMode="External" /><Relationship Id="rId5" Type="http://schemas.openxmlformats.org/officeDocument/2006/relationships/hyperlink" Target="https://podminky.urs.cz/item/CS_URS_2024_01/998231311" TargetMode="External" /><Relationship Id="rId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9" TargetMode="External" /><Relationship Id="rId2" Type="http://schemas.openxmlformats.org/officeDocument/2006/relationships/hyperlink" Target="https://podminky.urs.cz/item/CS_URS_2024_01/185851129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hyperlink" Target="https://podminky.urs.cz/item/CS_URS_2024_01/185851129" TargetMode="External" /><Relationship Id="rId5" Type="http://schemas.openxmlformats.org/officeDocument/2006/relationships/hyperlink" Target="https://podminky.urs.cz/item/CS_URS_2024_01/185851129" TargetMode="External" /><Relationship Id="rId6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2" TargetMode="External" /><Relationship Id="rId2" Type="http://schemas.openxmlformats.org/officeDocument/2006/relationships/hyperlink" Target="https://podminky.urs.cz/item/CS_URS_2024_01/132251103" TargetMode="External" /><Relationship Id="rId3" Type="http://schemas.openxmlformats.org/officeDocument/2006/relationships/hyperlink" Target="https://podminky.urs.cz/item/CS_URS_2024_01/1623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79113144" TargetMode="External" /><Relationship Id="rId10" Type="http://schemas.openxmlformats.org/officeDocument/2006/relationships/hyperlink" Target="https://podminky.urs.cz/item/CS_URS_2024_01/279361821" TargetMode="External" /><Relationship Id="rId11" Type="http://schemas.openxmlformats.org/officeDocument/2006/relationships/hyperlink" Target="https://podminky.urs.cz/item/CS_URS_2024_01/762723311" TargetMode="External" /><Relationship Id="rId12" Type="http://schemas.openxmlformats.org/officeDocument/2006/relationships/hyperlink" Target="https://podminky.urs.cz/item/CS_URS_2024_01/762723321" TargetMode="External" /><Relationship Id="rId13" Type="http://schemas.openxmlformats.org/officeDocument/2006/relationships/hyperlink" Target="https://podminky.urs.cz/item/CS_URS_2024_01/762795000" TargetMode="External" /><Relationship Id="rId14" Type="http://schemas.openxmlformats.org/officeDocument/2006/relationships/hyperlink" Target="https://podminky.urs.cz/item/CS_URS_2024_01/762952002" TargetMode="External" /><Relationship Id="rId1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271542211" TargetMode="External" /><Relationship Id="rId5" Type="http://schemas.openxmlformats.org/officeDocument/2006/relationships/hyperlink" Target="https://podminky.urs.cz/item/CS_URS_2024_01/274313511" TargetMode="External" /><Relationship Id="rId6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271542211" TargetMode="External" /><Relationship Id="rId5" Type="http://schemas.openxmlformats.org/officeDocument/2006/relationships/hyperlink" Target="https://podminky.urs.cz/item/CS_URS_2024_01/274313511" TargetMode="External" /><Relationship Id="rId6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74111101" TargetMode="External" /><Relationship Id="rId5" Type="http://schemas.openxmlformats.org/officeDocument/2006/relationships/hyperlink" Target="https://podminky.urs.cz/item/CS_URS_2024_01/275313611" TargetMode="External" /><Relationship Id="rId6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74111101" TargetMode="External" /><Relationship Id="rId5" Type="http://schemas.openxmlformats.org/officeDocument/2006/relationships/hyperlink" Target="https://podminky.urs.cz/item/CS_URS_2024_01/275313611" TargetMode="External" /><Relationship Id="rId6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271542211" TargetMode="External" /><Relationship Id="rId5" Type="http://schemas.openxmlformats.org/officeDocument/2006/relationships/hyperlink" Target="https://podminky.urs.cz/item/CS_URS_2024_01/274313511" TargetMode="External" /><Relationship Id="rId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2" TargetMode="External" /><Relationship Id="rId2" Type="http://schemas.openxmlformats.org/officeDocument/2006/relationships/hyperlink" Target="https://podminky.urs.cz/item/CS_URS_2024_01/132251103" TargetMode="External" /><Relationship Id="rId3" Type="http://schemas.openxmlformats.org/officeDocument/2006/relationships/hyperlink" Target="https://podminky.urs.cz/item/CS_URS_2024_01/1623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79113144" TargetMode="External" /><Relationship Id="rId10" Type="http://schemas.openxmlformats.org/officeDocument/2006/relationships/hyperlink" Target="https://podminky.urs.cz/item/CS_URS_2024_01/311113142" TargetMode="External" /><Relationship Id="rId1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90" TargetMode="External" /><Relationship Id="rId2" Type="http://schemas.openxmlformats.org/officeDocument/2006/relationships/hyperlink" Target="https://podminky.urs.cz/item/CS_URS_2024_01/124253100" TargetMode="External" /><Relationship Id="rId3" Type="http://schemas.openxmlformats.org/officeDocument/2006/relationships/hyperlink" Target="https://podminky.urs.cz/item/CS_URS_2024_01/131251206" TargetMode="External" /><Relationship Id="rId4" Type="http://schemas.openxmlformats.org/officeDocument/2006/relationships/hyperlink" Target="https://podminky.urs.cz/item/CS_URS_2024_01/131351205" TargetMode="External" /><Relationship Id="rId5" Type="http://schemas.openxmlformats.org/officeDocument/2006/relationships/hyperlink" Target="https://podminky.urs.cz/item/CS_URS_2024_01/131451204" TargetMode="External" /><Relationship Id="rId6" Type="http://schemas.openxmlformats.org/officeDocument/2006/relationships/hyperlink" Target="https://podminky.urs.cz/item/CS_URS_2024_01/132254202" TargetMode="External" /><Relationship Id="rId7" Type="http://schemas.openxmlformats.org/officeDocument/2006/relationships/hyperlink" Target="https://podminky.urs.cz/item/CS_URS_2024_01/132451101" TargetMode="External" /><Relationship Id="rId8" Type="http://schemas.openxmlformats.org/officeDocument/2006/relationships/hyperlink" Target="https://podminky.urs.cz/item/CS_URS_2024_01/151101102" TargetMode="External" /><Relationship Id="rId9" Type="http://schemas.openxmlformats.org/officeDocument/2006/relationships/hyperlink" Target="https://podminky.urs.cz/item/CS_URS_2024_01/151101112" TargetMode="External" /><Relationship Id="rId10" Type="http://schemas.openxmlformats.org/officeDocument/2006/relationships/hyperlink" Target="https://podminky.urs.cz/item/CS_URS_2024_01/162351104" TargetMode="External" /><Relationship Id="rId11" Type="http://schemas.openxmlformats.org/officeDocument/2006/relationships/hyperlink" Target="https://podminky.urs.cz/item/CS_URS_2024_01/162351124" TargetMode="External" /><Relationship Id="rId12" Type="http://schemas.openxmlformats.org/officeDocument/2006/relationships/hyperlink" Target="https://podminky.urs.cz/item/CS_URS_2024_01/162751113" TargetMode="External" /><Relationship Id="rId13" Type="http://schemas.openxmlformats.org/officeDocument/2006/relationships/hyperlink" Target="https://podminky.urs.cz/item/CS_URS_2024_01/1627511-R" TargetMode="External" /><Relationship Id="rId14" Type="http://schemas.openxmlformats.org/officeDocument/2006/relationships/hyperlink" Target="https://podminky.urs.cz/item/CS_URS_2024_01/167151111" TargetMode="External" /><Relationship Id="rId15" Type="http://schemas.openxmlformats.org/officeDocument/2006/relationships/hyperlink" Target="https://podminky.urs.cz/item/CS_URS_2024_01/167151112" TargetMode="External" /><Relationship Id="rId16" Type="http://schemas.openxmlformats.org/officeDocument/2006/relationships/hyperlink" Target="https://podminky.urs.cz/item/CS_URS_2024_01/171201221" TargetMode="External" /><Relationship Id="rId17" Type="http://schemas.openxmlformats.org/officeDocument/2006/relationships/hyperlink" Target="https://podminky.urs.cz/item/CS_URS_2024_01/17125110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4_01/174151101" TargetMode="External" /><Relationship Id="rId20" Type="http://schemas.openxmlformats.org/officeDocument/2006/relationships/hyperlink" Target="https://podminky.urs.cz/item/CS_URS_2024_01/175151101" TargetMode="External" /><Relationship Id="rId21" Type="http://schemas.openxmlformats.org/officeDocument/2006/relationships/hyperlink" Target="https://podminky.urs.cz/item/CS_URS_2024_01/274322511" TargetMode="External" /><Relationship Id="rId22" Type="http://schemas.openxmlformats.org/officeDocument/2006/relationships/hyperlink" Target="https://podminky.urs.cz/item/CS_URS_2024_01/274351121" TargetMode="External" /><Relationship Id="rId23" Type="http://schemas.openxmlformats.org/officeDocument/2006/relationships/hyperlink" Target="https://podminky.urs.cz/item/CS_URS_2024_01/274351122" TargetMode="External" /><Relationship Id="rId24" Type="http://schemas.openxmlformats.org/officeDocument/2006/relationships/hyperlink" Target="https://podminky.urs.cz/item/CS_URS_2024_01/274361821" TargetMode="External" /><Relationship Id="rId25" Type="http://schemas.openxmlformats.org/officeDocument/2006/relationships/hyperlink" Target="https://podminky.urs.cz/item/CS_URS_2024_01/321213232" TargetMode="External" /><Relationship Id="rId26" Type="http://schemas.openxmlformats.org/officeDocument/2006/relationships/hyperlink" Target="https://podminky.urs.cz/item/CS_URS_2024_01/321213345" TargetMode="External" /><Relationship Id="rId27" Type="http://schemas.openxmlformats.org/officeDocument/2006/relationships/hyperlink" Target="https://podminky.urs.cz/item/CS_URS_2024_01/321321115" TargetMode="External" /><Relationship Id="rId28" Type="http://schemas.openxmlformats.org/officeDocument/2006/relationships/hyperlink" Target="https://podminky.urs.cz/item/CS_URS_2024_01/321351010" TargetMode="External" /><Relationship Id="rId29" Type="http://schemas.openxmlformats.org/officeDocument/2006/relationships/hyperlink" Target="https://podminky.urs.cz/item/CS_URS_2024_01/321352010" TargetMode="External" /><Relationship Id="rId30" Type="http://schemas.openxmlformats.org/officeDocument/2006/relationships/hyperlink" Target="https://podminky.urs.cz/item/CS_URS_2024_01/321368211" TargetMode="External" /><Relationship Id="rId31" Type="http://schemas.openxmlformats.org/officeDocument/2006/relationships/hyperlink" Target="https://podminky.urs.cz/item/CS_URS_2024_01/342321410" TargetMode="External" /><Relationship Id="rId32" Type="http://schemas.openxmlformats.org/officeDocument/2006/relationships/hyperlink" Target="https://podminky.urs.cz/item/CS_URS_2024_01/342351311" TargetMode="External" /><Relationship Id="rId33" Type="http://schemas.openxmlformats.org/officeDocument/2006/relationships/hyperlink" Target="https://podminky.urs.cz/item/CS_URS_2024_01/342351312" TargetMode="External" /><Relationship Id="rId34" Type="http://schemas.openxmlformats.org/officeDocument/2006/relationships/hyperlink" Target="https://podminky.urs.cz/item/CS_URS_2024_01/342362021" TargetMode="External" /><Relationship Id="rId35" Type="http://schemas.openxmlformats.org/officeDocument/2006/relationships/hyperlink" Target="https://podminky.urs.cz/item/CS_URS_2024_01/359901111" TargetMode="External" /><Relationship Id="rId36" Type="http://schemas.openxmlformats.org/officeDocument/2006/relationships/hyperlink" Target="https://podminky.urs.cz/item/CS_URS_2024_01/411323434" TargetMode="External" /><Relationship Id="rId37" Type="http://schemas.openxmlformats.org/officeDocument/2006/relationships/hyperlink" Target="https://podminky.urs.cz/item/CS_URS_2024_01/411353101" TargetMode="External" /><Relationship Id="rId38" Type="http://schemas.openxmlformats.org/officeDocument/2006/relationships/hyperlink" Target="https://podminky.urs.cz/item/CS_URS_2024_01/411353102" TargetMode="External" /><Relationship Id="rId39" Type="http://schemas.openxmlformats.org/officeDocument/2006/relationships/hyperlink" Target="https://podminky.urs.cz/item/CS_URS_2024_01/451317112" TargetMode="External" /><Relationship Id="rId40" Type="http://schemas.openxmlformats.org/officeDocument/2006/relationships/hyperlink" Target="https://podminky.urs.cz/item/CS_URS_2024_01/451573111" TargetMode="External" /><Relationship Id="rId41" Type="http://schemas.openxmlformats.org/officeDocument/2006/relationships/hyperlink" Target="https://podminky.urs.cz/item/CS_URS_2024_01/458591111" TargetMode="External" /><Relationship Id="rId42" Type="http://schemas.openxmlformats.org/officeDocument/2006/relationships/hyperlink" Target="https://podminky.urs.cz/item/CS_URS_2024_01/4655115-R" TargetMode="External" /><Relationship Id="rId43" Type="http://schemas.openxmlformats.org/officeDocument/2006/relationships/hyperlink" Target="https://podminky.urs.cz/item/CS_URS_2024_01/584121108" TargetMode="External" /><Relationship Id="rId44" Type="http://schemas.openxmlformats.org/officeDocument/2006/relationships/hyperlink" Target="https://podminky.urs.cz/item/CS_URS_2024_01/628635411" TargetMode="External" /><Relationship Id="rId45" Type="http://schemas.openxmlformats.org/officeDocument/2006/relationships/hyperlink" Target="https://podminky.urs.cz/item/CS_URS_2024_01/871423121" TargetMode="External" /><Relationship Id="rId46" Type="http://schemas.openxmlformats.org/officeDocument/2006/relationships/hyperlink" Target="https://podminky.urs.cz/item/CS_URS_2024_01/961043111" TargetMode="External" /><Relationship Id="rId47" Type="http://schemas.openxmlformats.org/officeDocument/2006/relationships/hyperlink" Target="https://podminky.urs.cz/item/CS_URS_2024_01/962023491" TargetMode="External" /><Relationship Id="rId48" Type="http://schemas.openxmlformats.org/officeDocument/2006/relationships/hyperlink" Target="https://podminky.urs.cz/item/CS_URS_2024_01/972021691" TargetMode="External" /><Relationship Id="rId49" Type="http://schemas.openxmlformats.org/officeDocument/2006/relationships/hyperlink" Target="https://podminky.urs.cz/item/CS_URS_2024_01/985221012" TargetMode="External" /><Relationship Id="rId50" Type="http://schemas.openxmlformats.org/officeDocument/2006/relationships/hyperlink" Target="https://podminky.urs.cz/item/CS_URS_2024_01/985331212" TargetMode="External" /><Relationship Id="rId51" Type="http://schemas.openxmlformats.org/officeDocument/2006/relationships/hyperlink" Target="https://podminky.urs.cz/item/CS_URS_2024_01/997002611" TargetMode="External" /><Relationship Id="rId52" Type="http://schemas.openxmlformats.org/officeDocument/2006/relationships/hyperlink" Target="https://podminky.urs.cz/item/CS_URS_2024_01/997013501" TargetMode="External" /><Relationship Id="rId53" Type="http://schemas.openxmlformats.org/officeDocument/2006/relationships/hyperlink" Target="https://podminky.urs.cz/item/CS_URS_2024_01/997013509" TargetMode="External" /><Relationship Id="rId54" Type="http://schemas.openxmlformats.org/officeDocument/2006/relationships/hyperlink" Target="https://podminky.urs.cz/item/CS_URS_2024_01/997221551" TargetMode="External" /><Relationship Id="rId55" Type="http://schemas.openxmlformats.org/officeDocument/2006/relationships/hyperlink" Target="https://podminky.urs.cz/item/CS_URS_2024_01/997221559" TargetMode="External" /><Relationship Id="rId56" Type="http://schemas.openxmlformats.org/officeDocument/2006/relationships/hyperlink" Target="https://podminky.urs.cz/item/CS_URS_2024_01/997221615" TargetMode="External" /><Relationship Id="rId57" Type="http://schemas.openxmlformats.org/officeDocument/2006/relationships/hyperlink" Target="https://podminky.urs.cz/item/CS_URS_2024_01/997221625" TargetMode="External" /><Relationship Id="rId58" Type="http://schemas.openxmlformats.org/officeDocument/2006/relationships/hyperlink" Target="https://podminky.urs.cz/item/CS_URS_2024_01/998332011" TargetMode="External" /><Relationship Id="rId59" Type="http://schemas.openxmlformats.org/officeDocument/2006/relationships/hyperlink" Target="https://podminky.urs.cz/item/CS_URS_2024_01/711111001" TargetMode="External" /><Relationship Id="rId60" Type="http://schemas.openxmlformats.org/officeDocument/2006/relationships/hyperlink" Target="https://podminky.urs.cz/item/CS_URS_2024_01/711112001" TargetMode="External" /><Relationship Id="rId61" Type="http://schemas.openxmlformats.org/officeDocument/2006/relationships/hyperlink" Target="https://podminky.urs.cz/item/CS_URS_2024_01/711132101" TargetMode="External" /><Relationship Id="rId62" Type="http://schemas.openxmlformats.org/officeDocument/2006/relationships/hyperlink" Target="https://podminky.urs.cz/item/CS_URS_2024_01/998711101" TargetMode="External" /><Relationship Id="rId63" Type="http://schemas.openxmlformats.org/officeDocument/2006/relationships/hyperlink" Target="https://podminky.urs.cz/item/CS_URS_2024_01/998767101" TargetMode="External" /><Relationship Id="rId64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4253100" TargetMode="External" /><Relationship Id="rId2" Type="http://schemas.openxmlformats.org/officeDocument/2006/relationships/hyperlink" Target="https://podminky.urs.cz/item/CS_URS_2024_01/131251201" TargetMode="External" /><Relationship Id="rId3" Type="http://schemas.openxmlformats.org/officeDocument/2006/relationships/hyperlink" Target="https://podminky.urs.cz/item/CS_URS_2024_01/131351201" TargetMode="External" /><Relationship Id="rId4" Type="http://schemas.openxmlformats.org/officeDocument/2006/relationships/hyperlink" Target="https://podminky.urs.cz/item/CS_URS_2024_01/131451201" TargetMode="External" /><Relationship Id="rId5" Type="http://schemas.openxmlformats.org/officeDocument/2006/relationships/hyperlink" Target="https://podminky.urs.cz/item/CS_URS_2024_01/132254201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351104" TargetMode="External" /><Relationship Id="rId9" Type="http://schemas.openxmlformats.org/officeDocument/2006/relationships/hyperlink" Target="https://podminky.urs.cz/item/CS_URS_2024_01/162351124" TargetMode="External" /><Relationship Id="rId10" Type="http://schemas.openxmlformats.org/officeDocument/2006/relationships/hyperlink" Target="https://podminky.urs.cz/item/CS_URS_2024_01/16715111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274321511" TargetMode="External" /><Relationship Id="rId15" Type="http://schemas.openxmlformats.org/officeDocument/2006/relationships/hyperlink" Target="https://podminky.urs.cz/item/CS_URS_2024_01/359901111" TargetMode="External" /><Relationship Id="rId16" Type="http://schemas.openxmlformats.org/officeDocument/2006/relationships/hyperlink" Target="https://podminky.urs.cz/item/CS_URS_2024_01/451317112" TargetMode="External" /><Relationship Id="rId17" Type="http://schemas.openxmlformats.org/officeDocument/2006/relationships/hyperlink" Target="https://podminky.urs.cz/item/CS_URS_2024_01/451573111" TargetMode="External" /><Relationship Id="rId18" Type="http://schemas.openxmlformats.org/officeDocument/2006/relationships/hyperlink" Target="https://podminky.urs.cz/item/CS_URS_2024_01/871373121" TargetMode="External" /><Relationship Id="rId19" Type="http://schemas.openxmlformats.org/officeDocument/2006/relationships/hyperlink" Target="https://podminky.urs.cz/item/CS_URS_2024_01/961043111" TargetMode="External" /><Relationship Id="rId20" Type="http://schemas.openxmlformats.org/officeDocument/2006/relationships/hyperlink" Target="https://podminky.urs.cz/item/CS_URS_2024_01/962023491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221615" TargetMode="External" /><Relationship Id="rId24" Type="http://schemas.openxmlformats.org/officeDocument/2006/relationships/hyperlink" Target="https://podminky.urs.cz/item/CS_URS_2024_01/998332011" TargetMode="External" /><Relationship Id="rId25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11201" TargetMode="External" /><Relationship Id="rId2" Type="http://schemas.openxmlformats.org/officeDocument/2006/relationships/hyperlink" Target="https://podminky.urs.cz/item/CS_URS_2024_01/124253100" TargetMode="External" /><Relationship Id="rId3" Type="http://schemas.openxmlformats.org/officeDocument/2006/relationships/hyperlink" Target="https://podminky.urs.cz/item/CS_URS_2024_01/131251201" TargetMode="External" /><Relationship Id="rId4" Type="http://schemas.openxmlformats.org/officeDocument/2006/relationships/hyperlink" Target="https://podminky.urs.cz/item/CS_URS_2024_01/131351201" TargetMode="External" /><Relationship Id="rId5" Type="http://schemas.openxmlformats.org/officeDocument/2006/relationships/hyperlink" Target="https://podminky.urs.cz/item/CS_URS_2024_01/131451201" TargetMode="External" /><Relationship Id="rId6" Type="http://schemas.openxmlformats.org/officeDocument/2006/relationships/hyperlink" Target="https://podminky.urs.cz/item/CS_URS_2024_01/132354202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351104" TargetMode="External" /><Relationship Id="rId10" Type="http://schemas.openxmlformats.org/officeDocument/2006/relationships/hyperlink" Target="https://podminky.urs.cz/item/CS_URS_2024_01/162351124" TargetMode="External" /><Relationship Id="rId11" Type="http://schemas.openxmlformats.org/officeDocument/2006/relationships/hyperlink" Target="https://podminky.urs.cz/item/CS_URS_2024_01/162401302" TargetMode="External" /><Relationship Id="rId12" Type="http://schemas.openxmlformats.org/officeDocument/2006/relationships/hyperlink" Target="https://podminky.urs.cz/item/CS_URS_2024_01/162401309" TargetMode="External" /><Relationship Id="rId13" Type="http://schemas.openxmlformats.org/officeDocument/2006/relationships/hyperlink" Target="https://podminky.urs.cz/item/CS_URS_2024_01/167151111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174151101" TargetMode="External" /><Relationship Id="rId16" Type="http://schemas.openxmlformats.org/officeDocument/2006/relationships/hyperlink" Target="https://podminky.urs.cz/item/CS_URS_2024_01/175151101" TargetMode="External" /><Relationship Id="rId17" Type="http://schemas.openxmlformats.org/officeDocument/2006/relationships/hyperlink" Target="https://podminky.urs.cz/item/CS_URS_2024_01/274322511" TargetMode="External" /><Relationship Id="rId18" Type="http://schemas.openxmlformats.org/officeDocument/2006/relationships/hyperlink" Target="https://podminky.urs.cz/item/CS_URS_2024_01/274351121" TargetMode="External" /><Relationship Id="rId19" Type="http://schemas.openxmlformats.org/officeDocument/2006/relationships/hyperlink" Target="https://podminky.urs.cz/item/CS_URS_2024_01/274351122" TargetMode="External" /><Relationship Id="rId20" Type="http://schemas.openxmlformats.org/officeDocument/2006/relationships/hyperlink" Target="https://podminky.urs.cz/item/CS_URS_2024_01/321213232" TargetMode="External" /><Relationship Id="rId21" Type="http://schemas.openxmlformats.org/officeDocument/2006/relationships/hyperlink" Target="https://podminky.urs.cz/item/CS_URS_2024_01/321213345" TargetMode="External" /><Relationship Id="rId22" Type="http://schemas.openxmlformats.org/officeDocument/2006/relationships/hyperlink" Target="https://podminky.urs.cz/item/CS_URS_2024_01/321321115" TargetMode="External" /><Relationship Id="rId23" Type="http://schemas.openxmlformats.org/officeDocument/2006/relationships/hyperlink" Target="https://podminky.urs.cz/item/CS_URS_2024_01/321351010" TargetMode="External" /><Relationship Id="rId24" Type="http://schemas.openxmlformats.org/officeDocument/2006/relationships/hyperlink" Target="https://podminky.urs.cz/item/CS_URS_2024_01/321352010" TargetMode="External" /><Relationship Id="rId25" Type="http://schemas.openxmlformats.org/officeDocument/2006/relationships/hyperlink" Target="https://podminky.urs.cz/item/CS_URS_2024_01/321368211" TargetMode="External" /><Relationship Id="rId26" Type="http://schemas.openxmlformats.org/officeDocument/2006/relationships/hyperlink" Target="https://podminky.urs.cz/item/CS_URS_2024_01/359901111" TargetMode="External" /><Relationship Id="rId27" Type="http://schemas.openxmlformats.org/officeDocument/2006/relationships/hyperlink" Target="https://podminky.urs.cz/item/CS_URS_2024_01/451317112" TargetMode="External" /><Relationship Id="rId28" Type="http://schemas.openxmlformats.org/officeDocument/2006/relationships/hyperlink" Target="https://podminky.urs.cz/item/CS_URS_2024_01/451573111" TargetMode="External" /><Relationship Id="rId29" Type="http://schemas.openxmlformats.org/officeDocument/2006/relationships/hyperlink" Target="https://podminky.urs.cz/item/CS_URS_2024_01/465511513" TargetMode="External" /><Relationship Id="rId30" Type="http://schemas.openxmlformats.org/officeDocument/2006/relationships/hyperlink" Target="https://podminky.urs.cz/item/CS_URS_2024_01/871423121" TargetMode="External" /><Relationship Id="rId31" Type="http://schemas.openxmlformats.org/officeDocument/2006/relationships/hyperlink" Target="https://podminky.urs.cz/item/CS_URS_2024_01/953961212" TargetMode="External" /><Relationship Id="rId32" Type="http://schemas.openxmlformats.org/officeDocument/2006/relationships/hyperlink" Target="https://podminky.urs.cz/item/CS_URS_2024_01/953965115" TargetMode="External" /><Relationship Id="rId33" Type="http://schemas.openxmlformats.org/officeDocument/2006/relationships/hyperlink" Target="https://podminky.urs.cz/item/CS_URS_2024_01/961043111" TargetMode="External" /><Relationship Id="rId34" Type="http://schemas.openxmlformats.org/officeDocument/2006/relationships/hyperlink" Target="https://podminky.urs.cz/item/CS_URS_2024_01/962023491" TargetMode="External" /><Relationship Id="rId35" Type="http://schemas.openxmlformats.org/officeDocument/2006/relationships/hyperlink" Target="https://podminky.urs.cz/item/CS_URS_2024_01/997013501" TargetMode="External" /><Relationship Id="rId36" Type="http://schemas.openxmlformats.org/officeDocument/2006/relationships/hyperlink" Target="https://podminky.urs.cz/item/CS_URS_2024_01/997013509" TargetMode="External" /><Relationship Id="rId37" Type="http://schemas.openxmlformats.org/officeDocument/2006/relationships/hyperlink" Target="https://podminky.urs.cz/item/CS_URS_2024_01/997221615" TargetMode="External" /><Relationship Id="rId38" Type="http://schemas.openxmlformats.org/officeDocument/2006/relationships/hyperlink" Target="https://podminky.urs.cz/item/CS_URS_2024_01/998332011" TargetMode="External" /><Relationship Id="rId39" Type="http://schemas.openxmlformats.org/officeDocument/2006/relationships/hyperlink" Target="https://podminky.urs.cz/item/CS_URS_2024_01/711112001" TargetMode="External" /><Relationship Id="rId40" Type="http://schemas.openxmlformats.org/officeDocument/2006/relationships/hyperlink" Target="https://podminky.urs.cz/item/CS_URS_2024_01/998711101" TargetMode="External" /><Relationship Id="rId41" Type="http://schemas.openxmlformats.org/officeDocument/2006/relationships/hyperlink" Target="https://podminky.urs.cz/item/CS_URS_2024_01/767995115" TargetMode="External" /><Relationship Id="rId42" Type="http://schemas.openxmlformats.org/officeDocument/2006/relationships/hyperlink" Target="https://podminky.urs.cz/item/CS_URS_2024_01/998767101" TargetMode="External" /><Relationship Id="rId43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0300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203000" TargetMode="External" /><Relationship Id="rId4" Type="http://schemas.openxmlformats.org/officeDocument/2006/relationships/hyperlink" Target="https://podminky.urs.cz/item/CS_URS_2024_01/012303000" TargetMode="External" /><Relationship Id="rId5" Type="http://schemas.openxmlformats.org/officeDocument/2006/relationships/hyperlink" Target="https://podminky.urs.cz/item/CS_URS_2024_01/013244000" TargetMode="External" /><Relationship Id="rId6" Type="http://schemas.openxmlformats.org/officeDocument/2006/relationships/hyperlink" Target="https://podminky.urs.cz/item/CS_URS_2024_01/013254000" TargetMode="External" /><Relationship Id="rId7" Type="http://schemas.openxmlformats.org/officeDocument/2006/relationships/hyperlink" Target="https://podminky.urs.cz/item/CS_URS_2024_01/013274000" TargetMode="External" /><Relationship Id="rId8" Type="http://schemas.openxmlformats.org/officeDocument/2006/relationships/hyperlink" Target="https://podminky.urs.cz/item/CS_URS_2024_01/013284000" TargetMode="External" /><Relationship Id="rId9" Type="http://schemas.openxmlformats.org/officeDocument/2006/relationships/hyperlink" Target="https://podminky.urs.cz/item/CS_URS_2024_01/030001000" TargetMode="External" /><Relationship Id="rId10" Type="http://schemas.openxmlformats.org/officeDocument/2006/relationships/hyperlink" Target="https://podminky.urs.cz/item/CS_URS_2024_01/035103001" TargetMode="External" /><Relationship Id="rId11" Type="http://schemas.openxmlformats.org/officeDocument/2006/relationships/hyperlink" Target="https://podminky.urs.cz/item/CS_URS_2024_01/041002000" TargetMode="External" /><Relationship Id="rId12" Type="http://schemas.openxmlformats.org/officeDocument/2006/relationships/hyperlink" Target="https://podminky.urs.cz/item/CS_URS_2024_01/042503000" TargetMode="External" /><Relationship Id="rId13" Type="http://schemas.openxmlformats.org/officeDocument/2006/relationships/hyperlink" Target="https://podminky.urs.cz/item/CS_URS_2024_01/043134000" TargetMode="External" /><Relationship Id="rId14" Type="http://schemas.openxmlformats.org/officeDocument/2006/relationships/hyperlink" Target="https://podminky.urs.cz/item/CS_URS_2024_01/045002000" TargetMode="External" /><Relationship Id="rId15" Type="http://schemas.openxmlformats.org/officeDocument/2006/relationships/hyperlink" Target="https://podminky.urs.cz/item/CS_URS_2024_01/049002000" TargetMode="External" /><Relationship Id="rId16" Type="http://schemas.openxmlformats.org/officeDocument/2006/relationships/hyperlink" Target="https://podminky.urs.cz/item/CS_URS_2024_01/062002000" TargetMode="External" /><Relationship Id="rId17" Type="http://schemas.openxmlformats.org/officeDocument/2006/relationships/hyperlink" Target="https://podminky.urs.cz/item/CS_URS_2024_01/072103011" TargetMode="External" /><Relationship Id="rId18" Type="http://schemas.openxmlformats.org/officeDocument/2006/relationships/hyperlink" Target="https://podminky.urs.cz/item/CS_URS_2024_01/073002000" TargetMode="External" /><Relationship Id="rId19" Type="http://schemas.openxmlformats.org/officeDocument/2006/relationships/hyperlink" Target="https://podminky.urs.cz/item/CS_URS_2024_01/090001000" TargetMode="External" /><Relationship Id="rId20" Type="http://schemas.openxmlformats.org/officeDocument/2006/relationships/hyperlink" Target="https://podminky.urs.cz/item/CS_URS_2024_01/094104000" TargetMode="External" /><Relationship Id="rId2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34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36</v>
      </c>
      <c r="AO20" s="25"/>
      <c r="AP20" s="25"/>
      <c r="AQ20" s="25"/>
      <c r="AR20" s="23"/>
      <c r="BE20" s="34"/>
      <c r="BS20" s="20" t="s">
        <v>37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2022026-PREH-5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Úprava okolí přehrady Harcov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Liberec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16. 5. 2024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Liberec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SNOWPLAN, spol. s r.o.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SNOWPLAN,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ROUND(AG55+AG80+AG92,2)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ROUND(AS55+AS80+AS92,2)</f>
        <v>0</v>
      </c>
      <c r="AT54" s="109">
        <f>ROUND(SUM(AV54:AW54),2)</f>
        <v>0</v>
      </c>
      <c r="AU54" s="110">
        <f>ROUND(AU55+AU80+AU92,5)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ROUND(AZ55+AZ80+AZ92,2)</f>
        <v>0</v>
      </c>
      <c r="BA54" s="109">
        <f>ROUND(BA55+BA80+BA92,2)</f>
        <v>0</v>
      </c>
      <c r="BB54" s="109">
        <f>ROUND(BB55+BB80+BB92,2)</f>
        <v>0</v>
      </c>
      <c r="BC54" s="109">
        <f>ROUND(BC55+BC80+BC92,2)</f>
        <v>0</v>
      </c>
      <c r="BD54" s="111">
        <f>ROUND(BD55+BD80+BD92,2)</f>
        <v>0</v>
      </c>
      <c r="BE54" s="6"/>
      <c r="BS54" s="112" t="s">
        <v>74</v>
      </c>
      <c r="BT54" s="112" t="s">
        <v>75</v>
      </c>
      <c r="BU54" s="113" t="s">
        <v>76</v>
      </c>
      <c r="BV54" s="112" t="s">
        <v>77</v>
      </c>
      <c r="BW54" s="112" t="s">
        <v>5</v>
      </c>
      <c r="BX54" s="112" t="s">
        <v>78</v>
      </c>
      <c r="CL54" s="112" t="s">
        <v>19</v>
      </c>
    </row>
    <row r="55" s="7" customFormat="1" ht="16.5" customHeight="1">
      <c r="A55" s="7"/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ROUND(AG56+AG57+AG58+AG68,2)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81</v>
      </c>
      <c r="AR55" s="121"/>
      <c r="AS55" s="122">
        <f>ROUND(AS56+AS57+AS58+AS68,2)</f>
        <v>0</v>
      </c>
      <c r="AT55" s="123">
        <f>ROUND(SUM(AV55:AW55),2)</f>
        <v>0</v>
      </c>
      <c r="AU55" s="124">
        <f>ROUND(AU56+AU57+AU58+AU68,5)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ROUND(AZ56+AZ57+AZ58+AZ68,2)</f>
        <v>0</v>
      </c>
      <c r="BA55" s="123">
        <f>ROUND(BA56+BA57+BA58+BA68,2)</f>
        <v>0</v>
      </c>
      <c r="BB55" s="123">
        <f>ROUND(BB56+BB57+BB58+BB68,2)</f>
        <v>0</v>
      </c>
      <c r="BC55" s="123">
        <f>ROUND(BC56+BC57+BC58+BC68,2)</f>
        <v>0</v>
      </c>
      <c r="BD55" s="125">
        <f>ROUND(BD56+BD57+BD58+BD68,2)</f>
        <v>0</v>
      </c>
      <c r="BE55" s="7"/>
      <c r="BS55" s="126" t="s">
        <v>74</v>
      </c>
      <c r="BT55" s="126" t="s">
        <v>82</v>
      </c>
      <c r="BU55" s="126" t="s">
        <v>76</v>
      </c>
      <c r="BV55" s="126" t="s">
        <v>77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4" customFormat="1" ht="16.5" customHeight="1">
      <c r="A56" s="127" t="s">
        <v>85</v>
      </c>
      <c r="B56" s="66"/>
      <c r="C56" s="128"/>
      <c r="D56" s="128"/>
      <c r="E56" s="129" t="s">
        <v>86</v>
      </c>
      <c r="F56" s="129"/>
      <c r="G56" s="129"/>
      <c r="H56" s="129"/>
      <c r="I56" s="129"/>
      <c r="J56" s="128"/>
      <c r="K56" s="129" t="s">
        <v>87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'01 - SO 101 - Parková cesta'!J32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88</v>
      </c>
      <c r="AR56" s="68"/>
      <c r="AS56" s="132">
        <v>0</v>
      </c>
      <c r="AT56" s="133">
        <f>ROUND(SUM(AV56:AW56),2)</f>
        <v>0</v>
      </c>
      <c r="AU56" s="134">
        <f>'01 - SO 101 - Parková cesta'!P94</f>
        <v>0</v>
      </c>
      <c r="AV56" s="133">
        <f>'01 - SO 101 - Parková cesta'!J35</f>
        <v>0</v>
      </c>
      <c r="AW56" s="133">
        <f>'01 - SO 101 - Parková cesta'!J36</f>
        <v>0</v>
      </c>
      <c r="AX56" s="133">
        <f>'01 - SO 101 - Parková cesta'!J37</f>
        <v>0</v>
      </c>
      <c r="AY56" s="133">
        <f>'01 - SO 101 - Parková cesta'!J38</f>
        <v>0</v>
      </c>
      <c r="AZ56" s="133">
        <f>'01 - SO 101 - Parková cesta'!F35</f>
        <v>0</v>
      </c>
      <c r="BA56" s="133">
        <f>'01 - SO 101 - Parková cesta'!F36</f>
        <v>0</v>
      </c>
      <c r="BB56" s="133">
        <f>'01 - SO 101 - Parková cesta'!F37</f>
        <v>0</v>
      </c>
      <c r="BC56" s="133">
        <f>'01 - SO 101 - Parková cesta'!F38</f>
        <v>0</v>
      </c>
      <c r="BD56" s="135">
        <f>'01 - SO 101 - Parková cesta'!F39</f>
        <v>0</v>
      </c>
      <c r="BE56" s="4"/>
      <c r="BT56" s="136" t="s">
        <v>84</v>
      </c>
      <c r="BV56" s="136" t="s">
        <v>77</v>
      </c>
      <c r="BW56" s="136" t="s">
        <v>89</v>
      </c>
      <c r="BX56" s="136" t="s">
        <v>83</v>
      </c>
      <c r="CL56" s="136" t="s">
        <v>19</v>
      </c>
    </row>
    <row r="57" s="4" customFormat="1" ht="16.5" customHeight="1">
      <c r="A57" s="127" t="s">
        <v>85</v>
      </c>
      <c r="B57" s="66"/>
      <c r="C57" s="128"/>
      <c r="D57" s="128"/>
      <c r="E57" s="129" t="s">
        <v>90</v>
      </c>
      <c r="F57" s="129"/>
      <c r="G57" s="129"/>
      <c r="H57" s="129"/>
      <c r="I57" s="129"/>
      <c r="J57" s="128"/>
      <c r="K57" s="129" t="s">
        <v>91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'02 - SO 102 - Terénní stezky'!J32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v>0</v>
      </c>
      <c r="AT57" s="133">
        <f>ROUND(SUM(AV57:AW57),2)</f>
        <v>0</v>
      </c>
      <c r="AU57" s="134">
        <f>'02 - SO 102 - Terénní stezky'!P93</f>
        <v>0</v>
      </c>
      <c r="AV57" s="133">
        <f>'02 - SO 102 - Terénní stezky'!J35</f>
        <v>0</v>
      </c>
      <c r="AW57" s="133">
        <f>'02 - SO 102 - Terénní stezky'!J36</f>
        <v>0</v>
      </c>
      <c r="AX57" s="133">
        <f>'02 - SO 102 - Terénní stezky'!J37</f>
        <v>0</v>
      </c>
      <c r="AY57" s="133">
        <f>'02 - SO 102 - Terénní stezky'!J38</f>
        <v>0</v>
      </c>
      <c r="AZ57" s="133">
        <f>'02 - SO 102 - Terénní stezky'!F35</f>
        <v>0</v>
      </c>
      <c r="BA57" s="133">
        <f>'02 - SO 102 - Terénní stezky'!F36</f>
        <v>0</v>
      </c>
      <c r="BB57" s="133">
        <f>'02 - SO 102 - Terénní stezky'!F37</f>
        <v>0</v>
      </c>
      <c r="BC57" s="133">
        <f>'02 - SO 102 - Terénní stezky'!F38</f>
        <v>0</v>
      </c>
      <c r="BD57" s="135">
        <f>'02 - SO 102 - Terénní stezky'!F39</f>
        <v>0</v>
      </c>
      <c r="BE57" s="4"/>
      <c r="BT57" s="136" t="s">
        <v>84</v>
      </c>
      <c r="BV57" s="136" t="s">
        <v>77</v>
      </c>
      <c r="BW57" s="136" t="s">
        <v>92</v>
      </c>
      <c r="BX57" s="136" t="s">
        <v>83</v>
      </c>
      <c r="CL57" s="136" t="s">
        <v>19</v>
      </c>
    </row>
    <row r="58" s="4" customFormat="1" ht="16.5" customHeight="1">
      <c r="A58" s="4"/>
      <c r="B58" s="66"/>
      <c r="C58" s="128"/>
      <c r="D58" s="128"/>
      <c r="E58" s="129" t="s">
        <v>93</v>
      </c>
      <c r="F58" s="129"/>
      <c r="G58" s="129"/>
      <c r="H58" s="129"/>
      <c r="I58" s="129"/>
      <c r="J58" s="128"/>
      <c r="K58" s="129" t="s">
        <v>94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7">
        <f>ROUND(AG59+AG60,2)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88</v>
      </c>
      <c r="AR58" s="68"/>
      <c r="AS58" s="132">
        <f>ROUND(AS59+AS60,2)</f>
        <v>0</v>
      </c>
      <c r="AT58" s="133">
        <f>ROUND(SUM(AV58:AW58),2)</f>
        <v>0</v>
      </c>
      <c r="AU58" s="134">
        <f>ROUND(AU59+AU60,5)</f>
        <v>0</v>
      </c>
      <c r="AV58" s="133">
        <f>ROUND(AZ58*L29,2)</f>
        <v>0</v>
      </c>
      <c r="AW58" s="133">
        <f>ROUND(BA58*L30,2)</f>
        <v>0</v>
      </c>
      <c r="AX58" s="133">
        <f>ROUND(BB58*L29,2)</f>
        <v>0</v>
      </c>
      <c r="AY58" s="133">
        <f>ROUND(BC58*L30,2)</f>
        <v>0</v>
      </c>
      <c r="AZ58" s="133">
        <f>ROUND(AZ59+AZ60,2)</f>
        <v>0</v>
      </c>
      <c r="BA58" s="133">
        <f>ROUND(BA59+BA60,2)</f>
        <v>0</v>
      </c>
      <c r="BB58" s="133">
        <f>ROUND(BB59+BB60,2)</f>
        <v>0</v>
      </c>
      <c r="BC58" s="133">
        <f>ROUND(BC59+BC60,2)</f>
        <v>0</v>
      </c>
      <c r="BD58" s="135">
        <f>ROUND(BD59+BD60,2)</f>
        <v>0</v>
      </c>
      <c r="BE58" s="4"/>
      <c r="BS58" s="136" t="s">
        <v>74</v>
      </c>
      <c r="BT58" s="136" t="s">
        <v>84</v>
      </c>
      <c r="BU58" s="136" t="s">
        <v>76</v>
      </c>
      <c r="BV58" s="136" t="s">
        <v>77</v>
      </c>
      <c r="BW58" s="136" t="s">
        <v>95</v>
      </c>
      <c r="BX58" s="136" t="s">
        <v>83</v>
      </c>
      <c r="CL58" s="136" t="s">
        <v>19</v>
      </c>
    </row>
    <row r="59" s="4" customFormat="1" ht="16.5" customHeight="1">
      <c r="A59" s="127" t="s">
        <v>85</v>
      </c>
      <c r="B59" s="66"/>
      <c r="C59" s="128"/>
      <c r="D59" s="128"/>
      <c r="E59" s="128"/>
      <c r="F59" s="129" t="s">
        <v>96</v>
      </c>
      <c r="G59" s="129"/>
      <c r="H59" s="129"/>
      <c r="I59" s="129"/>
      <c r="J59" s="129"/>
      <c r="K59" s="128"/>
      <c r="L59" s="129" t="s">
        <v>97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'16.1 - SO 801.1 - Kácení ...'!J34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88</v>
      </c>
      <c r="AR59" s="68"/>
      <c r="AS59" s="132">
        <v>0</v>
      </c>
      <c r="AT59" s="133">
        <f>ROUND(SUM(AV59:AW59),2)</f>
        <v>0</v>
      </c>
      <c r="AU59" s="134">
        <f>'16.1 - SO 801.1 - Kácení ...'!P95</f>
        <v>0</v>
      </c>
      <c r="AV59" s="133">
        <f>'16.1 - SO 801.1 - Kácení ...'!J37</f>
        <v>0</v>
      </c>
      <c r="AW59" s="133">
        <f>'16.1 - SO 801.1 - Kácení ...'!J38</f>
        <v>0</v>
      </c>
      <c r="AX59" s="133">
        <f>'16.1 - SO 801.1 - Kácení ...'!J39</f>
        <v>0</v>
      </c>
      <c r="AY59" s="133">
        <f>'16.1 - SO 801.1 - Kácení ...'!J40</f>
        <v>0</v>
      </c>
      <c r="AZ59" s="133">
        <f>'16.1 - SO 801.1 - Kácení ...'!F37</f>
        <v>0</v>
      </c>
      <c r="BA59" s="133">
        <f>'16.1 - SO 801.1 - Kácení ...'!F38</f>
        <v>0</v>
      </c>
      <c r="BB59" s="133">
        <f>'16.1 - SO 801.1 - Kácení ...'!F39</f>
        <v>0</v>
      </c>
      <c r="BC59" s="133">
        <f>'16.1 - SO 801.1 - Kácení ...'!F40</f>
        <v>0</v>
      </c>
      <c r="BD59" s="135">
        <f>'16.1 - SO 801.1 - Kácení ...'!F41</f>
        <v>0</v>
      </c>
      <c r="BE59" s="4"/>
      <c r="BT59" s="136" t="s">
        <v>98</v>
      </c>
      <c r="BV59" s="136" t="s">
        <v>77</v>
      </c>
      <c r="BW59" s="136" t="s">
        <v>99</v>
      </c>
      <c r="BX59" s="136" t="s">
        <v>95</v>
      </c>
      <c r="CL59" s="136" t="s">
        <v>19</v>
      </c>
    </row>
    <row r="60" s="4" customFormat="1" ht="23.25" customHeight="1">
      <c r="A60" s="4"/>
      <c r="B60" s="66"/>
      <c r="C60" s="128"/>
      <c r="D60" s="128"/>
      <c r="E60" s="128"/>
      <c r="F60" s="129" t="s">
        <v>100</v>
      </c>
      <c r="G60" s="129"/>
      <c r="H60" s="129"/>
      <c r="I60" s="129"/>
      <c r="J60" s="129"/>
      <c r="K60" s="128"/>
      <c r="L60" s="129" t="s">
        <v>101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7">
        <f>ROUND(SUM(AG61:AG67),2)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88</v>
      </c>
      <c r="AR60" s="68"/>
      <c r="AS60" s="132">
        <f>ROUND(SUM(AS61:AS67),2)</f>
        <v>0</v>
      </c>
      <c r="AT60" s="133">
        <f>ROUND(SUM(AV60:AW60),2)</f>
        <v>0</v>
      </c>
      <c r="AU60" s="134">
        <f>ROUND(SUM(AU61:AU67),5)</f>
        <v>0</v>
      </c>
      <c r="AV60" s="133">
        <f>ROUND(AZ60*L29,2)</f>
        <v>0</v>
      </c>
      <c r="AW60" s="133">
        <f>ROUND(BA60*L30,2)</f>
        <v>0</v>
      </c>
      <c r="AX60" s="133">
        <f>ROUND(BB60*L29,2)</f>
        <v>0</v>
      </c>
      <c r="AY60" s="133">
        <f>ROUND(BC60*L30,2)</f>
        <v>0</v>
      </c>
      <c r="AZ60" s="133">
        <f>ROUND(SUM(AZ61:AZ67),2)</f>
        <v>0</v>
      </c>
      <c r="BA60" s="133">
        <f>ROUND(SUM(BA61:BA67),2)</f>
        <v>0</v>
      </c>
      <c r="BB60" s="133">
        <f>ROUND(SUM(BB61:BB67),2)</f>
        <v>0</v>
      </c>
      <c r="BC60" s="133">
        <f>ROUND(SUM(BC61:BC67),2)</f>
        <v>0</v>
      </c>
      <c r="BD60" s="135">
        <f>ROUND(SUM(BD61:BD67),2)</f>
        <v>0</v>
      </c>
      <c r="BE60" s="4"/>
      <c r="BS60" s="136" t="s">
        <v>74</v>
      </c>
      <c r="BT60" s="136" t="s">
        <v>98</v>
      </c>
      <c r="BU60" s="136" t="s">
        <v>76</v>
      </c>
      <c r="BV60" s="136" t="s">
        <v>77</v>
      </c>
      <c r="BW60" s="136" t="s">
        <v>102</v>
      </c>
      <c r="BX60" s="136" t="s">
        <v>95</v>
      </c>
      <c r="CL60" s="136" t="s">
        <v>19</v>
      </c>
    </row>
    <row r="61" s="4" customFormat="1" ht="16.5" customHeight="1">
      <c r="A61" s="127" t="s">
        <v>85</v>
      </c>
      <c r="B61" s="66"/>
      <c r="C61" s="128"/>
      <c r="D61" s="128"/>
      <c r="E61" s="128"/>
      <c r="F61" s="128"/>
      <c r="G61" s="129" t="s">
        <v>103</v>
      </c>
      <c r="H61" s="129"/>
      <c r="I61" s="129"/>
      <c r="J61" s="129"/>
      <c r="K61" s="129"/>
      <c r="L61" s="128"/>
      <c r="M61" s="129" t="s">
        <v>104</v>
      </c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'16.2.1 - Ochrana stromů p...'!J34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88</v>
      </c>
      <c r="AR61" s="68"/>
      <c r="AS61" s="132">
        <v>0</v>
      </c>
      <c r="AT61" s="133">
        <f>ROUND(SUM(AV61:AW61),2)</f>
        <v>0</v>
      </c>
      <c r="AU61" s="134">
        <f>'16.2.1 - Ochrana stromů p...'!P94</f>
        <v>0</v>
      </c>
      <c r="AV61" s="133">
        <f>'16.2.1 - Ochrana stromů p...'!J37</f>
        <v>0</v>
      </c>
      <c r="AW61" s="133">
        <f>'16.2.1 - Ochrana stromů p...'!J38</f>
        <v>0</v>
      </c>
      <c r="AX61" s="133">
        <f>'16.2.1 - Ochrana stromů p...'!J39</f>
        <v>0</v>
      </c>
      <c r="AY61" s="133">
        <f>'16.2.1 - Ochrana stromů p...'!J40</f>
        <v>0</v>
      </c>
      <c r="AZ61" s="133">
        <f>'16.2.1 - Ochrana stromů p...'!F37</f>
        <v>0</v>
      </c>
      <c r="BA61" s="133">
        <f>'16.2.1 - Ochrana stromů p...'!F38</f>
        <v>0</v>
      </c>
      <c r="BB61" s="133">
        <f>'16.2.1 - Ochrana stromů p...'!F39</f>
        <v>0</v>
      </c>
      <c r="BC61" s="133">
        <f>'16.2.1 - Ochrana stromů p...'!F40</f>
        <v>0</v>
      </c>
      <c r="BD61" s="135">
        <f>'16.2.1 - Ochrana stromů p...'!F41</f>
        <v>0</v>
      </c>
      <c r="BE61" s="4"/>
      <c r="BT61" s="136" t="s">
        <v>105</v>
      </c>
      <c r="BV61" s="136" t="s">
        <v>77</v>
      </c>
      <c r="BW61" s="136" t="s">
        <v>106</v>
      </c>
      <c r="BX61" s="136" t="s">
        <v>102</v>
      </c>
      <c r="CL61" s="136" t="s">
        <v>19</v>
      </c>
    </row>
    <row r="62" s="4" customFormat="1" ht="23.25" customHeight="1">
      <c r="A62" s="127" t="s">
        <v>85</v>
      </c>
      <c r="B62" s="66"/>
      <c r="C62" s="128"/>
      <c r="D62" s="128"/>
      <c r="E62" s="128"/>
      <c r="F62" s="128"/>
      <c r="G62" s="129" t="s">
        <v>107</v>
      </c>
      <c r="H62" s="129"/>
      <c r="I62" s="129"/>
      <c r="J62" s="129"/>
      <c r="K62" s="129"/>
      <c r="L62" s="128"/>
      <c r="M62" s="129" t="s">
        <v>108</v>
      </c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'16.2.2 - Přípravné práce,...'!J34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88</v>
      </c>
      <c r="AR62" s="68"/>
      <c r="AS62" s="132">
        <v>0</v>
      </c>
      <c r="AT62" s="133">
        <f>ROUND(SUM(AV62:AW62),2)</f>
        <v>0</v>
      </c>
      <c r="AU62" s="134">
        <f>'16.2.2 - Přípravné práce,...'!P96</f>
        <v>0</v>
      </c>
      <c r="AV62" s="133">
        <f>'16.2.2 - Přípravné práce,...'!J37</f>
        <v>0</v>
      </c>
      <c r="AW62" s="133">
        <f>'16.2.2 - Přípravné práce,...'!J38</f>
        <v>0</v>
      </c>
      <c r="AX62" s="133">
        <f>'16.2.2 - Přípravné práce,...'!J39</f>
        <v>0</v>
      </c>
      <c r="AY62" s="133">
        <f>'16.2.2 - Přípravné práce,...'!J40</f>
        <v>0</v>
      </c>
      <c r="AZ62" s="133">
        <f>'16.2.2 - Přípravné práce,...'!F37</f>
        <v>0</v>
      </c>
      <c r="BA62" s="133">
        <f>'16.2.2 - Přípravné práce,...'!F38</f>
        <v>0</v>
      </c>
      <c r="BB62" s="133">
        <f>'16.2.2 - Přípravné práce,...'!F39</f>
        <v>0</v>
      </c>
      <c r="BC62" s="133">
        <f>'16.2.2 - Přípravné práce,...'!F40</f>
        <v>0</v>
      </c>
      <c r="BD62" s="135">
        <f>'16.2.2 - Přípravné práce,...'!F41</f>
        <v>0</v>
      </c>
      <c r="BE62" s="4"/>
      <c r="BT62" s="136" t="s">
        <v>105</v>
      </c>
      <c r="BV62" s="136" t="s">
        <v>77</v>
      </c>
      <c r="BW62" s="136" t="s">
        <v>109</v>
      </c>
      <c r="BX62" s="136" t="s">
        <v>102</v>
      </c>
      <c r="CL62" s="136" t="s">
        <v>19</v>
      </c>
    </row>
    <row r="63" s="4" customFormat="1" ht="16.5" customHeight="1">
      <c r="A63" s="127" t="s">
        <v>85</v>
      </c>
      <c r="B63" s="66"/>
      <c r="C63" s="128"/>
      <c r="D63" s="128"/>
      <c r="E63" s="128"/>
      <c r="F63" s="128"/>
      <c r="G63" s="129" t="s">
        <v>110</v>
      </c>
      <c r="H63" s="129"/>
      <c r="I63" s="129"/>
      <c r="J63" s="129"/>
      <c r="K63" s="129"/>
      <c r="L63" s="128"/>
      <c r="M63" s="129" t="s">
        <v>111</v>
      </c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'16.2.3 - Výsadba stromů'!J34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88</v>
      </c>
      <c r="AR63" s="68"/>
      <c r="AS63" s="132">
        <v>0</v>
      </c>
      <c r="AT63" s="133">
        <f>ROUND(SUM(AV63:AW63),2)</f>
        <v>0</v>
      </c>
      <c r="AU63" s="134">
        <f>'16.2.3 - Výsadba stromů'!P105</f>
        <v>0</v>
      </c>
      <c r="AV63" s="133">
        <f>'16.2.3 - Výsadba stromů'!J37</f>
        <v>0</v>
      </c>
      <c r="AW63" s="133">
        <f>'16.2.3 - Výsadba stromů'!J38</f>
        <v>0</v>
      </c>
      <c r="AX63" s="133">
        <f>'16.2.3 - Výsadba stromů'!J39</f>
        <v>0</v>
      </c>
      <c r="AY63" s="133">
        <f>'16.2.3 - Výsadba stromů'!J40</f>
        <v>0</v>
      </c>
      <c r="AZ63" s="133">
        <f>'16.2.3 - Výsadba stromů'!F37</f>
        <v>0</v>
      </c>
      <c r="BA63" s="133">
        <f>'16.2.3 - Výsadba stromů'!F38</f>
        <v>0</v>
      </c>
      <c r="BB63" s="133">
        <f>'16.2.3 - Výsadba stromů'!F39</f>
        <v>0</v>
      </c>
      <c r="BC63" s="133">
        <f>'16.2.3 - Výsadba stromů'!F40</f>
        <v>0</v>
      </c>
      <c r="BD63" s="135">
        <f>'16.2.3 - Výsadba stromů'!F41</f>
        <v>0</v>
      </c>
      <c r="BE63" s="4"/>
      <c r="BT63" s="136" t="s">
        <v>105</v>
      </c>
      <c r="BV63" s="136" t="s">
        <v>77</v>
      </c>
      <c r="BW63" s="136" t="s">
        <v>112</v>
      </c>
      <c r="BX63" s="136" t="s">
        <v>102</v>
      </c>
      <c r="CL63" s="136" t="s">
        <v>19</v>
      </c>
    </row>
    <row r="64" s="4" customFormat="1" ht="16.5" customHeight="1">
      <c r="A64" s="127" t="s">
        <v>85</v>
      </c>
      <c r="B64" s="66"/>
      <c r="C64" s="128"/>
      <c r="D64" s="128"/>
      <c r="E64" s="128"/>
      <c r="F64" s="128"/>
      <c r="G64" s="129" t="s">
        <v>113</v>
      </c>
      <c r="H64" s="129"/>
      <c r="I64" s="129"/>
      <c r="J64" s="129"/>
      <c r="K64" s="129"/>
      <c r="L64" s="128"/>
      <c r="M64" s="129" t="s">
        <v>114</v>
      </c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'16.2.4 - Povýsadbová rozv...'!J34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88</v>
      </c>
      <c r="AR64" s="68"/>
      <c r="AS64" s="132">
        <v>0</v>
      </c>
      <c r="AT64" s="133">
        <f>ROUND(SUM(AV64:AW64),2)</f>
        <v>0</v>
      </c>
      <c r="AU64" s="134">
        <f>'16.2.4 - Povýsadbová rozv...'!P102</f>
        <v>0</v>
      </c>
      <c r="AV64" s="133">
        <f>'16.2.4 - Povýsadbová rozv...'!J37</f>
        <v>0</v>
      </c>
      <c r="AW64" s="133">
        <f>'16.2.4 - Povýsadbová rozv...'!J38</f>
        <v>0</v>
      </c>
      <c r="AX64" s="133">
        <f>'16.2.4 - Povýsadbová rozv...'!J39</f>
        <v>0</v>
      </c>
      <c r="AY64" s="133">
        <f>'16.2.4 - Povýsadbová rozv...'!J40</f>
        <v>0</v>
      </c>
      <c r="AZ64" s="133">
        <f>'16.2.4 - Povýsadbová rozv...'!F37</f>
        <v>0</v>
      </c>
      <c r="BA64" s="133">
        <f>'16.2.4 - Povýsadbová rozv...'!F38</f>
        <v>0</v>
      </c>
      <c r="BB64" s="133">
        <f>'16.2.4 - Povýsadbová rozv...'!F39</f>
        <v>0</v>
      </c>
      <c r="BC64" s="133">
        <f>'16.2.4 - Povýsadbová rozv...'!F40</f>
        <v>0</v>
      </c>
      <c r="BD64" s="135">
        <f>'16.2.4 - Povýsadbová rozv...'!F41</f>
        <v>0</v>
      </c>
      <c r="BE64" s="4"/>
      <c r="BT64" s="136" t="s">
        <v>105</v>
      </c>
      <c r="BV64" s="136" t="s">
        <v>77</v>
      </c>
      <c r="BW64" s="136" t="s">
        <v>115</v>
      </c>
      <c r="BX64" s="136" t="s">
        <v>102</v>
      </c>
      <c r="CL64" s="136" t="s">
        <v>19</v>
      </c>
    </row>
    <row r="65" s="4" customFormat="1" ht="16.5" customHeight="1">
      <c r="A65" s="127" t="s">
        <v>85</v>
      </c>
      <c r="B65" s="66"/>
      <c r="C65" s="128"/>
      <c r="D65" s="128"/>
      <c r="E65" s="128"/>
      <c r="F65" s="128"/>
      <c r="G65" s="129" t="s">
        <v>116</v>
      </c>
      <c r="H65" s="129"/>
      <c r="I65" s="129"/>
      <c r="J65" s="129"/>
      <c r="K65" s="129"/>
      <c r="L65" s="128"/>
      <c r="M65" s="129" t="s">
        <v>117</v>
      </c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'16.2.5 - Zatravnění ploch'!J34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88</v>
      </c>
      <c r="AR65" s="68"/>
      <c r="AS65" s="132">
        <v>0</v>
      </c>
      <c r="AT65" s="133">
        <f>ROUND(SUM(AV65:AW65),2)</f>
        <v>0</v>
      </c>
      <c r="AU65" s="134">
        <f>'16.2.5 - Zatravnění ploch'!P99</f>
        <v>0</v>
      </c>
      <c r="AV65" s="133">
        <f>'16.2.5 - Zatravnění ploch'!J37</f>
        <v>0</v>
      </c>
      <c r="AW65" s="133">
        <f>'16.2.5 - Zatravnění ploch'!J38</f>
        <v>0</v>
      </c>
      <c r="AX65" s="133">
        <f>'16.2.5 - Zatravnění ploch'!J39</f>
        <v>0</v>
      </c>
      <c r="AY65" s="133">
        <f>'16.2.5 - Zatravnění ploch'!J40</f>
        <v>0</v>
      </c>
      <c r="AZ65" s="133">
        <f>'16.2.5 - Zatravnění ploch'!F37</f>
        <v>0</v>
      </c>
      <c r="BA65" s="133">
        <f>'16.2.5 - Zatravnění ploch'!F38</f>
        <v>0</v>
      </c>
      <c r="BB65" s="133">
        <f>'16.2.5 - Zatravnění ploch'!F39</f>
        <v>0</v>
      </c>
      <c r="BC65" s="133">
        <f>'16.2.5 - Zatravnění ploch'!F40</f>
        <v>0</v>
      </c>
      <c r="BD65" s="135">
        <f>'16.2.5 - Zatravnění ploch'!F41</f>
        <v>0</v>
      </c>
      <c r="BE65" s="4"/>
      <c r="BT65" s="136" t="s">
        <v>105</v>
      </c>
      <c r="BV65" s="136" t="s">
        <v>77</v>
      </c>
      <c r="BW65" s="136" t="s">
        <v>118</v>
      </c>
      <c r="BX65" s="136" t="s">
        <v>102</v>
      </c>
      <c r="CL65" s="136" t="s">
        <v>19</v>
      </c>
    </row>
    <row r="66" s="4" customFormat="1" ht="16.5" customHeight="1">
      <c r="A66" s="127" t="s">
        <v>85</v>
      </c>
      <c r="B66" s="66"/>
      <c r="C66" s="128"/>
      <c r="D66" s="128"/>
      <c r="E66" s="128"/>
      <c r="F66" s="128"/>
      <c r="G66" s="129" t="s">
        <v>119</v>
      </c>
      <c r="H66" s="129"/>
      <c r="I66" s="129"/>
      <c r="J66" s="129"/>
      <c r="K66" s="129"/>
      <c r="L66" s="128"/>
      <c r="M66" s="129" t="s">
        <v>120</v>
      </c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'16.2.6 - Péče o travnaté ...'!J34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88</v>
      </c>
      <c r="AR66" s="68"/>
      <c r="AS66" s="132">
        <v>0</v>
      </c>
      <c r="AT66" s="133">
        <f>ROUND(SUM(AV66:AW66),2)</f>
        <v>0</v>
      </c>
      <c r="AU66" s="134">
        <f>'16.2.6 - Péče o travnaté ...'!P95</f>
        <v>0</v>
      </c>
      <c r="AV66" s="133">
        <f>'16.2.6 - Péče o travnaté ...'!J37</f>
        <v>0</v>
      </c>
      <c r="AW66" s="133">
        <f>'16.2.6 - Péče o travnaté ...'!J38</f>
        <v>0</v>
      </c>
      <c r="AX66" s="133">
        <f>'16.2.6 - Péče o travnaté ...'!J39</f>
        <v>0</v>
      </c>
      <c r="AY66" s="133">
        <f>'16.2.6 - Péče o travnaté ...'!J40</f>
        <v>0</v>
      </c>
      <c r="AZ66" s="133">
        <f>'16.2.6 - Péče o travnaté ...'!F37</f>
        <v>0</v>
      </c>
      <c r="BA66" s="133">
        <f>'16.2.6 - Péče o travnaté ...'!F38</f>
        <v>0</v>
      </c>
      <c r="BB66" s="133">
        <f>'16.2.6 - Péče o travnaté ...'!F39</f>
        <v>0</v>
      </c>
      <c r="BC66" s="133">
        <f>'16.2.6 - Péče o travnaté ...'!F40</f>
        <v>0</v>
      </c>
      <c r="BD66" s="135">
        <f>'16.2.6 - Péče o travnaté ...'!F41</f>
        <v>0</v>
      </c>
      <c r="BE66" s="4"/>
      <c r="BT66" s="136" t="s">
        <v>105</v>
      </c>
      <c r="BV66" s="136" t="s">
        <v>77</v>
      </c>
      <c r="BW66" s="136" t="s">
        <v>121</v>
      </c>
      <c r="BX66" s="136" t="s">
        <v>102</v>
      </c>
      <c r="CL66" s="136" t="s">
        <v>19</v>
      </c>
    </row>
    <row r="67" s="4" customFormat="1" ht="16.5" customHeight="1">
      <c r="A67" s="127" t="s">
        <v>85</v>
      </c>
      <c r="B67" s="66"/>
      <c r="C67" s="128"/>
      <c r="D67" s="128"/>
      <c r="E67" s="128"/>
      <c r="F67" s="128"/>
      <c r="G67" s="129" t="s">
        <v>122</v>
      </c>
      <c r="H67" s="129"/>
      <c r="I67" s="129"/>
      <c r="J67" s="129"/>
      <c r="K67" s="129"/>
      <c r="L67" s="128"/>
      <c r="M67" s="129" t="s">
        <v>123</v>
      </c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'16.2.7 - Štěpkové plochy'!J34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88</v>
      </c>
      <c r="AR67" s="68"/>
      <c r="AS67" s="132">
        <v>0</v>
      </c>
      <c r="AT67" s="133">
        <f>ROUND(SUM(AV67:AW67),2)</f>
        <v>0</v>
      </c>
      <c r="AU67" s="134">
        <f>'16.2.7 - Štěpkové plochy'!P95</f>
        <v>0</v>
      </c>
      <c r="AV67" s="133">
        <f>'16.2.7 - Štěpkové plochy'!J37</f>
        <v>0</v>
      </c>
      <c r="AW67" s="133">
        <f>'16.2.7 - Štěpkové plochy'!J38</f>
        <v>0</v>
      </c>
      <c r="AX67" s="133">
        <f>'16.2.7 - Štěpkové plochy'!J39</f>
        <v>0</v>
      </c>
      <c r="AY67" s="133">
        <f>'16.2.7 - Štěpkové plochy'!J40</f>
        <v>0</v>
      </c>
      <c r="AZ67" s="133">
        <f>'16.2.7 - Štěpkové plochy'!F37</f>
        <v>0</v>
      </c>
      <c r="BA67" s="133">
        <f>'16.2.7 - Štěpkové plochy'!F38</f>
        <v>0</v>
      </c>
      <c r="BB67" s="133">
        <f>'16.2.7 - Štěpkové plochy'!F39</f>
        <v>0</v>
      </c>
      <c r="BC67" s="133">
        <f>'16.2.7 - Štěpkové plochy'!F40</f>
        <v>0</v>
      </c>
      <c r="BD67" s="135">
        <f>'16.2.7 - Štěpkové plochy'!F41</f>
        <v>0</v>
      </c>
      <c r="BE67" s="4"/>
      <c r="BT67" s="136" t="s">
        <v>105</v>
      </c>
      <c r="BV67" s="136" t="s">
        <v>77</v>
      </c>
      <c r="BW67" s="136" t="s">
        <v>124</v>
      </c>
      <c r="BX67" s="136" t="s">
        <v>102</v>
      </c>
      <c r="CL67" s="136" t="s">
        <v>19</v>
      </c>
    </row>
    <row r="68" s="4" customFormat="1" ht="23.25" customHeight="1">
      <c r="A68" s="4"/>
      <c r="B68" s="66"/>
      <c r="C68" s="128"/>
      <c r="D68" s="128"/>
      <c r="E68" s="129" t="s">
        <v>125</v>
      </c>
      <c r="F68" s="129"/>
      <c r="G68" s="129"/>
      <c r="H68" s="129"/>
      <c r="I68" s="129"/>
      <c r="J68" s="128"/>
      <c r="K68" s="129" t="s">
        <v>126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7">
        <f>ROUND(SUM(AG69:AG79),2)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88</v>
      </c>
      <c r="AR68" s="68"/>
      <c r="AS68" s="132">
        <f>ROUND(SUM(AS69:AS79),2)</f>
        <v>0</v>
      </c>
      <c r="AT68" s="133">
        <f>ROUND(SUM(AV68:AW68),2)</f>
        <v>0</v>
      </c>
      <c r="AU68" s="134">
        <f>ROUND(SUM(AU69:AU79),5)</f>
        <v>0</v>
      </c>
      <c r="AV68" s="133">
        <f>ROUND(AZ68*L29,2)</f>
        <v>0</v>
      </c>
      <c r="AW68" s="133">
        <f>ROUND(BA68*L30,2)</f>
        <v>0</v>
      </c>
      <c r="AX68" s="133">
        <f>ROUND(BB68*L29,2)</f>
        <v>0</v>
      </c>
      <c r="AY68" s="133">
        <f>ROUND(BC68*L30,2)</f>
        <v>0</v>
      </c>
      <c r="AZ68" s="133">
        <f>ROUND(SUM(AZ69:AZ79),2)</f>
        <v>0</v>
      </c>
      <c r="BA68" s="133">
        <f>ROUND(SUM(BA69:BA79),2)</f>
        <v>0</v>
      </c>
      <c r="BB68" s="133">
        <f>ROUND(SUM(BB69:BB79),2)</f>
        <v>0</v>
      </c>
      <c r="BC68" s="133">
        <f>ROUND(SUM(BC69:BC79),2)</f>
        <v>0</v>
      </c>
      <c r="BD68" s="135">
        <f>ROUND(SUM(BD69:BD79),2)</f>
        <v>0</v>
      </c>
      <c r="BE68" s="4"/>
      <c r="BS68" s="136" t="s">
        <v>74</v>
      </c>
      <c r="BT68" s="136" t="s">
        <v>84</v>
      </c>
      <c r="BU68" s="136" t="s">
        <v>76</v>
      </c>
      <c r="BV68" s="136" t="s">
        <v>77</v>
      </c>
      <c r="BW68" s="136" t="s">
        <v>127</v>
      </c>
      <c r="BX68" s="136" t="s">
        <v>83</v>
      </c>
      <c r="CL68" s="136" t="s">
        <v>19</v>
      </c>
    </row>
    <row r="69" s="4" customFormat="1" ht="16.5" customHeight="1">
      <c r="A69" s="127" t="s">
        <v>85</v>
      </c>
      <c r="B69" s="66"/>
      <c r="C69" s="128"/>
      <c r="D69" s="128"/>
      <c r="E69" s="128"/>
      <c r="F69" s="129" t="s">
        <v>128</v>
      </c>
      <c r="G69" s="129"/>
      <c r="H69" s="129"/>
      <c r="I69" s="129"/>
      <c r="J69" s="129"/>
      <c r="K69" s="128"/>
      <c r="L69" s="129" t="s">
        <v>129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'17.1 - Travnaté plochy'!J34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88</v>
      </c>
      <c r="AR69" s="68"/>
      <c r="AS69" s="132">
        <v>0</v>
      </c>
      <c r="AT69" s="133">
        <f>ROUND(SUM(AV69:AW69),2)</f>
        <v>0</v>
      </c>
      <c r="AU69" s="134">
        <f>'17.1 - Travnaté plochy'!P97</f>
        <v>0</v>
      </c>
      <c r="AV69" s="133">
        <f>'17.1 - Travnaté plochy'!J37</f>
        <v>0</v>
      </c>
      <c r="AW69" s="133">
        <f>'17.1 - Travnaté plochy'!J38</f>
        <v>0</v>
      </c>
      <c r="AX69" s="133">
        <f>'17.1 - Travnaté plochy'!J39</f>
        <v>0</v>
      </c>
      <c r="AY69" s="133">
        <f>'17.1 - Travnaté plochy'!J40</f>
        <v>0</v>
      </c>
      <c r="AZ69" s="133">
        <f>'17.1 - Travnaté plochy'!F37</f>
        <v>0</v>
      </c>
      <c r="BA69" s="133">
        <f>'17.1 - Travnaté plochy'!F38</f>
        <v>0</v>
      </c>
      <c r="BB69" s="133">
        <f>'17.1 - Travnaté plochy'!F39</f>
        <v>0</v>
      </c>
      <c r="BC69" s="133">
        <f>'17.1 - Travnaté plochy'!F40</f>
        <v>0</v>
      </c>
      <c r="BD69" s="135">
        <f>'17.1 - Travnaté plochy'!F41</f>
        <v>0</v>
      </c>
      <c r="BE69" s="4"/>
      <c r="BT69" s="136" t="s">
        <v>98</v>
      </c>
      <c r="BV69" s="136" t="s">
        <v>77</v>
      </c>
      <c r="BW69" s="136" t="s">
        <v>130</v>
      </c>
      <c r="BX69" s="136" t="s">
        <v>127</v>
      </c>
      <c r="CL69" s="136" t="s">
        <v>19</v>
      </c>
    </row>
    <row r="70" s="4" customFormat="1" ht="16.5" customHeight="1">
      <c r="A70" s="127" t="s">
        <v>85</v>
      </c>
      <c r="B70" s="66"/>
      <c r="C70" s="128"/>
      <c r="D70" s="128"/>
      <c r="E70" s="128"/>
      <c r="F70" s="129" t="s">
        <v>131</v>
      </c>
      <c r="G70" s="129"/>
      <c r="H70" s="129"/>
      <c r="I70" s="129"/>
      <c r="J70" s="129"/>
      <c r="K70" s="128"/>
      <c r="L70" s="129" t="s">
        <v>120</v>
      </c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0">
        <f>'17.2 - Péče o travnaté pl...'!J34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88</v>
      </c>
      <c r="AR70" s="68"/>
      <c r="AS70" s="132">
        <v>0</v>
      </c>
      <c r="AT70" s="133">
        <f>ROUND(SUM(AV70:AW70),2)</f>
        <v>0</v>
      </c>
      <c r="AU70" s="134">
        <f>'17.2 - Péče o travnaté pl...'!P95</f>
        <v>0</v>
      </c>
      <c r="AV70" s="133">
        <f>'17.2 - Péče o travnaté pl...'!J37</f>
        <v>0</v>
      </c>
      <c r="AW70" s="133">
        <f>'17.2 - Péče o travnaté pl...'!J38</f>
        <v>0</v>
      </c>
      <c r="AX70" s="133">
        <f>'17.2 - Péče o travnaté pl...'!J39</f>
        <v>0</v>
      </c>
      <c r="AY70" s="133">
        <f>'17.2 - Péče o travnaté pl...'!J40</f>
        <v>0</v>
      </c>
      <c r="AZ70" s="133">
        <f>'17.2 - Péče o travnaté pl...'!F37</f>
        <v>0</v>
      </c>
      <c r="BA70" s="133">
        <f>'17.2 - Péče o travnaté pl...'!F38</f>
        <v>0</v>
      </c>
      <c r="BB70" s="133">
        <f>'17.2 - Péče o travnaté pl...'!F39</f>
        <v>0</v>
      </c>
      <c r="BC70" s="133">
        <f>'17.2 - Péče o travnaté pl...'!F40</f>
        <v>0</v>
      </c>
      <c r="BD70" s="135">
        <f>'17.2 - Péče o travnaté pl...'!F41</f>
        <v>0</v>
      </c>
      <c r="BE70" s="4"/>
      <c r="BT70" s="136" t="s">
        <v>98</v>
      </c>
      <c r="BV70" s="136" t="s">
        <v>77</v>
      </c>
      <c r="BW70" s="136" t="s">
        <v>132</v>
      </c>
      <c r="BX70" s="136" t="s">
        <v>127</v>
      </c>
      <c r="CL70" s="136" t="s">
        <v>19</v>
      </c>
    </row>
    <row r="71" s="4" customFormat="1" ht="16.5" customHeight="1">
      <c r="A71" s="127" t="s">
        <v>85</v>
      </c>
      <c r="B71" s="66"/>
      <c r="C71" s="128"/>
      <c r="D71" s="128"/>
      <c r="E71" s="128"/>
      <c r="F71" s="129" t="s">
        <v>133</v>
      </c>
      <c r="G71" s="129"/>
      <c r="H71" s="129"/>
      <c r="I71" s="129"/>
      <c r="J71" s="129"/>
      <c r="K71" s="128"/>
      <c r="L71" s="129" t="s">
        <v>123</v>
      </c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'17.3 - Štěpkové plochy'!J34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88</v>
      </c>
      <c r="AR71" s="68"/>
      <c r="AS71" s="132">
        <v>0</v>
      </c>
      <c r="AT71" s="133">
        <f>ROUND(SUM(AV71:AW71),2)</f>
        <v>0</v>
      </c>
      <c r="AU71" s="134">
        <f>'17.3 - Štěpkové plochy'!P95</f>
        <v>0</v>
      </c>
      <c r="AV71" s="133">
        <f>'17.3 - Štěpkové plochy'!J37</f>
        <v>0</v>
      </c>
      <c r="AW71" s="133">
        <f>'17.3 - Štěpkové plochy'!J38</f>
        <v>0</v>
      </c>
      <c r="AX71" s="133">
        <f>'17.3 - Štěpkové plochy'!J39</f>
        <v>0</v>
      </c>
      <c r="AY71" s="133">
        <f>'17.3 - Štěpkové plochy'!J40</f>
        <v>0</v>
      </c>
      <c r="AZ71" s="133">
        <f>'17.3 - Štěpkové plochy'!F37</f>
        <v>0</v>
      </c>
      <c r="BA71" s="133">
        <f>'17.3 - Štěpkové plochy'!F38</f>
        <v>0</v>
      </c>
      <c r="BB71" s="133">
        <f>'17.3 - Štěpkové plochy'!F39</f>
        <v>0</v>
      </c>
      <c r="BC71" s="133">
        <f>'17.3 - Štěpkové plochy'!F40</f>
        <v>0</v>
      </c>
      <c r="BD71" s="135">
        <f>'17.3 - Štěpkové plochy'!F41</f>
        <v>0</v>
      </c>
      <c r="BE71" s="4"/>
      <c r="BT71" s="136" t="s">
        <v>98</v>
      </c>
      <c r="BV71" s="136" t="s">
        <v>77</v>
      </c>
      <c r="BW71" s="136" t="s">
        <v>134</v>
      </c>
      <c r="BX71" s="136" t="s">
        <v>127</v>
      </c>
      <c r="CL71" s="136" t="s">
        <v>19</v>
      </c>
    </row>
    <row r="72" s="4" customFormat="1" ht="16.5" customHeight="1">
      <c r="A72" s="127" t="s">
        <v>85</v>
      </c>
      <c r="B72" s="66"/>
      <c r="C72" s="128"/>
      <c r="D72" s="128"/>
      <c r="E72" s="128"/>
      <c r="F72" s="129" t="s">
        <v>135</v>
      </c>
      <c r="G72" s="129"/>
      <c r="H72" s="129"/>
      <c r="I72" s="129"/>
      <c r="J72" s="129"/>
      <c r="K72" s="128"/>
      <c r="L72" s="129" t="s">
        <v>136</v>
      </c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'17.4 - Záhony 1-2'!J34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88</v>
      </c>
      <c r="AR72" s="68"/>
      <c r="AS72" s="132">
        <v>0</v>
      </c>
      <c r="AT72" s="133">
        <f>ROUND(SUM(AV72:AW72),2)</f>
        <v>0</v>
      </c>
      <c r="AU72" s="134">
        <f>'17.4 - Záhony 1-2'!P99</f>
        <v>0</v>
      </c>
      <c r="AV72" s="133">
        <f>'17.4 - Záhony 1-2'!J37</f>
        <v>0</v>
      </c>
      <c r="AW72" s="133">
        <f>'17.4 - Záhony 1-2'!J38</f>
        <v>0</v>
      </c>
      <c r="AX72" s="133">
        <f>'17.4 - Záhony 1-2'!J39</f>
        <v>0</v>
      </c>
      <c r="AY72" s="133">
        <f>'17.4 - Záhony 1-2'!J40</f>
        <v>0</v>
      </c>
      <c r="AZ72" s="133">
        <f>'17.4 - Záhony 1-2'!F37</f>
        <v>0</v>
      </c>
      <c r="BA72" s="133">
        <f>'17.4 - Záhony 1-2'!F38</f>
        <v>0</v>
      </c>
      <c r="BB72" s="133">
        <f>'17.4 - Záhony 1-2'!F39</f>
        <v>0</v>
      </c>
      <c r="BC72" s="133">
        <f>'17.4 - Záhony 1-2'!F40</f>
        <v>0</v>
      </c>
      <c r="BD72" s="135">
        <f>'17.4 - Záhony 1-2'!F41</f>
        <v>0</v>
      </c>
      <c r="BE72" s="4"/>
      <c r="BT72" s="136" t="s">
        <v>98</v>
      </c>
      <c r="BV72" s="136" t="s">
        <v>77</v>
      </c>
      <c r="BW72" s="136" t="s">
        <v>137</v>
      </c>
      <c r="BX72" s="136" t="s">
        <v>127</v>
      </c>
      <c r="CL72" s="136" t="s">
        <v>19</v>
      </c>
    </row>
    <row r="73" s="4" customFormat="1" ht="16.5" customHeight="1">
      <c r="A73" s="127" t="s">
        <v>85</v>
      </c>
      <c r="B73" s="66"/>
      <c r="C73" s="128"/>
      <c r="D73" s="128"/>
      <c r="E73" s="128"/>
      <c r="F73" s="129" t="s">
        <v>138</v>
      </c>
      <c r="G73" s="129"/>
      <c r="H73" s="129"/>
      <c r="I73" s="129"/>
      <c r="J73" s="129"/>
      <c r="K73" s="128"/>
      <c r="L73" s="129" t="s">
        <v>139</v>
      </c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'17.5 - Záhony 3'!J34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88</v>
      </c>
      <c r="AR73" s="68"/>
      <c r="AS73" s="132">
        <v>0</v>
      </c>
      <c r="AT73" s="133">
        <f>ROUND(SUM(AV73:AW73),2)</f>
        <v>0</v>
      </c>
      <c r="AU73" s="134">
        <f>'17.5 - Záhony 3'!P96</f>
        <v>0</v>
      </c>
      <c r="AV73" s="133">
        <f>'17.5 - Záhony 3'!J37</f>
        <v>0</v>
      </c>
      <c r="AW73" s="133">
        <f>'17.5 - Záhony 3'!J38</f>
        <v>0</v>
      </c>
      <c r="AX73" s="133">
        <f>'17.5 - Záhony 3'!J39</f>
        <v>0</v>
      </c>
      <c r="AY73" s="133">
        <f>'17.5 - Záhony 3'!J40</f>
        <v>0</v>
      </c>
      <c r="AZ73" s="133">
        <f>'17.5 - Záhony 3'!F37</f>
        <v>0</v>
      </c>
      <c r="BA73" s="133">
        <f>'17.5 - Záhony 3'!F38</f>
        <v>0</v>
      </c>
      <c r="BB73" s="133">
        <f>'17.5 - Záhony 3'!F39</f>
        <v>0</v>
      </c>
      <c r="BC73" s="133">
        <f>'17.5 - Záhony 3'!F40</f>
        <v>0</v>
      </c>
      <c r="BD73" s="135">
        <f>'17.5 - Záhony 3'!F41</f>
        <v>0</v>
      </c>
      <c r="BE73" s="4"/>
      <c r="BT73" s="136" t="s">
        <v>98</v>
      </c>
      <c r="BV73" s="136" t="s">
        <v>77</v>
      </c>
      <c r="BW73" s="136" t="s">
        <v>140</v>
      </c>
      <c r="BX73" s="136" t="s">
        <v>127</v>
      </c>
      <c r="CL73" s="136" t="s">
        <v>19</v>
      </c>
    </row>
    <row r="74" s="4" customFormat="1" ht="16.5" customHeight="1">
      <c r="A74" s="127" t="s">
        <v>85</v>
      </c>
      <c r="B74" s="66"/>
      <c r="C74" s="128"/>
      <c r="D74" s="128"/>
      <c r="E74" s="128"/>
      <c r="F74" s="129" t="s">
        <v>141</v>
      </c>
      <c r="G74" s="129"/>
      <c r="H74" s="129"/>
      <c r="I74" s="129"/>
      <c r="J74" s="129"/>
      <c r="K74" s="128"/>
      <c r="L74" s="129" t="s">
        <v>142</v>
      </c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>
        <f>'17.6 - Záhony 4-5'!J34</f>
        <v>0</v>
      </c>
      <c r="AH74" s="128"/>
      <c r="AI74" s="128"/>
      <c r="AJ74" s="128"/>
      <c r="AK74" s="128"/>
      <c r="AL74" s="128"/>
      <c r="AM74" s="128"/>
      <c r="AN74" s="130">
        <f>SUM(AG74,AT74)</f>
        <v>0</v>
      </c>
      <c r="AO74" s="128"/>
      <c r="AP74" s="128"/>
      <c r="AQ74" s="131" t="s">
        <v>88</v>
      </c>
      <c r="AR74" s="68"/>
      <c r="AS74" s="132">
        <v>0</v>
      </c>
      <c r="AT74" s="133">
        <f>ROUND(SUM(AV74:AW74),2)</f>
        <v>0</v>
      </c>
      <c r="AU74" s="134">
        <f>'17.6 - Záhony 4-5'!P96</f>
        <v>0</v>
      </c>
      <c r="AV74" s="133">
        <f>'17.6 - Záhony 4-5'!J37</f>
        <v>0</v>
      </c>
      <c r="AW74" s="133">
        <f>'17.6 - Záhony 4-5'!J38</f>
        <v>0</v>
      </c>
      <c r="AX74" s="133">
        <f>'17.6 - Záhony 4-5'!J39</f>
        <v>0</v>
      </c>
      <c r="AY74" s="133">
        <f>'17.6 - Záhony 4-5'!J40</f>
        <v>0</v>
      </c>
      <c r="AZ74" s="133">
        <f>'17.6 - Záhony 4-5'!F37</f>
        <v>0</v>
      </c>
      <c r="BA74" s="133">
        <f>'17.6 - Záhony 4-5'!F38</f>
        <v>0</v>
      </c>
      <c r="BB74" s="133">
        <f>'17.6 - Záhony 4-5'!F39</f>
        <v>0</v>
      </c>
      <c r="BC74" s="133">
        <f>'17.6 - Záhony 4-5'!F40</f>
        <v>0</v>
      </c>
      <c r="BD74" s="135">
        <f>'17.6 - Záhony 4-5'!F41</f>
        <v>0</v>
      </c>
      <c r="BE74" s="4"/>
      <c r="BT74" s="136" t="s">
        <v>98</v>
      </c>
      <c r="BV74" s="136" t="s">
        <v>77</v>
      </c>
      <c r="BW74" s="136" t="s">
        <v>143</v>
      </c>
      <c r="BX74" s="136" t="s">
        <v>127</v>
      </c>
      <c r="CL74" s="136" t="s">
        <v>19</v>
      </c>
    </row>
    <row r="75" s="4" customFormat="1" ht="16.5" customHeight="1">
      <c r="A75" s="127" t="s">
        <v>85</v>
      </c>
      <c r="B75" s="66"/>
      <c r="C75" s="128"/>
      <c r="D75" s="128"/>
      <c r="E75" s="128"/>
      <c r="F75" s="129" t="s">
        <v>144</v>
      </c>
      <c r="G75" s="129"/>
      <c r="H75" s="129"/>
      <c r="I75" s="129"/>
      <c r="J75" s="129"/>
      <c r="K75" s="128"/>
      <c r="L75" s="129" t="s">
        <v>145</v>
      </c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30">
        <f>'17.7 - Záhony 6-8'!J34</f>
        <v>0</v>
      </c>
      <c r="AH75" s="128"/>
      <c r="AI75" s="128"/>
      <c r="AJ75" s="128"/>
      <c r="AK75" s="128"/>
      <c r="AL75" s="128"/>
      <c r="AM75" s="128"/>
      <c r="AN75" s="130">
        <f>SUM(AG75,AT75)</f>
        <v>0</v>
      </c>
      <c r="AO75" s="128"/>
      <c r="AP75" s="128"/>
      <c r="AQ75" s="131" t="s">
        <v>88</v>
      </c>
      <c r="AR75" s="68"/>
      <c r="AS75" s="132">
        <v>0</v>
      </c>
      <c r="AT75" s="133">
        <f>ROUND(SUM(AV75:AW75),2)</f>
        <v>0</v>
      </c>
      <c r="AU75" s="134">
        <f>'17.7 - Záhony 6-8'!P99</f>
        <v>0</v>
      </c>
      <c r="AV75" s="133">
        <f>'17.7 - Záhony 6-8'!J37</f>
        <v>0</v>
      </c>
      <c r="AW75" s="133">
        <f>'17.7 - Záhony 6-8'!J38</f>
        <v>0</v>
      </c>
      <c r="AX75" s="133">
        <f>'17.7 - Záhony 6-8'!J39</f>
        <v>0</v>
      </c>
      <c r="AY75" s="133">
        <f>'17.7 - Záhony 6-8'!J40</f>
        <v>0</v>
      </c>
      <c r="AZ75" s="133">
        <f>'17.7 - Záhony 6-8'!F37</f>
        <v>0</v>
      </c>
      <c r="BA75" s="133">
        <f>'17.7 - Záhony 6-8'!F38</f>
        <v>0</v>
      </c>
      <c r="BB75" s="133">
        <f>'17.7 - Záhony 6-8'!F39</f>
        <v>0</v>
      </c>
      <c r="BC75" s="133">
        <f>'17.7 - Záhony 6-8'!F40</f>
        <v>0</v>
      </c>
      <c r="BD75" s="135">
        <f>'17.7 - Záhony 6-8'!F41</f>
        <v>0</v>
      </c>
      <c r="BE75" s="4"/>
      <c r="BT75" s="136" t="s">
        <v>98</v>
      </c>
      <c r="BV75" s="136" t="s">
        <v>77</v>
      </c>
      <c r="BW75" s="136" t="s">
        <v>146</v>
      </c>
      <c r="BX75" s="136" t="s">
        <v>127</v>
      </c>
      <c r="CL75" s="136" t="s">
        <v>19</v>
      </c>
    </row>
    <row r="76" s="4" customFormat="1" ht="16.5" customHeight="1">
      <c r="A76" s="127" t="s">
        <v>85</v>
      </c>
      <c r="B76" s="66"/>
      <c r="C76" s="128"/>
      <c r="D76" s="128"/>
      <c r="E76" s="128"/>
      <c r="F76" s="129" t="s">
        <v>147</v>
      </c>
      <c r="G76" s="129"/>
      <c r="H76" s="129"/>
      <c r="I76" s="129"/>
      <c r="J76" s="129"/>
      <c r="K76" s="128"/>
      <c r="L76" s="129" t="s">
        <v>148</v>
      </c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0">
        <f>'17.8 - Záhony 9-10'!J34</f>
        <v>0</v>
      </c>
      <c r="AH76" s="128"/>
      <c r="AI76" s="128"/>
      <c r="AJ76" s="128"/>
      <c r="AK76" s="128"/>
      <c r="AL76" s="128"/>
      <c r="AM76" s="128"/>
      <c r="AN76" s="130">
        <f>SUM(AG76,AT76)</f>
        <v>0</v>
      </c>
      <c r="AO76" s="128"/>
      <c r="AP76" s="128"/>
      <c r="AQ76" s="131" t="s">
        <v>88</v>
      </c>
      <c r="AR76" s="68"/>
      <c r="AS76" s="132">
        <v>0</v>
      </c>
      <c r="AT76" s="133">
        <f>ROUND(SUM(AV76:AW76),2)</f>
        <v>0</v>
      </c>
      <c r="AU76" s="134">
        <f>'17.8 - Záhony 9-10'!P96</f>
        <v>0</v>
      </c>
      <c r="AV76" s="133">
        <f>'17.8 - Záhony 9-10'!J37</f>
        <v>0</v>
      </c>
      <c r="AW76" s="133">
        <f>'17.8 - Záhony 9-10'!J38</f>
        <v>0</v>
      </c>
      <c r="AX76" s="133">
        <f>'17.8 - Záhony 9-10'!J39</f>
        <v>0</v>
      </c>
      <c r="AY76" s="133">
        <f>'17.8 - Záhony 9-10'!J40</f>
        <v>0</v>
      </c>
      <c r="AZ76" s="133">
        <f>'17.8 - Záhony 9-10'!F37</f>
        <v>0</v>
      </c>
      <c r="BA76" s="133">
        <f>'17.8 - Záhony 9-10'!F38</f>
        <v>0</v>
      </c>
      <c r="BB76" s="133">
        <f>'17.8 - Záhony 9-10'!F39</f>
        <v>0</v>
      </c>
      <c r="BC76" s="133">
        <f>'17.8 - Záhony 9-10'!F40</f>
        <v>0</v>
      </c>
      <c r="BD76" s="135">
        <f>'17.8 - Záhony 9-10'!F41</f>
        <v>0</v>
      </c>
      <c r="BE76" s="4"/>
      <c r="BT76" s="136" t="s">
        <v>98</v>
      </c>
      <c r="BV76" s="136" t="s">
        <v>77</v>
      </c>
      <c r="BW76" s="136" t="s">
        <v>149</v>
      </c>
      <c r="BX76" s="136" t="s">
        <v>127</v>
      </c>
      <c r="CL76" s="136" t="s">
        <v>19</v>
      </c>
    </row>
    <row r="77" s="4" customFormat="1" ht="16.5" customHeight="1">
      <c r="A77" s="127" t="s">
        <v>85</v>
      </c>
      <c r="B77" s="66"/>
      <c r="C77" s="128"/>
      <c r="D77" s="128"/>
      <c r="E77" s="128"/>
      <c r="F77" s="129" t="s">
        <v>150</v>
      </c>
      <c r="G77" s="129"/>
      <c r="H77" s="129"/>
      <c r="I77" s="129"/>
      <c r="J77" s="129"/>
      <c r="K77" s="128"/>
      <c r="L77" s="129" t="s">
        <v>151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30">
        <f>'17.9 - Záhony 11-14'!J34</f>
        <v>0</v>
      </c>
      <c r="AH77" s="128"/>
      <c r="AI77" s="128"/>
      <c r="AJ77" s="128"/>
      <c r="AK77" s="128"/>
      <c r="AL77" s="128"/>
      <c r="AM77" s="128"/>
      <c r="AN77" s="130">
        <f>SUM(AG77,AT77)</f>
        <v>0</v>
      </c>
      <c r="AO77" s="128"/>
      <c r="AP77" s="128"/>
      <c r="AQ77" s="131" t="s">
        <v>88</v>
      </c>
      <c r="AR77" s="68"/>
      <c r="AS77" s="132">
        <v>0</v>
      </c>
      <c r="AT77" s="133">
        <f>ROUND(SUM(AV77:AW77),2)</f>
        <v>0</v>
      </c>
      <c r="AU77" s="134">
        <f>'17.9 - Záhony 11-14'!P96</f>
        <v>0</v>
      </c>
      <c r="AV77" s="133">
        <f>'17.9 - Záhony 11-14'!J37</f>
        <v>0</v>
      </c>
      <c r="AW77" s="133">
        <f>'17.9 - Záhony 11-14'!J38</f>
        <v>0</v>
      </c>
      <c r="AX77" s="133">
        <f>'17.9 - Záhony 11-14'!J39</f>
        <v>0</v>
      </c>
      <c r="AY77" s="133">
        <f>'17.9 - Záhony 11-14'!J40</f>
        <v>0</v>
      </c>
      <c r="AZ77" s="133">
        <f>'17.9 - Záhony 11-14'!F37</f>
        <v>0</v>
      </c>
      <c r="BA77" s="133">
        <f>'17.9 - Záhony 11-14'!F38</f>
        <v>0</v>
      </c>
      <c r="BB77" s="133">
        <f>'17.9 - Záhony 11-14'!F39</f>
        <v>0</v>
      </c>
      <c r="BC77" s="133">
        <f>'17.9 - Záhony 11-14'!F40</f>
        <v>0</v>
      </c>
      <c r="BD77" s="135">
        <f>'17.9 - Záhony 11-14'!F41</f>
        <v>0</v>
      </c>
      <c r="BE77" s="4"/>
      <c r="BT77" s="136" t="s">
        <v>98</v>
      </c>
      <c r="BV77" s="136" t="s">
        <v>77</v>
      </c>
      <c r="BW77" s="136" t="s">
        <v>152</v>
      </c>
      <c r="BX77" s="136" t="s">
        <v>127</v>
      </c>
      <c r="CL77" s="136" t="s">
        <v>19</v>
      </c>
    </row>
    <row r="78" s="4" customFormat="1" ht="16.5" customHeight="1">
      <c r="A78" s="127" t="s">
        <v>85</v>
      </c>
      <c r="B78" s="66"/>
      <c r="C78" s="128"/>
      <c r="D78" s="128"/>
      <c r="E78" s="128"/>
      <c r="F78" s="129" t="s">
        <v>153</v>
      </c>
      <c r="G78" s="129"/>
      <c r="H78" s="129"/>
      <c r="I78" s="129"/>
      <c r="J78" s="129"/>
      <c r="K78" s="128"/>
      <c r="L78" s="129" t="s">
        <v>154</v>
      </c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30">
        <f>'17.10 - Péče o záhony'!J34</f>
        <v>0</v>
      </c>
      <c r="AH78" s="128"/>
      <c r="AI78" s="128"/>
      <c r="AJ78" s="128"/>
      <c r="AK78" s="128"/>
      <c r="AL78" s="128"/>
      <c r="AM78" s="128"/>
      <c r="AN78" s="130">
        <f>SUM(AG78,AT78)</f>
        <v>0</v>
      </c>
      <c r="AO78" s="128"/>
      <c r="AP78" s="128"/>
      <c r="AQ78" s="131" t="s">
        <v>88</v>
      </c>
      <c r="AR78" s="68"/>
      <c r="AS78" s="132">
        <v>0</v>
      </c>
      <c r="AT78" s="133">
        <f>ROUND(SUM(AV78:AW78),2)</f>
        <v>0</v>
      </c>
      <c r="AU78" s="134">
        <f>'17.10 - Péče o záhony'!P97</f>
        <v>0</v>
      </c>
      <c r="AV78" s="133">
        <f>'17.10 - Péče o záhony'!J37</f>
        <v>0</v>
      </c>
      <c r="AW78" s="133">
        <f>'17.10 - Péče o záhony'!J38</f>
        <v>0</v>
      </c>
      <c r="AX78" s="133">
        <f>'17.10 - Péče o záhony'!J39</f>
        <v>0</v>
      </c>
      <c r="AY78" s="133">
        <f>'17.10 - Péče o záhony'!J40</f>
        <v>0</v>
      </c>
      <c r="AZ78" s="133">
        <f>'17.10 - Péče o záhony'!F37</f>
        <v>0</v>
      </c>
      <c r="BA78" s="133">
        <f>'17.10 - Péče o záhony'!F38</f>
        <v>0</v>
      </c>
      <c r="BB78" s="133">
        <f>'17.10 - Péče o záhony'!F39</f>
        <v>0</v>
      </c>
      <c r="BC78" s="133">
        <f>'17.10 - Péče o záhony'!F40</f>
        <v>0</v>
      </c>
      <c r="BD78" s="135">
        <f>'17.10 - Péče o záhony'!F41</f>
        <v>0</v>
      </c>
      <c r="BE78" s="4"/>
      <c r="BT78" s="136" t="s">
        <v>98</v>
      </c>
      <c r="BV78" s="136" t="s">
        <v>77</v>
      </c>
      <c r="BW78" s="136" t="s">
        <v>155</v>
      </c>
      <c r="BX78" s="136" t="s">
        <v>127</v>
      </c>
      <c r="CL78" s="136" t="s">
        <v>19</v>
      </c>
    </row>
    <row r="79" s="4" customFormat="1" ht="16.5" customHeight="1">
      <c r="A79" s="127" t="s">
        <v>85</v>
      </c>
      <c r="B79" s="66"/>
      <c r="C79" s="128"/>
      <c r="D79" s="128"/>
      <c r="E79" s="128"/>
      <c r="F79" s="129" t="s">
        <v>156</v>
      </c>
      <c r="G79" s="129"/>
      <c r="H79" s="129"/>
      <c r="I79" s="129"/>
      <c r="J79" s="129"/>
      <c r="K79" s="128"/>
      <c r="L79" s="129" t="s">
        <v>157</v>
      </c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0">
        <f>'17.11 - Mobiliář'!J34</f>
        <v>0</v>
      </c>
      <c r="AH79" s="128"/>
      <c r="AI79" s="128"/>
      <c r="AJ79" s="128"/>
      <c r="AK79" s="128"/>
      <c r="AL79" s="128"/>
      <c r="AM79" s="128"/>
      <c r="AN79" s="130">
        <f>SUM(AG79,AT79)</f>
        <v>0</v>
      </c>
      <c r="AO79" s="128"/>
      <c r="AP79" s="128"/>
      <c r="AQ79" s="131" t="s">
        <v>88</v>
      </c>
      <c r="AR79" s="68"/>
      <c r="AS79" s="132">
        <v>0</v>
      </c>
      <c r="AT79" s="133">
        <f>ROUND(SUM(AV79:AW79),2)</f>
        <v>0</v>
      </c>
      <c r="AU79" s="134">
        <f>'17.11 - Mobiliář'!P92</f>
        <v>0</v>
      </c>
      <c r="AV79" s="133">
        <f>'17.11 - Mobiliář'!J37</f>
        <v>0</v>
      </c>
      <c r="AW79" s="133">
        <f>'17.11 - Mobiliář'!J38</f>
        <v>0</v>
      </c>
      <c r="AX79" s="133">
        <f>'17.11 - Mobiliář'!J39</f>
        <v>0</v>
      </c>
      <c r="AY79" s="133">
        <f>'17.11 - Mobiliář'!J40</f>
        <v>0</v>
      </c>
      <c r="AZ79" s="133">
        <f>'17.11 - Mobiliář'!F37</f>
        <v>0</v>
      </c>
      <c r="BA79" s="133">
        <f>'17.11 - Mobiliář'!F38</f>
        <v>0</v>
      </c>
      <c r="BB79" s="133">
        <f>'17.11 - Mobiliář'!F39</f>
        <v>0</v>
      </c>
      <c r="BC79" s="133">
        <f>'17.11 - Mobiliář'!F40</f>
        <v>0</v>
      </c>
      <c r="BD79" s="135">
        <f>'17.11 - Mobiliář'!F41</f>
        <v>0</v>
      </c>
      <c r="BE79" s="4"/>
      <c r="BT79" s="136" t="s">
        <v>98</v>
      </c>
      <c r="BV79" s="136" t="s">
        <v>77</v>
      </c>
      <c r="BW79" s="136" t="s">
        <v>158</v>
      </c>
      <c r="BX79" s="136" t="s">
        <v>127</v>
      </c>
      <c r="CL79" s="136" t="s">
        <v>19</v>
      </c>
    </row>
    <row r="80" s="7" customFormat="1" ht="16.5" customHeight="1">
      <c r="A80" s="7"/>
      <c r="B80" s="114"/>
      <c r="C80" s="115"/>
      <c r="D80" s="116" t="s">
        <v>86</v>
      </c>
      <c r="E80" s="116"/>
      <c r="F80" s="116"/>
      <c r="G80" s="116"/>
      <c r="H80" s="116"/>
      <c r="I80" s="117"/>
      <c r="J80" s="116" t="s">
        <v>159</v>
      </c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8">
        <f>ROUND(AG81+AG82+AG83+AG90+AG91,2)</f>
        <v>0</v>
      </c>
      <c r="AH80" s="117"/>
      <c r="AI80" s="117"/>
      <c r="AJ80" s="117"/>
      <c r="AK80" s="117"/>
      <c r="AL80" s="117"/>
      <c r="AM80" s="117"/>
      <c r="AN80" s="119">
        <f>SUM(AG80,AT80)</f>
        <v>0</v>
      </c>
      <c r="AO80" s="117"/>
      <c r="AP80" s="117"/>
      <c r="AQ80" s="120" t="s">
        <v>81</v>
      </c>
      <c r="AR80" s="121"/>
      <c r="AS80" s="122">
        <f>ROUND(AS81+AS82+AS83+AS90+AS91,2)</f>
        <v>0</v>
      </c>
      <c r="AT80" s="123">
        <f>ROUND(SUM(AV80:AW80),2)</f>
        <v>0</v>
      </c>
      <c r="AU80" s="124">
        <f>ROUND(AU81+AU82+AU83+AU90+AU91,5)</f>
        <v>0</v>
      </c>
      <c r="AV80" s="123">
        <f>ROUND(AZ80*L29,2)</f>
        <v>0</v>
      </c>
      <c r="AW80" s="123">
        <f>ROUND(BA80*L30,2)</f>
        <v>0</v>
      </c>
      <c r="AX80" s="123">
        <f>ROUND(BB80*L29,2)</f>
        <v>0</v>
      </c>
      <c r="AY80" s="123">
        <f>ROUND(BC80*L30,2)</f>
        <v>0</v>
      </c>
      <c r="AZ80" s="123">
        <f>ROUND(AZ81+AZ82+AZ83+AZ90+AZ91,2)</f>
        <v>0</v>
      </c>
      <c r="BA80" s="123">
        <f>ROUND(BA81+BA82+BA83+BA90+BA91,2)</f>
        <v>0</v>
      </c>
      <c r="BB80" s="123">
        <f>ROUND(BB81+BB82+BB83+BB90+BB91,2)</f>
        <v>0</v>
      </c>
      <c r="BC80" s="123">
        <f>ROUND(BC81+BC82+BC83+BC90+BC91,2)</f>
        <v>0</v>
      </c>
      <c r="BD80" s="125">
        <f>ROUND(BD81+BD82+BD83+BD90+BD91,2)</f>
        <v>0</v>
      </c>
      <c r="BE80" s="7"/>
      <c r="BS80" s="126" t="s">
        <v>74</v>
      </c>
      <c r="BT80" s="126" t="s">
        <v>82</v>
      </c>
      <c r="BU80" s="126" t="s">
        <v>76</v>
      </c>
      <c r="BV80" s="126" t="s">
        <v>77</v>
      </c>
      <c r="BW80" s="126" t="s">
        <v>160</v>
      </c>
      <c r="BX80" s="126" t="s">
        <v>5</v>
      </c>
      <c r="CL80" s="126" t="s">
        <v>19</v>
      </c>
      <c r="CM80" s="126" t="s">
        <v>84</v>
      </c>
    </row>
    <row r="81" s="4" customFormat="1" ht="23.25" customHeight="1">
      <c r="A81" s="127" t="s">
        <v>85</v>
      </c>
      <c r="B81" s="66"/>
      <c r="C81" s="128"/>
      <c r="D81" s="128"/>
      <c r="E81" s="129" t="s">
        <v>161</v>
      </c>
      <c r="F81" s="129"/>
      <c r="G81" s="129"/>
      <c r="H81" s="129"/>
      <c r="I81" s="129"/>
      <c r="J81" s="128"/>
      <c r="K81" s="129" t="s">
        <v>162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30">
        <f>'03 - SO 103 - Terénní ste...'!J32</f>
        <v>0</v>
      </c>
      <c r="AH81" s="128"/>
      <c r="AI81" s="128"/>
      <c r="AJ81" s="128"/>
      <c r="AK81" s="128"/>
      <c r="AL81" s="128"/>
      <c r="AM81" s="128"/>
      <c r="AN81" s="130">
        <f>SUM(AG81,AT81)</f>
        <v>0</v>
      </c>
      <c r="AO81" s="128"/>
      <c r="AP81" s="128"/>
      <c r="AQ81" s="131" t="s">
        <v>88</v>
      </c>
      <c r="AR81" s="68"/>
      <c r="AS81" s="132">
        <v>0</v>
      </c>
      <c r="AT81" s="133">
        <f>ROUND(SUM(AV81:AW81),2)</f>
        <v>0</v>
      </c>
      <c r="AU81" s="134">
        <f>'03 - SO 103 - Terénní ste...'!P94</f>
        <v>0</v>
      </c>
      <c r="AV81" s="133">
        <f>'03 - SO 103 - Terénní ste...'!J35</f>
        <v>0</v>
      </c>
      <c r="AW81" s="133">
        <f>'03 - SO 103 - Terénní ste...'!J36</f>
        <v>0</v>
      </c>
      <c r="AX81" s="133">
        <f>'03 - SO 103 - Terénní ste...'!J37</f>
        <v>0</v>
      </c>
      <c r="AY81" s="133">
        <f>'03 - SO 103 - Terénní ste...'!J38</f>
        <v>0</v>
      </c>
      <c r="AZ81" s="133">
        <f>'03 - SO 103 - Terénní ste...'!F35</f>
        <v>0</v>
      </c>
      <c r="BA81" s="133">
        <f>'03 - SO 103 - Terénní ste...'!F36</f>
        <v>0</v>
      </c>
      <c r="BB81" s="133">
        <f>'03 - SO 103 - Terénní ste...'!F37</f>
        <v>0</v>
      </c>
      <c r="BC81" s="133">
        <f>'03 - SO 103 - Terénní ste...'!F38</f>
        <v>0</v>
      </c>
      <c r="BD81" s="135">
        <f>'03 - SO 103 - Terénní ste...'!F39</f>
        <v>0</v>
      </c>
      <c r="BE81" s="4"/>
      <c r="BT81" s="136" t="s">
        <v>84</v>
      </c>
      <c r="BV81" s="136" t="s">
        <v>77</v>
      </c>
      <c r="BW81" s="136" t="s">
        <v>163</v>
      </c>
      <c r="BX81" s="136" t="s">
        <v>160</v>
      </c>
      <c r="CL81" s="136" t="s">
        <v>19</v>
      </c>
    </row>
    <row r="82" s="4" customFormat="1" ht="16.5" customHeight="1">
      <c r="A82" s="127" t="s">
        <v>85</v>
      </c>
      <c r="B82" s="66"/>
      <c r="C82" s="128"/>
      <c r="D82" s="128"/>
      <c r="E82" s="129" t="s">
        <v>164</v>
      </c>
      <c r="F82" s="129"/>
      <c r="G82" s="129"/>
      <c r="H82" s="129"/>
      <c r="I82" s="129"/>
      <c r="J82" s="128"/>
      <c r="K82" s="129" t="s">
        <v>165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30">
        <f>'07 - SO 112 - Herní prvek'!J32</f>
        <v>0</v>
      </c>
      <c r="AH82" s="128"/>
      <c r="AI82" s="128"/>
      <c r="AJ82" s="128"/>
      <c r="AK82" s="128"/>
      <c r="AL82" s="128"/>
      <c r="AM82" s="128"/>
      <c r="AN82" s="130">
        <f>SUM(AG82,AT82)</f>
        <v>0</v>
      </c>
      <c r="AO82" s="128"/>
      <c r="AP82" s="128"/>
      <c r="AQ82" s="131" t="s">
        <v>88</v>
      </c>
      <c r="AR82" s="68"/>
      <c r="AS82" s="132">
        <v>0</v>
      </c>
      <c r="AT82" s="133">
        <f>ROUND(SUM(AV82:AW82),2)</f>
        <v>0</v>
      </c>
      <c r="AU82" s="134">
        <f>'07 - SO 112 - Herní prvek'!P92</f>
        <v>0</v>
      </c>
      <c r="AV82" s="133">
        <f>'07 - SO 112 - Herní prvek'!J35</f>
        <v>0</v>
      </c>
      <c r="AW82" s="133">
        <f>'07 - SO 112 - Herní prvek'!J36</f>
        <v>0</v>
      </c>
      <c r="AX82" s="133">
        <f>'07 - SO 112 - Herní prvek'!J37</f>
        <v>0</v>
      </c>
      <c r="AY82" s="133">
        <f>'07 - SO 112 - Herní prvek'!J38</f>
        <v>0</v>
      </c>
      <c r="AZ82" s="133">
        <f>'07 - SO 112 - Herní prvek'!F35</f>
        <v>0</v>
      </c>
      <c r="BA82" s="133">
        <f>'07 - SO 112 - Herní prvek'!F36</f>
        <v>0</v>
      </c>
      <c r="BB82" s="133">
        <f>'07 - SO 112 - Herní prvek'!F37</f>
        <v>0</v>
      </c>
      <c r="BC82" s="133">
        <f>'07 - SO 112 - Herní prvek'!F38</f>
        <v>0</v>
      </c>
      <c r="BD82" s="135">
        <f>'07 - SO 112 - Herní prvek'!F39</f>
        <v>0</v>
      </c>
      <c r="BE82" s="4"/>
      <c r="BT82" s="136" t="s">
        <v>84</v>
      </c>
      <c r="BV82" s="136" t="s">
        <v>77</v>
      </c>
      <c r="BW82" s="136" t="s">
        <v>166</v>
      </c>
      <c r="BX82" s="136" t="s">
        <v>160</v>
      </c>
      <c r="CL82" s="136" t="s">
        <v>19</v>
      </c>
    </row>
    <row r="83" s="4" customFormat="1" ht="16.5" customHeight="1">
      <c r="A83" s="4"/>
      <c r="B83" s="66"/>
      <c r="C83" s="128"/>
      <c r="D83" s="128"/>
      <c r="E83" s="129" t="s">
        <v>167</v>
      </c>
      <c r="F83" s="129"/>
      <c r="G83" s="129"/>
      <c r="H83" s="129"/>
      <c r="I83" s="129"/>
      <c r="J83" s="128"/>
      <c r="K83" s="129" t="s">
        <v>168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37">
        <f>ROUND(SUM(AG84:AG89),2)</f>
        <v>0</v>
      </c>
      <c r="AH83" s="128"/>
      <c r="AI83" s="128"/>
      <c r="AJ83" s="128"/>
      <c r="AK83" s="128"/>
      <c r="AL83" s="128"/>
      <c r="AM83" s="128"/>
      <c r="AN83" s="130">
        <f>SUM(AG83,AT83)</f>
        <v>0</v>
      </c>
      <c r="AO83" s="128"/>
      <c r="AP83" s="128"/>
      <c r="AQ83" s="131" t="s">
        <v>88</v>
      </c>
      <c r="AR83" s="68"/>
      <c r="AS83" s="132">
        <f>ROUND(SUM(AS84:AS89),2)</f>
        <v>0</v>
      </c>
      <c r="AT83" s="133">
        <f>ROUND(SUM(AV83:AW83),2)</f>
        <v>0</v>
      </c>
      <c r="AU83" s="134">
        <f>ROUND(SUM(AU84:AU89),5)</f>
        <v>0</v>
      </c>
      <c r="AV83" s="133">
        <f>ROUND(AZ83*L29,2)</f>
        <v>0</v>
      </c>
      <c r="AW83" s="133">
        <f>ROUND(BA83*L30,2)</f>
        <v>0</v>
      </c>
      <c r="AX83" s="133">
        <f>ROUND(BB83*L29,2)</f>
        <v>0</v>
      </c>
      <c r="AY83" s="133">
        <f>ROUND(BC83*L30,2)</f>
        <v>0</v>
      </c>
      <c r="AZ83" s="133">
        <f>ROUND(SUM(AZ84:AZ89),2)</f>
        <v>0</v>
      </c>
      <c r="BA83" s="133">
        <f>ROUND(SUM(BA84:BA89),2)</f>
        <v>0</v>
      </c>
      <c r="BB83" s="133">
        <f>ROUND(SUM(BB84:BB89),2)</f>
        <v>0</v>
      </c>
      <c r="BC83" s="133">
        <f>ROUND(SUM(BC84:BC89),2)</f>
        <v>0</v>
      </c>
      <c r="BD83" s="135">
        <f>ROUND(SUM(BD84:BD89),2)</f>
        <v>0</v>
      </c>
      <c r="BE83" s="4"/>
      <c r="BS83" s="136" t="s">
        <v>74</v>
      </c>
      <c r="BT83" s="136" t="s">
        <v>84</v>
      </c>
      <c r="BU83" s="136" t="s">
        <v>76</v>
      </c>
      <c r="BV83" s="136" t="s">
        <v>77</v>
      </c>
      <c r="BW83" s="136" t="s">
        <v>169</v>
      </c>
      <c r="BX83" s="136" t="s">
        <v>160</v>
      </c>
      <c r="CL83" s="136" t="s">
        <v>19</v>
      </c>
    </row>
    <row r="84" s="4" customFormat="1" ht="16.5" customHeight="1">
      <c r="A84" s="127" t="s">
        <v>85</v>
      </c>
      <c r="B84" s="66"/>
      <c r="C84" s="128"/>
      <c r="D84" s="128"/>
      <c r="E84" s="128"/>
      <c r="F84" s="129" t="s">
        <v>170</v>
      </c>
      <c r="G84" s="129"/>
      <c r="H84" s="129"/>
      <c r="I84" s="129"/>
      <c r="J84" s="129"/>
      <c r="K84" s="128"/>
      <c r="L84" s="129" t="s">
        <v>171</v>
      </c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30">
        <f>'08.1 - SO 113 - Přípravné...'!J34</f>
        <v>0</v>
      </c>
      <c r="AH84" s="128"/>
      <c r="AI84" s="128"/>
      <c r="AJ84" s="128"/>
      <c r="AK84" s="128"/>
      <c r="AL84" s="128"/>
      <c r="AM84" s="128"/>
      <c r="AN84" s="130">
        <f>SUM(AG84,AT84)</f>
        <v>0</v>
      </c>
      <c r="AO84" s="128"/>
      <c r="AP84" s="128"/>
      <c r="AQ84" s="131" t="s">
        <v>88</v>
      </c>
      <c r="AR84" s="68"/>
      <c r="AS84" s="132">
        <v>0</v>
      </c>
      <c r="AT84" s="133">
        <f>ROUND(SUM(AV84:AW84),2)</f>
        <v>0</v>
      </c>
      <c r="AU84" s="134">
        <f>'08.1 - SO 113 - Přípravné...'!P93</f>
        <v>0</v>
      </c>
      <c r="AV84" s="133">
        <f>'08.1 - SO 113 - Přípravné...'!J37</f>
        <v>0</v>
      </c>
      <c r="AW84" s="133">
        <f>'08.1 - SO 113 - Přípravné...'!J38</f>
        <v>0</v>
      </c>
      <c r="AX84" s="133">
        <f>'08.1 - SO 113 - Přípravné...'!J39</f>
        <v>0</v>
      </c>
      <c r="AY84" s="133">
        <f>'08.1 - SO 113 - Přípravné...'!J40</f>
        <v>0</v>
      </c>
      <c r="AZ84" s="133">
        <f>'08.1 - SO 113 - Přípravné...'!F37</f>
        <v>0</v>
      </c>
      <c r="BA84" s="133">
        <f>'08.1 - SO 113 - Přípravné...'!F38</f>
        <v>0</v>
      </c>
      <c r="BB84" s="133">
        <f>'08.1 - SO 113 - Přípravné...'!F39</f>
        <v>0</v>
      </c>
      <c r="BC84" s="133">
        <f>'08.1 - SO 113 - Přípravné...'!F40</f>
        <v>0</v>
      </c>
      <c r="BD84" s="135">
        <f>'08.1 - SO 113 - Přípravné...'!F41</f>
        <v>0</v>
      </c>
      <c r="BE84" s="4"/>
      <c r="BT84" s="136" t="s">
        <v>98</v>
      </c>
      <c r="BV84" s="136" t="s">
        <v>77</v>
      </c>
      <c r="BW84" s="136" t="s">
        <v>172</v>
      </c>
      <c r="BX84" s="136" t="s">
        <v>169</v>
      </c>
      <c r="CL84" s="136" t="s">
        <v>19</v>
      </c>
    </row>
    <row r="85" s="4" customFormat="1" ht="23.25" customHeight="1">
      <c r="A85" s="127" t="s">
        <v>85</v>
      </c>
      <c r="B85" s="66"/>
      <c r="C85" s="128"/>
      <c r="D85" s="128"/>
      <c r="E85" s="128"/>
      <c r="F85" s="129" t="s">
        <v>173</v>
      </c>
      <c r="G85" s="129"/>
      <c r="H85" s="129"/>
      <c r="I85" s="129"/>
      <c r="J85" s="129"/>
      <c r="K85" s="128"/>
      <c r="L85" s="129" t="s">
        <v>174</v>
      </c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30">
        <f>'08.2 - SO 113 A - Odpočin...'!J34</f>
        <v>0</v>
      </c>
      <c r="AH85" s="128"/>
      <c r="AI85" s="128"/>
      <c r="AJ85" s="128"/>
      <c r="AK85" s="128"/>
      <c r="AL85" s="128"/>
      <c r="AM85" s="128"/>
      <c r="AN85" s="130">
        <f>SUM(AG85,AT85)</f>
        <v>0</v>
      </c>
      <c r="AO85" s="128"/>
      <c r="AP85" s="128"/>
      <c r="AQ85" s="131" t="s">
        <v>88</v>
      </c>
      <c r="AR85" s="68"/>
      <c r="AS85" s="132">
        <v>0</v>
      </c>
      <c r="AT85" s="133">
        <f>ROUND(SUM(AV85:AW85),2)</f>
        <v>0</v>
      </c>
      <c r="AU85" s="134">
        <f>'08.2 - SO 113 A - Odpočin...'!P96</f>
        <v>0</v>
      </c>
      <c r="AV85" s="133">
        <f>'08.2 - SO 113 A - Odpočin...'!J37</f>
        <v>0</v>
      </c>
      <c r="AW85" s="133">
        <f>'08.2 - SO 113 A - Odpočin...'!J38</f>
        <v>0</v>
      </c>
      <c r="AX85" s="133">
        <f>'08.2 - SO 113 A - Odpočin...'!J39</f>
        <v>0</v>
      </c>
      <c r="AY85" s="133">
        <f>'08.2 - SO 113 A - Odpočin...'!J40</f>
        <v>0</v>
      </c>
      <c r="AZ85" s="133">
        <f>'08.2 - SO 113 A - Odpočin...'!F37</f>
        <v>0</v>
      </c>
      <c r="BA85" s="133">
        <f>'08.2 - SO 113 A - Odpočin...'!F38</f>
        <v>0</v>
      </c>
      <c r="BB85" s="133">
        <f>'08.2 - SO 113 A - Odpočin...'!F39</f>
        <v>0</v>
      </c>
      <c r="BC85" s="133">
        <f>'08.2 - SO 113 A - Odpočin...'!F40</f>
        <v>0</v>
      </c>
      <c r="BD85" s="135">
        <f>'08.2 - SO 113 A - Odpočin...'!F41</f>
        <v>0</v>
      </c>
      <c r="BE85" s="4"/>
      <c r="BT85" s="136" t="s">
        <v>98</v>
      </c>
      <c r="BV85" s="136" t="s">
        <v>77</v>
      </c>
      <c r="BW85" s="136" t="s">
        <v>175</v>
      </c>
      <c r="BX85" s="136" t="s">
        <v>169</v>
      </c>
      <c r="CL85" s="136" t="s">
        <v>19</v>
      </c>
    </row>
    <row r="86" s="4" customFormat="1" ht="23.25" customHeight="1">
      <c r="A86" s="127" t="s">
        <v>85</v>
      </c>
      <c r="B86" s="66"/>
      <c r="C86" s="128"/>
      <c r="D86" s="128"/>
      <c r="E86" s="128"/>
      <c r="F86" s="129" t="s">
        <v>176</v>
      </c>
      <c r="G86" s="129"/>
      <c r="H86" s="129"/>
      <c r="I86" s="129"/>
      <c r="J86" s="129"/>
      <c r="K86" s="128"/>
      <c r="L86" s="129" t="s">
        <v>177</v>
      </c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30">
        <f>'08.3 - SO 113 B - Odpočin...'!J34</f>
        <v>0</v>
      </c>
      <c r="AH86" s="128"/>
      <c r="AI86" s="128"/>
      <c r="AJ86" s="128"/>
      <c r="AK86" s="128"/>
      <c r="AL86" s="128"/>
      <c r="AM86" s="128"/>
      <c r="AN86" s="130">
        <f>SUM(AG86,AT86)</f>
        <v>0</v>
      </c>
      <c r="AO86" s="128"/>
      <c r="AP86" s="128"/>
      <c r="AQ86" s="131" t="s">
        <v>88</v>
      </c>
      <c r="AR86" s="68"/>
      <c r="AS86" s="132">
        <v>0</v>
      </c>
      <c r="AT86" s="133">
        <f>ROUND(SUM(AV86:AW86),2)</f>
        <v>0</v>
      </c>
      <c r="AU86" s="134">
        <f>'08.3 - SO 113 B - Odpočin...'!P96</f>
        <v>0</v>
      </c>
      <c r="AV86" s="133">
        <f>'08.3 - SO 113 B - Odpočin...'!J37</f>
        <v>0</v>
      </c>
      <c r="AW86" s="133">
        <f>'08.3 - SO 113 B - Odpočin...'!J38</f>
        <v>0</v>
      </c>
      <c r="AX86" s="133">
        <f>'08.3 - SO 113 B - Odpočin...'!J39</f>
        <v>0</v>
      </c>
      <c r="AY86" s="133">
        <f>'08.3 - SO 113 B - Odpočin...'!J40</f>
        <v>0</v>
      </c>
      <c r="AZ86" s="133">
        <f>'08.3 - SO 113 B - Odpočin...'!F37</f>
        <v>0</v>
      </c>
      <c r="BA86" s="133">
        <f>'08.3 - SO 113 B - Odpočin...'!F38</f>
        <v>0</v>
      </c>
      <c r="BB86" s="133">
        <f>'08.3 - SO 113 B - Odpočin...'!F39</f>
        <v>0</v>
      </c>
      <c r="BC86" s="133">
        <f>'08.3 - SO 113 B - Odpočin...'!F40</f>
        <v>0</v>
      </c>
      <c r="BD86" s="135">
        <f>'08.3 - SO 113 B - Odpočin...'!F41</f>
        <v>0</v>
      </c>
      <c r="BE86" s="4"/>
      <c r="BT86" s="136" t="s">
        <v>98</v>
      </c>
      <c r="BV86" s="136" t="s">
        <v>77</v>
      </c>
      <c r="BW86" s="136" t="s">
        <v>178</v>
      </c>
      <c r="BX86" s="136" t="s">
        <v>169</v>
      </c>
      <c r="CL86" s="136" t="s">
        <v>19</v>
      </c>
    </row>
    <row r="87" s="4" customFormat="1" ht="16.5" customHeight="1">
      <c r="A87" s="127" t="s">
        <v>85</v>
      </c>
      <c r="B87" s="66"/>
      <c r="C87" s="128"/>
      <c r="D87" s="128"/>
      <c r="E87" s="128"/>
      <c r="F87" s="129" t="s">
        <v>179</v>
      </c>
      <c r="G87" s="129"/>
      <c r="H87" s="129"/>
      <c r="I87" s="129"/>
      <c r="J87" s="129"/>
      <c r="K87" s="128"/>
      <c r="L87" s="129" t="s">
        <v>180</v>
      </c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30">
        <f>'08.4 - SO 113 C - Odpadko...'!J34</f>
        <v>0</v>
      </c>
      <c r="AH87" s="128"/>
      <c r="AI87" s="128"/>
      <c r="AJ87" s="128"/>
      <c r="AK87" s="128"/>
      <c r="AL87" s="128"/>
      <c r="AM87" s="128"/>
      <c r="AN87" s="130">
        <f>SUM(AG87,AT87)</f>
        <v>0</v>
      </c>
      <c r="AO87" s="128"/>
      <c r="AP87" s="128"/>
      <c r="AQ87" s="131" t="s">
        <v>88</v>
      </c>
      <c r="AR87" s="68"/>
      <c r="AS87" s="132">
        <v>0</v>
      </c>
      <c r="AT87" s="133">
        <f>ROUND(SUM(AV87:AW87),2)</f>
        <v>0</v>
      </c>
      <c r="AU87" s="134">
        <f>'08.4 - SO 113 C - Odpadko...'!P96</f>
        <v>0</v>
      </c>
      <c r="AV87" s="133">
        <f>'08.4 - SO 113 C - Odpadko...'!J37</f>
        <v>0</v>
      </c>
      <c r="AW87" s="133">
        <f>'08.4 - SO 113 C - Odpadko...'!J38</f>
        <v>0</v>
      </c>
      <c r="AX87" s="133">
        <f>'08.4 - SO 113 C - Odpadko...'!J39</f>
        <v>0</v>
      </c>
      <c r="AY87" s="133">
        <f>'08.4 - SO 113 C - Odpadko...'!J40</f>
        <v>0</v>
      </c>
      <c r="AZ87" s="133">
        <f>'08.4 - SO 113 C - Odpadko...'!F37</f>
        <v>0</v>
      </c>
      <c r="BA87" s="133">
        <f>'08.4 - SO 113 C - Odpadko...'!F38</f>
        <v>0</v>
      </c>
      <c r="BB87" s="133">
        <f>'08.4 - SO 113 C - Odpadko...'!F39</f>
        <v>0</v>
      </c>
      <c r="BC87" s="133">
        <f>'08.4 - SO 113 C - Odpadko...'!F40</f>
        <v>0</v>
      </c>
      <c r="BD87" s="135">
        <f>'08.4 - SO 113 C - Odpadko...'!F41</f>
        <v>0</v>
      </c>
      <c r="BE87" s="4"/>
      <c r="BT87" s="136" t="s">
        <v>98</v>
      </c>
      <c r="BV87" s="136" t="s">
        <v>77</v>
      </c>
      <c r="BW87" s="136" t="s">
        <v>181</v>
      </c>
      <c r="BX87" s="136" t="s">
        <v>169</v>
      </c>
      <c r="CL87" s="136" t="s">
        <v>19</v>
      </c>
    </row>
    <row r="88" s="4" customFormat="1" ht="16.5" customHeight="1">
      <c r="A88" s="127" t="s">
        <v>85</v>
      </c>
      <c r="B88" s="66"/>
      <c r="C88" s="128"/>
      <c r="D88" s="128"/>
      <c r="E88" s="128"/>
      <c r="F88" s="129" t="s">
        <v>182</v>
      </c>
      <c r="G88" s="129"/>
      <c r="H88" s="129"/>
      <c r="I88" s="129"/>
      <c r="J88" s="129"/>
      <c r="K88" s="128"/>
      <c r="L88" s="129" t="s">
        <v>183</v>
      </c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30">
        <f>'08.5 - SO 113 D - Stojan ...'!J34</f>
        <v>0</v>
      </c>
      <c r="AH88" s="128"/>
      <c r="AI88" s="128"/>
      <c r="AJ88" s="128"/>
      <c r="AK88" s="128"/>
      <c r="AL88" s="128"/>
      <c r="AM88" s="128"/>
      <c r="AN88" s="130">
        <f>SUM(AG88,AT88)</f>
        <v>0</v>
      </c>
      <c r="AO88" s="128"/>
      <c r="AP88" s="128"/>
      <c r="AQ88" s="131" t="s">
        <v>88</v>
      </c>
      <c r="AR88" s="68"/>
      <c r="AS88" s="132">
        <v>0</v>
      </c>
      <c r="AT88" s="133">
        <f>ROUND(SUM(AV88:AW88),2)</f>
        <v>0</v>
      </c>
      <c r="AU88" s="134">
        <f>'08.5 - SO 113 D - Stojan ...'!P96</f>
        <v>0</v>
      </c>
      <c r="AV88" s="133">
        <f>'08.5 - SO 113 D - Stojan ...'!J37</f>
        <v>0</v>
      </c>
      <c r="AW88" s="133">
        <f>'08.5 - SO 113 D - Stojan ...'!J38</f>
        <v>0</v>
      </c>
      <c r="AX88" s="133">
        <f>'08.5 - SO 113 D - Stojan ...'!J39</f>
        <v>0</v>
      </c>
      <c r="AY88" s="133">
        <f>'08.5 - SO 113 D - Stojan ...'!J40</f>
        <v>0</v>
      </c>
      <c r="AZ88" s="133">
        <f>'08.5 - SO 113 D - Stojan ...'!F37</f>
        <v>0</v>
      </c>
      <c r="BA88" s="133">
        <f>'08.5 - SO 113 D - Stojan ...'!F38</f>
        <v>0</v>
      </c>
      <c r="BB88" s="133">
        <f>'08.5 - SO 113 D - Stojan ...'!F39</f>
        <v>0</v>
      </c>
      <c r="BC88" s="133">
        <f>'08.5 - SO 113 D - Stojan ...'!F40</f>
        <v>0</v>
      </c>
      <c r="BD88" s="135">
        <f>'08.5 - SO 113 D - Stojan ...'!F41</f>
        <v>0</v>
      </c>
      <c r="BE88" s="4"/>
      <c r="BT88" s="136" t="s">
        <v>98</v>
      </c>
      <c r="BV88" s="136" t="s">
        <v>77</v>
      </c>
      <c r="BW88" s="136" t="s">
        <v>184</v>
      </c>
      <c r="BX88" s="136" t="s">
        <v>169</v>
      </c>
      <c r="CL88" s="136" t="s">
        <v>19</v>
      </c>
    </row>
    <row r="89" s="4" customFormat="1" ht="16.5" customHeight="1">
      <c r="A89" s="127" t="s">
        <v>85</v>
      </c>
      <c r="B89" s="66"/>
      <c r="C89" s="128"/>
      <c r="D89" s="128"/>
      <c r="E89" s="128"/>
      <c r="F89" s="129" t="s">
        <v>185</v>
      </c>
      <c r="G89" s="129"/>
      <c r="H89" s="129"/>
      <c r="I89" s="129"/>
      <c r="J89" s="129"/>
      <c r="K89" s="128"/>
      <c r="L89" s="129" t="s">
        <v>186</v>
      </c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'08.6 - SO 113 E - Set stů...'!J34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88</v>
      </c>
      <c r="AR89" s="68"/>
      <c r="AS89" s="132">
        <v>0</v>
      </c>
      <c r="AT89" s="133">
        <f>ROUND(SUM(AV89:AW89),2)</f>
        <v>0</v>
      </c>
      <c r="AU89" s="134">
        <f>'08.6 - SO 113 E - Set stů...'!P96</f>
        <v>0</v>
      </c>
      <c r="AV89" s="133">
        <f>'08.6 - SO 113 E - Set stů...'!J37</f>
        <v>0</v>
      </c>
      <c r="AW89" s="133">
        <f>'08.6 - SO 113 E - Set stů...'!J38</f>
        <v>0</v>
      </c>
      <c r="AX89" s="133">
        <f>'08.6 - SO 113 E - Set stů...'!J39</f>
        <v>0</v>
      </c>
      <c r="AY89" s="133">
        <f>'08.6 - SO 113 E - Set stů...'!J40</f>
        <v>0</v>
      </c>
      <c r="AZ89" s="133">
        <f>'08.6 - SO 113 E - Set stů...'!F37</f>
        <v>0</v>
      </c>
      <c r="BA89" s="133">
        <f>'08.6 - SO 113 E - Set stů...'!F38</f>
        <v>0</v>
      </c>
      <c r="BB89" s="133">
        <f>'08.6 - SO 113 E - Set stů...'!F39</f>
        <v>0</v>
      </c>
      <c r="BC89" s="133">
        <f>'08.6 - SO 113 E - Set stů...'!F40</f>
        <v>0</v>
      </c>
      <c r="BD89" s="135">
        <f>'08.6 - SO 113 E - Set stů...'!F41</f>
        <v>0</v>
      </c>
      <c r="BE89" s="4"/>
      <c r="BT89" s="136" t="s">
        <v>98</v>
      </c>
      <c r="BV89" s="136" t="s">
        <v>77</v>
      </c>
      <c r="BW89" s="136" t="s">
        <v>187</v>
      </c>
      <c r="BX89" s="136" t="s">
        <v>169</v>
      </c>
      <c r="CL89" s="136" t="s">
        <v>19</v>
      </c>
    </row>
    <row r="90" s="4" customFormat="1" ht="16.5" customHeight="1">
      <c r="A90" s="127" t="s">
        <v>85</v>
      </c>
      <c r="B90" s="66"/>
      <c r="C90" s="128"/>
      <c r="D90" s="128"/>
      <c r="E90" s="129" t="s">
        <v>188</v>
      </c>
      <c r="F90" s="129"/>
      <c r="G90" s="129"/>
      <c r="H90" s="129"/>
      <c r="I90" s="129"/>
      <c r="J90" s="128"/>
      <c r="K90" s="129" t="s">
        <v>189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'09 - SO 201 - Most M1'!J32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88</v>
      </c>
      <c r="AR90" s="68"/>
      <c r="AS90" s="132">
        <v>0</v>
      </c>
      <c r="AT90" s="133">
        <f>ROUND(SUM(AV90:AW90),2)</f>
        <v>0</v>
      </c>
      <c r="AU90" s="134">
        <f>'09 - SO 201 - Most M1'!P94</f>
        <v>0</v>
      </c>
      <c r="AV90" s="133">
        <f>'09 - SO 201 - Most M1'!J35</f>
        <v>0</v>
      </c>
      <c r="AW90" s="133">
        <f>'09 - SO 201 - Most M1'!J36</f>
        <v>0</v>
      </c>
      <c r="AX90" s="133">
        <f>'09 - SO 201 - Most M1'!J37</f>
        <v>0</v>
      </c>
      <c r="AY90" s="133">
        <f>'09 - SO 201 - Most M1'!J38</f>
        <v>0</v>
      </c>
      <c r="AZ90" s="133">
        <f>'09 - SO 201 - Most M1'!F35</f>
        <v>0</v>
      </c>
      <c r="BA90" s="133">
        <f>'09 - SO 201 - Most M1'!F36</f>
        <v>0</v>
      </c>
      <c r="BB90" s="133">
        <f>'09 - SO 201 - Most M1'!F37</f>
        <v>0</v>
      </c>
      <c r="BC90" s="133">
        <f>'09 - SO 201 - Most M1'!F38</f>
        <v>0</v>
      </c>
      <c r="BD90" s="135">
        <f>'09 - SO 201 - Most M1'!F39</f>
        <v>0</v>
      </c>
      <c r="BE90" s="4"/>
      <c r="BT90" s="136" t="s">
        <v>84</v>
      </c>
      <c r="BV90" s="136" t="s">
        <v>77</v>
      </c>
      <c r="BW90" s="136" t="s">
        <v>190</v>
      </c>
      <c r="BX90" s="136" t="s">
        <v>160</v>
      </c>
      <c r="CL90" s="136" t="s">
        <v>19</v>
      </c>
    </row>
    <row r="91" s="4" customFormat="1" ht="16.5" customHeight="1">
      <c r="A91" s="127" t="s">
        <v>85</v>
      </c>
      <c r="B91" s="66"/>
      <c r="C91" s="128"/>
      <c r="D91" s="128"/>
      <c r="E91" s="129" t="s">
        <v>191</v>
      </c>
      <c r="F91" s="129"/>
      <c r="G91" s="129"/>
      <c r="H91" s="129"/>
      <c r="I91" s="129"/>
      <c r="J91" s="128"/>
      <c r="K91" s="129" t="s">
        <v>192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'14 - SO 401 - Veřejné osv...'!J32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88</v>
      </c>
      <c r="AR91" s="68"/>
      <c r="AS91" s="132">
        <v>0</v>
      </c>
      <c r="AT91" s="133">
        <f>ROUND(SUM(AV91:AW91),2)</f>
        <v>0</v>
      </c>
      <c r="AU91" s="134">
        <f>'14 - SO 401 - Veřejné osv...'!P85</f>
        <v>0</v>
      </c>
      <c r="AV91" s="133">
        <f>'14 - SO 401 - Veřejné osv...'!J35</f>
        <v>0</v>
      </c>
      <c r="AW91" s="133">
        <f>'14 - SO 401 - Veřejné osv...'!J36</f>
        <v>0</v>
      </c>
      <c r="AX91" s="133">
        <f>'14 - SO 401 - Veřejné osv...'!J37</f>
        <v>0</v>
      </c>
      <c r="AY91" s="133">
        <f>'14 - SO 401 - Veřejné osv...'!J38</f>
        <v>0</v>
      </c>
      <c r="AZ91" s="133">
        <f>'14 - SO 401 - Veřejné osv...'!F35</f>
        <v>0</v>
      </c>
      <c r="BA91" s="133">
        <f>'14 - SO 401 - Veřejné osv...'!F36</f>
        <v>0</v>
      </c>
      <c r="BB91" s="133">
        <f>'14 - SO 401 - Veřejné osv...'!F37</f>
        <v>0</v>
      </c>
      <c r="BC91" s="133">
        <f>'14 - SO 401 - Veřejné osv...'!F38</f>
        <v>0</v>
      </c>
      <c r="BD91" s="135">
        <f>'14 - SO 401 - Veřejné osv...'!F39</f>
        <v>0</v>
      </c>
      <c r="BE91" s="4"/>
      <c r="BT91" s="136" t="s">
        <v>84</v>
      </c>
      <c r="BV91" s="136" t="s">
        <v>77</v>
      </c>
      <c r="BW91" s="136" t="s">
        <v>193</v>
      </c>
      <c r="BX91" s="136" t="s">
        <v>160</v>
      </c>
      <c r="CL91" s="136" t="s">
        <v>19</v>
      </c>
    </row>
    <row r="92" s="7" customFormat="1" ht="16.5" customHeight="1">
      <c r="A92" s="7"/>
      <c r="B92" s="114"/>
      <c r="C92" s="115"/>
      <c r="D92" s="116" t="s">
        <v>90</v>
      </c>
      <c r="E92" s="116"/>
      <c r="F92" s="116"/>
      <c r="G92" s="116"/>
      <c r="H92" s="116"/>
      <c r="I92" s="117"/>
      <c r="J92" s="116" t="s">
        <v>194</v>
      </c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8">
        <f>ROUND(SUM(AG93:AG101),2)</f>
        <v>0</v>
      </c>
      <c r="AH92" s="117"/>
      <c r="AI92" s="117"/>
      <c r="AJ92" s="117"/>
      <c r="AK92" s="117"/>
      <c r="AL92" s="117"/>
      <c r="AM92" s="117"/>
      <c r="AN92" s="119">
        <f>SUM(AG92,AT92)</f>
        <v>0</v>
      </c>
      <c r="AO92" s="117"/>
      <c r="AP92" s="117"/>
      <c r="AQ92" s="120" t="s">
        <v>81</v>
      </c>
      <c r="AR92" s="121"/>
      <c r="AS92" s="122">
        <f>ROUND(SUM(AS93:AS101),2)</f>
        <v>0</v>
      </c>
      <c r="AT92" s="123">
        <f>ROUND(SUM(AV92:AW92),2)</f>
        <v>0</v>
      </c>
      <c r="AU92" s="124">
        <f>ROUND(SUM(AU93:AU101),5)</f>
        <v>0</v>
      </c>
      <c r="AV92" s="123">
        <f>ROUND(AZ92*L29,2)</f>
        <v>0</v>
      </c>
      <c r="AW92" s="123">
        <f>ROUND(BA92*L30,2)</f>
        <v>0</v>
      </c>
      <c r="AX92" s="123">
        <f>ROUND(BB92*L29,2)</f>
        <v>0</v>
      </c>
      <c r="AY92" s="123">
        <f>ROUND(BC92*L30,2)</f>
        <v>0</v>
      </c>
      <c r="AZ92" s="123">
        <f>ROUND(SUM(AZ93:AZ101),2)</f>
        <v>0</v>
      </c>
      <c r="BA92" s="123">
        <f>ROUND(SUM(BA93:BA101),2)</f>
        <v>0</v>
      </c>
      <c r="BB92" s="123">
        <f>ROUND(SUM(BB93:BB101),2)</f>
        <v>0</v>
      </c>
      <c r="BC92" s="123">
        <f>ROUND(SUM(BC93:BC101),2)</f>
        <v>0</v>
      </c>
      <c r="BD92" s="125">
        <f>ROUND(SUM(BD93:BD101),2)</f>
        <v>0</v>
      </c>
      <c r="BE92" s="7"/>
      <c r="BS92" s="126" t="s">
        <v>74</v>
      </c>
      <c r="BT92" s="126" t="s">
        <v>82</v>
      </c>
      <c r="BU92" s="126" t="s">
        <v>76</v>
      </c>
      <c r="BV92" s="126" t="s">
        <v>77</v>
      </c>
      <c r="BW92" s="126" t="s">
        <v>195</v>
      </c>
      <c r="BX92" s="126" t="s">
        <v>5</v>
      </c>
      <c r="CL92" s="126" t="s">
        <v>19</v>
      </c>
      <c r="CM92" s="126" t="s">
        <v>84</v>
      </c>
    </row>
    <row r="93" s="4" customFormat="1" ht="16.5" customHeight="1">
      <c r="A93" s="127" t="s">
        <v>85</v>
      </c>
      <c r="B93" s="66"/>
      <c r="C93" s="128"/>
      <c r="D93" s="128"/>
      <c r="E93" s="129" t="s">
        <v>196</v>
      </c>
      <c r="F93" s="129"/>
      <c r="G93" s="129"/>
      <c r="H93" s="129"/>
      <c r="I93" s="129"/>
      <c r="J93" s="128"/>
      <c r="K93" s="129" t="s">
        <v>197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30">
        <f>'04 - SO 104 - Chodník ul....'!J32</f>
        <v>0</v>
      </c>
      <c r="AH93" s="128"/>
      <c r="AI93" s="128"/>
      <c r="AJ93" s="128"/>
      <c r="AK93" s="128"/>
      <c r="AL93" s="128"/>
      <c r="AM93" s="128"/>
      <c r="AN93" s="130">
        <f>SUM(AG93,AT93)</f>
        <v>0</v>
      </c>
      <c r="AO93" s="128"/>
      <c r="AP93" s="128"/>
      <c r="AQ93" s="131" t="s">
        <v>88</v>
      </c>
      <c r="AR93" s="68"/>
      <c r="AS93" s="132">
        <v>0</v>
      </c>
      <c r="AT93" s="133">
        <f>ROUND(SUM(AV93:AW93),2)</f>
        <v>0</v>
      </c>
      <c r="AU93" s="134">
        <f>'04 - SO 104 - Chodník ul....'!P93</f>
        <v>0</v>
      </c>
      <c r="AV93" s="133">
        <f>'04 - SO 104 - Chodník ul....'!J35</f>
        <v>0</v>
      </c>
      <c r="AW93" s="133">
        <f>'04 - SO 104 - Chodník ul....'!J36</f>
        <v>0</v>
      </c>
      <c r="AX93" s="133">
        <f>'04 - SO 104 - Chodník ul....'!J37</f>
        <v>0</v>
      </c>
      <c r="AY93" s="133">
        <f>'04 - SO 104 - Chodník ul....'!J38</f>
        <v>0</v>
      </c>
      <c r="AZ93" s="133">
        <f>'04 - SO 104 - Chodník ul....'!F35</f>
        <v>0</v>
      </c>
      <c r="BA93" s="133">
        <f>'04 - SO 104 - Chodník ul....'!F36</f>
        <v>0</v>
      </c>
      <c r="BB93" s="133">
        <f>'04 - SO 104 - Chodník ul....'!F37</f>
        <v>0</v>
      </c>
      <c r="BC93" s="133">
        <f>'04 - SO 104 - Chodník ul....'!F38</f>
        <v>0</v>
      </c>
      <c r="BD93" s="135">
        <f>'04 - SO 104 - Chodník ul....'!F39</f>
        <v>0</v>
      </c>
      <c r="BE93" s="4"/>
      <c r="BT93" s="136" t="s">
        <v>84</v>
      </c>
      <c r="BV93" s="136" t="s">
        <v>77</v>
      </c>
      <c r="BW93" s="136" t="s">
        <v>198</v>
      </c>
      <c r="BX93" s="136" t="s">
        <v>195</v>
      </c>
      <c r="CL93" s="136" t="s">
        <v>19</v>
      </c>
    </row>
    <row r="94" s="4" customFormat="1" ht="16.5" customHeight="1">
      <c r="A94" s="127" t="s">
        <v>85</v>
      </c>
      <c r="B94" s="66"/>
      <c r="C94" s="128"/>
      <c r="D94" s="128"/>
      <c r="E94" s="129" t="s">
        <v>199</v>
      </c>
      <c r="F94" s="129"/>
      <c r="G94" s="129"/>
      <c r="H94" s="129"/>
      <c r="I94" s="129"/>
      <c r="J94" s="128"/>
      <c r="K94" s="129" t="s">
        <v>200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30">
        <f>'05 - SO 105 - Oprava oplo...'!J32</f>
        <v>0</v>
      </c>
      <c r="AH94" s="128"/>
      <c r="AI94" s="128"/>
      <c r="AJ94" s="128"/>
      <c r="AK94" s="128"/>
      <c r="AL94" s="128"/>
      <c r="AM94" s="128"/>
      <c r="AN94" s="130">
        <f>SUM(AG94,AT94)</f>
        <v>0</v>
      </c>
      <c r="AO94" s="128"/>
      <c r="AP94" s="128"/>
      <c r="AQ94" s="131" t="s">
        <v>88</v>
      </c>
      <c r="AR94" s="68"/>
      <c r="AS94" s="132">
        <v>0</v>
      </c>
      <c r="AT94" s="133">
        <f>ROUND(SUM(AV94:AW94),2)</f>
        <v>0</v>
      </c>
      <c r="AU94" s="134">
        <f>'05 - SO 105 - Oprava oplo...'!P90</f>
        <v>0</v>
      </c>
      <c r="AV94" s="133">
        <f>'05 - SO 105 - Oprava oplo...'!J35</f>
        <v>0</v>
      </c>
      <c r="AW94" s="133">
        <f>'05 - SO 105 - Oprava oplo...'!J36</f>
        <v>0</v>
      </c>
      <c r="AX94" s="133">
        <f>'05 - SO 105 - Oprava oplo...'!J37</f>
        <v>0</v>
      </c>
      <c r="AY94" s="133">
        <f>'05 - SO 105 - Oprava oplo...'!J38</f>
        <v>0</v>
      </c>
      <c r="AZ94" s="133">
        <f>'05 - SO 105 - Oprava oplo...'!F35</f>
        <v>0</v>
      </c>
      <c r="BA94" s="133">
        <f>'05 - SO 105 - Oprava oplo...'!F36</f>
        <v>0</v>
      </c>
      <c r="BB94" s="133">
        <f>'05 - SO 105 - Oprava oplo...'!F37</f>
        <v>0</v>
      </c>
      <c r="BC94" s="133">
        <f>'05 - SO 105 - Oprava oplo...'!F38</f>
        <v>0</v>
      </c>
      <c r="BD94" s="135">
        <f>'05 - SO 105 - Oprava oplo...'!F39</f>
        <v>0</v>
      </c>
      <c r="BE94" s="4"/>
      <c r="BT94" s="136" t="s">
        <v>84</v>
      </c>
      <c r="BV94" s="136" t="s">
        <v>77</v>
      </c>
      <c r="BW94" s="136" t="s">
        <v>201</v>
      </c>
      <c r="BX94" s="136" t="s">
        <v>195</v>
      </c>
      <c r="CL94" s="136" t="s">
        <v>19</v>
      </c>
    </row>
    <row r="95" s="4" customFormat="1" ht="16.5" customHeight="1">
      <c r="A95" s="127" t="s">
        <v>85</v>
      </c>
      <c r="B95" s="66"/>
      <c r="C95" s="128"/>
      <c r="D95" s="128"/>
      <c r="E95" s="129" t="s">
        <v>202</v>
      </c>
      <c r="F95" s="129"/>
      <c r="G95" s="129"/>
      <c r="H95" s="129"/>
      <c r="I95" s="129"/>
      <c r="J95" s="128"/>
      <c r="K95" s="129" t="s">
        <v>203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0">
        <f>'06 - SO 111 - Odpočinková...'!J32</f>
        <v>0</v>
      </c>
      <c r="AH95" s="128"/>
      <c r="AI95" s="128"/>
      <c r="AJ95" s="128"/>
      <c r="AK95" s="128"/>
      <c r="AL95" s="128"/>
      <c r="AM95" s="128"/>
      <c r="AN95" s="130">
        <f>SUM(AG95,AT95)</f>
        <v>0</v>
      </c>
      <c r="AO95" s="128"/>
      <c r="AP95" s="128"/>
      <c r="AQ95" s="131" t="s">
        <v>88</v>
      </c>
      <c r="AR95" s="68"/>
      <c r="AS95" s="132">
        <v>0</v>
      </c>
      <c r="AT95" s="133">
        <f>ROUND(SUM(AV95:AW95),2)</f>
        <v>0</v>
      </c>
      <c r="AU95" s="134">
        <f>'06 - SO 111 - Odpočinková...'!P93</f>
        <v>0</v>
      </c>
      <c r="AV95" s="133">
        <f>'06 - SO 111 - Odpočinková...'!J35</f>
        <v>0</v>
      </c>
      <c r="AW95" s="133">
        <f>'06 - SO 111 - Odpočinková...'!J36</f>
        <v>0</v>
      </c>
      <c r="AX95" s="133">
        <f>'06 - SO 111 - Odpočinková...'!J37</f>
        <v>0</v>
      </c>
      <c r="AY95" s="133">
        <f>'06 - SO 111 - Odpočinková...'!J38</f>
        <v>0</v>
      </c>
      <c r="AZ95" s="133">
        <f>'06 - SO 111 - Odpočinková...'!F35</f>
        <v>0</v>
      </c>
      <c r="BA95" s="133">
        <f>'06 - SO 111 - Odpočinková...'!F36</f>
        <v>0</v>
      </c>
      <c r="BB95" s="133">
        <f>'06 - SO 111 - Odpočinková...'!F37</f>
        <v>0</v>
      </c>
      <c r="BC95" s="133">
        <f>'06 - SO 111 - Odpočinková...'!F38</f>
        <v>0</v>
      </c>
      <c r="BD95" s="135">
        <f>'06 - SO 111 - Odpočinková...'!F39</f>
        <v>0</v>
      </c>
      <c r="BE95" s="4"/>
      <c r="BT95" s="136" t="s">
        <v>84</v>
      </c>
      <c r="BV95" s="136" t="s">
        <v>77</v>
      </c>
      <c r="BW95" s="136" t="s">
        <v>204</v>
      </c>
      <c r="BX95" s="136" t="s">
        <v>195</v>
      </c>
      <c r="CL95" s="136" t="s">
        <v>19</v>
      </c>
    </row>
    <row r="96" s="4" customFormat="1" ht="16.5" customHeight="1">
      <c r="A96" s="127" t="s">
        <v>85</v>
      </c>
      <c r="B96" s="66"/>
      <c r="C96" s="128"/>
      <c r="D96" s="128"/>
      <c r="E96" s="129" t="s">
        <v>205</v>
      </c>
      <c r="F96" s="129"/>
      <c r="G96" s="129"/>
      <c r="H96" s="129"/>
      <c r="I96" s="129"/>
      <c r="J96" s="128"/>
      <c r="K96" s="129" t="s">
        <v>206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0">
        <f>'10 - SO 202 - Opěrná zeď'!J32</f>
        <v>0</v>
      </c>
      <c r="AH96" s="128"/>
      <c r="AI96" s="128"/>
      <c r="AJ96" s="128"/>
      <c r="AK96" s="128"/>
      <c r="AL96" s="128"/>
      <c r="AM96" s="128"/>
      <c r="AN96" s="130">
        <f>SUM(AG96,AT96)</f>
        <v>0</v>
      </c>
      <c r="AO96" s="128"/>
      <c r="AP96" s="128"/>
      <c r="AQ96" s="131" t="s">
        <v>88</v>
      </c>
      <c r="AR96" s="68"/>
      <c r="AS96" s="132">
        <v>0</v>
      </c>
      <c r="AT96" s="133">
        <f>ROUND(SUM(AV96:AW96),2)</f>
        <v>0</v>
      </c>
      <c r="AU96" s="134">
        <f>'10 - SO 202 - Opěrná zeď'!P93</f>
        <v>0</v>
      </c>
      <c r="AV96" s="133">
        <f>'10 - SO 202 - Opěrná zeď'!J35</f>
        <v>0</v>
      </c>
      <c r="AW96" s="133">
        <f>'10 - SO 202 - Opěrná zeď'!J36</f>
        <v>0</v>
      </c>
      <c r="AX96" s="133">
        <f>'10 - SO 202 - Opěrná zeď'!J37</f>
        <v>0</v>
      </c>
      <c r="AY96" s="133">
        <f>'10 - SO 202 - Opěrná zeď'!J38</f>
        <v>0</v>
      </c>
      <c r="AZ96" s="133">
        <f>'10 - SO 202 - Opěrná zeď'!F35</f>
        <v>0</v>
      </c>
      <c r="BA96" s="133">
        <f>'10 - SO 202 - Opěrná zeď'!F36</f>
        <v>0</v>
      </c>
      <c r="BB96" s="133">
        <f>'10 - SO 202 - Opěrná zeď'!F37</f>
        <v>0</v>
      </c>
      <c r="BC96" s="133">
        <f>'10 - SO 202 - Opěrná zeď'!F38</f>
        <v>0</v>
      </c>
      <c r="BD96" s="135">
        <f>'10 - SO 202 - Opěrná zeď'!F39</f>
        <v>0</v>
      </c>
      <c r="BE96" s="4"/>
      <c r="BT96" s="136" t="s">
        <v>84</v>
      </c>
      <c r="BV96" s="136" t="s">
        <v>77</v>
      </c>
      <c r="BW96" s="136" t="s">
        <v>207</v>
      </c>
      <c r="BX96" s="136" t="s">
        <v>195</v>
      </c>
      <c r="CL96" s="136" t="s">
        <v>19</v>
      </c>
    </row>
    <row r="97" s="4" customFormat="1" ht="23.25" customHeight="1">
      <c r="A97" s="127" t="s">
        <v>85</v>
      </c>
      <c r="B97" s="66"/>
      <c r="C97" s="128"/>
      <c r="D97" s="128"/>
      <c r="E97" s="129" t="s">
        <v>208</v>
      </c>
      <c r="F97" s="129"/>
      <c r="G97" s="129"/>
      <c r="H97" s="129"/>
      <c r="I97" s="129"/>
      <c r="J97" s="128"/>
      <c r="K97" s="129" t="s">
        <v>209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0">
        <f>'11 - SO 301 - Rekonstrukc...'!J32</f>
        <v>0</v>
      </c>
      <c r="AH97" s="128"/>
      <c r="AI97" s="128"/>
      <c r="AJ97" s="128"/>
      <c r="AK97" s="128"/>
      <c r="AL97" s="128"/>
      <c r="AM97" s="128"/>
      <c r="AN97" s="130">
        <f>SUM(AG97,AT97)</f>
        <v>0</v>
      </c>
      <c r="AO97" s="128"/>
      <c r="AP97" s="128"/>
      <c r="AQ97" s="131" t="s">
        <v>88</v>
      </c>
      <c r="AR97" s="68"/>
      <c r="AS97" s="132">
        <v>0</v>
      </c>
      <c r="AT97" s="133">
        <f>ROUND(SUM(AV97:AW97),2)</f>
        <v>0</v>
      </c>
      <c r="AU97" s="134">
        <f>'11 - SO 301 - Rekonstrukc...'!P99</f>
        <v>0</v>
      </c>
      <c r="AV97" s="133">
        <f>'11 - SO 301 - Rekonstrukc...'!J35</f>
        <v>0</v>
      </c>
      <c r="AW97" s="133">
        <f>'11 - SO 301 - Rekonstrukc...'!J36</f>
        <v>0</v>
      </c>
      <c r="AX97" s="133">
        <f>'11 - SO 301 - Rekonstrukc...'!J37</f>
        <v>0</v>
      </c>
      <c r="AY97" s="133">
        <f>'11 - SO 301 - Rekonstrukc...'!J38</f>
        <v>0</v>
      </c>
      <c r="AZ97" s="133">
        <f>'11 - SO 301 - Rekonstrukc...'!F35</f>
        <v>0</v>
      </c>
      <c r="BA97" s="133">
        <f>'11 - SO 301 - Rekonstrukc...'!F36</f>
        <v>0</v>
      </c>
      <c r="BB97" s="133">
        <f>'11 - SO 301 - Rekonstrukc...'!F37</f>
        <v>0</v>
      </c>
      <c r="BC97" s="133">
        <f>'11 - SO 301 - Rekonstrukc...'!F38</f>
        <v>0</v>
      </c>
      <c r="BD97" s="135">
        <f>'11 - SO 301 - Rekonstrukc...'!F39</f>
        <v>0</v>
      </c>
      <c r="BE97" s="4"/>
      <c r="BT97" s="136" t="s">
        <v>84</v>
      </c>
      <c r="BV97" s="136" t="s">
        <v>77</v>
      </c>
      <c r="BW97" s="136" t="s">
        <v>210</v>
      </c>
      <c r="BX97" s="136" t="s">
        <v>195</v>
      </c>
      <c r="CL97" s="136" t="s">
        <v>19</v>
      </c>
    </row>
    <row r="98" s="4" customFormat="1" ht="16.5" customHeight="1">
      <c r="A98" s="127" t="s">
        <v>85</v>
      </c>
      <c r="B98" s="66"/>
      <c r="C98" s="128"/>
      <c r="D98" s="128"/>
      <c r="E98" s="129" t="s">
        <v>211</v>
      </c>
      <c r="F98" s="129"/>
      <c r="G98" s="129"/>
      <c r="H98" s="129"/>
      <c r="I98" s="129"/>
      <c r="J98" s="128"/>
      <c r="K98" s="129" t="s">
        <v>212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0">
        <f>'12 - SO 302 - Propustek d...'!J32</f>
        <v>0</v>
      </c>
      <c r="AH98" s="128"/>
      <c r="AI98" s="128"/>
      <c r="AJ98" s="128"/>
      <c r="AK98" s="128"/>
      <c r="AL98" s="128"/>
      <c r="AM98" s="128"/>
      <c r="AN98" s="130">
        <f>SUM(AG98,AT98)</f>
        <v>0</v>
      </c>
      <c r="AO98" s="128"/>
      <c r="AP98" s="128"/>
      <c r="AQ98" s="131" t="s">
        <v>88</v>
      </c>
      <c r="AR98" s="68"/>
      <c r="AS98" s="132">
        <v>0</v>
      </c>
      <c r="AT98" s="133">
        <f>ROUND(SUM(AV98:AW98),2)</f>
        <v>0</v>
      </c>
      <c r="AU98" s="134">
        <f>'12 - SO 302 - Propustek d...'!P94</f>
        <v>0</v>
      </c>
      <c r="AV98" s="133">
        <f>'12 - SO 302 - Propustek d...'!J35</f>
        <v>0</v>
      </c>
      <c r="AW98" s="133">
        <f>'12 - SO 302 - Propustek d...'!J36</f>
        <v>0</v>
      </c>
      <c r="AX98" s="133">
        <f>'12 - SO 302 - Propustek d...'!J37</f>
        <v>0</v>
      </c>
      <c r="AY98" s="133">
        <f>'12 - SO 302 - Propustek d...'!J38</f>
        <v>0</v>
      </c>
      <c r="AZ98" s="133">
        <f>'12 - SO 302 - Propustek d...'!F35</f>
        <v>0</v>
      </c>
      <c r="BA98" s="133">
        <f>'12 - SO 302 - Propustek d...'!F36</f>
        <v>0</v>
      </c>
      <c r="BB98" s="133">
        <f>'12 - SO 302 - Propustek d...'!F37</f>
        <v>0</v>
      </c>
      <c r="BC98" s="133">
        <f>'12 - SO 302 - Propustek d...'!F38</f>
        <v>0</v>
      </c>
      <c r="BD98" s="135">
        <f>'12 - SO 302 - Propustek d...'!F39</f>
        <v>0</v>
      </c>
      <c r="BE98" s="4"/>
      <c r="BT98" s="136" t="s">
        <v>84</v>
      </c>
      <c r="BV98" s="136" t="s">
        <v>77</v>
      </c>
      <c r="BW98" s="136" t="s">
        <v>213</v>
      </c>
      <c r="BX98" s="136" t="s">
        <v>195</v>
      </c>
      <c r="CL98" s="136" t="s">
        <v>19</v>
      </c>
    </row>
    <row r="99" s="4" customFormat="1" ht="23.25" customHeight="1">
      <c r="A99" s="127" t="s">
        <v>85</v>
      </c>
      <c r="B99" s="66"/>
      <c r="C99" s="128"/>
      <c r="D99" s="128"/>
      <c r="E99" s="129" t="s">
        <v>214</v>
      </c>
      <c r="F99" s="129"/>
      <c r="G99" s="129"/>
      <c r="H99" s="129"/>
      <c r="I99" s="129"/>
      <c r="J99" s="128"/>
      <c r="K99" s="129" t="s">
        <v>215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0">
        <f>'13 - SO 303 - Odvodnění p...'!J32</f>
        <v>0</v>
      </c>
      <c r="AH99" s="128"/>
      <c r="AI99" s="128"/>
      <c r="AJ99" s="128"/>
      <c r="AK99" s="128"/>
      <c r="AL99" s="128"/>
      <c r="AM99" s="128"/>
      <c r="AN99" s="130">
        <f>SUM(AG99,AT99)</f>
        <v>0</v>
      </c>
      <c r="AO99" s="128"/>
      <c r="AP99" s="128"/>
      <c r="AQ99" s="131" t="s">
        <v>88</v>
      </c>
      <c r="AR99" s="68"/>
      <c r="AS99" s="132">
        <v>0</v>
      </c>
      <c r="AT99" s="133">
        <f>ROUND(SUM(AV99:AW99),2)</f>
        <v>0</v>
      </c>
      <c r="AU99" s="134">
        <f>'13 - SO 303 - Odvodnění p...'!P97</f>
        <v>0</v>
      </c>
      <c r="AV99" s="133">
        <f>'13 - SO 303 - Odvodnění p...'!J35</f>
        <v>0</v>
      </c>
      <c r="AW99" s="133">
        <f>'13 - SO 303 - Odvodnění p...'!J36</f>
        <v>0</v>
      </c>
      <c r="AX99" s="133">
        <f>'13 - SO 303 - Odvodnění p...'!J37</f>
        <v>0</v>
      </c>
      <c r="AY99" s="133">
        <f>'13 - SO 303 - Odvodnění p...'!J38</f>
        <v>0</v>
      </c>
      <c r="AZ99" s="133">
        <f>'13 - SO 303 - Odvodnění p...'!F35</f>
        <v>0</v>
      </c>
      <c r="BA99" s="133">
        <f>'13 - SO 303 - Odvodnění p...'!F36</f>
        <v>0</v>
      </c>
      <c r="BB99" s="133">
        <f>'13 - SO 303 - Odvodnění p...'!F37</f>
        <v>0</v>
      </c>
      <c r="BC99" s="133">
        <f>'13 - SO 303 - Odvodnění p...'!F38</f>
        <v>0</v>
      </c>
      <c r="BD99" s="135">
        <f>'13 - SO 303 - Odvodnění p...'!F39</f>
        <v>0</v>
      </c>
      <c r="BE99" s="4"/>
      <c r="BT99" s="136" t="s">
        <v>84</v>
      </c>
      <c r="BV99" s="136" t="s">
        <v>77</v>
      </c>
      <c r="BW99" s="136" t="s">
        <v>216</v>
      </c>
      <c r="BX99" s="136" t="s">
        <v>195</v>
      </c>
      <c r="CL99" s="136" t="s">
        <v>19</v>
      </c>
    </row>
    <row r="100" s="4" customFormat="1" ht="16.5" customHeight="1">
      <c r="A100" s="127" t="s">
        <v>85</v>
      </c>
      <c r="B100" s="66"/>
      <c r="C100" s="128"/>
      <c r="D100" s="128"/>
      <c r="E100" s="129" t="s">
        <v>8</v>
      </c>
      <c r="F100" s="129"/>
      <c r="G100" s="129"/>
      <c r="H100" s="129"/>
      <c r="I100" s="129"/>
      <c r="J100" s="128"/>
      <c r="K100" s="129" t="s">
        <v>217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30">
        <f>'15 - SO 402 - Odstranění ...'!J32</f>
        <v>0</v>
      </c>
      <c r="AH100" s="128"/>
      <c r="AI100" s="128"/>
      <c r="AJ100" s="128"/>
      <c r="AK100" s="128"/>
      <c r="AL100" s="128"/>
      <c r="AM100" s="128"/>
      <c r="AN100" s="130">
        <f>SUM(AG100,AT100)</f>
        <v>0</v>
      </c>
      <c r="AO100" s="128"/>
      <c r="AP100" s="128"/>
      <c r="AQ100" s="131" t="s">
        <v>88</v>
      </c>
      <c r="AR100" s="68"/>
      <c r="AS100" s="132">
        <v>0</v>
      </c>
      <c r="AT100" s="133">
        <f>ROUND(SUM(AV100:AW100),2)</f>
        <v>0</v>
      </c>
      <c r="AU100" s="134">
        <f>'15 - SO 402 - Odstranění ...'!P85</f>
        <v>0</v>
      </c>
      <c r="AV100" s="133">
        <f>'15 - SO 402 - Odstranění ...'!J35</f>
        <v>0</v>
      </c>
      <c r="AW100" s="133">
        <f>'15 - SO 402 - Odstranění ...'!J36</f>
        <v>0</v>
      </c>
      <c r="AX100" s="133">
        <f>'15 - SO 402 - Odstranění ...'!J37</f>
        <v>0</v>
      </c>
      <c r="AY100" s="133">
        <f>'15 - SO 402 - Odstranění ...'!J38</f>
        <v>0</v>
      </c>
      <c r="AZ100" s="133">
        <f>'15 - SO 402 - Odstranění ...'!F35</f>
        <v>0</v>
      </c>
      <c r="BA100" s="133">
        <f>'15 - SO 402 - Odstranění ...'!F36</f>
        <v>0</v>
      </c>
      <c r="BB100" s="133">
        <f>'15 - SO 402 - Odstranění ...'!F37</f>
        <v>0</v>
      </c>
      <c r="BC100" s="133">
        <f>'15 - SO 402 - Odstranění ...'!F38</f>
        <v>0</v>
      </c>
      <c r="BD100" s="135">
        <f>'15 - SO 402 - Odstranění ...'!F39</f>
        <v>0</v>
      </c>
      <c r="BE100" s="4"/>
      <c r="BT100" s="136" t="s">
        <v>84</v>
      </c>
      <c r="BV100" s="136" t="s">
        <v>77</v>
      </c>
      <c r="BW100" s="136" t="s">
        <v>218</v>
      </c>
      <c r="BX100" s="136" t="s">
        <v>195</v>
      </c>
      <c r="CL100" s="136" t="s">
        <v>19</v>
      </c>
    </row>
    <row r="101" s="4" customFormat="1" ht="16.5" customHeight="1">
      <c r="A101" s="127" t="s">
        <v>85</v>
      </c>
      <c r="B101" s="66"/>
      <c r="C101" s="128"/>
      <c r="D101" s="128"/>
      <c r="E101" s="129" t="s">
        <v>219</v>
      </c>
      <c r="F101" s="129"/>
      <c r="G101" s="129"/>
      <c r="H101" s="129"/>
      <c r="I101" s="129"/>
      <c r="J101" s="128"/>
      <c r="K101" s="129" t="s">
        <v>220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30">
        <f>'18 - VRN - Vedlejší rozpo...'!J32</f>
        <v>0</v>
      </c>
      <c r="AH101" s="128"/>
      <c r="AI101" s="128"/>
      <c r="AJ101" s="128"/>
      <c r="AK101" s="128"/>
      <c r="AL101" s="128"/>
      <c r="AM101" s="128"/>
      <c r="AN101" s="130">
        <f>SUM(AG101,AT101)</f>
        <v>0</v>
      </c>
      <c r="AO101" s="128"/>
      <c r="AP101" s="128"/>
      <c r="AQ101" s="131" t="s">
        <v>88</v>
      </c>
      <c r="AR101" s="68"/>
      <c r="AS101" s="138">
        <v>0</v>
      </c>
      <c r="AT101" s="139">
        <f>ROUND(SUM(AV101:AW101),2)</f>
        <v>0</v>
      </c>
      <c r="AU101" s="140">
        <f>'18 - VRN - Vedlejší rozpo...'!P93</f>
        <v>0</v>
      </c>
      <c r="AV101" s="139">
        <f>'18 - VRN - Vedlejší rozpo...'!J35</f>
        <v>0</v>
      </c>
      <c r="AW101" s="139">
        <f>'18 - VRN - Vedlejší rozpo...'!J36</f>
        <v>0</v>
      </c>
      <c r="AX101" s="139">
        <f>'18 - VRN - Vedlejší rozpo...'!J37</f>
        <v>0</v>
      </c>
      <c r="AY101" s="139">
        <f>'18 - VRN - Vedlejší rozpo...'!J38</f>
        <v>0</v>
      </c>
      <c r="AZ101" s="139">
        <f>'18 - VRN - Vedlejší rozpo...'!F35</f>
        <v>0</v>
      </c>
      <c r="BA101" s="139">
        <f>'18 - VRN - Vedlejší rozpo...'!F36</f>
        <v>0</v>
      </c>
      <c r="BB101" s="139">
        <f>'18 - VRN - Vedlejší rozpo...'!F37</f>
        <v>0</v>
      </c>
      <c r="BC101" s="139">
        <f>'18 - VRN - Vedlejší rozpo...'!F38</f>
        <v>0</v>
      </c>
      <c r="BD101" s="141">
        <f>'18 - VRN - Vedlejší rozpo...'!F39</f>
        <v>0</v>
      </c>
      <c r="BE101" s="4"/>
      <c r="BT101" s="136" t="s">
        <v>84</v>
      </c>
      <c r="BV101" s="136" t="s">
        <v>77</v>
      </c>
      <c r="BW101" s="136" t="s">
        <v>221</v>
      </c>
      <c r="BX101" s="136" t="s">
        <v>195</v>
      </c>
      <c r="CL101" s="136" t="s">
        <v>19</v>
      </c>
    </row>
    <row r="102" s="2" customFormat="1" ht="30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7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</row>
    <row r="103" s="2" customFormat="1" ht="6.96" customHeight="1">
      <c r="A103" s="41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47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</row>
  </sheetData>
  <sheetProtection sheet="1" formatColumns="0" formatRows="0" objects="1" scenarios="1" spinCount="100000" saltValue="FlbVRWvMjktYfsCO4jsqflPBsTj8BCh4Ck/T6qt0G2UurdYkKUDIsl3+u6MDdc7B58b+ndD5gFnGjyM65nH91A==" hashValue="1SNxHo5yOyjAQMjLjERo5jgJTAQG58VatnTCpMEMCk3TA4m0famglwVwLNP5RKuNXwn6mkXAkv2FK3IjFMfFoQ==" algorithmName="SHA-512" password="CC35"/>
  <mergeCells count="22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G83:AM83"/>
    <mergeCell ref="AN83:AP83"/>
    <mergeCell ref="AN84:AP84"/>
    <mergeCell ref="AG84:AM84"/>
    <mergeCell ref="AN85:AP85"/>
    <mergeCell ref="AG85:AM85"/>
    <mergeCell ref="AN86:AP86"/>
    <mergeCell ref="AG86:AM86"/>
    <mergeCell ref="AG87:AM87"/>
    <mergeCell ref="AN87:AP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L45:AO45"/>
    <mergeCell ref="AM47:AN47"/>
    <mergeCell ref="AS49:AT51"/>
    <mergeCell ref="AM49:AP49"/>
    <mergeCell ref="AM50:AP50"/>
    <mergeCell ref="AG52:AM52"/>
    <mergeCell ref="AN52:AP52"/>
    <mergeCell ref="I52:AF52"/>
    <mergeCell ref="C52:G52"/>
    <mergeCell ref="AG54:AM54"/>
    <mergeCell ref="D55:H55"/>
    <mergeCell ref="AN55:AP55"/>
    <mergeCell ref="AG55:AM55"/>
    <mergeCell ref="J55:AF55"/>
    <mergeCell ref="K56:AF56"/>
    <mergeCell ref="AG56:AM56"/>
    <mergeCell ref="E56:I56"/>
    <mergeCell ref="AN56:AP56"/>
    <mergeCell ref="E57:I57"/>
    <mergeCell ref="AN57:AP57"/>
    <mergeCell ref="AG57:AM57"/>
    <mergeCell ref="K57:AF57"/>
    <mergeCell ref="AN54:AP54"/>
    <mergeCell ref="K58:AF58"/>
    <mergeCell ref="AG58:AM58"/>
    <mergeCell ref="AN58:AP58"/>
    <mergeCell ref="E58:I58"/>
    <mergeCell ref="F59:J59"/>
    <mergeCell ref="L59:AF59"/>
    <mergeCell ref="AN59:AP59"/>
    <mergeCell ref="AG59:AM59"/>
    <mergeCell ref="L60:AF60"/>
    <mergeCell ref="F60:J60"/>
    <mergeCell ref="AN60:AP60"/>
    <mergeCell ref="AG60:AM60"/>
    <mergeCell ref="G61:K61"/>
    <mergeCell ref="M61:AF61"/>
    <mergeCell ref="G62:K62"/>
    <mergeCell ref="M62:AF62"/>
    <mergeCell ref="G63:K63"/>
    <mergeCell ref="M63:AF63"/>
    <mergeCell ref="M64:AF64"/>
    <mergeCell ref="G64:K64"/>
    <mergeCell ref="G65:K65"/>
    <mergeCell ref="M65:AF65"/>
    <mergeCell ref="M66:AF66"/>
    <mergeCell ref="G66:K66"/>
    <mergeCell ref="M67:AF67"/>
    <mergeCell ref="G67:K67"/>
    <mergeCell ref="E68:I68"/>
    <mergeCell ref="K68:AF68"/>
    <mergeCell ref="L69:AF69"/>
    <mergeCell ref="F69:J69"/>
    <mergeCell ref="L70:AF70"/>
    <mergeCell ref="F70:J70"/>
    <mergeCell ref="L71:AF71"/>
    <mergeCell ref="F71:J71"/>
    <mergeCell ref="F72:J72"/>
    <mergeCell ref="L72:AF72"/>
    <mergeCell ref="F73:J73"/>
    <mergeCell ref="L73:AF73"/>
    <mergeCell ref="L74:AF74"/>
    <mergeCell ref="F74:J74"/>
    <mergeCell ref="L75:AF75"/>
    <mergeCell ref="F75:J75"/>
    <mergeCell ref="L76:AF76"/>
    <mergeCell ref="F76:J76"/>
    <mergeCell ref="F77:J77"/>
    <mergeCell ref="L77:AF77"/>
    <mergeCell ref="F78:J78"/>
    <mergeCell ref="L78:AF78"/>
    <mergeCell ref="F79:J79"/>
    <mergeCell ref="L79:AF79"/>
    <mergeCell ref="D80:H80"/>
    <mergeCell ref="J80:AF80"/>
    <mergeCell ref="E81:I81"/>
    <mergeCell ref="K81:AF81"/>
    <mergeCell ref="E82:I82"/>
    <mergeCell ref="K82:AF82"/>
    <mergeCell ref="E83:I83"/>
    <mergeCell ref="K83:AF83"/>
    <mergeCell ref="L84:AF84"/>
    <mergeCell ref="F84:J84"/>
    <mergeCell ref="L85:AF85"/>
    <mergeCell ref="F85:J85"/>
    <mergeCell ref="F86:J86"/>
    <mergeCell ref="L86:AF86"/>
    <mergeCell ref="F87:J87"/>
    <mergeCell ref="L87:AF87"/>
    <mergeCell ref="F88:J88"/>
    <mergeCell ref="L88:AF88"/>
    <mergeCell ref="L89:AF89"/>
    <mergeCell ref="F89:J89"/>
    <mergeCell ref="E90:I90"/>
    <mergeCell ref="K90:AF90"/>
    <mergeCell ref="K91:AF91"/>
    <mergeCell ref="E91:I91"/>
    <mergeCell ref="D92:H92"/>
    <mergeCell ref="J92:AF92"/>
    <mergeCell ref="E93:I93"/>
    <mergeCell ref="K93:AF93"/>
    <mergeCell ref="E94:I94"/>
    <mergeCell ref="K94:AF94"/>
    <mergeCell ref="E95:I95"/>
    <mergeCell ref="K95:AF95"/>
    <mergeCell ref="E96:I96"/>
    <mergeCell ref="K96:AF96"/>
    <mergeCell ref="E97:I97"/>
    <mergeCell ref="K97:AF97"/>
    <mergeCell ref="E98:I98"/>
    <mergeCell ref="K98:AF98"/>
    <mergeCell ref="E99:I99"/>
    <mergeCell ref="K99:AF99"/>
    <mergeCell ref="E100:I100"/>
    <mergeCell ref="K100:AF100"/>
    <mergeCell ref="E101:I101"/>
    <mergeCell ref="K101:AF101"/>
  </mergeCells>
  <hyperlinks>
    <hyperlink ref="A56" location="'01 - SO 101 - Parková cesta'!C2" display="/"/>
    <hyperlink ref="A57" location="'02 - SO 102 - Terénní stezky'!C2" display="/"/>
    <hyperlink ref="A59" location="'16.1 - SO 801.1 - Kácení ...'!C2" display="/"/>
    <hyperlink ref="A61" location="'16.2.1 - Ochrana stromů p...'!C2" display="/"/>
    <hyperlink ref="A62" location="'16.2.2 - Přípravné práce,...'!C2" display="/"/>
    <hyperlink ref="A63" location="'16.2.3 - Výsadba stromů'!C2" display="/"/>
    <hyperlink ref="A64" location="'16.2.4 - Povýsadbová rozv...'!C2" display="/"/>
    <hyperlink ref="A65" location="'16.2.5 - Zatravnění ploch'!C2" display="/"/>
    <hyperlink ref="A66" location="'16.2.6 - Péče o travnaté ...'!C2" display="/"/>
    <hyperlink ref="A67" location="'16.2.7 - Štěpkové plochy'!C2" display="/"/>
    <hyperlink ref="A69" location="'17.1 - Travnaté plochy'!C2" display="/"/>
    <hyperlink ref="A70" location="'17.2 - Péče o travnaté pl...'!C2" display="/"/>
    <hyperlink ref="A71" location="'17.3 - Štěpkové plochy'!C2" display="/"/>
    <hyperlink ref="A72" location="'17.4 - Záhony 1-2'!C2" display="/"/>
    <hyperlink ref="A73" location="'17.5 - Záhony 3'!C2" display="/"/>
    <hyperlink ref="A74" location="'17.6 - Záhony 4-5'!C2" display="/"/>
    <hyperlink ref="A75" location="'17.7 - Záhony 6-8'!C2" display="/"/>
    <hyperlink ref="A76" location="'17.8 - Záhony 9-10'!C2" display="/"/>
    <hyperlink ref="A77" location="'17.9 - Záhony 11-14'!C2" display="/"/>
    <hyperlink ref="A78" location="'17.10 - Péče o záhony'!C2" display="/"/>
    <hyperlink ref="A79" location="'17.11 - Mobiliář'!C2" display="/"/>
    <hyperlink ref="A81" location="'03 - SO 103 - Terénní ste...'!C2" display="/"/>
    <hyperlink ref="A82" location="'07 - SO 112 - Herní prvek'!C2" display="/"/>
    <hyperlink ref="A84" location="'08.1 - SO 113 - Přípravné...'!C2" display="/"/>
    <hyperlink ref="A85" location="'08.2 - SO 113 A - Odpočin...'!C2" display="/"/>
    <hyperlink ref="A86" location="'08.3 - SO 113 B - Odpočin...'!C2" display="/"/>
    <hyperlink ref="A87" location="'08.4 - SO 113 C - Odpadko...'!C2" display="/"/>
    <hyperlink ref="A88" location="'08.5 - SO 113 D - Stojan ...'!C2" display="/"/>
    <hyperlink ref="A89" location="'08.6 - SO 113 E - Set stů...'!C2" display="/"/>
    <hyperlink ref="A90" location="'09 - SO 201 - Most M1'!C2" display="/"/>
    <hyperlink ref="A91" location="'14 - SO 401 - Veřejné osv...'!C2" display="/"/>
    <hyperlink ref="A93" location="'04 - SO 104 - Chodník ul....'!C2" display="/"/>
    <hyperlink ref="A94" location="'05 - SO 105 - Oprava oplo...'!C2" display="/"/>
    <hyperlink ref="A95" location="'06 - SO 111 - Odpočinková...'!C2" display="/"/>
    <hyperlink ref="A96" location="'10 - SO 202 - Opěrná zeď'!C2" display="/"/>
    <hyperlink ref="A97" location="'11 - SO 301 - Rekonstrukc...'!C2" display="/"/>
    <hyperlink ref="A98" location="'12 - SO 302 - Propustek d...'!C2" display="/"/>
    <hyperlink ref="A99" location="'13 - SO 303 - Odvodnění p...'!C2" display="/"/>
    <hyperlink ref="A100" location="'15 - SO 402 - Odstranění ...'!C2" display="/"/>
    <hyperlink ref="A101" location="'18 - VR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224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226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230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ROUND((SUM(BE94:BE356)),  2)</f>
        <v>0</v>
      </c>
      <c r="G35" s="41"/>
      <c r="H35" s="41"/>
      <c r="I35" s="161">
        <v>0.20999999999999999</v>
      </c>
      <c r="J35" s="160">
        <f>ROUND(((SUM(BE94:BE356))*I35),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ROUND((SUM(BF94:BF356)),  2)</f>
        <v>0</v>
      </c>
      <c r="G36" s="41"/>
      <c r="H36" s="41"/>
      <c r="I36" s="161">
        <v>0.14999999999999999</v>
      </c>
      <c r="J36" s="160">
        <f>ROUND(((SUM(BF94:BF356))*I36),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ROUND((SUM(BG94:BG356)),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ROUND((SUM(BH94:BH356)),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ROUND((SUM(BI94:BI356)),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224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SO 101 - Parková cesta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J123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J218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J224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J235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J265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241</v>
      </c>
      <c r="E70" s="181"/>
      <c r="F70" s="181"/>
      <c r="G70" s="181"/>
      <c r="H70" s="181"/>
      <c r="I70" s="181"/>
      <c r="J70" s="182">
        <f>J293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242</v>
      </c>
      <c r="E71" s="181"/>
      <c r="F71" s="181"/>
      <c r="G71" s="181"/>
      <c r="H71" s="181"/>
      <c r="I71" s="181"/>
      <c r="J71" s="182">
        <f>J298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243</v>
      </c>
      <c r="E72" s="181"/>
      <c r="F72" s="181"/>
      <c r="G72" s="181"/>
      <c r="H72" s="181"/>
      <c r="I72" s="181"/>
      <c r="J72" s="182">
        <f>J314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224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01 - SO 101 - Parková cesta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NÝDRLE - projektová kancelář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P95+P123+P218+P224+P235+P265+P293+P298+P314</f>
        <v>0</v>
      </c>
      <c r="Q94" s="99"/>
      <c r="R94" s="192">
        <f>R95+R123+R218+R224+R235+R265+R293+R298+R314</f>
        <v>0</v>
      </c>
      <c r="S94" s="99"/>
      <c r="T94" s="193">
        <f>T95+T123+T218+T224+T235+T265+T293+T298+T314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BK95+BK123+BK218+BK224+BK235+BK265+BK293+BK298+BK314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75</v>
      </c>
      <c r="F95" s="198" t="s">
        <v>257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SUM(P96:P122)</f>
        <v>0</v>
      </c>
      <c r="Q95" s="203"/>
      <c r="R95" s="204">
        <f>SUM(R96:R122)</f>
        <v>0</v>
      </c>
      <c r="S95" s="203"/>
      <c r="T95" s="205">
        <f>SUM(T96:T122)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SUM(BK96:BK122)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260</v>
      </c>
      <c r="F96" s="211" t="s">
        <v>261</v>
      </c>
      <c r="G96" s="212" t="s">
        <v>262</v>
      </c>
      <c r="H96" s="213">
        <v>18.5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263</v>
      </c>
    </row>
    <row r="97" s="2" customFormat="1">
      <c r="A97" s="41"/>
      <c r="B97" s="42"/>
      <c r="C97" s="43"/>
      <c r="D97" s="222" t="s">
        <v>264</v>
      </c>
      <c r="E97" s="43"/>
      <c r="F97" s="223" t="s">
        <v>261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266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12" customFormat="1">
      <c r="A99" s="12"/>
      <c r="B99" s="228"/>
      <c r="C99" s="229"/>
      <c r="D99" s="222" t="s">
        <v>267</v>
      </c>
      <c r="E99" s="230" t="s">
        <v>268</v>
      </c>
      <c r="F99" s="231" t="s">
        <v>269</v>
      </c>
      <c r="G99" s="229"/>
      <c r="H99" s="232">
        <v>9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75</v>
      </c>
      <c r="AY99" s="23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270</v>
      </c>
      <c r="F100" s="231" t="s">
        <v>271</v>
      </c>
      <c r="G100" s="229"/>
      <c r="H100" s="232">
        <v>9.5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2" customFormat="1">
      <c r="A101" s="12"/>
      <c r="B101" s="228"/>
      <c r="C101" s="229"/>
      <c r="D101" s="222" t="s">
        <v>267</v>
      </c>
      <c r="E101" s="230" t="s">
        <v>19</v>
      </c>
      <c r="F101" s="231" t="s">
        <v>272</v>
      </c>
      <c r="G101" s="229"/>
      <c r="H101" s="232">
        <v>18.5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8" t="s">
        <v>267</v>
      </c>
      <c r="AU101" s="238" t="s">
        <v>82</v>
      </c>
      <c r="AV101" s="12" t="s">
        <v>84</v>
      </c>
      <c r="AW101" s="12" t="s">
        <v>37</v>
      </c>
      <c r="AX101" s="12" t="s">
        <v>82</v>
      </c>
      <c r="AY101" s="238" t="s">
        <v>258</v>
      </c>
    </row>
    <row r="102" s="2" customFormat="1" ht="16.5" customHeight="1">
      <c r="A102" s="41"/>
      <c r="B102" s="42"/>
      <c r="C102" s="209" t="s">
        <v>84</v>
      </c>
      <c r="D102" s="209" t="s">
        <v>259</v>
      </c>
      <c r="E102" s="210" t="s">
        <v>273</v>
      </c>
      <c r="F102" s="211" t="s">
        <v>261</v>
      </c>
      <c r="G102" s="212" t="s">
        <v>262</v>
      </c>
      <c r="H102" s="213">
        <v>7.5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274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275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2" customFormat="1">
      <c r="A104" s="41"/>
      <c r="B104" s="42"/>
      <c r="C104" s="43"/>
      <c r="D104" s="222" t="s">
        <v>265</v>
      </c>
      <c r="E104" s="43"/>
      <c r="F104" s="227" t="s">
        <v>276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265</v>
      </c>
      <c r="AU104" s="20" t="s">
        <v>82</v>
      </c>
    </row>
    <row r="105" s="12" customFormat="1">
      <c r="A105" s="12"/>
      <c r="B105" s="228"/>
      <c r="C105" s="229"/>
      <c r="D105" s="222" t="s">
        <v>267</v>
      </c>
      <c r="E105" s="230" t="s">
        <v>277</v>
      </c>
      <c r="F105" s="231" t="s">
        <v>278</v>
      </c>
      <c r="G105" s="229"/>
      <c r="H105" s="232">
        <v>7.5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8" t="s">
        <v>267</v>
      </c>
      <c r="AU105" s="238" t="s">
        <v>82</v>
      </c>
      <c r="AV105" s="12" t="s">
        <v>84</v>
      </c>
      <c r="AW105" s="12" t="s">
        <v>37</v>
      </c>
      <c r="AX105" s="12" t="s">
        <v>82</v>
      </c>
      <c r="AY105" s="238" t="s">
        <v>258</v>
      </c>
    </row>
    <row r="106" s="2" customFormat="1" ht="16.5" customHeight="1">
      <c r="A106" s="41"/>
      <c r="B106" s="42"/>
      <c r="C106" s="209" t="s">
        <v>98</v>
      </c>
      <c r="D106" s="209" t="s">
        <v>259</v>
      </c>
      <c r="E106" s="210" t="s">
        <v>279</v>
      </c>
      <c r="F106" s="211" t="s">
        <v>261</v>
      </c>
      <c r="G106" s="212" t="s">
        <v>262</v>
      </c>
      <c r="H106" s="213">
        <v>9.4079999999999995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82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280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275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82</v>
      </c>
    </row>
    <row r="108" s="2" customFormat="1">
      <c r="A108" s="41"/>
      <c r="B108" s="42"/>
      <c r="C108" s="43"/>
      <c r="D108" s="222" t="s">
        <v>265</v>
      </c>
      <c r="E108" s="43"/>
      <c r="F108" s="227" t="s">
        <v>281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265</v>
      </c>
      <c r="AU108" s="20" t="s">
        <v>82</v>
      </c>
    </row>
    <row r="109" s="12" customFormat="1">
      <c r="A109" s="12"/>
      <c r="B109" s="228"/>
      <c r="C109" s="229"/>
      <c r="D109" s="222" t="s">
        <v>267</v>
      </c>
      <c r="E109" s="230" t="s">
        <v>282</v>
      </c>
      <c r="F109" s="231" t="s">
        <v>283</v>
      </c>
      <c r="G109" s="229"/>
      <c r="H109" s="232">
        <v>9.4079999999999995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8" t="s">
        <v>267</v>
      </c>
      <c r="AU109" s="238" t="s">
        <v>82</v>
      </c>
      <c r="AV109" s="12" t="s">
        <v>84</v>
      </c>
      <c r="AW109" s="12" t="s">
        <v>37</v>
      </c>
      <c r="AX109" s="12" t="s">
        <v>82</v>
      </c>
      <c r="AY109" s="238" t="s">
        <v>258</v>
      </c>
    </row>
    <row r="110" s="2" customFormat="1" ht="16.5" customHeight="1">
      <c r="A110" s="41"/>
      <c r="B110" s="42"/>
      <c r="C110" s="209" t="s">
        <v>105</v>
      </c>
      <c r="D110" s="209" t="s">
        <v>259</v>
      </c>
      <c r="E110" s="210" t="s">
        <v>284</v>
      </c>
      <c r="F110" s="211" t="s">
        <v>261</v>
      </c>
      <c r="G110" s="212" t="s">
        <v>262</v>
      </c>
      <c r="H110" s="213">
        <v>1.8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82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285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275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82</v>
      </c>
    </row>
    <row r="112" s="2" customFormat="1">
      <c r="A112" s="41"/>
      <c r="B112" s="42"/>
      <c r="C112" s="43"/>
      <c r="D112" s="222" t="s">
        <v>265</v>
      </c>
      <c r="E112" s="43"/>
      <c r="F112" s="227" t="s">
        <v>286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265</v>
      </c>
      <c r="AU112" s="20" t="s">
        <v>82</v>
      </c>
    </row>
    <row r="113" s="12" customFormat="1">
      <c r="A113" s="12"/>
      <c r="B113" s="228"/>
      <c r="C113" s="229"/>
      <c r="D113" s="222" t="s">
        <v>267</v>
      </c>
      <c r="E113" s="230" t="s">
        <v>287</v>
      </c>
      <c r="F113" s="231" t="s">
        <v>288</v>
      </c>
      <c r="G113" s="229"/>
      <c r="H113" s="232">
        <v>1.8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82</v>
      </c>
      <c r="AV113" s="12" t="s">
        <v>84</v>
      </c>
      <c r="AW113" s="12" t="s">
        <v>37</v>
      </c>
      <c r="AX113" s="12" t="s">
        <v>82</v>
      </c>
      <c r="AY113" s="238" t="s">
        <v>258</v>
      </c>
    </row>
    <row r="114" s="2" customFormat="1" ht="16.5" customHeight="1">
      <c r="A114" s="41"/>
      <c r="B114" s="42"/>
      <c r="C114" s="209" t="s">
        <v>289</v>
      </c>
      <c r="D114" s="209" t="s">
        <v>259</v>
      </c>
      <c r="E114" s="210" t="s">
        <v>290</v>
      </c>
      <c r="F114" s="211" t="s">
        <v>291</v>
      </c>
      <c r="G114" s="212" t="s">
        <v>292</v>
      </c>
      <c r="H114" s="213">
        <v>1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293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291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2" customFormat="1">
      <c r="A116" s="41"/>
      <c r="B116" s="42"/>
      <c r="C116" s="43"/>
      <c r="D116" s="222" t="s">
        <v>265</v>
      </c>
      <c r="E116" s="43"/>
      <c r="F116" s="227" t="s">
        <v>294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265</v>
      </c>
      <c r="AU116" s="20" t="s">
        <v>82</v>
      </c>
    </row>
    <row r="117" s="2" customFormat="1" ht="16.5" customHeight="1">
      <c r="A117" s="41"/>
      <c r="B117" s="42"/>
      <c r="C117" s="209" t="s">
        <v>295</v>
      </c>
      <c r="D117" s="209" t="s">
        <v>259</v>
      </c>
      <c r="E117" s="210" t="s">
        <v>296</v>
      </c>
      <c r="F117" s="211" t="s">
        <v>297</v>
      </c>
      <c r="G117" s="212" t="s">
        <v>262</v>
      </c>
      <c r="H117" s="213">
        <v>0.14699999999999999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298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297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299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82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301</v>
      </c>
      <c r="G120" s="229"/>
      <c r="H120" s="232">
        <v>0.071999999999999995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302</v>
      </c>
      <c r="F121" s="231" t="s">
        <v>303</v>
      </c>
      <c r="G121" s="229"/>
      <c r="H121" s="232">
        <v>0.074999999999999997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82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304</v>
      </c>
      <c r="G122" s="229"/>
      <c r="H122" s="232">
        <v>0.14699999999999999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82</v>
      </c>
      <c r="AV122" s="12" t="s">
        <v>84</v>
      </c>
      <c r="AW122" s="12" t="s">
        <v>37</v>
      </c>
      <c r="AX122" s="12" t="s">
        <v>82</v>
      </c>
      <c r="AY122" s="238" t="s">
        <v>258</v>
      </c>
    </row>
    <row r="123" s="11" customFormat="1" ht="25.92" customHeight="1">
      <c r="A123" s="11"/>
      <c r="B123" s="195"/>
      <c r="C123" s="196"/>
      <c r="D123" s="197" t="s">
        <v>74</v>
      </c>
      <c r="E123" s="198" t="s">
        <v>82</v>
      </c>
      <c r="F123" s="198" t="s">
        <v>305</v>
      </c>
      <c r="G123" s="196"/>
      <c r="H123" s="196"/>
      <c r="I123" s="199"/>
      <c r="J123" s="200">
        <f>BK123</f>
        <v>0</v>
      </c>
      <c r="K123" s="196"/>
      <c r="L123" s="201"/>
      <c r="M123" s="202"/>
      <c r="N123" s="203"/>
      <c r="O123" s="203"/>
      <c r="P123" s="204">
        <f>SUM(P124:P217)</f>
        <v>0</v>
      </c>
      <c r="Q123" s="203"/>
      <c r="R123" s="204">
        <f>SUM(R124:R217)</f>
        <v>0</v>
      </c>
      <c r="S123" s="203"/>
      <c r="T123" s="205">
        <f>SUM(T124:T217)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82</v>
      </c>
      <c r="AT123" s="207" t="s">
        <v>74</v>
      </c>
      <c r="AU123" s="207" t="s">
        <v>75</v>
      </c>
      <c r="AY123" s="206" t="s">
        <v>258</v>
      </c>
      <c r="BK123" s="208">
        <f>SUM(BK124:BK217)</f>
        <v>0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307</v>
      </c>
      <c r="F124" s="211" t="s">
        <v>308</v>
      </c>
      <c r="G124" s="212" t="s">
        <v>309</v>
      </c>
      <c r="H124" s="213">
        <v>3.6000000000000001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82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310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308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82</v>
      </c>
    </row>
    <row r="126" s="13" customFormat="1">
      <c r="A126" s="13"/>
      <c r="B126" s="239"/>
      <c r="C126" s="240"/>
      <c r="D126" s="222" t="s">
        <v>267</v>
      </c>
      <c r="E126" s="241" t="s">
        <v>19</v>
      </c>
      <c r="F126" s="242" t="s">
        <v>311</v>
      </c>
      <c r="G126" s="240"/>
      <c r="H126" s="241" t="s">
        <v>19</v>
      </c>
      <c r="I126" s="243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267</v>
      </c>
      <c r="AU126" s="248" t="s">
        <v>82</v>
      </c>
      <c r="AV126" s="13" t="s">
        <v>82</v>
      </c>
      <c r="AW126" s="13" t="s">
        <v>37</v>
      </c>
      <c r="AX126" s="13" t="s">
        <v>75</v>
      </c>
      <c r="AY126" s="248" t="s">
        <v>258</v>
      </c>
    </row>
    <row r="127" s="12" customFormat="1">
      <c r="A127" s="12"/>
      <c r="B127" s="228"/>
      <c r="C127" s="229"/>
      <c r="D127" s="222" t="s">
        <v>267</v>
      </c>
      <c r="E127" s="230" t="s">
        <v>312</v>
      </c>
      <c r="F127" s="231" t="s">
        <v>313</v>
      </c>
      <c r="G127" s="229"/>
      <c r="H127" s="232">
        <v>3.6000000000000001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82</v>
      </c>
      <c r="AV127" s="12" t="s">
        <v>84</v>
      </c>
      <c r="AW127" s="12" t="s">
        <v>37</v>
      </c>
      <c r="AX127" s="12" t="s">
        <v>82</v>
      </c>
      <c r="AY127" s="238" t="s">
        <v>258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315</v>
      </c>
      <c r="F128" s="211" t="s">
        <v>316</v>
      </c>
      <c r="G128" s="212" t="s">
        <v>309</v>
      </c>
      <c r="H128" s="213">
        <v>16.800000000000001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82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317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316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82</v>
      </c>
    </row>
    <row r="130" s="13" customFormat="1">
      <c r="A130" s="13"/>
      <c r="B130" s="239"/>
      <c r="C130" s="240"/>
      <c r="D130" s="222" t="s">
        <v>267</v>
      </c>
      <c r="E130" s="241" t="s">
        <v>19</v>
      </c>
      <c r="F130" s="242" t="s">
        <v>318</v>
      </c>
      <c r="G130" s="240"/>
      <c r="H130" s="241" t="s">
        <v>19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267</v>
      </c>
      <c r="AU130" s="248" t="s">
        <v>82</v>
      </c>
      <c r="AV130" s="13" t="s">
        <v>82</v>
      </c>
      <c r="AW130" s="13" t="s">
        <v>37</v>
      </c>
      <c r="AX130" s="13" t="s">
        <v>75</v>
      </c>
      <c r="AY130" s="248" t="s">
        <v>258</v>
      </c>
    </row>
    <row r="131" s="12" customFormat="1">
      <c r="A131" s="12"/>
      <c r="B131" s="228"/>
      <c r="C131" s="229"/>
      <c r="D131" s="222" t="s">
        <v>267</v>
      </c>
      <c r="E131" s="230" t="s">
        <v>319</v>
      </c>
      <c r="F131" s="231" t="s">
        <v>320</v>
      </c>
      <c r="G131" s="229"/>
      <c r="H131" s="232">
        <v>3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82</v>
      </c>
      <c r="AV131" s="12" t="s">
        <v>84</v>
      </c>
      <c r="AW131" s="12" t="s">
        <v>37</v>
      </c>
      <c r="AX131" s="12" t="s">
        <v>75</v>
      </c>
      <c r="AY131" s="238" t="s">
        <v>258</v>
      </c>
    </row>
    <row r="132" s="12" customFormat="1">
      <c r="A132" s="12"/>
      <c r="B132" s="228"/>
      <c r="C132" s="229"/>
      <c r="D132" s="222" t="s">
        <v>267</v>
      </c>
      <c r="E132" s="230" t="s">
        <v>321</v>
      </c>
      <c r="F132" s="231" t="s">
        <v>322</v>
      </c>
      <c r="G132" s="229"/>
      <c r="H132" s="232">
        <v>13.800000000000001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19</v>
      </c>
      <c r="F133" s="231" t="s">
        <v>323</v>
      </c>
      <c r="G133" s="229"/>
      <c r="H133" s="232">
        <v>16.800000000000001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82</v>
      </c>
      <c r="AV133" s="12" t="s">
        <v>84</v>
      </c>
      <c r="AW133" s="12" t="s">
        <v>37</v>
      </c>
      <c r="AX133" s="12" t="s">
        <v>82</v>
      </c>
      <c r="AY133" s="238" t="s">
        <v>258</v>
      </c>
    </row>
    <row r="134" s="2" customFormat="1" ht="16.5" customHeight="1">
      <c r="A134" s="41"/>
      <c r="B134" s="42"/>
      <c r="C134" s="209" t="s">
        <v>324</v>
      </c>
      <c r="D134" s="209" t="s">
        <v>259</v>
      </c>
      <c r="E134" s="210" t="s">
        <v>325</v>
      </c>
      <c r="F134" s="211" t="s">
        <v>326</v>
      </c>
      <c r="G134" s="212" t="s">
        <v>327</v>
      </c>
      <c r="H134" s="213">
        <v>30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82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328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326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82</v>
      </c>
    </row>
    <row r="136" s="2" customFormat="1">
      <c r="A136" s="41"/>
      <c r="B136" s="42"/>
      <c r="C136" s="43"/>
      <c r="D136" s="222" t="s">
        <v>265</v>
      </c>
      <c r="E136" s="43"/>
      <c r="F136" s="227" t="s">
        <v>329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265</v>
      </c>
      <c r="AU136" s="20" t="s">
        <v>82</v>
      </c>
    </row>
    <row r="137" s="2" customFormat="1" ht="16.5" customHeight="1">
      <c r="A137" s="41"/>
      <c r="B137" s="42"/>
      <c r="C137" s="209" t="s">
        <v>205</v>
      </c>
      <c r="D137" s="209" t="s">
        <v>259</v>
      </c>
      <c r="E137" s="210" t="s">
        <v>330</v>
      </c>
      <c r="F137" s="211" t="s">
        <v>331</v>
      </c>
      <c r="G137" s="212" t="s">
        <v>309</v>
      </c>
      <c r="H137" s="213">
        <v>3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82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332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331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82</v>
      </c>
    </row>
    <row r="139" s="13" customFormat="1">
      <c r="A139" s="13"/>
      <c r="B139" s="239"/>
      <c r="C139" s="240"/>
      <c r="D139" s="222" t="s">
        <v>267</v>
      </c>
      <c r="E139" s="241" t="s">
        <v>19</v>
      </c>
      <c r="F139" s="242" t="s">
        <v>333</v>
      </c>
      <c r="G139" s="240"/>
      <c r="H139" s="241" t="s">
        <v>19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267</v>
      </c>
      <c r="AU139" s="248" t="s">
        <v>82</v>
      </c>
      <c r="AV139" s="13" t="s">
        <v>82</v>
      </c>
      <c r="AW139" s="13" t="s">
        <v>37</v>
      </c>
      <c r="AX139" s="13" t="s">
        <v>75</v>
      </c>
      <c r="AY139" s="248" t="s">
        <v>258</v>
      </c>
    </row>
    <row r="140" s="12" customFormat="1">
      <c r="A140" s="12"/>
      <c r="B140" s="228"/>
      <c r="C140" s="229"/>
      <c r="D140" s="222" t="s">
        <v>267</v>
      </c>
      <c r="E140" s="230" t="s">
        <v>334</v>
      </c>
      <c r="F140" s="231" t="s">
        <v>320</v>
      </c>
      <c r="G140" s="229"/>
      <c r="H140" s="232">
        <v>3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82</v>
      </c>
      <c r="AV140" s="12" t="s">
        <v>84</v>
      </c>
      <c r="AW140" s="12" t="s">
        <v>37</v>
      </c>
      <c r="AX140" s="12" t="s">
        <v>82</v>
      </c>
      <c r="AY140" s="238" t="s">
        <v>258</v>
      </c>
    </row>
    <row r="141" s="2" customFormat="1" ht="16.5" customHeight="1">
      <c r="A141" s="41"/>
      <c r="B141" s="42"/>
      <c r="C141" s="209" t="s">
        <v>208</v>
      </c>
      <c r="D141" s="209" t="s">
        <v>259</v>
      </c>
      <c r="E141" s="210" t="s">
        <v>335</v>
      </c>
      <c r="F141" s="211" t="s">
        <v>336</v>
      </c>
      <c r="G141" s="212" t="s">
        <v>309</v>
      </c>
      <c r="H141" s="213">
        <v>158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82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337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336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82</v>
      </c>
    </row>
    <row r="143" s="13" customFormat="1">
      <c r="A143" s="13"/>
      <c r="B143" s="239"/>
      <c r="C143" s="240"/>
      <c r="D143" s="222" t="s">
        <v>267</v>
      </c>
      <c r="E143" s="241" t="s">
        <v>19</v>
      </c>
      <c r="F143" s="242" t="s">
        <v>318</v>
      </c>
      <c r="G143" s="240"/>
      <c r="H143" s="241" t="s">
        <v>19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267</v>
      </c>
      <c r="AU143" s="248" t="s">
        <v>82</v>
      </c>
      <c r="AV143" s="13" t="s">
        <v>82</v>
      </c>
      <c r="AW143" s="13" t="s">
        <v>37</v>
      </c>
      <c r="AX143" s="13" t="s">
        <v>75</v>
      </c>
      <c r="AY143" s="248" t="s">
        <v>258</v>
      </c>
    </row>
    <row r="144" s="12" customFormat="1">
      <c r="A144" s="12"/>
      <c r="B144" s="228"/>
      <c r="C144" s="229"/>
      <c r="D144" s="222" t="s">
        <v>267</v>
      </c>
      <c r="E144" s="230" t="s">
        <v>338</v>
      </c>
      <c r="F144" s="231" t="s">
        <v>339</v>
      </c>
      <c r="G144" s="229"/>
      <c r="H144" s="232">
        <v>158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267</v>
      </c>
      <c r="AU144" s="238" t="s">
        <v>82</v>
      </c>
      <c r="AV144" s="12" t="s">
        <v>84</v>
      </c>
      <c r="AW144" s="12" t="s">
        <v>37</v>
      </c>
      <c r="AX144" s="12" t="s">
        <v>82</v>
      </c>
      <c r="AY144" s="238" t="s">
        <v>258</v>
      </c>
    </row>
    <row r="145" s="2" customFormat="1" ht="16.5" customHeight="1">
      <c r="A145" s="41"/>
      <c r="B145" s="42"/>
      <c r="C145" s="209" t="s">
        <v>211</v>
      </c>
      <c r="D145" s="209" t="s">
        <v>259</v>
      </c>
      <c r="E145" s="210" t="s">
        <v>340</v>
      </c>
      <c r="F145" s="211" t="s">
        <v>341</v>
      </c>
      <c r="G145" s="212" t="s">
        <v>309</v>
      </c>
      <c r="H145" s="213">
        <v>43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82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342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341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82</v>
      </c>
    </row>
    <row r="147" s="13" customFormat="1">
      <c r="A147" s="13"/>
      <c r="B147" s="239"/>
      <c r="C147" s="240"/>
      <c r="D147" s="222" t="s">
        <v>267</v>
      </c>
      <c r="E147" s="241" t="s">
        <v>19</v>
      </c>
      <c r="F147" s="242" t="s">
        <v>318</v>
      </c>
      <c r="G147" s="240"/>
      <c r="H147" s="241" t="s">
        <v>19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267</v>
      </c>
      <c r="AU147" s="248" t="s">
        <v>82</v>
      </c>
      <c r="AV147" s="13" t="s">
        <v>82</v>
      </c>
      <c r="AW147" s="13" t="s">
        <v>37</v>
      </c>
      <c r="AX147" s="13" t="s">
        <v>75</v>
      </c>
      <c r="AY147" s="248" t="s">
        <v>258</v>
      </c>
    </row>
    <row r="148" s="12" customFormat="1">
      <c r="A148" s="12"/>
      <c r="B148" s="228"/>
      <c r="C148" s="229"/>
      <c r="D148" s="222" t="s">
        <v>267</v>
      </c>
      <c r="E148" s="230" t="s">
        <v>343</v>
      </c>
      <c r="F148" s="231" t="s">
        <v>344</v>
      </c>
      <c r="G148" s="229"/>
      <c r="H148" s="232">
        <v>43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267</v>
      </c>
      <c r="AU148" s="238" t="s">
        <v>82</v>
      </c>
      <c r="AV148" s="12" t="s">
        <v>84</v>
      </c>
      <c r="AW148" s="12" t="s">
        <v>37</v>
      </c>
      <c r="AX148" s="12" t="s">
        <v>82</v>
      </c>
      <c r="AY148" s="238" t="s">
        <v>258</v>
      </c>
    </row>
    <row r="149" s="2" customFormat="1" ht="16.5" customHeight="1">
      <c r="A149" s="41"/>
      <c r="B149" s="42"/>
      <c r="C149" s="209" t="s">
        <v>214</v>
      </c>
      <c r="D149" s="209" t="s">
        <v>259</v>
      </c>
      <c r="E149" s="210" t="s">
        <v>345</v>
      </c>
      <c r="F149" s="211" t="s">
        <v>346</v>
      </c>
      <c r="G149" s="212" t="s">
        <v>309</v>
      </c>
      <c r="H149" s="213">
        <v>1479.5999999999999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82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347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346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82</v>
      </c>
    </row>
    <row r="151" s="13" customFormat="1">
      <c r="A151" s="13"/>
      <c r="B151" s="239"/>
      <c r="C151" s="240"/>
      <c r="D151" s="222" t="s">
        <v>267</v>
      </c>
      <c r="E151" s="241" t="s">
        <v>19</v>
      </c>
      <c r="F151" s="242" t="s">
        <v>318</v>
      </c>
      <c r="G151" s="240"/>
      <c r="H151" s="241" t="s">
        <v>19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267</v>
      </c>
      <c r="AU151" s="248" t="s">
        <v>82</v>
      </c>
      <c r="AV151" s="13" t="s">
        <v>82</v>
      </c>
      <c r="AW151" s="13" t="s">
        <v>37</v>
      </c>
      <c r="AX151" s="13" t="s">
        <v>75</v>
      </c>
      <c r="AY151" s="24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348</v>
      </c>
      <c r="F152" s="231" t="s">
        <v>349</v>
      </c>
      <c r="G152" s="229"/>
      <c r="H152" s="232">
        <v>747.60000000000002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82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2" customFormat="1">
      <c r="A153" s="12"/>
      <c r="B153" s="228"/>
      <c r="C153" s="229"/>
      <c r="D153" s="222" t="s">
        <v>267</v>
      </c>
      <c r="E153" s="230" t="s">
        <v>350</v>
      </c>
      <c r="F153" s="231" t="s">
        <v>351</v>
      </c>
      <c r="G153" s="229"/>
      <c r="H153" s="232">
        <v>102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82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352</v>
      </c>
      <c r="F154" s="231" t="s">
        <v>353</v>
      </c>
      <c r="G154" s="229"/>
      <c r="H154" s="232">
        <v>630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19</v>
      </c>
      <c r="F155" s="231" t="s">
        <v>354</v>
      </c>
      <c r="G155" s="229"/>
      <c r="H155" s="232">
        <v>1479.5999999999999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82</v>
      </c>
      <c r="AV155" s="12" t="s">
        <v>84</v>
      </c>
      <c r="AW155" s="12" t="s">
        <v>37</v>
      </c>
      <c r="AX155" s="12" t="s">
        <v>82</v>
      </c>
      <c r="AY155" s="238" t="s">
        <v>258</v>
      </c>
    </row>
    <row r="156" s="2" customFormat="1" ht="16.5" customHeight="1">
      <c r="A156" s="41"/>
      <c r="B156" s="42"/>
      <c r="C156" s="209" t="s">
        <v>191</v>
      </c>
      <c r="D156" s="209" t="s">
        <v>259</v>
      </c>
      <c r="E156" s="210" t="s">
        <v>355</v>
      </c>
      <c r="F156" s="211" t="s">
        <v>346</v>
      </c>
      <c r="G156" s="212" t="s">
        <v>309</v>
      </c>
      <c r="H156" s="213">
        <v>110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82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356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346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82</v>
      </c>
    </row>
    <row r="158" s="2" customFormat="1">
      <c r="A158" s="41"/>
      <c r="B158" s="42"/>
      <c r="C158" s="43"/>
      <c r="D158" s="222" t="s">
        <v>265</v>
      </c>
      <c r="E158" s="43"/>
      <c r="F158" s="227" t="s">
        <v>357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265</v>
      </c>
      <c r="AU158" s="20" t="s">
        <v>82</v>
      </c>
    </row>
    <row r="159" s="12" customFormat="1">
      <c r="A159" s="12"/>
      <c r="B159" s="228"/>
      <c r="C159" s="229"/>
      <c r="D159" s="222" t="s">
        <v>267</v>
      </c>
      <c r="E159" s="230" t="s">
        <v>358</v>
      </c>
      <c r="F159" s="231" t="s">
        <v>359</v>
      </c>
      <c r="G159" s="229"/>
      <c r="H159" s="232">
        <v>110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8" t="s">
        <v>267</v>
      </c>
      <c r="AU159" s="238" t="s">
        <v>82</v>
      </c>
      <c r="AV159" s="12" t="s">
        <v>84</v>
      </c>
      <c r="AW159" s="12" t="s">
        <v>37</v>
      </c>
      <c r="AX159" s="12" t="s">
        <v>82</v>
      </c>
      <c r="AY159" s="238" t="s">
        <v>258</v>
      </c>
    </row>
    <row r="160" s="2" customFormat="1" ht="16.5" customHeight="1">
      <c r="A160" s="41"/>
      <c r="B160" s="42"/>
      <c r="C160" s="209" t="s">
        <v>8</v>
      </c>
      <c r="D160" s="209" t="s">
        <v>259</v>
      </c>
      <c r="E160" s="210" t="s">
        <v>360</v>
      </c>
      <c r="F160" s="211" t="s">
        <v>361</v>
      </c>
      <c r="G160" s="212" t="s">
        <v>309</v>
      </c>
      <c r="H160" s="213">
        <v>309.5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82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362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361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82</v>
      </c>
    </row>
    <row r="162" s="12" customFormat="1">
      <c r="A162" s="12"/>
      <c r="B162" s="228"/>
      <c r="C162" s="229"/>
      <c r="D162" s="222" t="s">
        <v>267</v>
      </c>
      <c r="E162" s="230" t="s">
        <v>363</v>
      </c>
      <c r="F162" s="231" t="s">
        <v>364</v>
      </c>
      <c r="G162" s="229"/>
      <c r="H162" s="232">
        <v>170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267</v>
      </c>
      <c r="AU162" s="238" t="s">
        <v>82</v>
      </c>
      <c r="AV162" s="12" t="s">
        <v>84</v>
      </c>
      <c r="AW162" s="12" t="s">
        <v>37</v>
      </c>
      <c r="AX162" s="12" t="s">
        <v>75</v>
      </c>
      <c r="AY162" s="238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365</v>
      </c>
      <c r="F163" s="231" t="s">
        <v>366</v>
      </c>
      <c r="G163" s="229"/>
      <c r="H163" s="232">
        <v>20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82</v>
      </c>
      <c r="AV163" s="12" t="s">
        <v>84</v>
      </c>
      <c r="AW163" s="12" t="s">
        <v>37</v>
      </c>
      <c r="AX163" s="12" t="s">
        <v>75</v>
      </c>
      <c r="AY163" s="238" t="s">
        <v>258</v>
      </c>
    </row>
    <row r="164" s="12" customFormat="1">
      <c r="A164" s="12"/>
      <c r="B164" s="228"/>
      <c r="C164" s="229"/>
      <c r="D164" s="222" t="s">
        <v>267</v>
      </c>
      <c r="E164" s="230" t="s">
        <v>367</v>
      </c>
      <c r="F164" s="231" t="s">
        <v>368</v>
      </c>
      <c r="G164" s="229"/>
      <c r="H164" s="232">
        <v>119.5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8" t="s">
        <v>267</v>
      </c>
      <c r="AU164" s="238" t="s">
        <v>82</v>
      </c>
      <c r="AV164" s="12" t="s">
        <v>84</v>
      </c>
      <c r="AW164" s="12" t="s">
        <v>37</v>
      </c>
      <c r="AX164" s="12" t="s">
        <v>75</v>
      </c>
      <c r="AY164" s="238" t="s">
        <v>258</v>
      </c>
    </row>
    <row r="165" s="12" customFormat="1">
      <c r="A165" s="12"/>
      <c r="B165" s="228"/>
      <c r="C165" s="229"/>
      <c r="D165" s="222" t="s">
        <v>267</v>
      </c>
      <c r="E165" s="230" t="s">
        <v>19</v>
      </c>
      <c r="F165" s="231" t="s">
        <v>369</v>
      </c>
      <c r="G165" s="229"/>
      <c r="H165" s="232">
        <v>309.5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82</v>
      </c>
      <c r="AY165" s="238" t="s">
        <v>258</v>
      </c>
    </row>
    <row r="166" s="2" customFormat="1" ht="16.5" customHeight="1">
      <c r="A166" s="41"/>
      <c r="B166" s="42"/>
      <c r="C166" s="209" t="s">
        <v>93</v>
      </c>
      <c r="D166" s="209" t="s">
        <v>259</v>
      </c>
      <c r="E166" s="210" t="s">
        <v>370</v>
      </c>
      <c r="F166" s="211" t="s">
        <v>361</v>
      </c>
      <c r="G166" s="212" t="s">
        <v>309</v>
      </c>
      <c r="H166" s="213">
        <v>159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371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361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13" customFormat="1">
      <c r="A168" s="13"/>
      <c r="B168" s="239"/>
      <c r="C168" s="240"/>
      <c r="D168" s="222" t="s">
        <v>267</v>
      </c>
      <c r="E168" s="241" t="s">
        <v>19</v>
      </c>
      <c r="F168" s="242" t="s">
        <v>372</v>
      </c>
      <c r="G168" s="240"/>
      <c r="H168" s="241" t="s">
        <v>19</v>
      </c>
      <c r="I168" s="243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267</v>
      </c>
      <c r="AU168" s="248" t="s">
        <v>82</v>
      </c>
      <c r="AV168" s="13" t="s">
        <v>82</v>
      </c>
      <c r="AW168" s="13" t="s">
        <v>37</v>
      </c>
      <c r="AX168" s="13" t="s">
        <v>75</v>
      </c>
      <c r="AY168" s="248" t="s">
        <v>258</v>
      </c>
    </row>
    <row r="169" s="12" customFormat="1">
      <c r="A169" s="12"/>
      <c r="B169" s="228"/>
      <c r="C169" s="229"/>
      <c r="D169" s="222" t="s">
        <v>267</v>
      </c>
      <c r="E169" s="230" t="s">
        <v>373</v>
      </c>
      <c r="F169" s="231" t="s">
        <v>374</v>
      </c>
      <c r="G169" s="229"/>
      <c r="H169" s="232">
        <v>159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2" customFormat="1" ht="16.5" customHeight="1">
      <c r="A170" s="41"/>
      <c r="B170" s="42"/>
      <c r="C170" s="209" t="s">
        <v>125</v>
      </c>
      <c r="D170" s="209" t="s">
        <v>259</v>
      </c>
      <c r="E170" s="210" t="s">
        <v>375</v>
      </c>
      <c r="F170" s="211" t="s">
        <v>376</v>
      </c>
      <c r="G170" s="212" t="s">
        <v>309</v>
      </c>
      <c r="H170" s="213">
        <v>35.838999999999999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82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377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376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82</v>
      </c>
    </row>
    <row r="172" s="13" customFormat="1">
      <c r="A172" s="13"/>
      <c r="B172" s="239"/>
      <c r="C172" s="240"/>
      <c r="D172" s="222" t="s">
        <v>267</v>
      </c>
      <c r="E172" s="241" t="s">
        <v>19</v>
      </c>
      <c r="F172" s="242" t="s">
        <v>318</v>
      </c>
      <c r="G172" s="240"/>
      <c r="H172" s="241" t="s">
        <v>19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267</v>
      </c>
      <c r="AU172" s="248" t="s">
        <v>82</v>
      </c>
      <c r="AV172" s="13" t="s">
        <v>82</v>
      </c>
      <c r="AW172" s="13" t="s">
        <v>37</v>
      </c>
      <c r="AX172" s="13" t="s">
        <v>75</v>
      </c>
      <c r="AY172" s="248" t="s">
        <v>258</v>
      </c>
    </row>
    <row r="173" s="12" customFormat="1">
      <c r="A173" s="12"/>
      <c r="B173" s="228"/>
      <c r="C173" s="229"/>
      <c r="D173" s="222" t="s">
        <v>267</v>
      </c>
      <c r="E173" s="230" t="s">
        <v>378</v>
      </c>
      <c r="F173" s="231" t="s">
        <v>379</v>
      </c>
      <c r="G173" s="229"/>
      <c r="H173" s="232">
        <v>34.838999999999999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75</v>
      </c>
      <c r="AY173" s="238" t="s">
        <v>258</v>
      </c>
    </row>
    <row r="174" s="12" customFormat="1">
      <c r="A174" s="12"/>
      <c r="B174" s="228"/>
      <c r="C174" s="229"/>
      <c r="D174" s="222" t="s">
        <v>267</v>
      </c>
      <c r="E174" s="230" t="s">
        <v>380</v>
      </c>
      <c r="F174" s="231" t="s">
        <v>381</v>
      </c>
      <c r="G174" s="229"/>
      <c r="H174" s="232">
        <v>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82</v>
      </c>
      <c r="AV174" s="12" t="s">
        <v>84</v>
      </c>
      <c r="AW174" s="12" t="s">
        <v>37</v>
      </c>
      <c r="AX174" s="12" t="s">
        <v>75</v>
      </c>
      <c r="AY174" s="238" t="s">
        <v>258</v>
      </c>
    </row>
    <row r="175" s="12" customFormat="1">
      <c r="A175" s="12"/>
      <c r="B175" s="228"/>
      <c r="C175" s="229"/>
      <c r="D175" s="222" t="s">
        <v>267</v>
      </c>
      <c r="E175" s="230" t="s">
        <v>19</v>
      </c>
      <c r="F175" s="231" t="s">
        <v>382</v>
      </c>
      <c r="G175" s="229"/>
      <c r="H175" s="232">
        <v>35.838999999999999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82</v>
      </c>
      <c r="AV175" s="12" t="s">
        <v>84</v>
      </c>
      <c r="AW175" s="12" t="s">
        <v>37</v>
      </c>
      <c r="AX175" s="12" t="s">
        <v>82</v>
      </c>
      <c r="AY175" s="238" t="s">
        <v>258</v>
      </c>
    </row>
    <row r="176" s="2" customFormat="1" ht="16.5" customHeight="1">
      <c r="A176" s="41"/>
      <c r="B176" s="42"/>
      <c r="C176" s="209" t="s">
        <v>219</v>
      </c>
      <c r="D176" s="209" t="s">
        <v>259</v>
      </c>
      <c r="E176" s="210" t="s">
        <v>383</v>
      </c>
      <c r="F176" s="211" t="s">
        <v>384</v>
      </c>
      <c r="G176" s="212" t="s">
        <v>309</v>
      </c>
      <c r="H176" s="213">
        <v>242.97999999999999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82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385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384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82</v>
      </c>
    </row>
    <row r="178" s="2" customFormat="1">
      <c r="A178" s="41"/>
      <c r="B178" s="42"/>
      <c r="C178" s="43"/>
      <c r="D178" s="222" t="s">
        <v>265</v>
      </c>
      <c r="E178" s="43"/>
      <c r="F178" s="227" t="s">
        <v>386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265</v>
      </c>
      <c r="AU178" s="20" t="s">
        <v>82</v>
      </c>
    </row>
    <row r="179" s="12" customFormat="1">
      <c r="A179" s="12"/>
      <c r="B179" s="228"/>
      <c r="C179" s="229"/>
      <c r="D179" s="222" t="s">
        <v>267</v>
      </c>
      <c r="E179" s="230" t="s">
        <v>387</v>
      </c>
      <c r="F179" s="231" t="s">
        <v>388</v>
      </c>
      <c r="G179" s="229"/>
      <c r="H179" s="232">
        <v>242.97999999999999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82</v>
      </c>
      <c r="AV179" s="12" t="s">
        <v>84</v>
      </c>
      <c r="AW179" s="12" t="s">
        <v>37</v>
      </c>
      <c r="AX179" s="12" t="s">
        <v>82</v>
      </c>
      <c r="AY179" s="238" t="s">
        <v>258</v>
      </c>
    </row>
    <row r="180" s="2" customFormat="1" ht="16.5" customHeight="1">
      <c r="A180" s="41"/>
      <c r="B180" s="42"/>
      <c r="C180" s="209" t="s">
        <v>389</v>
      </c>
      <c r="D180" s="209" t="s">
        <v>259</v>
      </c>
      <c r="E180" s="210" t="s">
        <v>390</v>
      </c>
      <c r="F180" s="211" t="s">
        <v>391</v>
      </c>
      <c r="G180" s="212" t="s">
        <v>309</v>
      </c>
      <c r="H180" s="213">
        <v>170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82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392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391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82</v>
      </c>
    </row>
    <row r="182" s="2" customFormat="1">
      <c r="A182" s="41"/>
      <c r="B182" s="42"/>
      <c r="C182" s="43"/>
      <c r="D182" s="222" t="s">
        <v>265</v>
      </c>
      <c r="E182" s="43"/>
      <c r="F182" s="227" t="s">
        <v>393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265</v>
      </c>
      <c r="AU182" s="20" t="s">
        <v>82</v>
      </c>
    </row>
    <row r="183" s="2" customFormat="1" ht="16.5" customHeight="1">
      <c r="A183" s="41"/>
      <c r="B183" s="42"/>
      <c r="C183" s="209" t="s">
        <v>394</v>
      </c>
      <c r="D183" s="209" t="s">
        <v>259</v>
      </c>
      <c r="E183" s="210" t="s">
        <v>395</v>
      </c>
      <c r="F183" s="211" t="s">
        <v>396</v>
      </c>
      <c r="G183" s="212" t="s">
        <v>309</v>
      </c>
      <c r="H183" s="213">
        <v>1911.4190000000001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397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396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12" customFormat="1">
      <c r="A185" s="12"/>
      <c r="B185" s="228"/>
      <c r="C185" s="229"/>
      <c r="D185" s="222" t="s">
        <v>267</v>
      </c>
      <c r="E185" s="230" t="s">
        <v>398</v>
      </c>
      <c r="F185" s="231" t="s">
        <v>399</v>
      </c>
      <c r="G185" s="229"/>
      <c r="H185" s="232">
        <v>43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8" t="s">
        <v>267</v>
      </c>
      <c r="AU185" s="238" t="s">
        <v>82</v>
      </c>
      <c r="AV185" s="12" t="s">
        <v>84</v>
      </c>
      <c r="AW185" s="12" t="s">
        <v>37</v>
      </c>
      <c r="AX185" s="12" t="s">
        <v>75</v>
      </c>
      <c r="AY185" s="238" t="s">
        <v>258</v>
      </c>
    </row>
    <row r="186" s="12" customFormat="1">
      <c r="A186" s="12"/>
      <c r="B186" s="228"/>
      <c r="C186" s="229"/>
      <c r="D186" s="222" t="s">
        <v>267</v>
      </c>
      <c r="E186" s="230" t="s">
        <v>400</v>
      </c>
      <c r="F186" s="231" t="s">
        <v>401</v>
      </c>
      <c r="G186" s="229"/>
      <c r="H186" s="232">
        <v>1589.5999999999999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2" customFormat="1">
      <c r="A187" s="12"/>
      <c r="B187" s="228"/>
      <c r="C187" s="229"/>
      <c r="D187" s="222" t="s">
        <v>267</v>
      </c>
      <c r="E187" s="230" t="s">
        <v>402</v>
      </c>
      <c r="F187" s="231" t="s">
        <v>403</v>
      </c>
      <c r="G187" s="229"/>
      <c r="H187" s="232">
        <v>35.838999999999999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8" t="s">
        <v>267</v>
      </c>
      <c r="AU187" s="238" t="s">
        <v>82</v>
      </c>
      <c r="AV187" s="12" t="s">
        <v>84</v>
      </c>
      <c r="AW187" s="12" t="s">
        <v>37</v>
      </c>
      <c r="AX187" s="12" t="s">
        <v>75</v>
      </c>
      <c r="AY187" s="238" t="s">
        <v>258</v>
      </c>
    </row>
    <row r="188" s="12" customFormat="1">
      <c r="A188" s="12"/>
      <c r="B188" s="228"/>
      <c r="C188" s="229"/>
      <c r="D188" s="222" t="s">
        <v>267</v>
      </c>
      <c r="E188" s="230" t="s">
        <v>404</v>
      </c>
      <c r="F188" s="231" t="s">
        <v>405</v>
      </c>
      <c r="G188" s="229"/>
      <c r="H188" s="232">
        <v>242.97999999999999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75</v>
      </c>
      <c r="AY188" s="238" t="s">
        <v>258</v>
      </c>
    </row>
    <row r="189" s="12" customFormat="1">
      <c r="A189" s="12"/>
      <c r="B189" s="228"/>
      <c r="C189" s="229"/>
      <c r="D189" s="222" t="s">
        <v>267</v>
      </c>
      <c r="E189" s="230" t="s">
        <v>19</v>
      </c>
      <c r="F189" s="231" t="s">
        <v>406</v>
      </c>
      <c r="G189" s="229"/>
      <c r="H189" s="232">
        <v>1911.4190000000001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267</v>
      </c>
      <c r="AU189" s="238" t="s">
        <v>82</v>
      </c>
      <c r="AV189" s="12" t="s">
        <v>84</v>
      </c>
      <c r="AW189" s="12" t="s">
        <v>37</v>
      </c>
      <c r="AX189" s="12" t="s">
        <v>82</v>
      </c>
      <c r="AY189" s="238" t="s">
        <v>258</v>
      </c>
    </row>
    <row r="190" s="2" customFormat="1" ht="16.5" customHeight="1">
      <c r="A190" s="41"/>
      <c r="B190" s="42"/>
      <c r="C190" s="209" t="s">
        <v>7</v>
      </c>
      <c r="D190" s="209" t="s">
        <v>259</v>
      </c>
      <c r="E190" s="210" t="s">
        <v>407</v>
      </c>
      <c r="F190" s="211" t="s">
        <v>396</v>
      </c>
      <c r="G190" s="212" t="s">
        <v>309</v>
      </c>
      <c r="H190" s="213">
        <v>158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82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408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396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82</v>
      </c>
    </row>
    <row r="192" s="2" customFormat="1">
      <c r="A192" s="41"/>
      <c r="B192" s="42"/>
      <c r="C192" s="43"/>
      <c r="D192" s="222" t="s">
        <v>265</v>
      </c>
      <c r="E192" s="43"/>
      <c r="F192" s="227" t="s">
        <v>409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265</v>
      </c>
      <c r="AU192" s="20" t="s">
        <v>82</v>
      </c>
    </row>
    <row r="193" s="12" customFormat="1">
      <c r="A193" s="12"/>
      <c r="B193" s="228"/>
      <c r="C193" s="229"/>
      <c r="D193" s="222" t="s">
        <v>267</v>
      </c>
      <c r="E193" s="230" t="s">
        <v>410</v>
      </c>
      <c r="F193" s="231" t="s">
        <v>411</v>
      </c>
      <c r="G193" s="229"/>
      <c r="H193" s="232">
        <v>158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8" t="s">
        <v>267</v>
      </c>
      <c r="AU193" s="238" t="s">
        <v>82</v>
      </c>
      <c r="AV193" s="12" t="s">
        <v>84</v>
      </c>
      <c r="AW193" s="12" t="s">
        <v>37</v>
      </c>
      <c r="AX193" s="12" t="s">
        <v>82</v>
      </c>
      <c r="AY193" s="238" t="s">
        <v>258</v>
      </c>
    </row>
    <row r="194" s="2" customFormat="1" ht="16.5" customHeight="1">
      <c r="A194" s="41"/>
      <c r="B194" s="42"/>
      <c r="C194" s="209" t="s">
        <v>412</v>
      </c>
      <c r="D194" s="209" t="s">
        <v>259</v>
      </c>
      <c r="E194" s="210" t="s">
        <v>413</v>
      </c>
      <c r="F194" s="211" t="s">
        <v>414</v>
      </c>
      <c r="G194" s="212" t="s">
        <v>309</v>
      </c>
      <c r="H194" s="213">
        <v>20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82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415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414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82</v>
      </c>
    </row>
    <row r="196" s="2" customFormat="1" ht="16.5" customHeight="1">
      <c r="A196" s="41"/>
      <c r="B196" s="42"/>
      <c r="C196" s="209" t="s">
        <v>416</v>
      </c>
      <c r="D196" s="209" t="s">
        <v>259</v>
      </c>
      <c r="E196" s="210" t="s">
        <v>417</v>
      </c>
      <c r="F196" s="211" t="s">
        <v>418</v>
      </c>
      <c r="G196" s="212" t="s">
        <v>309</v>
      </c>
      <c r="H196" s="213">
        <v>119.5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82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419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418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82</v>
      </c>
    </row>
    <row r="198" s="12" customFormat="1">
      <c r="A198" s="12"/>
      <c r="B198" s="228"/>
      <c r="C198" s="229"/>
      <c r="D198" s="222" t="s">
        <v>267</v>
      </c>
      <c r="E198" s="230" t="s">
        <v>420</v>
      </c>
      <c r="F198" s="231" t="s">
        <v>421</v>
      </c>
      <c r="G198" s="229"/>
      <c r="H198" s="232">
        <v>104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82</v>
      </c>
      <c r="AV198" s="12" t="s">
        <v>84</v>
      </c>
      <c r="AW198" s="12" t="s">
        <v>37</v>
      </c>
      <c r="AX198" s="12" t="s">
        <v>75</v>
      </c>
      <c r="AY198" s="238" t="s">
        <v>258</v>
      </c>
    </row>
    <row r="199" s="12" customFormat="1">
      <c r="A199" s="12"/>
      <c r="B199" s="228"/>
      <c r="C199" s="229"/>
      <c r="D199" s="222" t="s">
        <v>267</v>
      </c>
      <c r="E199" s="230" t="s">
        <v>422</v>
      </c>
      <c r="F199" s="231" t="s">
        <v>423</v>
      </c>
      <c r="G199" s="229"/>
      <c r="H199" s="232">
        <v>15.5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82</v>
      </c>
      <c r="AV199" s="12" t="s">
        <v>84</v>
      </c>
      <c r="AW199" s="12" t="s">
        <v>37</v>
      </c>
      <c r="AX199" s="12" t="s">
        <v>75</v>
      </c>
      <c r="AY199" s="238" t="s">
        <v>258</v>
      </c>
    </row>
    <row r="200" s="12" customFormat="1">
      <c r="A200" s="12"/>
      <c r="B200" s="228"/>
      <c r="C200" s="229"/>
      <c r="D200" s="222" t="s">
        <v>267</v>
      </c>
      <c r="E200" s="230" t="s">
        <v>19</v>
      </c>
      <c r="F200" s="231" t="s">
        <v>424</v>
      </c>
      <c r="G200" s="229"/>
      <c r="H200" s="232">
        <v>119.5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267</v>
      </c>
      <c r="AU200" s="238" t="s">
        <v>82</v>
      </c>
      <c r="AV200" s="12" t="s">
        <v>84</v>
      </c>
      <c r="AW200" s="12" t="s">
        <v>37</v>
      </c>
      <c r="AX200" s="12" t="s">
        <v>82</v>
      </c>
      <c r="AY200" s="238" t="s">
        <v>258</v>
      </c>
    </row>
    <row r="201" s="2" customFormat="1" ht="16.5" customHeight="1">
      <c r="A201" s="41"/>
      <c r="B201" s="42"/>
      <c r="C201" s="209" t="s">
        <v>425</v>
      </c>
      <c r="D201" s="209" t="s">
        <v>259</v>
      </c>
      <c r="E201" s="210" t="s">
        <v>426</v>
      </c>
      <c r="F201" s="211" t="s">
        <v>427</v>
      </c>
      <c r="G201" s="212" t="s">
        <v>309</v>
      </c>
      <c r="H201" s="213">
        <v>22.596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105</v>
      </c>
      <c r="AT201" s="220" t="s">
        <v>259</v>
      </c>
      <c r="AU201" s="220" t="s">
        <v>82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105</v>
      </c>
      <c r="BM201" s="220" t="s">
        <v>428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427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82</v>
      </c>
    </row>
    <row r="203" s="2" customFormat="1">
      <c r="A203" s="41"/>
      <c r="B203" s="42"/>
      <c r="C203" s="43"/>
      <c r="D203" s="222" t="s">
        <v>265</v>
      </c>
      <c r="E203" s="43"/>
      <c r="F203" s="227" t="s">
        <v>429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265</v>
      </c>
      <c r="AU203" s="20" t="s">
        <v>82</v>
      </c>
    </row>
    <row r="204" s="12" customFormat="1">
      <c r="A204" s="12"/>
      <c r="B204" s="228"/>
      <c r="C204" s="229"/>
      <c r="D204" s="222" t="s">
        <v>267</v>
      </c>
      <c r="E204" s="230" t="s">
        <v>430</v>
      </c>
      <c r="F204" s="231" t="s">
        <v>431</v>
      </c>
      <c r="G204" s="229"/>
      <c r="H204" s="232">
        <v>22.596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82</v>
      </c>
      <c r="AV204" s="12" t="s">
        <v>84</v>
      </c>
      <c r="AW204" s="12" t="s">
        <v>37</v>
      </c>
      <c r="AX204" s="12" t="s">
        <v>82</v>
      </c>
      <c r="AY204" s="238" t="s">
        <v>258</v>
      </c>
    </row>
    <row r="205" s="2" customFormat="1" ht="16.5" customHeight="1">
      <c r="A205" s="41"/>
      <c r="B205" s="42"/>
      <c r="C205" s="209" t="s">
        <v>432</v>
      </c>
      <c r="D205" s="209" t="s">
        <v>259</v>
      </c>
      <c r="E205" s="210" t="s">
        <v>433</v>
      </c>
      <c r="F205" s="211" t="s">
        <v>434</v>
      </c>
      <c r="G205" s="212" t="s">
        <v>309</v>
      </c>
      <c r="H205" s="213">
        <v>60.256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82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435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434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82</v>
      </c>
    </row>
    <row r="207" s="2" customFormat="1">
      <c r="A207" s="41"/>
      <c r="B207" s="42"/>
      <c r="C207" s="43"/>
      <c r="D207" s="222" t="s">
        <v>265</v>
      </c>
      <c r="E207" s="43"/>
      <c r="F207" s="227" t="s">
        <v>436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265</v>
      </c>
      <c r="AU207" s="20" t="s">
        <v>82</v>
      </c>
    </row>
    <row r="208" s="12" customFormat="1">
      <c r="A208" s="12"/>
      <c r="B208" s="228"/>
      <c r="C208" s="229"/>
      <c r="D208" s="222" t="s">
        <v>267</v>
      </c>
      <c r="E208" s="230" t="s">
        <v>437</v>
      </c>
      <c r="F208" s="231" t="s">
        <v>438</v>
      </c>
      <c r="G208" s="229"/>
      <c r="H208" s="232">
        <v>60.256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8" t="s">
        <v>267</v>
      </c>
      <c r="AU208" s="238" t="s">
        <v>82</v>
      </c>
      <c r="AV208" s="12" t="s">
        <v>84</v>
      </c>
      <c r="AW208" s="12" t="s">
        <v>37</v>
      </c>
      <c r="AX208" s="12" t="s">
        <v>82</v>
      </c>
      <c r="AY208" s="238" t="s">
        <v>258</v>
      </c>
    </row>
    <row r="209" s="2" customFormat="1" ht="16.5" customHeight="1">
      <c r="A209" s="41"/>
      <c r="B209" s="42"/>
      <c r="C209" s="209" t="s">
        <v>439</v>
      </c>
      <c r="D209" s="209" t="s">
        <v>259</v>
      </c>
      <c r="E209" s="210" t="s">
        <v>440</v>
      </c>
      <c r="F209" s="211" t="s">
        <v>441</v>
      </c>
      <c r="G209" s="212" t="s">
        <v>442</v>
      </c>
      <c r="H209" s="213">
        <v>5390</v>
      </c>
      <c r="I209" s="214"/>
      <c r="J209" s="215">
        <f>ROUND(I209*H209,2)</f>
        <v>0</v>
      </c>
      <c r="K209" s="211" t="s">
        <v>19</v>
      </c>
      <c r="L209" s="47"/>
      <c r="M209" s="216" t="s">
        <v>19</v>
      </c>
      <c r="N209" s="217" t="s">
        <v>46</v>
      </c>
      <c r="O209" s="87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0" t="s">
        <v>105</v>
      </c>
      <c r="AT209" s="220" t="s">
        <v>259</v>
      </c>
      <c r="AU209" s="220" t="s">
        <v>82</v>
      </c>
      <c r="AY209" s="20" t="s">
        <v>258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0" t="s">
        <v>82</v>
      </c>
      <c r="BK209" s="221">
        <f>ROUND(I209*H209,2)</f>
        <v>0</v>
      </c>
      <c r="BL209" s="20" t="s">
        <v>105</v>
      </c>
      <c r="BM209" s="220" t="s">
        <v>443</v>
      </c>
    </row>
    <row r="210" s="2" customFormat="1">
      <c r="A210" s="41"/>
      <c r="B210" s="42"/>
      <c r="C210" s="43"/>
      <c r="D210" s="222" t="s">
        <v>264</v>
      </c>
      <c r="E210" s="43"/>
      <c r="F210" s="223" t="s">
        <v>441</v>
      </c>
      <c r="G210" s="43"/>
      <c r="H210" s="43"/>
      <c r="I210" s="224"/>
      <c r="J210" s="43"/>
      <c r="K210" s="43"/>
      <c r="L210" s="47"/>
      <c r="M210" s="225"/>
      <c r="N210" s="22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264</v>
      </c>
      <c r="AU210" s="20" t="s">
        <v>82</v>
      </c>
    </row>
    <row r="211" s="2" customFormat="1" ht="16.5" customHeight="1">
      <c r="A211" s="41"/>
      <c r="B211" s="42"/>
      <c r="C211" s="209" t="s">
        <v>444</v>
      </c>
      <c r="D211" s="209" t="s">
        <v>259</v>
      </c>
      <c r="E211" s="210" t="s">
        <v>445</v>
      </c>
      <c r="F211" s="211" t="s">
        <v>446</v>
      </c>
      <c r="G211" s="212" t="s">
        <v>442</v>
      </c>
      <c r="H211" s="213">
        <v>1590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82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447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446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82</v>
      </c>
    </row>
    <row r="213" s="2" customFormat="1" ht="16.5" customHeight="1">
      <c r="A213" s="41"/>
      <c r="B213" s="42"/>
      <c r="C213" s="209" t="s">
        <v>448</v>
      </c>
      <c r="D213" s="209" t="s">
        <v>259</v>
      </c>
      <c r="E213" s="210" t="s">
        <v>449</v>
      </c>
      <c r="F213" s="211" t="s">
        <v>450</v>
      </c>
      <c r="G213" s="212" t="s">
        <v>442</v>
      </c>
      <c r="H213" s="213">
        <v>1590</v>
      </c>
      <c r="I213" s="214"/>
      <c r="J213" s="215">
        <f>ROUND(I213*H213,2)</f>
        <v>0</v>
      </c>
      <c r="K213" s="211" t="s">
        <v>19</v>
      </c>
      <c r="L213" s="47"/>
      <c r="M213" s="216" t="s">
        <v>19</v>
      </c>
      <c r="N213" s="217" t="s">
        <v>46</v>
      </c>
      <c r="O213" s="87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0" t="s">
        <v>105</v>
      </c>
      <c r="AT213" s="220" t="s">
        <v>259</v>
      </c>
      <c r="AU213" s="220" t="s">
        <v>82</v>
      </c>
      <c r="AY213" s="20" t="s">
        <v>258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82</v>
      </c>
      <c r="BK213" s="221">
        <f>ROUND(I213*H213,2)</f>
        <v>0</v>
      </c>
      <c r="BL213" s="20" t="s">
        <v>105</v>
      </c>
      <c r="BM213" s="220" t="s">
        <v>451</v>
      </c>
    </row>
    <row r="214" s="2" customFormat="1">
      <c r="A214" s="41"/>
      <c r="B214" s="42"/>
      <c r="C214" s="43"/>
      <c r="D214" s="222" t="s">
        <v>264</v>
      </c>
      <c r="E214" s="43"/>
      <c r="F214" s="223" t="s">
        <v>450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264</v>
      </c>
      <c r="AU214" s="20" t="s">
        <v>82</v>
      </c>
    </row>
    <row r="215" s="12" customFormat="1">
      <c r="A215" s="12"/>
      <c r="B215" s="228"/>
      <c r="C215" s="229"/>
      <c r="D215" s="222" t="s">
        <v>267</v>
      </c>
      <c r="E215" s="230" t="s">
        <v>452</v>
      </c>
      <c r="F215" s="231" t="s">
        <v>453</v>
      </c>
      <c r="G215" s="229"/>
      <c r="H215" s="232">
        <v>1590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82</v>
      </c>
      <c r="AV215" s="12" t="s">
        <v>84</v>
      </c>
      <c r="AW215" s="12" t="s">
        <v>37</v>
      </c>
      <c r="AX215" s="12" t="s">
        <v>82</v>
      </c>
      <c r="AY215" s="238" t="s">
        <v>258</v>
      </c>
    </row>
    <row r="216" s="2" customFormat="1" ht="16.5" customHeight="1">
      <c r="A216" s="41"/>
      <c r="B216" s="42"/>
      <c r="C216" s="209" t="s">
        <v>454</v>
      </c>
      <c r="D216" s="209" t="s">
        <v>259</v>
      </c>
      <c r="E216" s="210" t="s">
        <v>455</v>
      </c>
      <c r="F216" s="211" t="s">
        <v>456</v>
      </c>
      <c r="G216" s="212" t="s">
        <v>442</v>
      </c>
      <c r="H216" s="213">
        <v>1590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82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457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456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82</v>
      </c>
    </row>
    <row r="218" s="11" customFormat="1" ht="25.92" customHeight="1">
      <c r="A218" s="11"/>
      <c r="B218" s="195"/>
      <c r="C218" s="196"/>
      <c r="D218" s="197" t="s">
        <v>74</v>
      </c>
      <c r="E218" s="198" t="s">
        <v>84</v>
      </c>
      <c r="F218" s="198" t="s">
        <v>458</v>
      </c>
      <c r="G218" s="196"/>
      <c r="H218" s="196"/>
      <c r="I218" s="199"/>
      <c r="J218" s="200">
        <f>BK218</f>
        <v>0</v>
      </c>
      <c r="K218" s="196"/>
      <c r="L218" s="201"/>
      <c r="M218" s="202"/>
      <c r="N218" s="203"/>
      <c r="O218" s="203"/>
      <c r="P218" s="204">
        <f>SUM(P219:P223)</f>
        <v>0</v>
      </c>
      <c r="Q218" s="203"/>
      <c r="R218" s="204">
        <f>SUM(R219:R223)</f>
        <v>0</v>
      </c>
      <c r="S218" s="203"/>
      <c r="T218" s="205">
        <f>SUM(T219:T223)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06" t="s">
        <v>82</v>
      </c>
      <c r="AT218" s="207" t="s">
        <v>74</v>
      </c>
      <c r="AU218" s="207" t="s">
        <v>75</v>
      </c>
      <c r="AY218" s="206" t="s">
        <v>258</v>
      </c>
      <c r="BK218" s="208">
        <f>SUM(BK219:BK223)</f>
        <v>0</v>
      </c>
    </row>
    <row r="219" s="2" customFormat="1" ht="16.5" customHeight="1">
      <c r="A219" s="41"/>
      <c r="B219" s="42"/>
      <c r="C219" s="209" t="s">
        <v>459</v>
      </c>
      <c r="D219" s="209" t="s">
        <v>259</v>
      </c>
      <c r="E219" s="210" t="s">
        <v>460</v>
      </c>
      <c r="F219" s="211" t="s">
        <v>461</v>
      </c>
      <c r="G219" s="212" t="s">
        <v>309</v>
      </c>
      <c r="H219" s="213">
        <v>35.838999999999999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82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462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461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82</v>
      </c>
    </row>
    <row r="221" s="12" customFormat="1">
      <c r="A221" s="12"/>
      <c r="B221" s="228"/>
      <c r="C221" s="229"/>
      <c r="D221" s="222" t="s">
        <v>267</v>
      </c>
      <c r="E221" s="230" t="s">
        <v>463</v>
      </c>
      <c r="F221" s="231" t="s">
        <v>379</v>
      </c>
      <c r="G221" s="229"/>
      <c r="H221" s="232">
        <v>34.838999999999999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8" t="s">
        <v>267</v>
      </c>
      <c r="AU221" s="238" t="s">
        <v>82</v>
      </c>
      <c r="AV221" s="12" t="s">
        <v>84</v>
      </c>
      <c r="AW221" s="12" t="s">
        <v>37</v>
      </c>
      <c r="AX221" s="12" t="s">
        <v>75</v>
      </c>
      <c r="AY221" s="23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464</v>
      </c>
      <c r="F222" s="231" t="s">
        <v>381</v>
      </c>
      <c r="G222" s="229"/>
      <c r="H222" s="232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82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2" customFormat="1">
      <c r="A223" s="12"/>
      <c r="B223" s="228"/>
      <c r="C223" s="229"/>
      <c r="D223" s="222" t="s">
        <v>267</v>
      </c>
      <c r="E223" s="230" t="s">
        <v>19</v>
      </c>
      <c r="F223" s="231" t="s">
        <v>382</v>
      </c>
      <c r="G223" s="229"/>
      <c r="H223" s="232">
        <v>35.838999999999999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8" t="s">
        <v>267</v>
      </c>
      <c r="AU223" s="238" t="s">
        <v>82</v>
      </c>
      <c r="AV223" s="12" t="s">
        <v>84</v>
      </c>
      <c r="AW223" s="12" t="s">
        <v>37</v>
      </c>
      <c r="AX223" s="12" t="s">
        <v>82</v>
      </c>
      <c r="AY223" s="238" t="s">
        <v>258</v>
      </c>
    </row>
    <row r="224" s="11" customFormat="1" ht="25.92" customHeight="1">
      <c r="A224" s="11"/>
      <c r="B224" s="195"/>
      <c r="C224" s="196"/>
      <c r="D224" s="197" t="s">
        <v>74</v>
      </c>
      <c r="E224" s="198" t="s">
        <v>98</v>
      </c>
      <c r="F224" s="198" t="s">
        <v>465</v>
      </c>
      <c r="G224" s="196"/>
      <c r="H224" s="196"/>
      <c r="I224" s="199"/>
      <c r="J224" s="200">
        <f>BK224</f>
        <v>0</v>
      </c>
      <c r="K224" s="196"/>
      <c r="L224" s="201"/>
      <c r="M224" s="202"/>
      <c r="N224" s="203"/>
      <c r="O224" s="203"/>
      <c r="P224" s="204">
        <f>SUM(P225:P234)</f>
        <v>0</v>
      </c>
      <c r="Q224" s="203"/>
      <c r="R224" s="204">
        <f>SUM(R225:R234)</f>
        <v>0</v>
      </c>
      <c r="S224" s="203"/>
      <c r="T224" s="205">
        <f>SUM(T225:T234)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6" t="s">
        <v>82</v>
      </c>
      <c r="AT224" s="207" t="s">
        <v>74</v>
      </c>
      <c r="AU224" s="207" t="s">
        <v>75</v>
      </c>
      <c r="AY224" s="206" t="s">
        <v>258</v>
      </c>
      <c r="BK224" s="208">
        <f>SUM(BK225:BK234)</f>
        <v>0</v>
      </c>
    </row>
    <row r="225" s="2" customFormat="1" ht="16.5" customHeight="1">
      <c r="A225" s="41"/>
      <c r="B225" s="42"/>
      <c r="C225" s="209" t="s">
        <v>466</v>
      </c>
      <c r="D225" s="209" t="s">
        <v>259</v>
      </c>
      <c r="E225" s="210" t="s">
        <v>467</v>
      </c>
      <c r="F225" s="211" t="s">
        <v>468</v>
      </c>
      <c r="G225" s="212" t="s">
        <v>327</v>
      </c>
      <c r="H225" s="213">
        <v>812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82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469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468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82</v>
      </c>
    </row>
    <row r="227" s="2" customFormat="1">
      <c r="A227" s="41"/>
      <c r="B227" s="42"/>
      <c r="C227" s="43"/>
      <c r="D227" s="222" t="s">
        <v>265</v>
      </c>
      <c r="E227" s="43"/>
      <c r="F227" s="227" t="s">
        <v>470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265</v>
      </c>
      <c r="AU227" s="20" t="s">
        <v>82</v>
      </c>
    </row>
    <row r="228" s="12" customFormat="1">
      <c r="A228" s="12"/>
      <c r="B228" s="228"/>
      <c r="C228" s="229"/>
      <c r="D228" s="222" t="s">
        <v>267</v>
      </c>
      <c r="E228" s="230" t="s">
        <v>471</v>
      </c>
      <c r="F228" s="231" t="s">
        <v>472</v>
      </c>
      <c r="G228" s="229"/>
      <c r="H228" s="232">
        <v>812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82</v>
      </c>
      <c r="AV228" s="12" t="s">
        <v>84</v>
      </c>
      <c r="AW228" s="12" t="s">
        <v>37</v>
      </c>
      <c r="AX228" s="12" t="s">
        <v>82</v>
      </c>
      <c r="AY228" s="238" t="s">
        <v>258</v>
      </c>
    </row>
    <row r="229" s="2" customFormat="1" ht="16.5" customHeight="1">
      <c r="A229" s="41"/>
      <c r="B229" s="42"/>
      <c r="C229" s="209" t="s">
        <v>473</v>
      </c>
      <c r="D229" s="209" t="s">
        <v>259</v>
      </c>
      <c r="E229" s="210" t="s">
        <v>474</v>
      </c>
      <c r="F229" s="211" t="s">
        <v>468</v>
      </c>
      <c r="G229" s="212" t="s">
        <v>327</v>
      </c>
      <c r="H229" s="213">
        <v>14.75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82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475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468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82</v>
      </c>
    </row>
    <row r="231" s="2" customFormat="1">
      <c r="A231" s="41"/>
      <c r="B231" s="42"/>
      <c r="C231" s="43"/>
      <c r="D231" s="222" t="s">
        <v>265</v>
      </c>
      <c r="E231" s="43"/>
      <c r="F231" s="227" t="s">
        <v>476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265</v>
      </c>
      <c r="AU231" s="20" t="s">
        <v>82</v>
      </c>
    </row>
    <row r="232" s="12" customFormat="1">
      <c r="A232" s="12"/>
      <c r="B232" s="228"/>
      <c r="C232" s="229"/>
      <c r="D232" s="222" t="s">
        <v>267</v>
      </c>
      <c r="E232" s="230" t="s">
        <v>477</v>
      </c>
      <c r="F232" s="231" t="s">
        <v>478</v>
      </c>
      <c r="G232" s="229"/>
      <c r="H232" s="232">
        <v>6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8" t="s">
        <v>267</v>
      </c>
      <c r="AU232" s="238" t="s">
        <v>82</v>
      </c>
      <c r="AV232" s="12" t="s">
        <v>84</v>
      </c>
      <c r="AW232" s="12" t="s">
        <v>37</v>
      </c>
      <c r="AX232" s="12" t="s">
        <v>75</v>
      </c>
      <c r="AY232" s="238" t="s">
        <v>258</v>
      </c>
    </row>
    <row r="233" s="12" customFormat="1">
      <c r="A233" s="12"/>
      <c r="B233" s="228"/>
      <c r="C233" s="229"/>
      <c r="D233" s="222" t="s">
        <v>267</v>
      </c>
      <c r="E233" s="230" t="s">
        <v>479</v>
      </c>
      <c r="F233" s="231" t="s">
        <v>480</v>
      </c>
      <c r="G233" s="229"/>
      <c r="H233" s="232">
        <v>8.75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38" t="s">
        <v>267</v>
      </c>
      <c r="AU233" s="238" t="s">
        <v>82</v>
      </c>
      <c r="AV233" s="12" t="s">
        <v>84</v>
      </c>
      <c r="AW233" s="12" t="s">
        <v>37</v>
      </c>
      <c r="AX233" s="12" t="s">
        <v>75</v>
      </c>
      <c r="AY233" s="238" t="s">
        <v>258</v>
      </c>
    </row>
    <row r="234" s="12" customFormat="1">
      <c r="A234" s="12"/>
      <c r="B234" s="228"/>
      <c r="C234" s="229"/>
      <c r="D234" s="222" t="s">
        <v>267</v>
      </c>
      <c r="E234" s="230" t="s">
        <v>19</v>
      </c>
      <c r="F234" s="231" t="s">
        <v>481</v>
      </c>
      <c r="G234" s="229"/>
      <c r="H234" s="232">
        <v>14.75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8" t="s">
        <v>267</v>
      </c>
      <c r="AU234" s="238" t="s">
        <v>82</v>
      </c>
      <c r="AV234" s="12" t="s">
        <v>84</v>
      </c>
      <c r="AW234" s="12" t="s">
        <v>37</v>
      </c>
      <c r="AX234" s="12" t="s">
        <v>82</v>
      </c>
      <c r="AY234" s="238" t="s">
        <v>258</v>
      </c>
    </row>
    <row r="235" s="11" customFormat="1" ht="25.92" customHeight="1">
      <c r="A235" s="11"/>
      <c r="B235" s="195"/>
      <c r="C235" s="196"/>
      <c r="D235" s="197" t="s">
        <v>74</v>
      </c>
      <c r="E235" s="198" t="s">
        <v>105</v>
      </c>
      <c r="F235" s="198" t="s">
        <v>482</v>
      </c>
      <c r="G235" s="196"/>
      <c r="H235" s="196"/>
      <c r="I235" s="199"/>
      <c r="J235" s="200">
        <f>BK235</f>
        <v>0</v>
      </c>
      <c r="K235" s="196"/>
      <c r="L235" s="201"/>
      <c r="M235" s="202"/>
      <c r="N235" s="203"/>
      <c r="O235" s="203"/>
      <c r="P235" s="204">
        <f>SUM(P236:P264)</f>
        <v>0</v>
      </c>
      <c r="Q235" s="203"/>
      <c r="R235" s="204">
        <f>SUM(R236:R264)</f>
        <v>0</v>
      </c>
      <c r="S235" s="203"/>
      <c r="T235" s="205">
        <f>SUM(T236:T264)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06" t="s">
        <v>82</v>
      </c>
      <c r="AT235" s="207" t="s">
        <v>74</v>
      </c>
      <c r="AU235" s="207" t="s">
        <v>75</v>
      </c>
      <c r="AY235" s="206" t="s">
        <v>258</v>
      </c>
      <c r="BK235" s="208">
        <f>SUM(BK236:BK264)</f>
        <v>0</v>
      </c>
    </row>
    <row r="236" s="2" customFormat="1" ht="16.5" customHeight="1">
      <c r="A236" s="41"/>
      <c r="B236" s="42"/>
      <c r="C236" s="209" t="s">
        <v>483</v>
      </c>
      <c r="D236" s="209" t="s">
        <v>259</v>
      </c>
      <c r="E236" s="210" t="s">
        <v>484</v>
      </c>
      <c r="F236" s="211" t="s">
        <v>485</v>
      </c>
      <c r="G236" s="212" t="s">
        <v>309</v>
      </c>
      <c r="H236" s="213">
        <v>7.7089999999999996</v>
      </c>
      <c r="I236" s="214"/>
      <c r="J236" s="215">
        <f>ROUND(I236*H236,2)</f>
        <v>0</v>
      </c>
      <c r="K236" s="211" t="s">
        <v>19</v>
      </c>
      <c r="L236" s="47"/>
      <c r="M236" s="216" t="s">
        <v>19</v>
      </c>
      <c r="N236" s="217" t="s">
        <v>46</v>
      </c>
      <c r="O236" s="87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0" t="s">
        <v>105</v>
      </c>
      <c r="AT236" s="220" t="s">
        <v>259</v>
      </c>
      <c r="AU236" s="220" t="s">
        <v>82</v>
      </c>
      <c r="AY236" s="20" t="s">
        <v>258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82</v>
      </c>
      <c r="BK236" s="221">
        <f>ROUND(I236*H236,2)</f>
        <v>0</v>
      </c>
      <c r="BL236" s="20" t="s">
        <v>105</v>
      </c>
      <c r="BM236" s="220" t="s">
        <v>486</v>
      </c>
    </row>
    <row r="237" s="2" customFormat="1">
      <c r="A237" s="41"/>
      <c r="B237" s="42"/>
      <c r="C237" s="43"/>
      <c r="D237" s="222" t="s">
        <v>264</v>
      </c>
      <c r="E237" s="43"/>
      <c r="F237" s="223" t="s">
        <v>485</v>
      </c>
      <c r="G237" s="43"/>
      <c r="H237" s="43"/>
      <c r="I237" s="224"/>
      <c r="J237" s="43"/>
      <c r="K237" s="43"/>
      <c r="L237" s="47"/>
      <c r="M237" s="225"/>
      <c r="N237" s="22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264</v>
      </c>
      <c r="AU237" s="20" t="s">
        <v>82</v>
      </c>
    </row>
    <row r="238" s="2" customFormat="1">
      <c r="A238" s="41"/>
      <c r="B238" s="42"/>
      <c r="C238" s="43"/>
      <c r="D238" s="222" t="s">
        <v>265</v>
      </c>
      <c r="E238" s="43"/>
      <c r="F238" s="227" t="s">
        <v>487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265</v>
      </c>
      <c r="AU238" s="20" t="s">
        <v>82</v>
      </c>
    </row>
    <row r="239" s="12" customFormat="1">
      <c r="A239" s="12"/>
      <c r="B239" s="228"/>
      <c r="C239" s="229"/>
      <c r="D239" s="222" t="s">
        <v>267</v>
      </c>
      <c r="E239" s="230" t="s">
        <v>488</v>
      </c>
      <c r="F239" s="231" t="s">
        <v>489</v>
      </c>
      <c r="G239" s="229"/>
      <c r="H239" s="232">
        <v>6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8" t="s">
        <v>267</v>
      </c>
      <c r="AU239" s="238" t="s">
        <v>82</v>
      </c>
      <c r="AV239" s="12" t="s">
        <v>84</v>
      </c>
      <c r="AW239" s="12" t="s">
        <v>37</v>
      </c>
      <c r="AX239" s="12" t="s">
        <v>75</v>
      </c>
      <c r="AY239" s="238" t="s">
        <v>258</v>
      </c>
    </row>
    <row r="240" s="12" customFormat="1">
      <c r="A240" s="12"/>
      <c r="B240" s="228"/>
      <c r="C240" s="229"/>
      <c r="D240" s="222" t="s">
        <v>267</v>
      </c>
      <c r="E240" s="230" t="s">
        <v>490</v>
      </c>
      <c r="F240" s="231" t="s">
        <v>491</v>
      </c>
      <c r="G240" s="229"/>
      <c r="H240" s="232">
        <v>1.3260000000000001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8" t="s">
        <v>267</v>
      </c>
      <c r="AU240" s="238" t="s">
        <v>82</v>
      </c>
      <c r="AV240" s="12" t="s">
        <v>84</v>
      </c>
      <c r="AW240" s="12" t="s">
        <v>37</v>
      </c>
      <c r="AX240" s="12" t="s">
        <v>75</v>
      </c>
      <c r="AY240" s="238" t="s">
        <v>258</v>
      </c>
    </row>
    <row r="241" s="12" customFormat="1">
      <c r="A241" s="12"/>
      <c r="B241" s="228"/>
      <c r="C241" s="229"/>
      <c r="D241" s="222" t="s">
        <v>267</v>
      </c>
      <c r="E241" s="230" t="s">
        <v>492</v>
      </c>
      <c r="F241" s="231" t="s">
        <v>493</v>
      </c>
      <c r="G241" s="229"/>
      <c r="H241" s="232">
        <v>0.38300000000000001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8" t="s">
        <v>267</v>
      </c>
      <c r="AU241" s="238" t="s">
        <v>82</v>
      </c>
      <c r="AV241" s="12" t="s">
        <v>84</v>
      </c>
      <c r="AW241" s="12" t="s">
        <v>37</v>
      </c>
      <c r="AX241" s="12" t="s">
        <v>75</v>
      </c>
      <c r="AY241" s="238" t="s">
        <v>258</v>
      </c>
    </row>
    <row r="242" s="12" customFormat="1">
      <c r="A242" s="12"/>
      <c r="B242" s="228"/>
      <c r="C242" s="229"/>
      <c r="D242" s="222" t="s">
        <v>267</v>
      </c>
      <c r="E242" s="230" t="s">
        <v>19</v>
      </c>
      <c r="F242" s="231" t="s">
        <v>494</v>
      </c>
      <c r="G242" s="229"/>
      <c r="H242" s="232">
        <v>7.7089999999999996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8" t="s">
        <v>267</v>
      </c>
      <c r="AU242" s="238" t="s">
        <v>82</v>
      </c>
      <c r="AV242" s="12" t="s">
        <v>84</v>
      </c>
      <c r="AW242" s="12" t="s">
        <v>37</v>
      </c>
      <c r="AX242" s="12" t="s">
        <v>82</v>
      </c>
      <c r="AY242" s="238" t="s">
        <v>258</v>
      </c>
    </row>
    <row r="243" s="2" customFormat="1" ht="16.5" customHeight="1">
      <c r="A243" s="41"/>
      <c r="B243" s="42"/>
      <c r="C243" s="209" t="s">
        <v>495</v>
      </c>
      <c r="D243" s="209" t="s">
        <v>259</v>
      </c>
      <c r="E243" s="210" t="s">
        <v>496</v>
      </c>
      <c r="F243" s="211" t="s">
        <v>497</v>
      </c>
      <c r="G243" s="212" t="s">
        <v>309</v>
      </c>
      <c r="H243" s="213">
        <v>2.6000000000000001</v>
      </c>
      <c r="I243" s="214"/>
      <c r="J243" s="215">
        <f>ROUND(I243*H243,2)</f>
        <v>0</v>
      </c>
      <c r="K243" s="211" t="s">
        <v>19</v>
      </c>
      <c r="L243" s="47"/>
      <c r="M243" s="216" t="s">
        <v>19</v>
      </c>
      <c r="N243" s="217" t="s">
        <v>46</v>
      </c>
      <c r="O243" s="87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0" t="s">
        <v>105</v>
      </c>
      <c r="AT243" s="220" t="s">
        <v>259</v>
      </c>
      <c r="AU243" s="220" t="s">
        <v>82</v>
      </c>
      <c r="AY243" s="20" t="s">
        <v>258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0" t="s">
        <v>82</v>
      </c>
      <c r="BK243" s="221">
        <f>ROUND(I243*H243,2)</f>
        <v>0</v>
      </c>
      <c r="BL243" s="20" t="s">
        <v>105</v>
      </c>
      <c r="BM243" s="220" t="s">
        <v>498</v>
      </c>
    </row>
    <row r="244" s="2" customFormat="1">
      <c r="A244" s="41"/>
      <c r="B244" s="42"/>
      <c r="C244" s="43"/>
      <c r="D244" s="222" t="s">
        <v>264</v>
      </c>
      <c r="E244" s="43"/>
      <c r="F244" s="223" t="s">
        <v>497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264</v>
      </c>
      <c r="AU244" s="20" t="s">
        <v>82</v>
      </c>
    </row>
    <row r="245" s="12" customFormat="1">
      <c r="A245" s="12"/>
      <c r="B245" s="228"/>
      <c r="C245" s="229"/>
      <c r="D245" s="222" t="s">
        <v>267</v>
      </c>
      <c r="E245" s="230" t="s">
        <v>499</v>
      </c>
      <c r="F245" s="231" t="s">
        <v>500</v>
      </c>
      <c r="G245" s="229"/>
      <c r="H245" s="232">
        <v>2.6000000000000001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8" t="s">
        <v>267</v>
      </c>
      <c r="AU245" s="238" t="s">
        <v>82</v>
      </c>
      <c r="AV245" s="12" t="s">
        <v>84</v>
      </c>
      <c r="AW245" s="12" t="s">
        <v>37</v>
      </c>
      <c r="AX245" s="12" t="s">
        <v>82</v>
      </c>
      <c r="AY245" s="238" t="s">
        <v>258</v>
      </c>
    </row>
    <row r="246" s="2" customFormat="1" ht="16.5" customHeight="1">
      <c r="A246" s="41"/>
      <c r="B246" s="42"/>
      <c r="C246" s="209" t="s">
        <v>501</v>
      </c>
      <c r="D246" s="209" t="s">
        <v>259</v>
      </c>
      <c r="E246" s="210" t="s">
        <v>502</v>
      </c>
      <c r="F246" s="211" t="s">
        <v>503</v>
      </c>
      <c r="G246" s="212" t="s">
        <v>309</v>
      </c>
      <c r="H246" s="213">
        <v>8.8000000000000007</v>
      </c>
      <c r="I246" s="214"/>
      <c r="J246" s="215">
        <f>ROUND(I246*H246,2)</f>
        <v>0</v>
      </c>
      <c r="K246" s="211" t="s">
        <v>19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105</v>
      </c>
      <c r="AT246" s="220" t="s">
        <v>259</v>
      </c>
      <c r="AU246" s="220" t="s">
        <v>82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105</v>
      </c>
      <c r="BM246" s="220" t="s">
        <v>504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503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82</v>
      </c>
    </row>
    <row r="248" s="12" customFormat="1">
      <c r="A248" s="12"/>
      <c r="B248" s="228"/>
      <c r="C248" s="229"/>
      <c r="D248" s="222" t="s">
        <v>267</v>
      </c>
      <c r="E248" s="230" t="s">
        <v>505</v>
      </c>
      <c r="F248" s="231" t="s">
        <v>506</v>
      </c>
      <c r="G248" s="229"/>
      <c r="H248" s="232">
        <v>8.8000000000000007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8" t="s">
        <v>267</v>
      </c>
      <c r="AU248" s="238" t="s">
        <v>82</v>
      </c>
      <c r="AV248" s="12" t="s">
        <v>84</v>
      </c>
      <c r="AW248" s="12" t="s">
        <v>37</v>
      </c>
      <c r="AX248" s="12" t="s">
        <v>82</v>
      </c>
      <c r="AY248" s="238" t="s">
        <v>258</v>
      </c>
    </row>
    <row r="249" s="2" customFormat="1" ht="16.5" customHeight="1">
      <c r="A249" s="41"/>
      <c r="B249" s="42"/>
      <c r="C249" s="209" t="s">
        <v>507</v>
      </c>
      <c r="D249" s="209" t="s">
        <v>259</v>
      </c>
      <c r="E249" s="210" t="s">
        <v>508</v>
      </c>
      <c r="F249" s="211" t="s">
        <v>509</v>
      </c>
      <c r="G249" s="212" t="s">
        <v>262</v>
      </c>
      <c r="H249" s="213">
        <v>0.50600000000000001</v>
      </c>
      <c r="I249" s="214"/>
      <c r="J249" s="215">
        <f>ROUND(I249*H249,2)</f>
        <v>0</v>
      </c>
      <c r="K249" s="211" t="s">
        <v>19</v>
      </c>
      <c r="L249" s="47"/>
      <c r="M249" s="216" t="s">
        <v>19</v>
      </c>
      <c r="N249" s="217" t="s">
        <v>46</v>
      </c>
      <c r="O249" s="87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0" t="s">
        <v>105</v>
      </c>
      <c r="AT249" s="220" t="s">
        <v>259</v>
      </c>
      <c r="AU249" s="220" t="s">
        <v>82</v>
      </c>
      <c r="AY249" s="20" t="s">
        <v>258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82</v>
      </c>
      <c r="BK249" s="221">
        <f>ROUND(I249*H249,2)</f>
        <v>0</v>
      </c>
      <c r="BL249" s="20" t="s">
        <v>105</v>
      </c>
      <c r="BM249" s="220" t="s">
        <v>510</v>
      </c>
    </row>
    <row r="250" s="2" customFormat="1">
      <c r="A250" s="41"/>
      <c r="B250" s="42"/>
      <c r="C250" s="43"/>
      <c r="D250" s="222" t="s">
        <v>264</v>
      </c>
      <c r="E250" s="43"/>
      <c r="F250" s="223" t="s">
        <v>509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264</v>
      </c>
      <c r="AU250" s="20" t="s">
        <v>82</v>
      </c>
    </row>
    <row r="251" s="2" customFormat="1">
      <c r="A251" s="41"/>
      <c r="B251" s="42"/>
      <c r="C251" s="43"/>
      <c r="D251" s="222" t="s">
        <v>265</v>
      </c>
      <c r="E251" s="43"/>
      <c r="F251" s="227" t="s">
        <v>511</v>
      </c>
      <c r="G251" s="43"/>
      <c r="H251" s="43"/>
      <c r="I251" s="224"/>
      <c r="J251" s="43"/>
      <c r="K251" s="43"/>
      <c r="L251" s="47"/>
      <c r="M251" s="225"/>
      <c r="N251" s="22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265</v>
      </c>
      <c r="AU251" s="20" t="s">
        <v>82</v>
      </c>
    </row>
    <row r="252" s="12" customFormat="1">
      <c r="A252" s="12"/>
      <c r="B252" s="228"/>
      <c r="C252" s="229"/>
      <c r="D252" s="222" t="s">
        <v>267</v>
      </c>
      <c r="E252" s="230" t="s">
        <v>512</v>
      </c>
      <c r="F252" s="231" t="s">
        <v>513</v>
      </c>
      <c r="G252" s="229"/>
      <c r="H252" s="232">
        <v>0.50600000000000001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8" t="s">
        <v>267</v>
      </c>
      <c r="AU252" s="238" t="s">
        <v>82</v>
      </c>
      <c r="AV252" s="12" t="s">
        <v>84</v>
      </c>
      <c r="AW252" s="12" t="s">
        <v>37</v>
      </c>
      <c r="AX252" s="12" t="s">
        <v>82</v>
      </c>
      <c r="AY252" s="238" t="s">
        <v>258</v>
      </c>
    </row>
    <row r="253" s="2" customFormat="1" ht="16.5" customHeight="1">
      <c r="A253" s="41"/>
      <c r="B253" s="42"/>
      <c r="C253" s="209" t="s">
        <v>514</v>
      </c>
      <c r="D253" s="209" t="s">
        <v>259</v>
      </c>
      <c r="E253" s="210" t="s">
        <v>515</v>
      </c>
      <c r="F253" s="211" t="s">
        <v>516</v>
      </c>
      <c r="G253" s="212" t="s">
        <v>309</v>
      </c>
      <c r="H253" s="213">
        <v>5.5</v>
      </c>
      <c r="I253" s="214"/>
      <c r="J253" s="215">
        <f>ROUND(I253*H253,2)</f>
        <v>0</v>
      </c>
      <c r="K253" s="211" t="s">
        <v>19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82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517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516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82</v>
      </c>
    </row>
    <row r="255" s="2" customFormat="1">
      <c r="A255" s="41"/>
      <c r="B255" s="42"/>
      <c r="C255" s="43"/>
      <c r="D255" s="222" t="s">
        <v>265</v>
      </c>
      <c r="E255" s="43"/>
      <c r="F255" s="227" t="s">
        <v>518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265</v>
      </c>
      <c r="AU255" s="20" t="s">
        <v>82</v>
      </c>
    </row>
    <row r="256" s="12" customFormat="1">
      <c r="A256" s="12"/>
      <c r="B256" s="228"/>
      <c r="C256" s="229"/>
      <c r="D256" s="222" t="s">
        <v>267</v>
      </c>
      <c r="E256" s="230" t="s">
        <v>519</v>
      </c>
      <c r="F256" s="231" t="s">
        <v>520</v>
      </c>
      <c r="G256" s="229"/>
      <c r="H256" s="232">
        <v>5.5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82</v>
      </c>
      <c r="AV256" s="12" t="s">
        <v>84</v>
      </c>
      <c r="AW256" s="12" t="s">
        <v>37</v>
      </c>
      <c r="AX256" s="12" t="s">
        <v>82</v>
      </c>
      <c r="AY256" s="238" t="s">
        <v>258</v>
      </c>
    </row>
    <row r="257" s="2" customFormat="1" ht="16.5" customHeight="1">
      <c r="A257" s="41"/>
      <c r="B257" s="42"/>
      <c r="C257" s="209" t="s">
        <v>521</v>
      </c>
      <c r="D257" s="209" t="s">
        <v>259</v>
      </c>
      <c r="E257" s="210" t="s">
        <v>522</v>
      </c>
      <c r="F257" s="211" t="s">
        <v>523</v>
      </c>
      <c r="G257" s="212" t="s">
        <v>309</v>
      </c>
      <c r="H257" s="213">
        <v>22.596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82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524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523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82</v>
      </c>
    </row>
    <row r="259" s="2" customFormat="1">
      <c r="A259" s="41"/>
      <c r="B259" s="42"/>
      <c r="C259" s="43"/>
      <c r="D259" s="222" t="s">
        <v>265</v>
      </c>
      <c r="E259" s="43"/>
      <c r="F259" s="227" t="s">
        <v>436</v>
      </c>
      <c r="G259" s="43"/>
      <c r="H259" s="43"/>
      <c r="I259" s="224"/>
      <c r="J259" s="43"/>
      <c r="K259" s="43"/>
      <c r="L259" s="47"/>
      <c r="M259" s="225"/>
      <c r="N259" s="22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265</v>
      </c>
      <c r="AU259" s="20" t="s">
        <v>82</v>
      </c>
    </row>
    <row r="260" s="12" customFormat="1">
      <c r="A260" s="12"/>
      <c r="B260" s="228"/>
      <c r="C260" s="229"/>
      <c r="D260" s="222" t="s">
        <v>267</v>
      </c>
      <c r="E260" s="230" t="s">
        <v>525</v>
      </c>
      <c r="F260" s="231" t="s">
        <v>526</v>
      </c>
      <c r="G260" s="229"/>
      <c r="H260" s="232">
        <v>22.596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8" t="s">
        <v>267</v>
      </c>
      <c r="AU260" s="238" t="s">
        <v>82</v>
      </c>
      <c r="AV260" s="12" t="s">
        <v>84</v>
      </c>
      <c r="AW260" s="12" t="s">
        <v>37</v>
      </c>
      <c r="AX260" s="12" t="s">
        <v>82</v>
      </c>
      <c r="AY260" s="238" t="s">
        <v>258</v>
      </c>
    </row>
    <row r="261" s="2" customFormat="1" ht="16.5" customHeight="1">
      <c r="A261" s="41"/>
      <c r="B261" s="42"/>
      <c r="C261" s="209" t="s">
        <v>527</v>
      </c>
      <c r="D261" s="209" t="s">
        <v>259</v>
      </c>
      <c r="E261" s="210" t="s">
        <v>528</v>
      </c>
      <c r="F261" s="211" t="s">
        <v>529</v>
      </c>
      <c r="G261" s="212" t="s">
        <v>309</v>
      </c>
      <c r="H261" s="213">
        <v>7.7999999999999998</v>
      </c>
      <c r="I261" s="214"/>
      <c r="J261" s="215">
        <f>ROUND(I261*H261,2)</f>
        <v>0</v>
      </c>
      <c r="K261" s="211" t="s">
        <v>19</v>
      </c>
      <c r="L261" s="47"/>
      <c r="M261" s="216" t="s">
        <v>19</v>
      </c>
      <c r="N261" s="217" t="s">
        <v>46</v>
      </c>
      <c r="O261" s="87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0" t="s">
        <v>105</v>
      </c>
      <c r="AT261" s="220" t="s">
        <v>259</v>
      </c>
      <c r="AU261" s="220" t="s">
        <v>82</v>
      </c>
      <c r="AY261" s="20" t="s">
        <v>258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82</v>
      </c>
      <c r="BK261" s="221">
        <f>ROUND(I261*H261,2)</f>
        <v>0</v>
      </c>
      <c r="BL261" s="20" t="s">
        <v>105</v>
      </c>
      <c r="BM261" s="220" t="s">
        <v>530</v>
      </c>
    </row>
    <row r="262" s="2" customFormat="1">
      <c r="A262" s="41"/>
      <c r="B262" s="42"/>
      <c r="C262" s="43"/>
      <c r="D262" s="222" t="s">
        <v>264</v>
      </c>
      <c r="E262" s="43"/>
      <c r="F262" s="223" t="s">
        <v>529</v>
      </c>
      <c r="G262" s="43"/>
      <c r="H262" s="43"/>
      <c r="I262" s="224"/>
      <c r="J262" s="43"/>
      <c r="K262" s="43"/>
      <c r="L262" s="47"/>
      <c r="M262" s="225"/>
      <c r="N262" s="22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264</v>
      </c>
      <c r="AU262" s="20" t="s">
        <v>82</v>
      </c>
    </row>
    <row r="263" s="2" customFormat="1">
      <c r="A263" s="41"/>
      <c r="B263" s="42"/>
      <c r="C263" s="43"/>
      <c r="D263" s="222" t="s">
        <v>265</v>
      </c>
      <c r="E263" s="43"/>
      <c r="F263" s="227" t="s">
        <v>531</v>
      </c>
      <c r="G263" s="43"/>
      <c r="H263" s="43"/>
      <c r="I263" s="224"/>
      <c r="J263" s="43"/>
      <c r="K263" s="43"/>
      <c r="L263" s="47"/>
      <c r="M263" s="225"/>
      <c r="N263" s="226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265</v>
      </c>
      <c r="AU263" s="20" t="s">
        <v>82</v>
      </c>
    </row>
    <row r="264" s="12" customFormat="1">
      <c r="A264" s="12"/>
      <c r="B264" s="228"/>
      <c r="C264" s="229"/>
      <c r="D264" s="222" t="s">
        <v>267</v>
      </c>
      <c r="E264" s="230" t="s">
        <v>532</v>
      </c>
      <c r="F264" s="231" t="s">
        <v>533</v>
      </c>
      <c r="G264" s="229"/>
      <c r="H264" s="232">
        <v>7.7999999999999998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8" t="s">
        <v>267</v>
      </c>
      <c r="AU264" s="238" t="s">
        <v>82</v>
      </c>
      <c r="AV264" s="12" t="s">
        <v>84</v>
      </c>
      <c r="AW264" s="12" t="s">
        <v>37</v>
      </c>
      <c r="AX264" s="12" t="s">
        <v>82</v>
      </c>
      <c r="AY264" s="238" t="s">
        <v>258</v>
      </c>
    </row>
    <row r="265" s="11" customFormat="1" ht="25.92" customHeight="1">
      <c r="A265" s="11"/>
      <c r="B265" s="195"/>
      <c r="C265" s="196"/>
      <c r="D265" s="197" t="s">
        <v>74</v>
      </c>
      <c r="E265" s="198" t="s">
        <v>289</v>
      </c>
      <c r="F265" s="198" t="s">
        <v>534</v>
      </c>
      <c r="G265" s="196"/>
      <c r="H265" s="196"/>
      <c r="I265" s="199"/>
      <c r="J265" s="200">
        <f>BK265</f>
        <v>0</v>
      </c>
      <c r="K265" s="196"/>
      <c r="L265" s="201"/>
      <c r="M265" s="202"/>
      <c r="N265" s="203"/>
      <c r="O265" s="203"/>
      <c r="P265" s="204">
        <f>SUM(P266:P292)</f>
        <v>0</v>
      </c>
      <c r="Q265" s="203"/>
      <c r="R265" s="204">
        <f>SUM(R266:R292)</f>
        <v>0</v>
      </c>
      <c r="S265" s="203"/>
      <c r="T265" s="205">
        <f>SUM(T266:T292)</f>
        <v>0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R265" s="206" t="s">
        <v>82</v>
      </c>
      <c r="AT265" s="207" t="s">
        <v>74</v>
      </c>
      <c r="AU265" s="207" t="s">
        <v>75</v>
      </c>
      <c r="AY265" s="206" t="s">
        <v>258</v>
      </c>
      <c r="BK265" s="208">
        <f>SUM(BK266:BK292)</f>
        <v>0</v>
      </c>
    </row>
    <row r="266" s="2" customFormat="1" ht="16.5" customHeight="1">
      <c r="A266" s="41"/>
      <c r="B266" s="42"/>
      <c r="C266" s="209" t="s">
        <v>535</v>
      </c>
      <c r="D266" s="209" t="s">
        <v>259</v>
      </c>
      <c r="E266" s="210" t="s">
        <v>536</v>
      </c>
      <c r="F266" s="211" t="s">
        <v>537</v>
      </c>
      <c r="G266" s="212" t="s">
        <v>309</v>
      </c>
      <c r="H266" s="213">
        <v>425.19999999999999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105</v>
      </c>
      <c r="AT266" s="220" t="s">
        <v>259</v>
      </c>
      <c r="AU266" s="220" t="s">
        <v>82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105</v>
      </c>
      <c r="BM266" s="220" t="s">
        <v>538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537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82</v>
      </c>
    </row>
    <row r="268" s="2" customFormat="1">
      <c r="A268" s="41"/>
      <c r="B268" s="42"/>
      <c r="C268" s="43"/>
      <c r="D268" s="222" t="s">
        <v>265</v>
      </c>
      <c r="E268" s="43"/>
      <c r="F268" s="227" t="s">
        <v>539</v>
      </c>
      <c r="G268" s="43"/>
      <c r="H268" s="43"/>
      <c r="I268" s="224"/>
      <c r="J268" s="43"/>
      <c r="K268" s="43"/>
      <c r="L268" s="47"/>
      <c r="M268" s="225"/>
      <c r="N268" s="22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265</v>
      </c>
      <c r="AU268" s="20" t="s">
        <v>82</v>
      </c>
    </row>
    <row r="269" s="12" customFormat="1">
      <c r="A269" s="12"/>
      <c r="B269" s="228"/>
      <c r="C269" s="229"/>
      <c r="D269" s="222" t="s">
        <v>267</v>
      </c>
      <c r="E269" s="230" t="s">
        <v>540</v>
      </c>
      <c r="F269" s="231" t="s">
        <v>541</v>
      </c>
      <c r="G269" s="229"/>
      <c r="H269" s="232">
        <v>425.19999999999999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38" t="s">
        <v>267</v>
      </c>
      <c r="AU269" s="238" t="s">
        <v>82</v>
      </c>
      <c r="AV269" s="12" t="s">
        <v>84</v>
      </c>
      <c r="AW269" s="12" t="s">
        <v>37</v>
      </c>
      <c r="AX269" s="12" t="s">
        <v>82</v>
      </c>
      <c r="AY269" s="238" t="s">
        <v>258</v>
      </c>
    </row>
    <row r="270" s="2" customFormat="1" ht="16.5" customHeight="1">
      <c r="A270" s="41"/>
      <c r="B270" s="42"/>
      <c r="C270" s="209" t="s">
        <v>542</v>
      </c>
      <c r="D270" s="209" t="s">
        <v>259</v>
      </c>
      <c r="E270" s="210" t="s">
        <v>543</v>
      </c>
      <c r="F270" s="211" t="s">
        <v>537</v>
      </c>
      <c r="G270" s="212" t="s">
        <v>309</v>
      </c>
      <c r="H270" s="213">
        <v>850.39999999999998</v>
      </c>
      <c r="I270" s="214"/>
      <c r="J270" s="215">
        <f>ROUND(I270*H270,2)</f>
        <v>0</v>
      </c>
      <c r="K270" s="211" t="s">
        <v>19</v>
      </c>
      <c r="L270" s="47"/>
      <c r="M270" s="216" t="s">
        <v>19</v>
      </c>
      <c r="N270" s="217" t="s">
        <v>46</v>
      </c>
      <c r="O270" s="8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105</v>
      </c>
      <c r="AT270" s="220" t="s">
        <v>259</v>
      </c>
      <c r="AU270" s="220" t="s">
        <v>82</v>
      </c>
      <c r="AY270" s="20" t="s">
        <v>258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82</v>
      </c>
      <c r="BK270" s="221">
        <f>ROUND(I270*H270,2)</f>
        <v>0</v>
      </c>
      <c r="BL270" s="20" t="s">
        <v>105</v>
      </c>
      <c r="BM270" s="220" t="s">
        <v>544</v>
      </c>
    </row>
    <row r="271" s="2" customFormat="1">
      <c r="A271" s="41"/>
      <c r="B271" s="42"/>
      <c r="C271" s="43"/>
      <c r="D271" s="222" t="s">
        <v>264</v>
      </c>
      <c r="E271" s="43"/>
      <c r="F271" s="223" t="s">
        <v>537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264</v>
      </c>
      <c r="AU271" s="20" t="s">
        <v>82</v>
      </c>
    </row>
    <row r="272" s="2" customFormat="1">
      <c r="A272" s="41"/>
      <c r="B272" s="42"/>
      <c r="C272" s="43"/>
      <c r="D272" s="222" t="s">
        <v>265</v>
      </c>
      <c r="E272" s="43"/>
      <c r="F272" s="227" t="s">
        <v>545</v>
      </c>
      <c r="G272" s="43"/>
      <c r="H272" s="43"/>
      <c r="I272" s="224"/>
      <c r="J272" s="43"/>
      <c r="K272" s="43"/>
      <c r="L272" s="47"/>
      <c r="M272" s="225"/>
      <c r="N272" s="226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265</v>
      </c>
      <c r="AU272" s="20" t="s">
        <v>82</v>
      </c>
    </row>
    <row r="273" s="12" customFormat="1">
      <c r="A273" s="12"/>
      <c r="B273" s="228"/>
      <c r="C273" s="229"/>
      <c r="D273" s="222" t="s">
        <v>267</v>
      </c>
      <c r="E273" s="230" t="s">
        <v>546</v>
      </c>
      <c r="F273" s="231" t="s">
        <v>547</v>
      </c>
      <c r="G273" s="229"/>
      <c r="H273" s="232">
        <v>850.39999999999998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38" t="s">
        <v>267</v>
      </c>
      <c r="AU273" s="238" t="s">
        <v>82</v>
      </c>
      <c r="AV273" s="12" t="s">
        <v>84</v>
      </c>
      <c r="AW273" s="12" t="s">
        <v>37</v>
      </c>
      <c r="AX273" s="12" t="s">
        <v>82</v>
      </c>
      <c r="AY273" s="238" t="s">
        <v>258</v>
      </c>
    </row>
    <row r="274" s="2" customFormat="1" ht="16.5" customHeight="1">
      <c r="A274" s="41"/>
      <c r="B274" s="42"/>
      <c r="C274" s="209" t="s">
        <v>548</v>
      </c>
      <c r="D274" s="209" t="s">
        <v>259</v>
      </c>
      <c r="E274" s="210" t="s">
        <v>549</v>
      </c>
      <c r="F274" s="211" t="s">
        <v>537</v>
      </c>
      <c r="G274" s="212" t="s">
        <v>309</v>
      </c>
      <c r="H274" s="213">
        <v>69.299999999999997</v>
      </c>
      <c r="I274" s="214"/>
      <c r="J274" s="215">
        <f>ROUND(I274*H274,2)</f>
        <v>0</v>
      </c>
      <c r="K274" s="211" t="s">
        <v>19</v>
      </c>
      <c r="L274" s="47"/>
      <c r="M274" s="216" t="s">
        <v>19</v>
      </c>
      <c r="N274" s="217" t="s">
        <v>46</v>
      </c>
      <c r="O274" s="87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0" t="s">
        <v>105</v>
      </c>
      <c r="AT274" s="220" t="s">
        <v>259</v>
      </c>
      <c r="AU274" s="220" t="s">
        <v>82</v>
      </c>
      <c r="AY274" s="20" t="s">
        <v>258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82</v>
      </c>
      <c r="BK274" s="221">
        <f>ROUND(I274*H274,2)</f>
        <v>0</v>
      </c>
      <c r="BL274" s="20" t="s">
        <v>105</v>
      </c>
      <c r="BM274" s="220" t="s">
        <v>550</v>
      </c>
    </row>
    <row r="275" s="2" customFormat="1">
      <c r="A275" s="41"/>
      <c r="B275" s="42"/>
      <c r="C275" s="43"/>
      <c r="D275" s="222" t="s">
        <v>264</v>
      </c>
      <c r="E275" s="43"/>
      <c r="F275" s="223" t="s">
        <v>537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264</v>
      </c>
      <c r="AU275" s="20" t="s">
        <v>82</v>
      </c>
    </row>
    <row r="276" s="2" customFormat="1">
      <c r="A276" s="41"/>
      <c r="B276" s="42"/>
      <c r="C276" s="43"/>
      <c r="D276" s="222" t="s">
        <v>265</v>
      </c>
      <c r="E276" s="43"/>
      <c r="F276" s="227" t="s">
        <v>551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265</v>
      </c>
      <c r="AU276" s="20" t="s">
        <v>82</v>
      </c>
    </row>
    <row r="277" s="12" customFormat="1">
      <c r="A277" s="12"/>
      <c r="B277" s="228"/>
      <c r="C277" s="229"/>
      <c r="D277" s="222" t="s">
        <v>267</v>
      </c>
      <c r="E277" s="230" t="s">
        <v>552</v>
      </c>
      <c r="F277" s="231" t="s">
        <v>553</v>
      </c>
      <c r="G277" s="229"/>
      <c r="H277" s="232">
        <v>69.299999999999997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38" t="s">
        <v>267</v>
      </c>
      <c r="AU277" s="238" t="s">
        <v>82</v>
      </c>
      <c r="AV277" s="12" t="s">
        <v>84</v>
      </c>
      <c r="AW277" s="12" t="s">
        <v>37</v>
      </c>
      <c r="AX277" s="12" t="s">
        <v>82</v>
      </c>
      <c r="AY277" s="238" t="s">
        <v>258</v>
      </c>
    </row>
    <row r="278" s="2" customFormat="1" ht="16.5" customHeight="1">
      <c r="A278" s="41"/>
      <c r="B278" s="42"/>
      <c r="C278" s="209" t="s">
        <v>554</v>
      </c>
      <c r="D278" s="209" t="s">
        <v>259</v>
      </c>
      <c r="E278" s="210" t="s">
        <v>555</v>
      </c>
      <c r="F278" s="211" t="s">
        <v>556</v>
      </c>
      <c r="G278" s="212" t="s">
        <v>442</v>
      </c>
      <c r="H278" s="213">
        <v>383</v>
      </c>
      <c r="I278" s="214"/>
      <c r="J278" s="215">
        <f>ROUND(I278*H278,2)</f>
        <v>0</v>
      </c>
      <c r="K278" s="211" t="s">
        <v>19</v>
      </c>
      <c r="L278" s="47"/>
      <c r="M278" s="216" t="s">
        <v>19</v>
      </c>
      <c r="N278" s="217" t="s">
        <v>46</v>
      </c>
      <c r="O278" s="87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0" t="s">
        <v>105</v>
      </c>
      <c r="AT278" s="220" t="s">
        <v>259</v>
      </c>
      <c r="AU278" s="220" t="s">
        <v>82</v>
      </c>
      <c r="AY278" s="20" t="s">
        <v>258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0" t="s">
        <v>82</v>
      </c>
      <c r="BK278" s="221">
        <f>ROUND(I278*H278,2)</f>
        <v>0</v>
      </c>
      <c r="BL278" s="20" t="s">
        <v>105</v>
      </c>
      <c r="BM278" s="220" t="s">
        <v>557</v>
      </c>
    </row>
    <row r="279" s="2" customFormat="1">
      <c r="A279" s="41"/>
      <c r="B279" s="42"/>
      <c r="C279" s="43"/>
      <c r="D279" s="222" t="s">
        <v>264</v>
      </c>
      <c r="E279" s="43"/>
      <c r="F279" s="223" t="s">
        <v>556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264</v>
      </c>
      <c r="AU279" s="20" t="s">
        <v>82</v>
      </c>
    </row>
    <row r="280" s="2" customFormat="1">
      <c r="A280" s="41"/>
      <c r="B280" s="42"/>
      <c r="C280" s="43"/>
      <c r="D280" s="222" t="s">
        <v>265</v>
      </c>
      <c r="E280" s="43"/>
      <c r="F280" s="227" t="s">
        <v>558</v>
      </c>
      <c r="G280" s="43"/>
      <c r="H280" s="43"/>
      <c r="I280" s="224"/>
      <c r="J280" s="43"/>
      <c r="K280" s="43"/>
      <c r="L280" s="47"/>
      <c r="M280" s="225"/>
      <c r="N280" s="226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265</v>
      </c>
      <c r="AU280" s="20" t="s">
        <v>82</v>
      </c>
    </row>
    <row r="281" s="12" customFormat="1">
      <c r="A281" s="12"/>
      <c r="B281" s="228"/>
      <c r="C281" s="229"/>
      <c r="D281" s="222" t="s">
        <v>267</v>
      </c>
      <c r="E281" s="230" t="s">
        <v>559</v>
      </c>
      <c r="F281" s="231" t="s">
        <v>560</v>
      </c>
      <c r="G281" s="229"/>
      <c r="H281" s="232">
        <v>383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38" t="s">
        <v>267</v>
      </c>
      <c r="AU281" s="238" t="s">
        <v>82</v>
      </c>
      <c r="AV281" s="12" t="s">
        <v>84</v>
      </c>
      <c r="AW281" s="12" t="s">
        <v>37</v>
      </c>
      <c r="AX281" s="12" t="s">
        <v>82</v>
      </c>
      <c r="AY281" s="238" t="s">
        <v>258</v>
      </c>
    </row>
    <row r="282" s="2" customFormat="1" ht="16.5" customHeight="1">
      <c r="A282" s="41"/>
      <c r="B282" s="42"/>
      <c r="C282" s="209" t="s">
        <v>561</v>
      </c>
      <c r="D282" s="209" t="s">
        <v>259</v>
      </c>
      <c r="E282" s="210" t="s">
        <v>562</v>
      </c>
      <c r="F282" s="211" t="s">
        <v>563</v>
      </c>
      <c r="G282" s="212" t="s">
        <v>442</v>
      </c>
      <c r="H282" s="213">
        <v>75</v>
      </c>
      <c r="I282" s="214"/>
      <c r="J282" s="215">
        <f>ROUND(I282*H282,2)</f>
        <v>0</v>
      </c>
      <c r="K282" s="211" t="s">
        <v>19</v>
      </c>
      <c r="L282" s="47"/>
      <c r="M282" s="216" t="s">
        <v>19</v>
      </c>
      <c r="N282" s="217" t="s">
        <v>46</v>
      </c>
      <c r="O282" s="87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0" t="s">
        <v>105</v>
      </c>
      <c r="AT282" s="220" t="s">
        <v>259</v>
      </c>
      <c r="AU282" s="220" t="s">
        <v>82</v>
      </c>
      <c r="AY282" s="20" t="s">
        <v>258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20" t="s">
        <v>82</v>
      </c>
      <c r="BK282" s="221">
        <f>ROUND(I282*H282,2)</f>
        <v>0</v>
      </c>
      <c r="BL282" s="20" t="s">
        <v>105</v>
      </c>
      <c r="BM282" s="220" t="s">
        <v>564</v>
      </c>
    </row>
    <row r="283" s="2" customFormat="1">
      <c r="A283" s="41"/>
      <c r="B283" s="42"/>
      <c r="C283" s="43"/>
      <c r="D283" s="222" t="s">
        <v>264</v>
      </c>
      <c r="E283" s="43"/>
      <c r="F283" s="223" t="s">
        <v>563</v>
      </c>
      <c r="G283" s="43"/>
      <c r="H283" s="43"/>
      <c r="I283" s="224"/>
      <c r="J283" s="43"/>
      <c r="K283" s="43"/>
      <c r="L283" s="47"/>
      <c r="M283" s="225"/>
      <c r="N283" s="22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264</v>
      </c>
      <c r="AU283" s="20" t="s">
        <v>82</v>
      </c>
    </row>
    <row r="284" s="2" customFormat="1">
      <c r="A284" s="41"/>
      <c r="B284" s="42"/>
      <c r="C284" s="43"/>
      <c r="D284" s="222" t="s">
        <v>265</v>
      </c>
      <c r="E284" s="43"/>
      <c r="F284" s="227" t="s">
        <v>565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265</v>
      </c>
      <c r="AU284" s="20" t="s">
        <v>82</v>
      </c>
    </row>
    <row r="285" s="12" customFormat="1">
      <c r="A285" s="12"/>
      <c r="B285" s="228"/>
      <c r="C285" s="229"/>
      <c r="D285" s="222" t="s">
        <v>267</v>
      </c>
      <c r="E285" s="230" t="s">
        <v>566</v>
      </c>
      <c r="F285" s="231" t="s">
        <v>567</v>
      </c>
      <c r="G285" s="229"/>
      <c r="H285" s="232">
        <v>75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8" t="s">
        <v>267</v>
      </c>
      <c r="AU285" s="238" t="s">
        <v>82</v>
      </c>
      <c r="AV285" s="12" t="s">
        <v>84</v>
      </c>
      <c r="AW285" s="12" t="s">
        <v>37</v>
      </c>
      <c r="AX285" s="12" t="s">
        <v>82</v>
      </c>
      <c r="AY285" s="238" t="s">
        <v>258</v>
      </c>
    </row>
    <row r="286" s="2" customFormat="1" ht="16.5" customHeight="1">
      <c r="A286" s="41"/>
      <c r="B286" s="42"/>
      <c r="C286" s="209" t="s">
        <v>568</v>
      </c>
      <c r="D286" s="209" t="s">
        <v>259</v>
      </c>
      <c r="E286" s="210" t="s">
        <v>569</v>
      </c>
      <c r="F286" s="211" t="s">
        <v>570</v>
      </c>
      <c r="G286" s="212" t="s">
        <v>442</v>
      </c>
      <c r="H286" s="213">
        <v>4252</v>
      </c>
      <c r="I286" s="214"/>
      <c r="J286" s="215">
        <f>ROUND(I286*H286,2)</f>
        <v>0</v>
      </c>
      <c r="K286" s="211" t="s">
        <v>19</v>
      </c>
      <c r="L286" s="47"/>
      <c r="M286" s="216" t="s">
        <v>19</v>
      </c>
      <c r="N286" s="217" t="s">
        <v>46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105</v>
      </c>
      <c r="AT286" s="220" t="s">
        <v>259</v>
      </c>
      <c r="AU286" s="220" t="s">
        <v>82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571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570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82</v>
      </c>
    </row>
    <row r="288" s="2" customFormat="1">
      <c r="A288" s="41"/>
      <c r="B288" s="42"/>
      <c r="C288" s="43"/>
      <c r="D288" s="222" t="s">
        <v>265</v>
      </c>
      <c r="E288" s="43"/>
      <c r="F288" s="227" t="s">
        <v>572</v>
      </c>
      <c r="G288" s="43"/>
      <c r="H288" s="43"/>
      <c r="I288" s="224"/>
      <c r="J288" s="43"/>
      <c r="K288" s="43"/>
      <c r="L288" s="47"/>
      <c r="M288" s="225"/>
      <c r="N288" s="22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265</v>
      </c>
      <c r="AU288" s="20" t="s">
        <v>82</v>
      </c>
    </row>
    <row r="289" s="2" customFormat="1" ht="16.5" customHeight="1">
      <c r="A289" s="41"/>
      <c r="B289" s="42"/>
      <c r="C289" s="209" t="s">
        <v>573</v>
      </c>
      <c r="D289" s="209" t="s">
        <v>259</v>
      </c>
      <c r="E289" s="210" t="s">
        <v>574</v>
      </c>
      <c r="F289" s="211" t="s">
        <v>575</v>
      </c>
      <c r="G289" s="212" t="s">
        <v>442</v>
      </c>
      <c r="H289" s="213">
        <v>4</v>
      </c>
      <c r="I289" s="214"/>
      <c r="J289" s="215">
        <f>ROUND(I289*H289,2)</f>
        <v>0</v>
      </c>
      <c r="K289" s="211" t="s">
        <v>19</v>
      </c>
      <c r="L289" s="47"/>
      <c r="M289" s="216" t="s">
        <v>19</v>
      </c>
      <c r="N289" s="217" t="s">
        <v>46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105</v>
      </c>
      <c r="AT289" s="220" t="s">
        <v>259</v>
      </c>
      <c r="AU289" s="220" t="s">
        <v>82</v>
      </c>
      <c r="AY289" s="20" t="s">
        <v>258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82</v>
      </c>
      <c r="BK289" s="221">
        <f>ROUND(I289*H289,2)</f>
        <v>0</v>
      </c>
      <c r="BL289" s="20" t="s">
        <v>105</v>
      </c>
      <c r="BM289" s="220" t="s">
        <v>576</v>
      </c>
    </row>
    <row r="290" s="2" customFormat="1">
      <c r="A290" s="41"/>
      <c r="B290" s="42"/>
      <c r="C290" s="43"/>
      <c r="D290" s="222" t="s">
        <v>264</v>
      </c>
      <c r="E290" s="43"/>
      <c r="F290" s="223" t="s">
        <v>575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264</v>
      </c>
      <c r="AU290" s="20" t="s">
        <v>82</v>
      </c>
    </row>
    <row r="291" s="2" customFormat="1">
      <c r="A291" s="41"/>
      <c r="B291" s="42"/>
      <c r="C291" s="43"/>
      <c r="D291" s="222" t="s">
        <v>265</v>
      </c>
      <c r="E291" s="43"/>
      <c r="F291" s="227" t="s">
        <v>577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265</v>
      </c>
      <c r="AU291" s="20" t="s">
        <v>82</v>
      </c>
    </row>
    <row r="292" s="12" customFormat="1">
      <c r="A292" s="12"/>
      <c r="B292" s="228"/>
      <c r="C292" s="229"/>
      <c r="D292" s="222" t="s">
        <v>267</v>
      </c>
      <c r="E292" s="230" t="s">
        <v>578</v>
      </c>
      <c r="F292" s="231" t="s">
        <v>579</v>
      </c>
      <c r="G292" s="229"/>
      <c r="H292" s="232">
        <v>4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8" t="s">
        <v>267</v>
      </c>
      <c r="AU292" s="238" t="s">
        <v>82</v>
      </c>
      <c r="AV292" s="12" t="s">
        <v>84</v>
      </c>
      <c r="AW292" s="12" t="s">
        <v>37</v>
      </c>
      <c r="AX292" s="12" t="s">
        <v>82</v>
      </c>
      <c r="AY292" s="238" t="s">
        <v>258</v>
      </c>
    </row>
    <row r="293" s="11" customFormat="1" ht="25.92" customHeight="1">
      <c r="A293" s="11"/>
      <c r="B293" s="195"/>
      <c r="C293" s="196"/>
      <c r="D293" s="197" t="s">
        <v>74</v>
      </c>
      <c r="E293" s="198" t="s">
        <v>306</v>
      </c>
      <c r="F293" s="198" t="s">
        <v>580</v>
      </c>
      <c r="G293" s="196"/>
      <c r="H293" s="196"/>
      <c r="I293" s="199"/>
      <c r="J293" s="200">
        <f>BK293</f>
        <v>0</v>
      </c>
      <c r="K293" s="196"/>
      <c r="L293" s="201"/>
      <c r="M293" s="202"/>
      <c r="N293" s="203"/>
      <c r="O293" s="203"/>
      <c r="P293" s="204">
        <f>SUM(P294:P297)</f>
        <v>0</v>
      </c>
      <c r="Q293" s="203"/>
      <c r="R293" s="204">
        <f>SUM(R294:R297)</f>
        <v>0</v>
      </c>
      <c r="S293" s="203"/>
      <c r="T293" s="205">
        <f>SUM(T294:T297)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206" t="s">
        <v>82</v>
      </c>
      <c r="AT293" s="207" t="s">
        <v>74</v>
      </c>
      <c r="AU293" s="207" t="s">
        <v>75</v>
      </c>
      <c r="AY293" s="206" t="s">
        <v>258</v>
      </c>
      <c r="BK293" s="208">
        <f>SUM(BK294:BK297)</f>
        <v>0</v>
      </c>
    </row>
    <row r="294" s="2" customFormat="1" ht="16.5" customHeight="1">
      <c r="A294" s="41"/>
      <c r="B294" s="42"/>
      <c r="C294" s="209" t="s">
        <v>581</v>
      </c>
      <c r="D294" s="209" t="s">
        <v>259</v>
      </c>
      <c r="E294" s="210" t="s">
        <v>582</v>
      </c>
      <c r="F294" s="211" t="s">
        <v>583</v>
      </c>
      <c r="G294" s="212" t="s">
        <v>442</v>
      </c>
      <c r="H294" s="213">
        <v>310</v>
      </c>
      <c r="I294" s="214"/>
      <c r="J294" s="215">
        <f>ROUND(I294*H294,2)</f>
        <v>0</v>
      </c>
      <c r="K294" s="211" t="s">
        <v>19</v>
      </c>
      <c r="L294" s="47"/>
      <c r="M294" s="216" t="s">
        <v>19</v>
      </c>
      <c r="N294" s="217" t="s">
        <v>46</v>
      </c>
      <c r="O294" s="87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0" t="s">
        <v>105</v>
      </c>
      <c r="AT294" s="220" t="s">
        <v>259</v>
      </c>
      <c r="AU294" s="220" t="s">
        <v>82</v>
      </c>
      <c r="AY294" s="20" t="s">
        <v>258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82</v>
      </c>
      <c r="BK294" s="221">
        <f>ROUND(I294*H294,2)</f>
        <v>0</v>
      </c>
      <c r="BL294" s="20" t="s">
        <v>105</v>
      </c>
      <c r="BM294" s="220" t="s">
        <v>584</v>
      </c>
    </row>
    <row r="295" s="2" customFormat="1">
      <c r="A295" s="41"/>
      <c r="B295" s="42"/>
      <c r="C295" s="43"/>
      <c r="D295" s="222" t="s">
        <v>264</v>
      </c>
      <c r="E295" s="43"/>
      <c r="F295" s="223" t="s">
        <v>583</v>
      </c>
      <c r="G295" s="43"/>
      <c r="H295" s="43"/>
      <c r="I295" s="224"/>
      <c r="J295" s="43"/>
      <c r="K295" s="43"/>
      <c r="L295" s="47"/>
      <c r="M295" s="225"/>
      <c r="N295" s="22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264</v>
      </c>
      <c r="AU295" s="20" t="s">
        <v>82</v>
      </c>
    </row>
    <row r="296" s="2" customFormat="1">
      <c r="A296" s="41"/>
      <c r="B296" s="42"/>
      <c r="C296" s="43"/>
      <c r="D296" s="222" t="s">
        <v>265</v>
      </c>
      <c r="E296" s="43"/>
      <c r="F296" s="227" t="s">
        <v>585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265</v>
      </c>
      <c r="AU296" s="20" t="s">
        <v>82</v>
      </c>
    </row>
    <row r="297" s="12" customFormat="1">
      <c r="A297" s="12"/>
      <c r="B297" s="228"/>
      <c r="C297" s="229"/>
      <c r="D297" s="222" t="s">
        <v>267</v>
      </c>
      <c r="E297" s="230" t="s">
        <v>586</v>
      </c>
      <c r="F297" s="231" t="s">
        <v>587</v>
      </c>
      <c r="G297" s="229"/>
      <c r="H297" s="232">
        <v>310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38" t="s">
        <v>267</v>
      </c>
      <c r="AU297" s="238" t="s">
        <v>82</v>
      </c>
      <c r="AV297" s="12" t="s">
        <v>84</v>
      </c>
      <c r="AW297" s="12" t="s">
        <v>37</v>
      </c>
      <c r="AX297" s="12" t="s">
        <v>82</v>
      </c>
      <c r="AY297" s="238" t="s">
        <v>258</v>
      </c>
    </row>
    <row r="298" s="11" customFormat="1" ht="25.92" customHeight="1">
      <c r="A298" s="11"/>
      <c r="B298" s="195"/>
      <c r="C298" s="196"/>
      <c r="D298" s="197" t="s">
        <v>74</v>
      </c>
      <c r="E298" s="198" t="s">
        <v>314</v>
      </c>
      <c r="F298" s="198" t="s">
        <v>588</v>
      </c>
      <c r="G298" s="196"/>
      <c r="H298" s="196"/>
      <c r="I298" s="199"/>
      <c r="J298" s="200">
        <f>BK298</f>
        <v>0</v>
      </c>
      <c r="K298" s="196"/>
      <c r="L298" s="201"/>
      <c r="M298" s="202"/>
      <c r="N298" s="203"/>
      <c r="O298" s="203"/>
      <c r="P298" s="204">
        <f>SUM(P299:P313)</f>
        <v>0</v>
      </c>
      <c r="Q298" s="203"/>
      <c r="R298" s="204">
        <f>SUM(R299:R313)</f>
        <v>0</v>
      </c>
      <c r="S298" s="203"/>
      <c r="T298" s="205">
        <f>SUM(T299:T313)</f>
        <v>0</v>
      </c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R298" s="206" t="s">
        <v>82</v>
      </c>
      <c r="AT298" s="207" t="s">
        <v>74</v>
      </c>
      <c r="AU298" s="207" t="s">
        <v>75</v>
      </c>
      <c r="AY298" s="206" t="s">
        <v>258</v>
      </c>
      <c r="BK298" s="208">
        <f>SUM(BK299:BK313)</f>
        <v>0</v>
      </c>
    </row>
    <row r="299" s="2" customFormat="1" ht="16.5" customHeight="1">
      <c r="A299" s="41"/>
      <c r="B299" s="42"/>
      <c r="C299" s="209" t="s">
        <v>589</v>
      </c>
      <c r="D299" s="209" t="s">
        <v>259</v>
      </c>
      <c r="E299" s="210" t="s">
        <v>590</v>
      </c>
      <c r="F299" s="211" t="s">
        <v>591</v>
      </c>
      <c r="G299" s="212" t="s">
        <v>327</v>
      </c>
      <c r="H299" s="213">
        <v>106.59999999999999</v>
      </c>
      <c r="I299" s="214"/>
      <c r="J299" s="215">
        <f>ROUND(I299*H299,2)</f>
        <v>0</v>
      </c>
      <c r="K299" s="211" t="s">
        <v>19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82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592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591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82</v>
      </c>
    </row>
    <row r="301" s="13" customFormat="1">
      <c r="A301" s="13"/>
      <c r="B301" s="239"/>
      <c r="C301" s="240"/>
      <c r="D301" s="222" t="s">
        <v>267</v>
      </c>
      <c r="E301" s="241" t="s">
        <v>19</v>
      </c>
      <c r="F301" s="242" t="s">
        <v>593</v>
      </c>
      <c r="G301" s="240"/>
      <c r="H301" s="241" t="s">
        <v>19</v>
      </c>
      <c r="I301" s="243"/>
      <c r="J301" s="240"/>
      <c r="K301" s="240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267</v>
      </c>
      <c r="AU301" s="248" t="s">
        <v>82</v>
      </c>
      <c r="AV301" s="13" t="s">
        <v>82</v>
      </c>
      <c r="AW301" s="13" t="s">
        <v>37</v>
      </c>
      <c r="AX301" s="13" t="s">
        <v>75</v>
      </c>
      <c r="AY301" s="248" t="s">
        <v>258</v>
      </c>
    </row>
    <row r="302" s="12" customFormat="1">
      <c r="A302" s="12"/>
      <c r="B302" s="228"/>
      <c r="C302" s="229"/>
      <c r="D302" s="222" t="s">
        <v>267</v>
      </c>
      <c r="E302" s="230" t="s">
        <v>594</v>
      </c>
      <c r="F302" s="231" t="s">
        <v>595</v>
      </c>
      <c r="G302" s="229"/>
      <c r="H302" s="232">
        <v>106.59999999999999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8" t="s">
        <v>267</v>
      </c>
      <c r="AU302" s="238" t="s">
        <v>82</v>
      </c>
      <c r="AV302" s="12" t="s">
        <v>84</v>
      </c>
      <c r="AW302" s="12" t="s">
        <v>37</v>
      </c>
      <c r="AX302" s="12" t="s">
        <v>82</v>
      </c>
      <c r="AY302" s="238" t="s">
        <v>258</v>
      </c>
    </row>
    <row r="303" s="2" customFormat="1" ht="16.5" customHeight="1">
      <c r="A303" s="41"/>
      <c r="B303" s="42"/>
      <c r="C303" s="209" t="s">
        <v>596</v>
      </c>
      <c r="D303" s="209" t="s">
        <v>259</v>
      </c>
      <c r="E303" s="210" t="s">
        <v>597</v>
      </c>
      <c r="F303" s="211" t="s">
        <v>598</v>
      </c>
      <c r="G303" s="212" t="s">
        <v>327</v>
      </c>
      <c r="H303" s="213">
        <v>97.299999999999997</v>
      </c>
      <c r="I303" s="214"/>
      <c r="J303" s="215">
        <f>ROUND(I303*H303,2)</f>
        <v>0</v>
      </c>
      <c r="K303" s="211" t="s">
        <v>19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82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599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598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82</v>
      </c>
    </row>
    <row r="305" s="13" customFormat="1">
      <c r="A305" s="13"/>
      <c r="B305" s="239"/>
      <c r="C305" s="240"/>
      <c r="D305" s="222" t="s">
        <v>267</v>
      </c>
      <c r="E305" s="241" t="s">
        <v>19</v>
      </c>
      <c r="F305" s="242" t="s">
        <v>593</v>
      </c>
      <c r="G305" s="240"/>
      <c r="H305" s="241" t="s">
        <v>19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267</v>
      </c>
      <c r="AU305" s="248" t="s">
        <v>82</v>
      </c>
      <c r="AV305" s="13" t="s">
        <v>82</v>
      </c>
      <c r="AW305" s="13" t="s">
        <v>37</v>
      </c>
      <c r="AX305" s="13" t="s">
        <v>75</v>
      </c>
      <c r="AY305" s="248" t="s">
        <v>258</v>
      </c>
    </row>
    <row r="306" s="12" customFormat="1">
      <c r="A306" s="12"/>
      <c r="B306" s="228"/>
      <c r="C306" s="229"/>
      <c r="D306" s="222" t="s">
        <v>267</v>
      </c>
      <c r="E306" s="230" t="s">
        <v>600</v>
      </c>
      <c r="F306" s="231" t="s">
        <v>601</v>
      </c>
      <c r="G306" s="229"/>
      <c r="H306" s="232">
        <v>97.299999999999997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38" t="s">
        <v>267</v>
      </c>
      <c r="AU306" s="238" t="s">
        <v>82</v>
      </c>
      <c r="AV306" s="12" t="s">
        <v>84</v>
      </c>
      <c r="AW306" s="12" t="s">
        <v>37</v>
      </c>
      <c r="AX306" s="12" t="s">
        <v>82</v>
      </c>
      <c r="AY306" s="238" t="s">
        <v>258</v>
      </c>
    </row>
    <row r="307" s="2" customFormat="1" ht="16.5" customHeight="1">
      <c r="A307" s="41"/>
      <c r="B307" s="42"/>
      <c r="C307" s="209" t="s">
        <v>602</v>
      </c>
      <c r="D307" s="209" t="s">
        <v>259</v>
      </c>
      <c r="E307" s="210" t="s">
        <v>603</v>
      </c>
      <c r="F307" s="211" t="s">
        <v>604</v>
      </c>
      <c r="G307" s="212" t="s">
        <v>327</v>
      </c>
      <c r="H307" s="213">
        <v>9.9000000000000004</v>
      </c>
      <c r="I307" s="214"/>
      <c r="J307" s="215">
        <f>ROUND(I307*H307,2)</f>
        <v>0</v>
      </c>
      <c r="K307" s="211" t="s">
        <v>19</v>
      </c>
      <c r="L307" s="47"/>
      <c r="M307" s="216" t="s">
        <v>19</v>
      </c>
      <c r="N307" s="217" t="s">
        <v>46</v>
      </c>
      <c r="O307" s="87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0" t="s">
        <v>105</v>
      </c>
      <c r="AT307" s="220" t="s">
        <v>259</v>
      </c>
      <c r="AU307" s="220" t="s">
        <v>82</v>
      </c>
      <c r="AY307" s="20" t="s">
        <v>258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20" t="s">
        <v>82</v>
      </c>
      <c r="BK307" s="221">
        <f>ROUND(I307*H307,2)</f>
        <v>0</v>
      </c>
      <c r="BL307" s="20" t="s">
        <v>105</v>
      </c>
      <c r="BM307" s="220" t="s">
        <v>605</v>
      </c>
    </row>
    <row r="308" s="2" customFormat="1">
      <c r="A308" s="41"/>
      <c r="B308" s="42"/>
      <c r="C308" s="43"/>
      <c r="D308" s="222" t="s">
        <v>264</v>
      </c>
      <c r="E308" s="43"/>
      <c r="F308" s="223" t="s">
        <v>604</v>
      </c>
      <c r="G308" s="43"/>
      <c r="H308" s="43"/>
      <c r="I308" s="224"/>
      <c r="J308" s="43"/>
      <c r="K308" s="43"/>
      <c r="L308" s="47"/>
      <c r="M308" s="225"/>
      <c r="N308" s="22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264</v>
      </c>
      <c r="AU308" s="20" t="s">
        <v>82</v>
      </c>
    </row>
    <row r="309" s="12" customFormat="1">
      <c r="A309" s="12"/>
      <c r="B309" s="228"/>
      <c r="C309" s="229"/>
      <c r="D309" s="222" t="s">
        <v>267</v>
      </c>
      <c r="E309" s="230" t="s">
        <v>606</v>
      </c>
      <c r="F309" s="231" t="s">
        <v>607</v>
      </c>
      <c r="G309" s="229"/>
      <c r="H309" s="232">
        <v>9.9000000000000004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8" t="s">
        <v>267</v>
      </c>
      <c r="AU309" s="238" t="s">
        <v>82</v>
      </c>
      <c r="AV309" s="12" t="s">
        <v>84</v>
      </c>
      <c r="AW309" s="12" t="s">
        <v>37</v>
      </c>
      <c r="AX309" s="12" t="s">
        <v>82</v>
      </c>
      <c r="AY309" s="238" t="s">
        <v>258</v>
      </c>
    </row>
    <row r="310" s="2" customFormat="1" ht="16.5" customHeight="1">
      <c r="A310" s="41"/>
      <c r="B310" s="42"/>
      <c r="C310" s="209" t="s">
        <v>608</v>
      </c>
      <c r="D310" s="209" t="s">
        <v>259</v>
      </c>
      <c r="E310" s="210" t="s">
        <v>609</v>
      </c>
      <c r="F310" s="211" t="s">
        <v>610</v>
      </c>
      <c r="G310" s="212" t="s">
        <v>611</v>
      </c>
      <c r="H310" s="213">
        <v>26</v>
      </c>
      <c r="I310" s="214"/>
      <c r="J310" s="215">
        <f>ROUND(I310*H310,2)</f>
        <v>0</v>
      </c>
      <c r="K310" s="211" t="s">
        <v>19</v>
      </c>
      <c r="L310" s="47"/>
      <c r="M310" s="216" t="s">
        <v>19</v>
      </c>
      <c r="N310" s="217" t="s">
        <v>46</v>
      </c>
      <c r="O310" s="87"/>
      <c r="P310" s="218">
        <f>O310*H310</f>
        <v>0</v>
      </c>
      <c r="Q310" s="218">
        <v>0</v>
      </c>
      <c r="R310" s="218">
        <f>Q310*H310</f>
        <v>0</v>
      </c>
      <c r="S310" s="218">
        <v>0</v>
      </c>
      <c r="T310" s="21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0" t="s">
        <v>105</v>
      </c>
      <c r="AT310" s="220" t="s">
        <v>259</v>
      </c>
      <c r="AU310" s="220" t="s">
        <v>82</v>
      </c>
      <c r="AY310" s="20" t="s">
        <v>258</v>
      </c>
      <c r="BE310" s="221">
        <f>IF(N310="základní",J310,0)</f>
        <v>0</v>
      </c>
      <c r="BF310" s="221">
        <f>IF(N310="snížená",J310,0)</f>
        <v>0</v>
      </c>
      <c r="BG310" s="221">
        <f>IF(N310="zákl. přenesená",J310,0)</f>
        <v>0</v>
      </c>
      <c r="BH310" s="221">
        <f>IF(N310="sníž. přenesená",J310,0)</f>
        <v>0</v>
      </c>
      <c r="BI310" s="221">
        <f>IF(N310="nulová",J310,0)</f>
        <v>0</v>
      </c>
      <c r="BJ310" s="20" t="s">
        <v>82</v>
      </c>
      <c r="BK310" s="221">
        <f>ROUND(I310*H310,2)</f>
        <v>0</v>
      </c>
      <c r="BL310" s="20" t="s">
        <v>105</v>
      </c>
      <c r="BM310" s="220" t="s">
        <v>612</v>
      </c>
    </row>
    <row r="311" s="2" customFormat="1">
      <c r="A311" s="41"/>
      <c r="B311" s="42"/>
      <c r="C311" s="43"/>
      <c r="D311" s="222" t="s">
        <v>264</v>
      </c>
      <c r="E311" s="43"/>
      <c r="F311" s="223" t="s">
        <v>610</v>
      </c>
      <c r="G311" s="43"/>
      <c r="H311" s="43"/>
      <c r="I311" s="224"/>
      <c r="J311" s="43"/>
      <c r="K311" s="43"/>
      <c r="L311" s="47"/>
      <c r="M311" s="225"/>
      <c r="N311" s="226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264</v>
      </c>
      <c r="AU311" s="20" t="s">
        <v>82</v>
      </c>
    </row>
    <row r="312" s="2" customFormat="1">
      <c r="A312" s="41"/>
      <c r="B312" s="42"/>
      <c r="C312" s="43"/>
      <c r="D312" s="222" t="s">
        <v>265</v>
      </c>
      <c r="E312" s="43"/>
      <c r="F312" s="227" t="s">
        <v>613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265</v>
      </c>
      <c r="AU312" s="20" t="s">
        <v>82</v>
      </c>
    </row>
    <row r="313" s="12" customFormat="1">
      <c r="A313" s="12"/>
      <c r="B313" s="228"/>
      <c r="C313" s="229"/>
      <c r="D313" s="222" t="s">
        <v>267</v>
      </c>
      <c r="E313" s="230" t="s">
        <v>614</v>
      </c>
      <c r="F313" s="231" t="s">
        <v>615</v>
      </c>
      <c r="G313" s="229"/>
      <c r="H313" s="232">
        <v>26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38" t="s">
        <v>267</v>
      </c>
      <c r="AU313" s="238" t="s">
        <v>82</v>
      </c>
      <c r="AV313" s="12" t="s">
        <v>84</v>
      </c>
      <c r="AW313" s="12" t="s">
        <v>37</v>
      </c>
      <c r="AX313" s="12" t="s">
        <v>82</v>
      </c>
      <c r="AY313" s="238" t="s">
        <v>258</v>
      </c>
    </row>
    <row r="314" s="11" customFormat="1" ht="25.92" customHeight="1">
      <c r="A314" s="11"/>
      <c r="B314" s="195"/>
      <c r="C314" s="196"/>
      <c r="D314" s="197" t="s">
        <v>74</v>
      </c>
      <c r="E314" s="198" t="s">
        <v>324</v>
      </c>
      <c r="F314" s="198" t="s">
        <v>616</v>
      </c>
      <c r="G314" s="196"/>
      <c r="H314" s="196"/>
      <c r="I314" s="199"/>
      <c r="J314" s="200">
        <f>BK314</f>
        <v>0</v>
      </c>
      <c r="K314" s="196"/>
      <c r="L314" s="201"/>
      <c r="M314" s="202"/>
      <c r="N314" s="203"/>
      <c r="O314" s="203"/>
      <c r="P314" s="204">
        <f>SUM(P315:P356)</f>
        <v>0</v>
      </c>
      <c r="Q314" s="203"/>
      <c r="R314" s="204">
        <f>SUM(R315:R356)</f>
        <v>0</v>
      </c>
      <c r="S314" s="203"/>
      <c r="T314" s="205">
        <f>SUM(T315:T356)</f>
        <v>0</v>
      </c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R314" s="206" t="s">
        <v>82</v>
      </c>
      <c r="AT314" s="207" t="s">
        <v>74</v>
      </c>
      <c r="AU314" s="207" t="s">
        <v>75</v>
      </c>
      <c r="AY314" s="206" t="s">
        <v>258</v>
      </c>
      <c r="BK314" s="208">
        <f>SUM(BK315:BK356)</f>
        <v>0</v>
      </c>
    </row>
    <row r="315" s="2" customFormat="1" ht="16.5" customHeight="1">
      <c r="A315" s="41"/>
      <c r="B315" s="42"/>
      <c r="C315" s="209" t="s">
        <v>617</v>
      </c>
      <c r="D315" s="209" t="s">
        <v>259</v>
      </c>
      <c r="E315" s="210" t="s">
        <v>618</v>
      </c>
      <c r="F315" s="211" t="s">
        <v>619</v>
      </c>
      <c r="G315" s="212" t="s">
        <v>327</v>
      </c>
      <c r="H315" s="213">
        <v>360</v>
      </c>
      <c r="I315" s="214"/>
      <c r="J315" s="215">
        <f>ROUND(I315*H315,2)</f>
        <v>0</v>
      </c>
      <c r="K315" s="211" t="s">
        <v>19</v>
      </c>
      <c r="L315" s="47"/>
      <c r="M315" s="216" t="s">
        <v>19</v>
      </c>
      <c r="N315" s="217" t="s">
        <v>46</v>
      </c>
      <c r="O315" s="87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0" t="s">
        <v>105</v>
      </c>
      <c r="AT315" s="220" t="s">
        <v>259</v>
      </c>
      <c r="AU315" s="220" t="s">
        <v>82</v>
      </c>
      <c r="AY315" s="20" t="s">
        <v>258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20" t="s">
        <v>82</v>
      </c>
      <c r="BK315" s="221">
        <f>ROUND(I315*H315,2)</f>
        <v>0</v>
      </c>
      <c r="BL315" s="20" t="s">
        <v>105</v>
      </c>
      <c r="BM315" s="220" t="s">
        <v>620</v>
      </c>
    </row>
    <row r="316" s="2" customFormat="1">
      <c r="A316" s="41"/>
      <c r="B316" s="42"/>
      <c r="C316" s="43"/>
      <c r="D316" s="222" t="s">
        <v>264</v>
      </c>
      <c r="E316" s="43"/>
      <c r="F316" s="223" t="s">
        <v>619</v>
      </c>
      <c r="G316" s="43"/>
      <c r="H316" s="43"/>
      <c r="I316" s="224"/>
      <c r="J316" s="43"/>
      <c r="K316" s="43"/>
      <c r="L316" s="47"/>
      <c r="M316" s="225"/>
      <c r="N316" s="22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264</v>
      </c>
      <c r="AU316" s="20" t="s">
        <v>82</v>
      </c>
    </row>
    <row r="317" s="2" customFormat="1">
      <c r="A317" s="41"/>
      <c r="B317" s="42"/>
      <c r="C317" s="43"/>
      <c r="D317" s="222" t="s">
        <v>265</v>
      </c>
      <c r="E317" s="43"/>
      <c r="F317" s="227" t="s">
        <v>621</v>
      </c>
      <c r="G317" s="43"/>
      <c r="H317" s="43"/>
      <c r="I317" s="224"/>
      <c r="J317" s="43"/>
      <c r="K317" s="43"/>
      <c r="L317" s="47"/>
      <c r="M317" s="225"/>
      <c r="N317" s="22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265</v>
      </c>
      <c r="AU317" s="20" t="s">
        <v>82</v>
      </c>
    </row>
    <row r="318" s="2" customFormat="1" ht="16.5" customHeight="1">
      <c r="A318" s="41"/>
      <c r="B318" s="42"/>
      <c r="C318" s="209" t="s">
        <v>622</v>
      </c>
      <c r="D318" s="209" t="s">
        <v>259</v>
      </c>
      <c r="E318" s="210" t="s">
        <v>623</v>
      </c>
      <c r="F318" s="211" t="s">
        <v>624</v>
      </c>
      <c r="G318" s="212" t="s">
        <v>327</v>
      </c>
      <c r="H318" s="213">
        <v>32</v>
      </c>
      <c r="I318" s="214"/>
      <c r="J318" s="215">
        <f>ROUND(I318*H318,2)</f>
        <v>0</v>
      </c>
      <c r="K318" s="211" t="s">
        <v>19</v>
      </c>
      <c r="L318" s="47"/>
      <c r="M318" s="216" t="s">
        <v>19</v>
      </c>
      <c r="N318" s="217" t="s">
        <v>46</v>
      </c>
      <c r="O318" s="87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0" t="s">
        <v>105</v>
      </c>
      <c r="AT318" s="220" t="s">
        <v>259</v>
      </c>
      <c r="AU318" s="220" t="s">
        <v>82</v>
      </c>
      <c r="AY318" s="20" t="s">
        <v>258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20" t="s">
        <v>82</v>
      </c>
      <c r="BK318" s="221">
        <f>ROUND(I318*H318,2)</f>
        <v>0</v>
      </c>
      <c r="BL318" s="20" t="s">
        <v>105</v>
      </c>
      <c r="BM318" s="220" t="s">
        <v>625</v>
      </c>
    </row>
    <row r="319" s="2" customFormat="1">
      <c r="A319" s="41"/>
      <c r="B319" s="42"/>
      <c r="C319" s="43"/>
      <c r="D319" s="222" t="s">
        <v>264</v>
      </c>
      <c r="E319" s="43"/>
      <c r="F319" s="223" t="s">
        <v>624</v>
      </c>
      <c r="G319" s="43"/>
      <c r="H319" s="43"/>
      <c r="I319" s="224"/>
      <c r="J319" s="43"/>
      <c r="K319" s="43"/>
      <c r="L319" s="47"/>
      <c r="M319" s="225"/>
      <c r="N319" s="22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264</v>
      </c>
      <c r="AU319" s="20" t="s">
        <v>82</v>
      </c>
    </row>
    <row r="320" s="2" customFormat="1">
      <c r="A320" s="41"/>
      <c r="B320" s="42"/>
      <c r="C320" s="43"/>
      <c r="D320" s="222" t="s">
        <v>265</v>
      </c>
      <c r="E320" s="43"/>
      <c r="F320" s="227" t="s">
        <v>626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265</v>
      </c>
      <c r="AU320" s="20" t="s">
        <v>82</v>
      </c>
    </row>
    <row r="321" s="2" customFormat="1" ht="16.5" customHeight="1">
      <c r="A321" s="41"/>
      <c r="B321" s="42"/>
      <c r="C321" s="209" t="s">
        <v>627</v>
      </c>
      <c r="D321" s="209" t="s">
        <v>259</v>
      </c>
      <c r="E321" s="210" t="s">
        <v>628</v>
      </c>
      <c r="F321" s="211" t="s">
        <v>629</v>
      </c>
      <c r="G321" s="212" t="s">
        <v>327</v>
      </c>
      <c r="H321" s="213">
        <v>2</v>
      </c>
      <c r="I321" s="214"/>
      <c r="J321" s="215">
        <f>ROUND(I321*H321,2)</f>
        <v>0</v>
      </c>
      <c r="K321" s="211" t="s">
        <v>19</v>
      </c>
      <c r="L321" s="47"/>
      <c r="M321" s="216" t="s">
        <v>19</v>
      </c>
      <c r="N321" s="217" t="s">
        <v>46</v>
      </c>
      <c r="O321" s="87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0" t="s">
        <v>105</v>
      </c>
      <c r="AT321" s="220" t="s">
        <v>259</v>
      </c>
      <c r="AU321" s="220" t="s">
        <v>82</v>
      </c>
      <c r="AY321" s="20" t="s">
        <v>258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20" t="s">
        <v>82</v>
      </c>
      <c r="BK321" s="221">
        <f>ROUND(I321*H321,2)</f>
        <v>0</v>
      </c>
      <c r="BL321" s="20" t="s">
        <v>105</v>
      </c>
      <c r="BM321" s="220" t="s">
        <v>630</v>
      </c>
    </row>
    <row r="322" s="2" customFormat="1">
      <c r="A322" s="41"/>
      <c r="B322" s="42"/>
      <c r="C322" s="43"/>
      <c r="D322" s="222" t="s">
        <v>264</v>
      </c>
      <c r="E322" s="43"/>
      <c r="F322" s="223" t="s">
        <v>629</v>
      </c>
      <c r="G322" s="43"/>
      <c r="H322" s="43"/>
      <c r="I322" s="224"/>
      <c r="J322" s="43"/>
      <c r="K322" s="43"/>
      <c r="L322" s="47"/>
      <c r="M322" s="225"/>
      <c r="N322" s="22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264</v>
      </c>
      <c r="AU322" s="20" t="s">
        <v>82</v>
      </c>
    </row>
    <row r="323" s="2" customFormat="1">
      <c r="A323" s="41"/>
      <c r="B323" s="42"/>
      <c r="C323" s="43"/>
      <c r="D323" s="222" t="s">
        <v>265</v>
      </c>
      <c r="E323" s="43"/>
      <c r="F323" s="227" t="s">
        <v>631</v>
      </c>
      <c r="G323" s="43"/>
      <c r="H323" s="43"/>
      <c r="I323" s="224"/>
      <c r="J323" s="43"/>
      <c r="K323" s="43"/>
      <c r="L323" s="47"/>
      <c r="M323" s="225"/>
      <c r="N323" s="226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265</v>
      </c>
      <c r="AU323" s="20" t="s">
        <v>82</v>
      </c>
    </row>
    <row r="324" s="2" customFormat="1" ht="16.5" customHeight="1">
      <c r="A324" s="41"/>
      <c r="B324" s="42"/>
      <c r="C324" s="209" t="s">
        <v>632</v>
      </c>
      <c r="D324" s="209" t="s">
        <v>259</v>
      </c>
      <c r="E324" s="210" t="s">
        <v>633</v>
      </c>
      <c r="F324" s="211" t="s">
        <v>629</v>
      </c>
      <c r="G324" s="212" t="s">
        <v>327</v>
      </c>
      <c r="H324" s="213">
        <v>12</v>
      </c>
      <c r="I324" s="214"/>
      <c r="J324" s="215">
        <f>ROUND(I324*H324,2)</f>
        <v>0</v>
      </c>
      <c r="K324" s="211" t="s">
        <v>19</v>
      </c>
      <c r="L324" s="47"/>
      <c r="M324" s="216" t="s">
        <v>19</v>
      </c>
      <c r="N324" s="217" t="s">
        <v>46</v>
      </c>
      <c r="O324" s="87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0" t="s">
        <v>105</v>
      </c>
      <c r="AT324" s="220" t="s">
        <v>259</v>
      </c>
      <c r="AU324" s="220" t="s">
        <v>82</v>
      </c>
      <c r="AY324" s="20" t="s">
        <v>258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20" t="s">
        <v>82</v>
      </c>
      <c r="BK324" s="221">
        <f>ROUND(I324*H324,2)</f>
        <v>0</v>
      </c>
      <c r="BL324" s="20" t="s">
        <v>105</v>
      </c>
      <c r="BM324" s="220" t="s">
        <v>634</v>
      </c>
    </row>
    <row r="325" s="2" customFormat="1">
      <c r="A325" s="41"/>
      <c r="B325" s="42"/>
      <c r="C325" s="43"/>
      <c r="D325" s="222" t="s">
        <v>264</v>
      </c>
      <c r="E325" s="43"/>
      <c r="F325" s="223" t="s">
        <v>629</v>
      </c>
      <c r="G325" s="43"/>
      <c r="H325" s="43"/>
      <c r="I325" s="224"/>
      <c r="J325" s="43"/>
      <c r="K325" s="43"/>
      <c r="L325" s="47"/>
      <c r="M325" s="225"/>
      <c r="N325" s="226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264</v>
      </c>
      <c r="AU325" s="20" t="s">
        <v>82</v>
      </c>
    </row>
    <row r="326" s="2" customFormat="1">
      <c r="A326" s="41"/>
      <c r="B326" s="42"/>
      <c r="C326" s="43"/>
      <c r="D326" s="222" t="s">
        <v>265</v>
      </c>
      <c r="E326" s="43"/>
      <c r="F326" s="227" t="s">
        <v>635</v>
      </c>
      <c r="G326" s="43"/>
      <c r="H326" s="43"/>
      <c r="I326" s="224"/>
      <c r="J326" s="43"/>
      <c r="K326" s="43"/>
      <c r="L326" s="47"/>
      <c r="M326" s="225"/>
      <c r="N326" s="22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265</v>
      </c>
      <c r="AU326" s="20" t="s">
        <v>82</v>
      </c>
    </row>
    <row r="327" s="2" customFormat="1" ht="16.5" customHeight="1">
      <c r="A327" s="41"/>
      <c r="B327" s="42"/>
      <c r="C327" s="209" t="s">
        <v>636</v>
      </c>
      <c r="D327" s="209" t="s">
        <v>259</v>
      </c>
      <c r="E327" s="210" t="s">
        <v>637</v>
      </c>
      <c r="F327" s="211" t="s">
        <v>638</v>
      </c>
      <c r="G327" s="212" t="s">
        <v>327</v>
      </c>
      <c r="H327" s="213">
        <v>340</v>
      </c>
      <c r="I327" s="214"/>
      <c r="J327" s="215">
        <f>ROUND(I327*H327,2)</f>
        <v>0</v>
      </c>
      <c r="K327" s="211" t="s">
        <v>19</v>
      </c>
      <c r="L327" s="47"/>
      <c r="M327" s="216" t="s">
        <v>19</v>
      </c>
      <c r="N327" s="217" t="s">
        <v>46</v>
      </c>
      <c r="O327" s="87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0" t="s">
        <v>105</v>
      </c>
      <c r="AT327" s="220" t="s">
        <v>259</v>
      </c>
      <c r="AU327" s="220" t="s">
        <v>82</v>
      </c>
      <c r="AY327" s="20" t="s">
        <v>258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20" t="s">
        <v>82</v>
      </c>
      <c r="BK327" s="221">
        <f>ROUND(I327*H327,2)</f>
        <v>0</v>
      </c>
      <c r="BL327" s="20" t="s">
        <v>105</v>
      </c>
      <c r="BM327" s="220" t="s">
        <v>639</v>
      </c>
    </row>
    <row r="328" s="2" customFormat="1">
      <c r="A328" s="41"/>
      <c r="B328" s="42"/>
      <c r="C328" s="43"/>
      <c r="D328" s="222" t="s">
        <v>264</v>
      </c>
      <c r="E328" s="43"/>
      <c r="F328" s="223" t="s">
        <v>638</v>
      </c>
      <c r="G328" s="43"/>
      <c r="H328" s="43"/>
      <c r="I328" s="224"/>
      <c r="J328" s="43"/>
      <c r="K328" s="43"/>
      <c r="L328" s="47"/>
      <c r="M328" s="225"/>
      <c r="N328" s="22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264</v>
      </c>
      <c r="AU328" s="20" t="s">
        <v>82</v>
      </c>
    </row>
    <row r="329" s="2" customFormat="1">
      <c r="A329" s="41"/>
      <c r="B329" s="42"/>
      <c r="C329" s="43"/>
      <c r="D329" s="222" t="s">
        <v>265</v>
      </c>
      <c r="E329" s="43"/>
      <c r="F329" s="227" t="s">
        <v>640</v>
      </c>
      <c r="G329" s="43"/>
      <c r="H329" s="43"/>
      <c r="I329" s="224"/>
      <c r="J329" s="43"/>
      <c r="K329" s="43"/>
      <c r="L329" s="47"/>
      <c r="M329" s="225"/>
      <c r="N329" s="22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265</v>
      </c>
      <c r="AU329" s="20" t="s">
        <v>82</v>
      </c>
    </row>
    <row r="330" s="2" customFormat="1" ht="16.5" customHeight="1">
      <c r="A330" s="41"/>
      <c r="B330" s="42"/>
      <c r="C330" s="209" t="s">
        <v>641</v>
      </c>
      <c r="D330" s="209" t="s">
        <v>259</v>
      </c>
      <c r="E330" s="210" t="s">
        <v>642</v>
      </c>
      <c r="F330" s="211" t="s">
        <v>643</v>
      </c>
      <c r="G330" s="212" t="s">
        <v>327</v>
      </c>
      <c r="H330" s="213">
        <v>1583</v>
      </c>
      <c r="I330" s="214"/>
      <c r="J330" s="215">
        <f>ROUND(I330*H330,2)</f>
        <v>0</v>
      </c>
      <c r="K330" s="211" t="s">
        <v>19</v>
      </c>
      <c r="L330" s="47"/>
      <c r="M330" s="216" t="s">
        <v>19</v>
      </c>
      <c r="N330" s="217" t="s">
        <v>46</v>
      </c>
      <c r="O330" s="87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0" t="s">
        <v>105</v>
      </c>
      <c r="AT330" s="220" t="s">
        <v>259</v>
      </c>
      <c r="AU330" s="220" t="s">
        <v>82</v>
      </c>
      <c r="AY330" s="20" t="s">
        <v>258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82</v>
      </c>
      <c r="BK330" s="221">
        <f>ROUND(I330*H330,2)</f>
        <v>0</v>
      </c>
      <c r="BL330" s="20" t="s">
        <v>105</v>
      </c>
      <c r="BM330" s="220" t="s">
        <v>644</v>
      </c>
    </row>
    <row r="331" s="2" customFormat="1">
      <c r="A331" s="41"/>
      <c r="B331" s="42"/>
      <c r="C331" s="43"/>
      <c r="D331" s="222" t="s">
        <v>264</v>
      </c>
      <c r="E331" s="43"/>
      <c r="F331" s="223" t="s">
        <v>643</v>
      </c>
      <c r="G331" s="43"/>
      <c r="H331" s="43"/>
      <c r="I331" s="224"/>
      <c r="J331" s="43"/>
      <c r="K331" s="43"/>
      <c r="L331" s="47"/>
      <c r="M331" s="225"/>
      <c r="N331" s="22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264</v>
      </c>
      <c r="AU331" s="20" t="s">
        <v>82</v>
      </c>
    </row>
    <row r="332" s="2" customFormat="1">
      <c r="A332" s="41"/>
      <c r="B332" s="42"/>
      <c r="C332" s="43"/>
      <c r="D332" s="222" t="s">
        <v>265</v>
      </c>
      <c r="E332" s="43"/>
      <c r="F332" s="227" t="s">
        <v>645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265</v>
      </c>
      <c r="AU332" s="20" t="s">
        <v>82</v>
      </c>
    </row>
    <row r="333" s="12" customFormat="1">
      <c r="A333" s="12"/>
      <c r="B333" s="228"/>
      <c r="C333" s="229"/>
      <c r="D333" s="222" t="s">
        <v>267</v>
      </c>
      <c r="E333" s="230" t="s">
        <v>646</v>
      </c>
      <c r="F333" s="231" t="s">
        <v>647</v>
      </c>
      <c r="G333" s="229"/>
      <c r="H333" s="232">
        <v>323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38" t="s">
        <v>267</v>
      </c>
      <c r="AU333" s="238" t="s">
        <v>82</v>
      </c>
      <c r="AV333" s="12" t="s">
        <v>84</v>
      </c>
      <c r="AW333" s="12" t="s">
        <v>37</v>
      </c>
      <c r="AX333" s="12" t="s">
        <v>75</v>
      </c>
      <c r="AY333" s="238" t="s">
        <v>258</v>
      </c>
    </row>
    <row r="334" s="12" customFormat="1">
      <c r="A334" s="12"/>
      <c r="B334" s="228"/>
      <c r="C334" s="229"/>
      <c r="D334" s="222" t="s">
        <v>267</v>
      </c>
      <c r="E334" s="230" t="s">
        <v>648</v>
      </c>
      <c r="F334" s="231" t="s">
        <v>649</v>
      </c>
      <c r="G334" s="229"/>
      <c r="H334" s="232">
        <v>1260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8" t="s">
        <v>267</v>
      </c>
      <c r="AU334" s="238" t="s">
        <v>82</v>
      </c>
      <c r="AV334" s="12" t="s">
        <v>84</v>
      </c>
      <c r="AW334" s="12" t="s">
        <v>37</v>
      </c>
      <c r="AX334" s="12" t="s">
        <v>75</v>
      </c>
      <c r="AY334" s="238" t="s">
        <v>258</v>
      </c>
    </row>
    <row r="335" s="12" customFormat="1">
      <c r="A335" s="12"/>
      <c r="B335" s="228"/>
      <c r="C335" s="229"/>
      <c r="D335" s="222" t="s">
        <v>267</v>
      </c>
      <c r="E335" s="230" t="s">
        <v>19</v>
      </c>
      <c r="F335" s="231" t="s">
        <v>650</v>
      </c>
      <c r="G335" s="229"/>
      <c r="H335" s="232">
        <v>1583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38" t="s">
        <v>267</v>
      </c>
      <c r="AU335" s="238" t="s">
        <v>82</v>
      </c>
      <c r="AV335" s="12" t="s">
        <v>84</v>
      </c>
      <c r="AW335" s="12" t="s">
        <v>37</v>
      </c>
      <c r="AX335" s="12" t="s">
        <v>82</v>
      </c>
      <c r="AY335" s="238" t="s">
        <v>258</v>
      </c>
    </row>
    <row r="336" s="2" customFormat="1" ht="16.5" customHeight="1">
      <c r="A336" s="41"/>
      <c r="B336" s="42"/>
      <c r="C336" s="209" t="s">
        <v>651</v>
      </c>
      <c r="D336" s="209" t="s">
        <v>259</v>
      </c>
      <c r="E336" s="210" t="s">
        <v>652</v>
      </c>
      <c r="F336" s="211" t="s">
        <v>653</v>
      </c>
      <c r="G336" s="212" t="s">
        <v>442</v>
      </c>
      <c r="H336" s="213">
        <v>374.30000000000001</v>
      </c>
      <c r="I336" s="214"/>
      <c r="J336" s="215">
        <f>ROUND(I336*H336,2)</f>
        <v>0</v>
      </c>
      <c r="K336" s="211" t="s">
        <v>19</v>
      </c>
      <c r="L336" s="47"/>
      <c r="M336" s="216" t="s">
        <v>19</v>
      </c>
      <c r="N336" s="217" t="s">
        <v>46</v>
      </c>
      <c r="O336" s="87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0" t="s">
        <v>105</v>
      </c>
      <c r="AT336" s="220" t="s">
        <v>259</v>
      </c>
      <c r="AU336" s="220" t="s">
        <v>82</v>
      </c>
      <c r="AY336" s="20" t="s">
        <v>258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20" t="s">
        <v>82</v>
      </c>
      <c r="BK336" s="221">
        <f>ROUND(I336*H336,2)</f>
        <v>0</v>
      </c>
      <c r="BL336" s="20" t="s">
        <v>105</v>
      </c>
      <c r="BM336" s="220" t="s">
        <v>654</v>
      </c>
    </row>
    <row r="337" s="2" customFormat="1">
      <c r="A337" s="41"/>
      <c r="B337" s="42"/>
      <c r="C337" s="43"/>
      <c r="D337" s="222" t="s">
        <v>264</v>
      </c>
      <c r="E337" s="43"/>
      <c r="F337" s="223" t="s">
        <v>653</v>
      </c>
      <c r="G337" s="43"/>
      <c r="H337" s="43"/>
      <c r="I337" s="224"/>
      <c r="J337" s="43"/>
      <c r="K337" s="43"/>
      <c r="L337" s="47"/>
      <c r="M337" s="225"/>
      <c r="N337" s="22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264</v>
      </c>
      <c r="AU337" s="20" t="s">
        <v>82</v>
      </c>
    </row>
    <row r="338" s="2" customFormat="1">
      <c r="A338" s="41"/>
      <c r="B338" s="42"/>
      <c r="C338" s="43"/>
      <c r="D338" s="222" t="s">
        <v>265</v>
      </c>
      <c r="E338" s="43"/>
      <c r="F338" s="227" t="s">
        <v>655</v>
      </c>
      <c r="G338" s="43"/>
      <c r="H338" s="43"/>
      <c r="I338" s="224"/>
      <c r="J338" s="43"/>
      <c r="K338" s="43"/>
      <c r="L338" s="47"/>
      <c r="M338" s="225"/>
      <c r="N338" s="226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265</v>
      </c>
      <c r="AU338" s="20" t="s">
        <v>82</v>
      </c>
    </row>
    <row r="339" s="12" customFormat="1">
      <c r="A339" s="12"/>
      <c r="B339" s="228"/>
      <c r="C339" s="229"/>
      <c r="D339" s="222" t="s">
        <v>267</v>
      </c>
      <c r="E339" s="230" t="s">
        <v>656</v>
      </c>
      <c r="F339" s="231" t="s">
        <v>657</v>
      </c>
      <c r="G339" s="229"/>
      <c r="H339" s="232">
        <v>365.30000000000001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38" t="s">
        <v>267</v>
      </c>
      <c r="AU339" s="238" t="s">
        <v>82</v>
      </c>
      <c r="AV339" s="12" t="s">
        <v>84</v>
      </c>
      <c r="AW339" s="12" t="s">
        <v>37</v>
      </c>
      <c r="AX339" s="12" t="s">
        <v>75</v>
      </c>
      <c r="AY339" s="238" t="s">
        <v>258</v>
      </c>
    </row>
    <row r="340" s="12" customFormat="1">
      <c r="A340" s="12"/>
      <c r="B340" s="228"/>
      <c r="C340" s="229"/>
      <c r="D340" s="222" t="s">
        <v>267</v>
      </c>
      <c r="E340" s="230" t="s">
        <v>658</v>
      </c>
      <c r="F340" s="231" t="s">
        <v>659</v>
      </c>
      <c r="G340" s="229"/>
      <c r="H340" s="232">
        <v>9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38" t="s">
        <v>267</v>
      </c>
      <c r="AU340" s="238" t="s">
        <v>82</v>
      </c>
      <c r="AV340" s="12" t="s">
        <v>84</v>
      </c>
      <c r="AW340" s="12" t="s">
        <v>37</v>
      </c>
      <c r="AX340" s="12" t="s">
        <v>75</v>
      </c>
      <c r="AY340" s="238" t="s">
        <v>258</v>
      </c>
    </row>
    <row r="341" s="12" customFormat="1">
      <c r="A341" s="12"/>
      <c r="B341" s="228"/>
      <c r="C341" s="229"/>
      <c r="D341" s="222" t="s">
        <v>267</v>
      </c>
      <c r="E341" s="230" t="s">
        <v>19</v>
      </c>
      <c r="F341" s="231" t="s">
        <v>660</v>
      </c>
      <c r="G341" s="229"/>
      <c r="H341" s="232">
        <v>374.30000000000001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38" t="s">
        <v>267</v>
      </c>
      <c r="AU341" s="238" t="s">
        <v>82</v>
      </c>
      <c r="AV341" s="12" t="s">
        <v>84</v>
      </c>
      <c r="AW341" s="12" t="s">
        <v>37</v>
      </c>
      <c r="AX341" s="12" t="s">
        <v>82</v>
      </c>
      <c r="AY341" s="238" t="s">
        <v>258</v>
      </c>
    </row>
    <row r="342" s="2" customFormat="1" ht="16.5" customHeight="1">
      <c r="A342" s="41"/>
      <c r="B342" s="42"/>
      <c r="C342" s="209" t="s">
        <v>661</v>
      </c>
      <c r="D342" s="209" t="s">
        <v>259</v>
      </c>
      <c r="E342" s="210" t="s">
        <v>662</v>
      </c>
      <c r="F342" s="211" t="s">
        <v>663</v>
      </c>
      <c r="G342" s="212" t="s">
        <v>309</v>
      </c>
      <c r="H342" s="213">
        <v>3.3599999999999999</v>
      </c>
      <c r="I342" s="214"/>
      <c r="J342" s="215">
        <f>ROUND(I342*H342,2)</f>
        <v>0</v>
      </c>
      <c r="K342" s="211" t="s">
        <v>19</v>
      </c>
      <c r="L342" s="47"/>
      <c r="M342" s="216" t="s">
        <v>19</v>
      </c>
      <c r="N342" s="217" t="s">
        <v>46</v>
      </c>
      <c r="O342" s="87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105</v>
      </c>
      <c r="AT342" s="220" t="s">
        <v>259</v>
      </c>
      <c r="AU342" s="220" t="s">
        <v>82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105</v>
      </c>
      <c r="BM342" s="220" t="s">
        <v>664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663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82</v>
      </c>
    </row>
    <row r="344" s="2" customFormat="1">
      <c r="A344" s="41"/>
      <c r="B344" s="42"/>
      <c r="C344" s="43"/>
      <c r="D344" s="222" t="s">
        <v>265</v>
      </c>
      <c r="E344" s="43"/>
      <c r="F344" s="227" t="s">
        <v>665</v>
      </c>
      <c r="G344" s="43"/>
      <c r="H344" s="43"/>
      <c r="I344" s="224"/>
      <c r="J344" s="43"/>
      <c r="K344" s="43"/>
      <c r="L344" s="47"/>
      <c r="M344" s="225"/>
      <c r="N344" s="226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265</v>
      </c>
      <c r="AU344" s="20" t="s">
        <v>82</v>
      </c>
    </row>
    <row r="345" s="12" customFormat="1">
      <c r="A345" s="12"/>
      <c r="B345" s="228"/>
      <c r="C345" s="229"/>
      <c r="D345" s="222" t="s">
        <v>267</v>
      </c>
      <c r="E345" s="230" t="s">
        <v>666</v>
      </c>
      <c r="F345" s="231" t="s">
        <v>667</v>
      </c>
      <c r="G345" s="229"/>
      <c r="H345" s="232">
        <v>2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8" t="s">
        <v>267</v>
      </c>
      <c r="AU345" s="238" t="s">
        <v>82</v>
      </c>
      <c r="AV345" s="12" t="s">
        <v>84</v>
      </c>
      <c r="AW345" s="12" t="s">
        <v>37</v>
      </c>
      <c r="AX345" s="12" t="s">
        <v>75</v>
      </c>
      <c r="AY345" s="238" t="s">
        <v>258</v>
      </c>
    </row>
    <row r="346" s="12" customFormat="1">
      <c r="A346" s="12"/>
      <c r="B346" s="228"/>
      <c r="C346" s="229"/>
      <c r="D346" s="222" t="s">
        <v>267</v>
      </c>
      <c r="E346" s="230" t="s">
        <v>668</v>
      </c>
      <c r="F346" s="231" t="s">
        <v>669</v>
      </c>
      <c r="G346" s="229"/>
      <c r="H346" s="232">
        <v>1.3600000000000001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38" t="s">
        <v>267</v>
      </c>
      <c r="AU346" s="238" t="s">
        <v>82</v>
      </c>
      <c r="AV346" s="12" t="s">
        <v>84</v>
      </c>
      <c r="AW346" s="12" t="s">
        <v>37</v>
      </c>
      <c r="AX346" s="12" t="s">
        <v>75</v>
      </c>
      <c r="AY346" s="238" t="s">
        <v>258</v>
      </c>
    </row>
    <row r="347" s="12" customFormat="1">
      <c r="A347" s="12"/>
      <c r="B347" s="228"/>
      <c r="C347" s="229"/>
      <c r="D347" s="222" t="s">
        <v>267</v>
      </c>
      <c r="E347" s="230" t="s">
        <v>19</v>
      </c>
      <c r="F347" s="231" t="s">
        <v>670</v>
      </c>
      <c r="G347" s="229"/>
      <c r="H347" s="232">
        <v>3.3599999999999999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38" t="s">
        <v>267</v>
      </c>
      <c r="AU347" s="238" t="s">
        <v>82</v>
      </c>
      <c r="AV347" s="12" t="s">
        <v>84</v>
      </c>
      <c r="AW347" s="12" t="s">
        <v>37</v>
      </c>
      <c r="AX347" s="12" t="s">
        <v>82</v>
      </c>
      <c r="AY347" s="238" t="s">
        <v>258</v>
      </c>
    </row>
    <row r="348" s="2" customFormat="1" ht="16.5" customHeight="1">
      <c r="A348" s="41"/>
      <c r="B348" s="42"/>
      <c r="C348" s="209" t="s">
        <v>671</v>
      </c>
      <c r="D348" s="209" t="s">
        <v>259</v>
      </c>
      <c r="E348" s="210" t="s">
        <v>672</v>
      </c>
      <c r="F348" s="211" t="s">
        <v>673</v>
      </c>
      <c r="G348" s="212" t="s">
        <v>309</v>
      </c>
      <c r="H348" s="213">
        <v>3.7999999999999998</v>
      </c>
      <c r="I348" s="214"/>
      <c r="J348" s="215">
        <f>ROUND(I348*H348,2)</f>
        <v>0</v>
      </c>
      <c r="K348" s="211" t="s">
        <v>19</v>
      </c>
      <c r="L348" s="47"/>
      <c r="M348" s="216" t="s">
        <v>19</v>
      </c>
      <c r="N348" s="217" t="s">
        <v>46</v>
      </c>
      <c r="O348" s="87"/>
      <c r="P348" s="218">
        <f>O348*H348</f>
        <v>0</v>
      </c>
      <c r="Q348" s="218">
        <v>0</v>
      </c>
      <c r="R348" s="218">
        <f>Q348*H348</f>
        <v>0</v>
      </c>
      <c r="S348" s="218">
        <v>0</v>
      </c>
      <c r="T348" s="219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0" t="s">
        <v>105</v>
      </c>
      <c r="AT348" s="220" t="s">
        <v>259</v>
      </c>
      <c r="AU348" s="220" t="s">
        <v>82</v>
      </c>
      <c r="AY348" s="20" t="s">
        <v>258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20" t="s">
        <v>82</v>
      </c>
      <c r="BK348" s="221">
        <f>ROUND(I348*H348,2)</f>
        <v>0</v>
      </c>
      <c r="BL348" s="20" t="s">
        <v>105</v>
      </c>
      <c r="BM348" s="220" t="s">
        <v>674</v>
      </c>
    </row>
    <row r="349" s="2" customFormat="1">
      <c r="A349" s="41"/>
      <c r="B349" s="42"/>
      <c r="C349" s="43"/>
      <c r="D349" s="222" t="s">
        <v>264</v>
      </c>
      <c r="E349" s="43"/>
      <c r="F349" s="223" t="s">
        <v>673</v>
      </c>
      <c r="G349" s="43"/>
      <c r="H349" s="43"/>
      <c r="I349" s="224"/>
      <c r="J349" s="43"/>
      <c r="K349" s="43"/>
      <c r="L349" s="47"/>
      <c r="M349" s="225"/>
      <c r="N349" s="226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264</v>
      </c>
      <c r="AU349" s="20" t="s">
        <v>82</v>
      </c>
    </row>
    <row r="350" s="2" customFormat="1">
      <c r="A350" s="41"/>
      <c r="B350" s="42"/>
      <c r="C350" s="43"/>
      <c r="D350" s="222" t="s">
        <v>265</v>
      </c>
      <c r="E350" s="43"/>
      <c r="F350" s="227" t="s">
        <v>675</v>
      </c>
      <c r="G350" s="43"/>
      <c r="H350" s="43"/>
      <c r="I350" s="224"/>
      <c r="J350" s="43"/>
      <c r="K350" s="43"/>
      <c r="L350" s="47"/>
      <c r="M350" s="225"/>
      <c r="N350" s="226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265</v>
      </c>
      <c r="AU350" s="20" t="s">
        <v>82</v>
      </c>
    </row>
    <row r="351" s="2" customFormat="1" ht="16.5" customHeight="1">
      <c r="A351" s="41"/>
      <c r="B351" s="42"/>
      <c r="C351" s="209" t="s">
        <v>676</v>
      </c>
      <c r="D351" s="209" t="s">
        <v>259</v>
      </c>
      <c r="E351" s="210" t="s">
        <v>677</v>
      </c>
      <c r="F351" s="211" t="s">
        <v>678</v>
      </c>
      <c r="G351" s="212" t="s">
        <v>309</v>
      </c>
      <c r="H351" s="213">
        <v>3</v>
      </c>
      <c r="I351" s="214"/>
      <c r="J351" s="215">
        <f>ROUND(I351*H351,2)</f>
        <v>0</v>
      </c>
      <c r="K351" s="211" t="s">
        <v>19</v>
      </c>
      <c r="L351" s="47"/>
      <c r="M351" s="216" t="s">
        <v>19</v>
      </c>
      <c r="N351" s="217" t="s">
        <v>46</v>
      </c>
      <c r="O351" s="87"/>
      <c r="P351" s="218">
        <f>O351*H351</f>
        <v>0</v>
      </c>
      <c r="Q351" s="218">
        <v>0</v>
      </c>
      <c r="R351" s="218">
        <f>Q351*H351</f>
        <v>0</v>
      </c>
      <c r="S351" s="218">
        <v>0</v>
      </c>
      <c r="T351" s="219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0" t="s">
        <v>105</v>
      </c>
      <c r="AT351" s="220" t="s">
        <v>259</v>
      </c>
      <c r="AU351" s="220" t="s">
        <v>82</v>
      </c>
      <c r="AY351" s="20" t="s">
        <v>258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20" t="s">
        <v>82</v>
      </c>
      <c r="BK351" s="221">
        <f>ROUND(I351*H351,2)</f>
        <v>0</v>
      </c>
      <c r="BL351" s="20" t="s">
        <v>105</v>
      </c>
      <c r="BM351" s="220" t="s">
        <v>679</v>
      </c>
    </row>
    <row r="352" s="2" customFormat="1">
      <c r="A352" s="41"/>
      <c r="B352" s="42"/>
      <c r="C352" s="43"/>
      <c r="D352" s="222" t="s">
        <v>264</v>
      </c>
      <c r="E352" s="43"/>
      <c r="F352" s="223" t="s">
        <v>678</v>
      </c>
      <c r="G352" s="43"/>
      <c r="H352" s="43"/>
      <c r="I352" s="224"/>
      <c r="J352" s="43"/>
      <c r="K352" s="43"/>
      <c r="L352" s="47"/>
      <c r="M352" s="225"/>
      <c r="N352" s="226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264</v>
      </c>
      <c r="AU352" s="20" t="s">
        <v>82</v>
      </c>
    </row>
    <row r="353" s="2" customFormat="1">
      <c r="A353" s="41"/>
      <c r="B353" s="42"/>
      <c r="C353" s="43"/>
      <c r="D353" s="222" t="s">
        <v>265</v>
      </c>
      <c r="E353" s="43"/>
      <c r="F353" s="227" t="s">
        <v>680</v>
      </c>
      <c r="G353" s="43"/>
      <c r="H353" s="43"/>
      <c r="I353" s="224"/>
      <c r="J353" s="43"/>
      <c r="K353" s="43"/>
      <c r="L353" s="47"/>
      <c r="M353" s="225"/>
      <c r="N353" s="226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265</v>
      </c>
      <c r="AU353" s="20" t="s">
        <v>82</v>
      </c>
    </row>
    <row r="354" s="2" customFormat="1" ht="16.5" customHeight="1">
      <c r="A354" s="41"/>
      <c r="B354" s="42"/>
      <c r="C354" s="209" t="s">
        <v>681</v>
      </c>
      <c r="D354" s="209" t="s">
        <v>259</v>
      </c>
      <c r="E354" s="210" t="s">
        <v>682</v>
      </c>
      <c r="F354" s="211" t="s">
        <v>683</v>
      </c>
      <c r="G354" s="212" t="s">
        <v>327</v>
      </c>
      <c r="H354" s="213">
        <v>5</v>
      </c>
      <c r="I354" s="214"/>
      <c r="J354" s="215">
        <f>ROUND(I354*H354,2)</f>
        <v>0</v>
      </c>
      <c r="K354" s="211" t="s">
        <v>19</v>
      </c>
      <c r="L354" s="47"/>
      <c r="M354" s="216" t="s">
        <v>19</v>
      </c>
      <c r="N354" s="217" t="s">
        <v>46</v>
      </c>
      <c r="O354" s="87"/>
      <c r="P354" s="218">
        <f>O354*H354</f>
        <v>0</v>
      </c>
      <c r="Q354" s="218">
        <v>0</v>
      </c>
      <c r="R354" s="218">
        <f>Q354*H354</f>
        <v>0</v>
      </c>
      <c r="S354" s="218">
        <v>0</v>
      </c>
      <c r="T354" s="21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0" t="s">
        <v>105</v>
      </c>
      <c r="AT354" s="220" t="s">
        <v>259</v>
      </c>
      <c r="AU354" s="220" t="s">
        <v>82</v>
      </c>
      <c r="AY354" s="20" t="s">
        <v>258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20" t="s">
        <v>82</v>
      </c>
      <c r="BK354" s="221">
        <f>ROUND(I354*H354,2)</f>
        <v>0</v>
      </c>
      <c r="BL354" s="20" t="s">
        <v>105</v>
      </c>
      <c r="BM354" s="220" t="s">
        <v>684</v>
      </c>
    </row>
    <row r="355" s="2" customFormat="1">
      <c r="A355" s="41"/>
      <c r="B355" s="42"/>
      <c r="C355" s="43"/>
      <c r="D355" s="222" t="s">
        <v>264</v>
      </c>
      <c r="E355" s="43"/>
      <c r="F355" s="223" t="s">
        <v>683</v>
      </c>
      <c r="G355" s="43"/>
      <c r="H355" s="43"/>
      <c r="I355" s="224"/>
      <c r="J355" s="43"/>
      <c r="K355" s="43"/>
      <c r="L355" s="47"/>
      <c r="M355" s="225"/>
      <c r="N355" s="22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264</v>
      </c>
      <c r="AU355" s="20" t="s">
        <v>82</v>
      </c>
    </row>
    <row r="356" s="2" customFormat="1">
      <c r="A356" s="41"/>
      <c r="B356" s="42"/>
      <c r="C356" s="43"/>
      <c r="D356" s="222" t="s">
        <v>265</v>
      </c>
      <c r="E356" s="43"/>
      <c r="F356" s="227" t="s">
        <v>685</v>
      </c>
      <c r="G356" s="43"/>
      <c r="H356" s="43"/>
      <c r="I356" s="224"/>
      <c r="J356" s="43"/>
      <c r="K356" s="43"/>
      <c r="L356" s="47"/>
      <c r="M356" s="249"/>
      <c r="N356" s="250"/>
      <c r="O356" s="251"/>
      <c r="P356" s="251"/>
      <c r="Q356" s="251"/>
      <c r="R356" s="251"/>
      <c r="S356" s="251"/>
      <c r="T356" s="252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265</v>
      </c>
      <c r="AU356" s="20" t="s">
        <v>82</v>
      </c>
    </row>
    <row r="357" s="2" customFormat="1" ht="6.96" customHeight="1">
      <c r="A357" s="41"/>
      <c r="B357" s="62"/>
      <c r="C357" s="63"/>
      <c r="D357" s="63"/>
      <c r="E357" s="63"/>
      <c r="F357" s="63"/>
      <c r="G357" s="63"/>
      <c r="H357" s="63"/>
      <c r="I357" s="63"/>
      <c r="J357" s="63"/>
      <c r="K357" s="63"/>
      <c r="L357" s="47"/>
      <c r="M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</sheetData>
  <sheetProtection sheet="1" autoFilter="0" formatColumns="0" formatRows="0" objects="1" scenarios="1" spinCount="100000" saltValue="cSfgUB3tNoeWfMx7FuXyoT7RfkjH4jLBRXOc8j6Y+I1UvDqJS4ckml0IWuGcy44Y3gKNnKF0Qtc+sl5MmHJ2bw==" hashValue="40oLnWrNLiyRwZXd7SgdW6SVM5b0rQS9MouXMhh6UiHy7uBNFQSpOii8HV5M0C3PIVkGOmgG3Ih3jN+CQ+VouA==" algorithmName="SHA-512" password="CC35"/>
  <autoFilter ref="C93:K3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224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230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ROUND((SUM(BE93:BE233)),  2)</f>
        <v>0</v>
      </c>
      <c r="G35" s="41"/>
      <c r="H35" s="41"/>
      <c r="I35" s="161">
        <v>0.20999999999999999</v>
      </c>
      <c r="J35" s="160">
        <f>ROUND(((SUM(BE93:BE233))*I35),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ROUND((SUM(BF93:BF233)),  2)</f>
        <v>0</v>
      </c>
      <c r="G36" s="41"/>
      <c r="H36" s="41"/>
      <c r="I36" s="161">
        <v>0.14999999999999999</v>
      </c>
      <c r="J36" s="160">
        <f>ROUND(((SUM(BF93:BF233))*I36),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ROUND((SUM(BG93:BG233)),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ROUND((SUM(BH93:BH233)),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ROUND((SUM(BI93:BI233)),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224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SO 102 - Terénní stezky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J148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J152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J161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J180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241</v>
      </c>
      <c r="E70" s="181"/>
      <c r="F70" s="181"/>
      <c r="G70" s="181"/>
      <c r="H70" s="181"/>
      <c r="I70" s="181"/>
      <c r="J70" s="182">
        <f>J200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243</v>
      </c>
      <c r="E71" s="181"/>
      <c r="F71" s="181"/>
      <c r="G71" s="181"/>
      <c r="H71" s="181"/>
      <c r="I71" s="181"/>
      <c r="J71" s="182">
        <f>J204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224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02 - SO 102 - Terénní stezky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NÝDRLE - projektová kancelář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P94+P104+P148+P152+P161+P180+P200+P204</f>
        <v>0</v>
      </c>
      <c r="Q93" s="99"/>
      <c r="R93" s="192">
        <f>R94+R104+R148+R152+R161+R180+R200+R204</f>
        <v>0</v>
      </c>
      <c r="S93" s="99"/>
      <c r="T93" s="193">
        <f>T94+T104+T148+T152+T161+T180+T200+T204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BK94+BK104+BK148+BK152+BK161+BK180+BK200+BK204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75</v>
      </c>
      <c r="F94" s="198" t="s">
        <v>257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SUM(P95:P103)</f>
        <v>0</v>
      </c>
      <c r="Q94" s="203"/>
      <c r="R94" s="204">
        <f>SUM(R95:R103)</f>
        <v>0</v>
      </c>
      <c r="S94" s="203"/>
      <c r="T94" s="205">
        <f>SUM(T95:T103)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SUM(BK95:BK103)</f>
        <v>0</v>
      </c>
    </row>
    <row r="95" s="2" customFormat="1" ht="16.5" customHeight="1">
      <c r="A95" s="41"/>
      <c r="B95" s="42"/>
      <c r="C95" s="209" t="s">
        <v>82</v>
      </c>
      <c r="D95" s="209" t="s">
        <v>259</v>
      </c>
      <c r="E95" s="210" t="s">
        <v>290</v>
      </c>
      <c r="F95" s="211" t="s">
        <v>291</v>
      </c>
      <c r="G95" s="212" t="s">
        <v>292</v>
      </c>
      <c r="H95" s="213">
        <v>1</v>
      </c>
      <c r="I95" s="214"/>
      <c r="J95" s="215">
        <f>ROUND(I95*H95,2)</f>
        <v>0</v>
      </c>
      <c r="K95" s="211" t="s">
        <v>19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82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687</v>
      </c>
    </row>
    <row r="96" s="2" customFormat="1">
      <c r="A96" s="41"/>
      <c r="B96" s="42"/>
      <c r="C96" s="43"/>
      <c r="D96" s="222" t="s">
        <v>264</v>
      </c>
      <c r="E96" s="43"/>
      <c r="F96" s="223" t="s">
        <v>291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82</v>
      </c>
    </row>
    <row r="97" s="2" customFormat="1">
      <c r="A97" s="41"/>
      <c r="B97" s="42"/>
      <c r="C97" s="43"/>
      <c r="D97" s="222" t="s">
        <v>265</v>
      </c>
      <c r="E97" s="43"/>
      <c r="F97" s="227" t="s">
        <v>294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265</v>
      </c>
      <c r="AU97" s="20" t="s">
        <v>82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688</v>
      </c>
      <c r="F98" s="211" t="s">
        <v>689</v>
      </c>
      <c r="G98" s="212" t="s">
        <v>292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82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690</v>
      </c>
    </row>
    <row r="99" s="2" customFormat="1">
      <c r="A99" s="41"/>
      <c r="B99" s="42"/>
      <c r="C99" s="43"/>
      <c r="D99" s="222" t="s">
        <v>264</v>
      </c>
      <c r="E99" s="43"/>
      <c r="F99" s="223" t="s">
        <v>689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82</v>
      </c>
    </row>
    <row r="100" s="2" customFormat="1">
      <c r="A100" s="41"/>
      <c r="B100" s="42"/>
      <c r="C100" s="43"/>
      <c r="D100" s="222" t="s">
        <v>265</v>
      </c>
      <c r="E100" s="43"/>
      <c r="F100" s="227" t="s">
        <v>691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265</v>
      </c>
      <c r="AU100" s="20" t="s">
        <v>82</v>
      </c>
    </row>
    <row r="101" s="2" customFormat="1" ht="16.5" customHeight="1">
      <c r="A101" s="41"/>
      <c r="B101" s="42"/>
      <c r="C101" s="209" t="s">
        <v>98</v>
      </c>
      <c r="D101" s="209" t="s">
        <v>259</v>
      </c>
      <c r="E101" s="210" t="s">
        <v>692</v>
      </c>
      <c r="F101" s="211" t="s">
        <v>693</v>
      </c>
      <c r="G101" s="212" t="s">
        <v>292</v>
      </c>
      <c r="H101" s="213">
        <v>1</v>
      </c>
      <c r="I101" s="214"/>
      <c r="J101" s="215">
        <f>ROUND(I101*H101,2)</f>
        <v>0</v>
      </c>
      <c r="K101" s="211" t="s">
        <v>19</v>
      </c>
      <c r="L101" s="47"/>
      <c r="M101" s="216" t="s">
        <v>19</v>
      </c>
      <c r="N101" s="217" t="s">
        <v>46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105</v>
      </c>
      <c r="AT101" s="220" t="s">
        <v>259</v>
      </c>
      <c r="AU101" s="220" t="s">
        <v>82</v>
      </c>
      <c r="AY101" s="20" t="s">
        <v>258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82</v>
      </c>
      <c r="BK101" s="221">
        <f>ROUND(I101*H101,2)</f>
        <v>0</v>
      </c>
      <c r="BL101" s="20" t="s">
        <v>105</v>
      </c>
      <c r="BM101" s="220" t="s">
        <v>694</v>
      </c>
    </row>
    <row r="102" s="2" customFormat="1">
      <c r="A102" s="41"/>
      <c r="B102" s="42"/>
      <c r="C102" s="43"/>
      <c r="D102" s="222" t="s">
        <v>264</v>
      </c>
      <c r="E102" s="43"/>
      <c r="F102" s="223" t="s">
        <v>693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264</v>
      </c>
      <c r="AU102" s="20" t="s">
        <v>82</v>
      </c>
    </row>
    <row r="103" s="2" customFormat="1">
      <c r="A103" s="41"/>
      <c r="B103" s="42"/>
      <c r="C103" s="43"/>
      <c r="D103" s="222" t="s">
        <v>265</v>
      </c>
      <c r="E103" s="43"/>
      <c r="F103" s="227" t="s">
        <v>695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265</v>
      </c>
      <c r="AU103" s="20" t="s">
        <v>82</v>
      </c>
    </row>
    <row r="104" s="11" customFormat="1" ht="25.92" customHeight="1">
      <c r="A104" s="11"/>
      <c r="B104" s="195"/>
      <c r="C104" s="196"/>
      <c r="D104" s="197" t="s">
        <v>74</v>
      </c>
      <c r="E104" s="198" t="s">
        <v>82</v>
      </c>
      <c r="F104" s="198" t="s">
        <v>305</v>
      </c>
      <c r="G104" s="196"/>
      <c r="H104" s="196"/>
      <c r="I104" s="199"/>
      <c r="J104" s="200">
        <f>BK104</f>
        <v>0</v>
      </c>
      <c r="K104" s="196"/>
      <c r="L104" s="201"/>
      <c r="M104" s="202"/>
      <c r="N104" s="203"/>
      <c r="O104" s="203"/>
      <c r="P104" s="204">
        <f>SUM(P105:P147)</f>
        <v>0</v>
      </c>
      <c r="Q104" s="203"/>
      <c r="R104" s="204">
        <f>SUM(R105:R147)</f>
        <v>0</v>
      </c>
      <c r="S104" s="203"/>
      <c r="T104" s="205">
        <f>SUM(T105:T147)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82</v>
      </c>
      <c r="AT104" s="207" t="s">
        <v>74</v>
      </c>
      <c r="AU104" s="207" t="s">
        <v>75</v>
      </c>
      <c r="AY104" s="206" t="s">
        <v>258</v>
      </c>
      <c r="BK104" s="208">
        <f>SUM(BK105:BK147)</f>
        <v>0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340</v>
      </c>
      <c r="F105" s="211" t="s">
        <v>341</v>
      </c>
      <c r="G105" s="212" t="s">
        <v>309</v>
      </c>
      <c r="H105" s="213">
        <v>22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696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341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2" customFormat="1">
      <c r="A107" s="41"/>
      <c r="B107" s="42"/>
      <c r="C107" s="43"/>
      <c r="D107" s="222" t="s">
        <v>265</v>
      </c>
      <c r="E107" s="43"/>
      <c r="F107" s="227" t="s">
        <v>697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265</v>
      </c>
      <c r="AU107" s="20" t="s">
        <v>82</v>
      </c>
    </row>
    <row r="108" s="12" customFormat="1">
      <c r="A108" s="12"/>
      <c r="B108" s="228"/>
      <c r="C108" s="229"/>
      <c r="D108" s="222" t="s">
        <v>267</v>
      </c>
      <c r="E108" s="230" t="s">
        <v>287</v>
      </c>
      <c r="F108" s="231" t="s">
        <v>698</v>
      </c>
      <c r="G108" s="229"/>
      <c r="H108" s="232">
        <v>22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82</v>
      </c>
      <c r="AV108" s="12" t="s">
        <v>84</v>
      </c>
      <c r="AW108" s="12" t="s">
        <v>37</v>
      </c>
      <c r="AX108" s="12" t="s">
        <v>82</v>
      </c>
      <c r="AY108" s="238" t="s">
        <v>258</v>
      </c>
    </row>
    <row r="109" s="2" customFormat="1" ht="16.5" customHeight="1">
      <c r="A109" s="41"/>
      <c r="B109" s="42"/>
      <c r="C109" s="209" t="s">
        <v>289</v>
      </c>
      <c r="D109" s="209" t="s">
        <v>259</v>
      </c>
      <c r="E109" s="210" t="s">
        <v>699</v>
      </c>
      <c r="F109" s="211" t="s">
        <v>346</v>
      </c>
      <c r="G109" s="212" t="s">
        <v>309</v>
      </c>
      <c r="H109" s="213">
        <v>80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82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700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346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82</v>
      </c>
    </row>
    <row r="111" s="12" customFormat="1">
      <c r="A111" s="12"/>
      <c r="B111" s="228"/>
      <c r="C111" s="229"/>
      <c r="D111" s="222" t="s">
        <v>267</v>
      </c>
      <c r="E111" s="230" t="s">
        <v>701</v>
      </c>
      <c r="F111" s="231" t="s">
        <v>702</v>
      </c>
      <c r="G111" s="229"/>
      <c r="H111" s="232">
        <v>80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82</v>
      </c>
      <c r="AV111" s="12" t="s">
        <v>84</v>
      </c>
      <c r="AW111" s="12" t="s">
        <v>37</v>
      </c>
      <c r="AX111" s="12" t="s">
        <v>82</v>
      </c>
      <c r="AY111" s="238" t="s">
        <v>258</v>
      </c>
    </row>
    <row r="112" s="2" customFormat="1" ht="16.5" customHeight="1">
      <c r="A112" s="41"/>
      <c r="B112" s="42"/>
      <c r="C112" s="209" t="s">
        <v>295</v>
      </c>
      <c r="D112" s="209" t="s">
        <v>259</v>
      </c>
      <c r="E112" s="210" t="s">
        <v>360</v>
      </c>
      <c r="F112" s="211" t="s">
        <v>361</v>
      </c>
      <c r="G112" s="212" t="s">
        <v>309</v>
      </c>
      <c r="H112" s="213">
        <v>66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82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703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361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82</v>
      </c>
    </row>
    <row r="114" s="12" customFormat="1">
      <c r="A114" s="12"/>
      <c r="B114" s="228"/>
      <c r="C114" s="229"/>
      <c r="D114" s="222" t="s">
        <v>267</v>
      </c>
      <c r="E114" s="230" t="s">
        <v>312</v>
      </c>
      <c r="F114" s="231" t="s">
        <v>704</v>
      </c>
      <c r="G114" s="229"/>
      <c r="H114" s="232">
        <v>55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75</v>
      </c>
      <c r="AY114" s="238" t="s">
        <v>258</v>
      </c>
    </row>
    <row r="115" s="12" customFormat="1">
      <c r="A115" s="12"/>
      <c r="B115" s="228"/>
      <c r="C115" s="229"/>
      <c r="D115" s="222" t="s">
        <v>267</v>
      </c>
      <c r="E115" s="230" t="s">
        <v>705</v>
      </c>
      <c r="F115" s="231" t="s">
        <v>706</v>
      </c>
      <c r="G115" s="229"/>
      <c r="H115" s="232">
        <v>11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82</v>
      </c>
      <c r="AV115" s="12" t="s">
        <v>84</v>
      </c>
      <c r="AW115" s="12" t="s">
        <v>37</v>
      </c>
      <c r="AX115" s="12" t="s">
        <v>75</v>
      </c>
      <c r="AY115" s="238" t="s">
        <v>258</v>
      </c>
    </row>
    <row r="116" s="12" customFormat="1">
      <c r="A116" s="12"/>
      <c r="B116" s="228"/>
      <c r="C116" s="229"/>
      <c r="D116" s="222" t="s">
        <v>267</v>
      </c>
      <c r="E116" s="230" t="s">
        <v>19</v>
      </c>
      <c r="F116" s="231" t="s">
        <v>707</v>
      </c>
      <c r="G116" s="229"/>
      <c r="H116" s="232">
        <v>66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82</v>
      </c>
      <c r="AV116" s="12" t="s">
        <v>84</v>
      </c>
      <c r="AW116" s="12" t="s">
        <v>37</v>
      </c>
      <c r="AX116" s="12" t="s">
        <v>82</v>
      </c>
      <c r="AY116" s="238" t="s">
        <v>258</v>
      </c>
    </row>
    <row r="117" s="2" customFormat="1" ht="16.5" customHeight="1">
      <c r="A117" s="41"/>
      <c r="B117" s="42"/>
      <c r="C117" s="209" t="s">
        <v>306</v>
      </c>
      <c r="D117" s="209" t="s">
        <v>259</v>
      </c>
      <c r="E117" s="210" t="s">
        <v>370</v>
      </c>
      <c r="F117" s="211" t="s">
        <v>361</v>
      </c>
      <c r="G117" s="212" t="s">
        <v>309</v>
      </c>
      <c r="H117" s="213">
        <v>62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708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361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2" customFormat="1">
      <c r="A119" s="41"/>
      <c r="B119" s="42"/>
      <c r="C119" s="43"/>
      <c r="D119" s="222" t="s">
        <v>265</v>
      </c>
      <c r="E119" s="43"/>
      <c r="F119" s="227" t="s">
        <v>709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265</v>
      </c>
      <c r="AU119" s="20" t="s">
        <v>82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710</v>
      </c>
      <c r="G120" s="229"/>
      <c r="H120" s="232">
        <v>62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2" customFormat="1" ht="16.5" customHeight="1">
      <c r="A121" s="41"/>
      <c r="B121" s="42"/>
      <c r="C121" s="209" t="s">
        <v>314</v>
      </c>
      <c r="D121" s="209" t="s">
        <v>259</v>
      </c>
      <c r="E121" s="210" t="s">
        <v>375</v>
      </c>
      <c r="F121" s="211" t="s">
        <v>376</v>
      </c>
      <c r="G121" s="212" t="s">
        <v>309</v>
      </c>
      <c r="H121" s="213">
        <v>2.7719999999999998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82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711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376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82</v>
      </c>
    </row>
    <row r="123" s="2" customFormat="1">
      <c r="A123" s="41"/>
      <c r="B123" s="42"/>
      <c r="C123" s="43"/>
      <c r="D123" s="222" t="s">
        <v>265</v>
      </c>
      <c r="E123" s="43"/>
      <c r="F123" s="227" t="s">
        <v>697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265</v>
      </c>
      <c r="AU123" s="20" t="s">
        <v>82</v>
      </c>
    </row>
    <row r="124" s="12" customFormat="1">
      <c r="A124" s="12"/>
      <c r="B124" s="228"/>
      <c r="C124" s="229"/>
      <c r="D124" s="222" t="s">
        <v>267</v>
      </c>
      <c r="E124" s="230" t="s">
        <v>319</v>
      </c>
      <c r="F124" s="231" t="s">
        <v>712</v>
      </c>
      <c r="G124" s="229"/>
      <c r="H124" s="232">
        <v>2.7719999999999998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8" t="s">
        <v>267</v>
      </c>
      <c r="AU124" s="238" t="s">
        <v>82</v>
      </c>
      <c r="AV124" s="12" t="s">
        <v>84</v>
      </c>
      <c r="AW124" s="12" t="s">
        <v>37</v>
      </c>
      <c r="AX124" s="12" t="s">
        <v>82</v>
      </c>
      <c r="AY124" s="238" t="s">
        <v>258</v>
      </c>
    </row>
    <row r="125" s="2" customFormat="1" ht="16.5" customHeight="1">
      <c r="A125" s="41"/>
      <c r="B125" s="42"/>
      <c r="C125" s="209" t="s">
        <v>324</v>
      </c>
      <c r="D125" s="209" t="s">
        <v>259</v>
      </c>
      <c r="E125" s="210" t="s">
        <v>713</v>
      </c>
      <c r="F125" s="211" t="s">
        <v>396</v>
      </c>
      <c r="G125" s="212" t="s">
        <v>309</v>
      </c>
      <c r="H125" s="213">
        <v>104.77200000000001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82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714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396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82</v>
      </c>
    </row>
    <row r="127" s="12" customFormat="1">
      <c r="A127" s="12"/>
      <c r="B127" s="228"/>
      <c r="C127" s="229"/>
      <c r="D127" s="222" t="s">
        <v>267</v>
      </c>
      <c r="E127" s="230" t="s">
        <v>715</v>
      </c>
      <c r="F127" s="231" t="s">
        <v>716</v>
      </c>
      <c r="G127" s="229"/>
      <c r="H127" s="232">
        <v>22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82</v>
      </c>
      <c r="AV127" s="12" t="s">
        <v>84</v>
      </c>
      <c r="AW127" s="12" t="s">
        <v>37</v>
      </c>
      <c r="AX127" s="12" t="s">
        <v>75</v>
      </c>
      <c r="AY127" s="23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717</v>
      </c>
      <c r="F128" s="231" t="s">
        <v>718</v>
      </c>
      <c r="G128" s="229"/>
      <c r="H128" s="232">
        <v>80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82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2" customFormat="1">
      <c r="A129" s="12"/>
      <c r="B129" s="228"/>
      <c r="C129" s="229"/>
      <c r="D129" s="222" t="s">
        <v>267</v>
      </c>
      <c r="E129" s="230" t="s">
        <v>719</v>
      </c>
      <c r="F129" s="231" t="s">
        <v>720</v>
      </c>
      <c r="G129" s="229"/>
      <c r="H129" s="232">
        <v>2.7719999999999998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8" t="s">
        <v>267</v>
      </c>
      <c r="AU129" s="238" t="s">
        <v>82</v>
      </c>
      <c r="AV129" s="12" t="s">
        <v>84</v>
      </c>
      <c r="AW129" s="12" t="s">
        <v>37</v>
      </c>
      <c r="AX129" s="12" t="s">
        <v>75</v>
      </c>
      <c r="AY129" s="238" t="s">
        <v>258</v>
      </c>
    </row>
    <row r="130" s="12" customFormat="1">
      <c r="A130" s="12"/>
      <c r="B130" s="228"/>
      <c r="C130" s="229"/>
      <c r="D130" s="222" t="s">
        <v>267</v>
      </c>
      <c r="E130" s="230" t="s">
        <v>19</v>
      </c>
      <c r="F130" s="231" t="s">
        <v>721</v>
      </c>
      <c r="G130" s="229"/>
      <c r="H130" s="232">
        <v>104.77200000000001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82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2" customFormat="1" ht="16.5" customHeight="1">
      <c r="A131" s="41"/>
      <c r="B131" s="42"/>
      <c r="C131" s="209" t="s">
        <v>205</v>
      </c>
      <c r="D131" s="209" t="s">
        <v>259</v>
      </c>
      <c r="E131" s="210" t="s">
        <v>413</v>
      </c>
      <c r="F131" s="211" t="s">
        <v>414</v>
      </c>
      <c r="G131" s="212" t="s">
        <v>309</v>
      </c>
      <c r="H131" s="213">
        <v>55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82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722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414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82</v>
      </c>
    </row>
    <row r="133" s="2" customFormat="1" ht="16.5" customHeight="1">
      <c r="A133" s="41"/>
      <c r="B133" s="42"/>
      <c r="C133" s="209" t="s">
        <v>208</v>
      </c>
      <c r="D133" s="209" t="s">
        <v>259</v>
      </c>
      <c r="E133" s="210" t="s">
        <v>723</v>
      </c>
      <c r="F133" s="211" t="s">
        <v>724</v>
      </c>
      <c r="G133" s="212" t="s">
        <v>309</v>
      </c>
      <c r="H133" s="213">
        <v>30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82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725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724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82</v>
      </c>
    </row>
    <row r="135" s="2" customFormat="1">
      <c r="A135" s="41"/>
      <c r="B135" s="42"/>
      <c r="C135" s="43"/>
      <c r="D135" s="222" t="s">
        <v>265</v>
      </c>
      <c r="E135" s="43"/>
      <c r="F135" s="227" t="s">
        <v>726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265</v>
      </c>
      <c r="AU135" s="20" t="s">
        <v>82</v>
      </c>
    </row>
    <row r="136" s="2" customFormat="1" ht="16.5" customHeight="1">
      <c r="A136" s="41"/>
      <c r="B136" s="42"/>
      <c r="C136" s="209" t="s">
        <v>211</v>
      </c>
      <c r="D136" s="209" t="s">
        <v>259</v>
      </c>
      <c r="E136" s="210" t="s">
        <v>417</v>
      </c>
      <c r="F136" s="211" t="s">
        <v>418</v>
      </c>
      <c r="G136" s="212" t="s">
        <v>309</v>
      </c>
      <c r="H136" s="213">
        <v>11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727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418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12" customFormat="1">
      <c r="A138" s="12"/>
      <c r="B138" s="228"/>
      <c r="C138" s="229"/>
      <c r="D138" s="222" t="s">
        <v>267</v>
      </c>
      <c r="E138" s="230" t="s">
        <v>343</v>
      </c>
      <c r="F138" s="231" t="s">
        <v>728</v>
      </c>
      <c r="G138" s="229"/>
      <c r="H138" s="232">
        <v>11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82</v>
      </c>
      <c r="AV138" s="12" t="s">
        <v>84</v>
      </c>
      <c r="AW138" s="12" t="s">
        <v>37</v>
      </c>
      <c r="AX138" s="12" t="s">
        <v>82</v>
      </c>
      <c r="AY138" s="238" t="s">
        <v>258</v>
      </c>
    </row>
    <row r="139" s="2" customFormat="1" ht="16.5" customHeight="1">
      <c r="A139" s="41"/>
      <c r="B139" s="42"/>
      <c r="C139" s="209" t="s">
        <v>214</v>
      </c>
      <c r="D139" s="209" t="s">
        <v>259</v>
      </c>
      <c r="E139" s="210" t="s">
        <v>440</v>
      </c>
      <c r="F139" s="211" t="s">
        <v>441</v>
      </c>
      <c r="G139" s="212" t="s">
        <v>442</v>
      </c>
      <c r="H139" s="213">
        <v>300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82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729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441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82</v>
      </c>
    </row>
    <row r="141" s="2" customFormat="1" ht="16.5" customHeight="1">
      <c r="A141" s="41"/>
      <c r="B141" s="42"/>
      <c r="C141" s="209" t="s">
        <v>191</v>
      </c>
      <c r="D141" s="209" t="s">
        <v>259</v>
      </c>
      <c r="E141" s="210" t="s">
        <v>445</v>
      </c>
      <c r="F141" s="211" t="s">
        <v>446</v>
      </c>
      <c r="G141" s="212" t="s">
        <v>442</v>
      </c>
      <c r="H141" s="213">
        <v>620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82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730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446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82</v>
      </c>
    </row>
    <row r="143" s="2" customFormat="1" ht="16.5" customHeight="1">
      <c r="A143" s="41"/>
      <c r="B143" s="42"/>
      <c r="C143" s="209" t="s">
        <v>8</v>
      </c>
      <c r="D143" s="209" t="s">
        <v>259</v>
      </c>
      <c r="E143" s="210" t="s">
        <v>449</v>
      </c>
      <c r="F143" s="211" t="s">
        <v>450</v>
      </c>
      <c r="G143" s="212" t="s">
        <v>442</v>
      </c>
      <c r="H143" s="213">
        <v>620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82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731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450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82</v>
      </c>
    </row>
    <row r="145" s="12" customFormat="1">
      <c r="A145" s="12"/>
      <c r="B145" s="228"/>
      <c r="C145" s="229"/>
      <c r="D145" s="222" t="s">
        <v>267</v>
      </c>
      <c r="E145" s="230" t="s">
        <v>373</v>
      </c>
      <c r="F145" s="231" t="s">
        <v>732</v>
      </c>
      <c r="G145" s="229"/>
      <c r="H145" s="232">
        <v>620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8" t="s">
        <v>267</v>
      </c>
      <c r="AU145" s="238" t="s">
        <v>82</v>
      </c>
      <c r="AV145" s="12" t="s">
        <v>84</v>
      </c>
      <c r="AW145" s="12" t="s">
        <v>37</v>
      </c>
      <c r="AX145" s="12" t="s">
        <v>82</v>
      </c>
      <c r="AY145" s="238" t="s">
        <v>258</v>
      </c>
    </row>
    <row r="146" s="2" customFormat="1" ht="16.5" customHeight="1">
      <c r="A146" s="41"/>
      <c r="B146" s="42"/>
      <c r="C146" s="209" t="s">
        <v>93</v>
      </c>
      <c r="D146" s="209" t="s">
        <v>259</v>
      </c>
      <c r="E146" s="210" t="s">
        <v>455</v>
      </c>
      <c r="F146" s="211" t="s">
        <v>456</v>
      </c>
      <c r="G146" s="212" t="s">
        <v>442</v>
      </c>
      <c r="H146" s="213">
        <v>620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82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733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456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82</v>
      </c>
    </row>
    <row r="148" s="11" customFormat="1" ht="25.92" customHeight="1">
      <c r="A148" s="11"/>
      <c r="B148" s="195"/>
      <c r="C148" s="196"/>
      <c r="D148" s="197" t="s">
        <v>74</v>
      </c>
      <c r="E148" s="198" t="s">
        <v>84</v>
      </c>
      <c r="F148" s="198" t="s">
        <v>458</v>
      </c>
      <c r="G148" s="196"/>
      <c r="H148" s="196"/>
      <c r="I148" s="199"/>
      <c r="J148" s="200">
        <f>BK148</f>
        <v>0</v>
      </c>
      <c r="K148" s="196"/>
      <c r="L148" s="201"/>
      <c r="M148" s="202"/>
      <c r="N148" s="203"/>
      <c r="O148" s="203"/>
      <c r="P148" s="204">
        <f>SUM(P149:P151)</f>
        <v>0</v>
      </c>
      <c r="Q148" s="203"/>
      <c r="R148" s="204">
        <f>SUM(R149:R151)</f>
        <v>0</v>
      </c>
      <c r="S148" s="203"/>
      <c r="T148" s="205">
        <f>SUM(T149:T151)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6" t="s">
        <v>82</v>
      </c>
      <c r="AT148" s="207" t="s">
        <v>74</v>
      </c>
      <c r="AU148" s="207" t="s">
        <v>75</v>
      </c>
      <c r="AY148" s="206" t="s">
        <v>258</v>
      </c>
      <c r="BK148" s="208">
        <f>SUM(BK149:BK151)</f>
        <v>0</v>
      </c>
    </row>
    <row r="149" s="2" customFormat="1" ht="16.5" customHeight="1">
      <c r="A149" s="41"/>
      <c r="B149" s="42"/>
      <c r="C149" s="209" t="s">
        <v>125</v>
      </c>
      <c r="D149" s="209" t="s">
        <v>259</v>
      </c>
      <c r="E149" s="210" t="s">
        <v>460</v>
      </c>
      <c r="F149" s="211" t="s">
        <v>461</v>
      </c>
      <c r="G149" s="212" t="s">
        <v>309</v>
      </c>
      <c r="H149" s="213">
        <v>2.7719999999999998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82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734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461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82</v>
      </c>
    </row>
    <row r="151" s="12" customFormat="1">
      <c r="A151" s="12"/>
      <c r="B151" s="228"/>
      <c r="C151" s="229"/>
      <c r="D151" s="222" t="s">
        <v>267</v>
      </c>
      <c r="E151" s="230" t="s">
        <v>378</v>
      </c>
      <c r="F151" s="231" t="s">
        <v>712</v>
      </c>
      <c r="G151" s="229"/>
      <c r="H151" s="232">
        <v>2.7719999999999998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82</v>
      </c>
      <c r="AV151" s="12" t="s">
        <v>84</v>
      </c>
      <c r="AW151" s="12" t="s">
        <v>37</v>
      </c>
      <c r="AX151" s="12" t="s">
        <v>82</v>
      </c>
      <c r="AY151" s="238" t="s">
        <v>258</v>
      </c>
    </row>
    <row r="152" s="11" customFormat="1" ht="25.92" customHeight="1">
      <c r="A152" s="11"/>
      <c r="B152" s="195"/>
      <c r="C152" s="196"/>
      <c r="D152" s="197" t="s">
        <v>74</v>
      </c>
      <c r="E152" s="198" t="s">
        <v>98</v>
      </c>
      <c r="F152" s="198" t="s">
        <v>465</v>
      </c>
      <c r="G152" s="196"/>
      <c r="H152" s="196"/>
      <c r="I152" s="199"/>
      <c r="J152" s="200">
        <f>BK152</f>
        <v>0</v>
      </c>
      <c r="K152" s="196"/>
      <c r="L152" s="201"/>
      <c r="M152" s="202"/>
      <c r="N152" s="203"/>
      <c r="O152" s="203"/>
      <c r="P152" s="204">
        <f>SUM(P153:P160)</f>
        <v>0</v>
      </c>
      <c r="Q152" s="203"/>
      <c r="R152" s="204">
        <f>SUM(R153:R160)</f>
        <v>0</v>
      </c>
      <c r="S152" s="203"/>
      <c r="T152" s="205">
        <f>SUM(T153:T160)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6" t="s">
        <v>82</v>
      </c>
      <c r="AT152" s="207" t="s">
        <v>74</v>
      </c>
      <c r="AU152" s="207" t="s">
        <v>75</v>
      </c>
      <c r="AY152" s="206" t="s">
        <v>258</v>
      </c>
      <c r="BK152" s="208">
        <f>SUM(BK153:BK160)</f>
        <v>0</v>
      </c>
    </row>
    <row r="153" s="2" customFormat="1" ht="16.5" customHeight="1">
      <c r="A153" s="41"/>
      <c r="B153" s="42"/>
      <c r="C153" s="209" t="s">
        <v>219</v>
      </c>
      <c r="D153" s="209" t="s">
        <v>259</v>
      </c>
      <c r="E153" s="210" t="s">
        <v>735</v>
      </c>
      <c r="F153" s="211" t="s">
        <v>736</v>
      </c>
      <c r="G153" s="212" t="s">
        <v>309</v>
      </c>
      <c r="H153" s="213">
        <v>0.36599999999999999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82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737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736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82</v>
      </c>
    </row>
    <row r="155" s="2" customFormat="1">
      <c r="A155" s="41"/>
      <c r="B155" s="42"/>
      <c r="C155" s="43"/>
      <c r="D155" s="222" t="s">
        <v>265</v>
      </c>
      <c r="E155" s="43"/>
      <c r="F155" s="227" t="s">
        <v>738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265</v>
      </c>
      <c r="AU155" s="20" t="s">
        <v>82</v>
      </c>
    </row>
    <row r="156" s="12" customFormat="1">
      <c r="A156" s="12"/>
      <c r="B156" s="228"/>
      <c r="C156" s="229"/>
      <c r="D156" s="222" t="s">
        <v>267</v>
      </c>
      <c r="E156" s="230" t="s">
        <v>387</v>
      </c>
      <c r="F156" s="231" t="s">
        <v>739</v>
      </c>
      <c r="G156" s="229"/>
      <c r="H156" s="232">
        <v>0.36599999999999999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82</v>
      </c>
      <c r="AV156" s="12" t="s">
        <v>84</v>
      </c>
      <c r="AW156" s="12" t="s">
        <v>37</v>
      </c>
      <c r="AX156" s="12" t="s">
        <v>82</v>
      </c>
      <c r="AY156" s="238" t="s">
        <v>258</v>
      </c>
    </row>
    <row r="157" s="2" customFormat="1" ht="16.5" customHeight="1">
      <c r="A157" s="41"/>
      <c r="B157" s="42"/>
      <c r="C157" s="209" t="s">
        <v>389</v>
      </c>
      <c r="D157" s="209" t="s">
        <v>259</v>
      </c>
      <c r="E157" s="210" t="s">
        <v>474</v>
      </c>
      <c r="F157" s="211" t="s">
        <v>468</v>
      </c>
      <c r="G157" s="212" t="s">
        <v>327</v>
      </c>
      <c r="H157" s="213">
        <v>34.399999999999999</v>
      </c>
      <c r="I157" s="214"/>
      <c r="J157" s="215">
        <f>ROUND(I157*H157,2)</f>
        <v>0</v>
      </c>
      <c r="K157" s="211" t="s">
        <v>19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82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740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468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82</v>
      </c>
    </row>
    <row r="159" s="2" customFormat="1">
      <c r="A159" s="41"/>
      <c r="B159" s="42"/>
      <c r="C159" s="43"/>
      <c r="D159" s="222" t="s">
        <v>265</v>
      </c>
      <c r="E159" s="43"/>
      <c r="F159" s="227" t="s">
        <v>476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265</v>
      </c>
      <c r="AU159" s="20" t="s">
        <v>82</v>
      </c>
    </row>
    <row r="160" s="12" customFormat="1">
      <c r="A160" s="12"/>
      <c r="B160" s="228"/>
      <c r="C160" s="229"/>
      <c r="D160" s="222" t="s">
        <v>267</v>
      </c>
      <c r="E160" s="230" t="s">
        <v>741</v>
      </c>
      <c r="F160" s="231" t="s">
        <v>742</v>
      </c>
      <c r="G160" s="229"/>
      <c r="H160" s="232">
        <v>34.399999999999999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82</v>
      </c>
      <c r="AV160" s="12" t="s">
        <v>84</v>
      </c>
      <c r="AW160" s="12" t="s">
        <v>37</v>
      </c>
      <c r="AX160" s="12" t="s">
        <v>82</v>
      </c>
      <c r="AY160" s="238" t="s">
        <v>258</v>
      </c>
    </row>
    <row r="161" s="11" customFormat="1" ht="25.92" customHeight="1">
      <c r="A161" s="11"/>
      <c r="B161" s="195"/>
      <c r="C161" s="196"/>
      <c r="D161" s="197" t="s">
        <v>74</v>
      </c>
      <c r="E161" s="198" t="s">
        <v>105</v>
      </c>
      <c r="F161" s="198" t="s">
        <v>482</v>
      </c>
      <c r="G161" s="196"/>
      <c r="H161" s="196"/>
      <c r="I161" s="199"/>
      <c r="J161" s="200">
        <f>BK161</f>
        <v>0</v>
      </c>
      <c r="K161" s="196"/>
      <c r="L161" s="201"/>
      <c r="M161" s="202"/>
      <c r="N161" s="203"/>
      <c r="O161" s="203"/>
      <c r="P161" s="204">
        <f>SUM(P162:P179)</f>
        <v>0</v>
      </c>
      <c r="Q161" s="203"/>
      <c r="R161" s="204">
        <f>SUM(R162:R179)</f>
        <v>0</v>
      </c>
      <c r="S161" s="203"/>
      <c r="T161" s="205">
        <f>SUM(T162:T179)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6" t="s">
        <v>82</v>
      </c>
      <c r="AT161" s="207" t="s">
        <v>74</v>
      </c>
      <c r="AU161" s="207" t="s">
        <v>75</v>
      </c>
      <c r="AY161" s="206" t="s">
        <v>258</v>
      </c>
      <c r="BK161" s="208">
        <f>SUM(BK162:BK179)</f>
        <v>0</v>
      </c>
    </row>
    <row r="162" s="2" customFormat="1" ht="16.5" customHeight="1">
      <c r="A162" s="41"/>
      <c r="B162" s="42"/>
      <c r="C162" s="209" t="s">
        <v>394</v>
      </c>
      <c r="D162" s="209" t="s">
        <v>259</v>
      </c>
      <c r="E162" s="210" t="s">
        <v>484</v>
      </c>
      <c r="F162" s="211" t="s">
        <v>485</v>
      </c>
      <c r="G162" s="212" t="s">
        <v>309</v>
      </c>
      <c r="H162" s="213">
        <v>5.4320000000000004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743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485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2" customFormat="1">
      <c r="A164" s="41"/>
      <c r="B164" s="42"/>
      <c r="C164" s="43"/>
      <c r="D164" s="222" t="s">
        <v>265</v>
      </c>
      <c r="E164" s="43"/>
      <c r="F164" s="227" t="s">
        <v>487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265</v>
      </c>
      <c r="AU164" s="20" t="s">
        <v>82</v>
      </c>
    </row>
    <row r="165" s="12" customFormat="1">
      <c r="A165" s="12"/>
      <c r="B165" s="228"/>
      <c r="C165" s="229"/>
      <c r="D165" s="222" t="s">
        <v>267</v>
      </c>
      <c r="E165" s="230" t="s">
        <v>400</v>
      </c>
      <c r="F165" s="231" t="s">
        <v>744</v>
      </c>
      <c r="G165" s="229"/>
      <c r="H165" s="232">
        <v>3.698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75</v>
      </c>
      <c r="AY165" s="23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404</v>
      </c>
      <c r="F166" s="231" t="s">
        <v>745</v>
      </c>
      <c r="G166" s="229"/>
      <c r="H166" s="232">
        <v>1.224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82</v>
      </c>
      <c r="AV166" s="12" t="s">
        <v>84</v>
      </c>
      <c r="AW166" s="12" t="s">
        <v>37</v>
      </c>
      <c r="AX166" s="12" t="s">
        <v>75</v>
      </c>
      <c r="AY166" s="238" t="s">
        <v>258</v>
      </c>
    </row>
    <row r="167" s="12" customFormat="1">
      <c r="A167" s="12"/>
      <c r="B167" s="228"/>
      <c r="C167" s="229"/>
      <c r="D167" s="222" t="s">
        <v>267</v>
      </c>
      <c r="E167" s="230" t="s">
        <v>398</v>
      </c>
      <c r="F167" s="231" t="s">
        <v>746</v>
      </c>
      <c r="G167" s="229"/>
      <c r="H167" s="232">
        <v>0.51000000000000001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8" t="s">
        <v>267</v>
      </c>
      <c r="AU167" s="238" t="s">
        <v>82</v>
      </c>
      <c r="AV167" s="12" t="s">
        <v>84</v>
      </c>
      <c r="AW167" s="12" t="s">
        <v>37</v>
      </c>
      <c r="AX167" s="12" t="s">
        <v>75</v>
      </c>
      <c r="AY167" s="238" t="s">
        <v>258</v>
      </c>
    </row>
    <row r="168" s="12" customFormat="1">
      <c r="A168" s="12"/>
      <c r="B168" s="228"/>
      <c r="C168" s="229"/>
      <c r="D168" s="222" t="s">
        <v>267</v>
      </c>
      <c r="E168" s="230" t="s">
        <v>19</v>
      </c>
      <c r="F168" s="231" t="s">
        <v>747</v>
      </c>
      <c r="G168" s="229"/>
      <c r="H168" s="232">
        <v>5.4320000000000004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82</v>
      </c>
      <c r="AV168" s="12" t="s">
        <v>84</v>
      </c>
      <c r="AW168" s="12" t="s">
        <v>37</v>
      </c>
      <c r="AX168" s="12" t="s">
        <v>82</v>
      </c>
      <c r="AY168" s="238" t="s">
        <v>258</v>
      </c>
    </row>
    <row r="169" s="2" customFormat="1" ht="16.5" customHeight="1">
      <c r="A169" s="41"/>
      <c r="B169" s="42"/>
      <c r="C169" s="209" t="s">
        <v>7</v>
      </c>
      <c r="D169" s="209" t="s">
        <v>259</v>
      </c>
      <c r="E169" s="210" t="s">
        <v>502</v>
      </c>
      <c r="F169" s="211" t="s">
        <v>503</v>
      </c>
      <c r="G169" s="212" t="s">
        <v>309</v>
      </c>
      <c r="H169" s="213">
        <v>10.550000000000001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82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748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503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82</v>
      </c>
    </row>
    <row r="171" s="12" customFormat="1">
      <c r="A171" s="12"/>
      <c r="B171" s="228"/>
      <c r="C171" s="229"/>
      <c r="D171" s="222" t="s">
        <v>267</v>
      </c>
      <c r="E171" s="230" t="s">
        <v>410</v>
      </c>
      <c r="F171" s="231" t="s">
        <v>749</v>
      </c>
      <c r="G171" s="229"/>
      <c r="H171" s="232">
        <v>10.550000000000001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82</v>
      </c>
      <c r="AV171" s="12" t="s">
        <v>84</v>
      </c>
      <c r="AW171" s="12" t="s">
        <v>37</v>
      </c>
      <c r="AX171" s="12" t="s">
        <v>82</v>
      </c>
      <c r="AY171" s="238" t="s">
        <v>258</v>
      </c>
    </row>
    <row r="172" s="2" customFormat="1" ht="16.5" customHeight="1">
      <c r="A172" s="41"/>
      <c r="B172" s="42"/>
      <c r="C172" s="209" t="s">
        <v>412</v>
      </c>
      <c r="D172" s="209" t="s">
        <v>259</v>
      </c>
      <c r="E172" s="210" t="s">
        <v>508</v>
      </c>
      <c r="F172" s="211" t="s">
        <v>509</v>
      </c>
      <c r="G172" s="212" t="s">
        <v>262</v>
      </c>
      <c r="H172" s="213">
        <v>0.371</v>
      </c>
      <c r="I172" s="214"/>
      <c r="J172" s="215">
        <f>ROUND(I172*H172,2)</f>
        <v>0</v>
      </c>
      <c r="K172" s="211" t="s">
        <v>19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82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750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509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82</v>
      </c>
    </row>
    <row r="174" s="2" customFormat="1">
      <c r="A174" s="41"/>
      <c r="B174" s="42"/>
      <c r="C174" s="43"/>
      <c r="D174" s="222" t="s">
        <v>265</v>
      </c>
      <c r="E174" s="43"/>
      <c r="F174" s="227" t="s">
        <v>511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265</v>
      </c>
      <c r="AU174" s="20" t="s">
        <v>82</v>
      </c>
    </row>
    <row r="175" s="12" customFormat="1">
      <c r="A175" s="12"/>
      <c r="B175" s="228"/>
      <c r="C175" s="229"/>
      <c r="D175" s="222" t="s">
        <v>267</v>
      </c>
      <c r="E175" s="230" t="s">
        <v>751</v>
      </c>
      <c r="F175" s="231" t="s">
        <v>752</v>
      </c>
      <c r="G175" s="229"/>
      <c r="H175" s="232">
        <v>0.371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82</v>
      </c>
      <c r="AV175" s="12" t="s">
        <v>84</v>
      </c>
      <c r="AW175" s="12" t="s">
        <v>37</v>
      </c>
      <c r="AX175" s="12" t="s">
        <v>82</v>
      </c>
      <c r="AY175" s="238" t="s">
        <v>258</v>
      </c>
    </row>
    <row r="176" s="2" customFormat="1" ht="16.5" customHeight="1">
      <c r="A176" s="41"/>
      <c r="B176" s="42"/>
      <c r="C176" s="209" t="s">
        <v>416</v>
      </c>
      <c r="D176" s="209" t="s">
        <v>259</v>
      </c>
      <c r="E176" s="210" t="s">
        <v>515</v>
      </c>
      <c r="F176" s="211" t="s">
        <v>516</v>
      </c>
      <c r="G176" s="212" t="s">
        <v>309</v>
      </c>
      <c r="H176" s="213">
        <v>3.3999999999999999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82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753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516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82</v>
      </c>
    </row>
    <row r="178" s="2" customFormat="1">
      <c r="A178" s="41"/>
      <c r="B178" s="42"/>
      <c r="C178" s="43"/>
      <c r="D178" s="222" t="s">
        <v>265</v>
      </c>
      <c r="E178" s="43"/>
      <c r="F178" s="227" t="s">
        <v>518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265</v>
      </c>
      <c r="AU178" s="20" t="s">
        <v>82</v>
      </c>
    </row>
    <row r="179" s="12" customFormat="1">
      <c r="A179" s="12"/>
      <c r="B179" s="228"/>
      <c r="C179" s="229"/>
      <c r="D179" s="222" t="s">
        <v>267</v>
      </c>
      <c r="E179" s="230" t="s">
        <v>420</v>
      </c>
      <c r="F179" s="231" t="s">
        <v>754</v>
      </c>
      <c r="G179" s="229"/>
      <c r="H179" s="232">
        <v>3.3999999999999999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82</v>
      </c>
      <c r="AV179" s="12" t="s">
        <v>84</v>
      </c>
      <c r="AW179" s="12" t="s">
        <v>37</v>
      </c>
      <c r="AX179" s="12" t="s">
        <v>82</v>
      </c>
      <c r="AY179" s="238" t="s">
        <v>258</v>
      </c>
    </row>
    <row r="180" s="11" customFormat="1" ht="25.92" customHeight="1">
      <c r="A180" s="11"/>
      <c r="B180" s="195"/>
      <c r="C180" s="196"/>
      <c r="D180" s="197" t="s">
        <v>74</v>
      </c>
      <c r="E180" s="198" t="s">
        <v>289</v>
      </c>
      <c r="F180" s="198" t="s">
        <v>534</v>
      </c>
      <c r="G180" s="196"/>
      <c r="H180" s="196"/>
      <c r="I180" s="199"/>
      <c r="J180" s="200">
        <f>BK180</f>
        <v>0</v>
      </c>
      <c r="K180" s="196"/>
      <c r="L180" s="201"/>
      <c r="M180" s="202"/>
      <c r="N180" s="203"/>
      <c r="O180" s="203"/>
      <c r="P180" s="204">
        <f>SUM(P181:P199)</f>
        <v>0</v>
      </c>
      <c r="Q180" s="203"/>
      <c r="R180" s="204">
        <f>SUM(R181:R199)</f>
        <v>0</v>
      </c>
      <c r="S180" s="203"/>
      <c r="T180" s="205">
        <f>SUM(T181:T199)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6" t="s">
        <v>82</v>
      </c>
      <c r="AT180" s="207" t="s">
        <v>74</v>
      </c>
      <c r="AU180" s="207" t="s">
        <v>75</v>
      </c>
      <c r="AY180" s="206" t="s">
        <v>258</v>
      </c>
      <c r="BK180" s="208">
        <f>SUM(BK181:BK199)</f>
        <v>0</v>
      </c>
    </row>
    <row r="181" s="2" customFormat="1" ht="16.5" customHeight="1">
      <c r="A181" s="41"/>
      <c r="B181" s="42"/>
      <c r="C181" s="209" t="s">
        <v>425</v>
      </c>
      <c r="D181" s="209" t="s">
        <v>259</v>
      </c>
      <c r="E181" s="210" t="s">
        <v>536</v>
      </c>
      <c r="F181" s="211" t="s">
        <v>537</v>
      </c>
      <c r="G181" s="212" t="s">
        <v>309</v>
      </c>
      <c r="H181" s="213">
        <v>15.5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82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755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537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82</v>
      </c>
    </row>
    <row r="183" s="2" customFormat="1">
      <c r="A183" s="41"/>
      <c r="B183" s="42"/>
      <c r="C183" s="43"/>
      <c r="D183" s="222" t="s">
        <v>265</v>
      </c>
      <c r="E183" s="43"/>
      <c r="F183" s="227" t="s">
        <v>539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265</v>
      </c>
      <c r="AU183" s="20" t="s">
        <v>82</v>
      </c>
    </row>
    <row r="184" s="12" customFormat="1">
      <c r="A184" s="12"/>
      <c r="B184" s="228"/>
      <c r="C184" s="229"/>
      <c r="D184" s="222" t="s">
        <v>267</v>
      </c>
      <c r="E184" s="230" t="s">
        <v>430</v>
      </c>
      <c r="F184" s="231" t="s">
        <v>756</v>
      </c>
      <c r="G184" s="229"/>
      <c r="H184" s="232">
        <v>15.5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8" t="s">
        <v>267</v>
      </c>
      <c r="AU184" s="238" t="s">
        <v>82</v>
      </c>
      <c r="AV184" s="12" t="s">
        <v>84</v>
      </c>
      <c r="AW184" s="12" t="s">
        <v>37</v>
      </c>
      <c r="AX184" s="12" t="s">
        <v>82</v>
      </c>
      <c r="AY184" s="238" t="s">
        <v>258</v>
      </c>
    </row>
    <row r="185" s="2" customFormat="1" ht="16.5" customHeight="1">
      <c r="A185" s="41"/>
      <c r="B185" s="42"/>
      <c r="C185" s="209" t="s">
        <v>432</v>
      </c>
      <c r="D185" s="209" t="s">
        <v>259</v>
      </c>
      <c r="E185" s="210" t="s">
        <v>543</v>
      </c>
      <c r="F185" s="211" t="s">
        <v>537</v>
      </c>
      <c r="G185" s="212" t="s">
        <v>309</v>
      </c>
      <c r="H185" s="213">
        <v>31</v>
      </c>
      <c r="I185" s="214"/>
      <c r="J185" s="215">
        <f>ROUND(I185*H185,2)</f>
        <v>0</v>
      </c>
      <c r="K185" s="211" t="s">
        <v>19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82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757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537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82</v>
      </c>
    </row>
    <row r="187" s="2" customFormat="1">
      <c r="A187" s="41"/>
      <c r="B187" s="42"/>
      <c r="C187" s="43"/>
      <c r="D187" s="222" t="s">
        <v>265</v>
      </c>
      <c r="E187" s="43"/>
      <c r="F187" s="227" t="s">
        <v>545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265</v>
      </c>
      <c r="AU187" s="20" t="s">
        <v>82</v>
      </c>
    </row>
    <row r="188" s="12" customFormat="1">
      <c r="A188" s="12"/>
      <c r="B188" s="228"/>
      <c r="C188" s="229"/>
      <c r="D188" s="222" t="s">
        <v>267</v>
      </c>
      <c r="E188" s="230" t="s">
        <v>758</v>
      </c>
      <c r="F188" s="231" t="s">
        <v>759</v>
      </c>
      <c r="G188" s="229"/>
      <c r="H188" s="232">
        <v>31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82</v>
      </c>
      <c r="AY188" s="238" t="s">
        <v>258</v>
      </c>
    </row>
    <row r="189" s="2" customFormat="1" ht="16.5" customHeight="1">
      <c r="A189" s="41"/>
      <c r="B189" s="42"/>
      <c r="C189" s="209" t="s">
        <v>439</v>
      </c>
      <c r="D189" s="209" t="s">
        <v>259</v>
      </c>
      <c r="E189" s="210" t="s">
        <v>549</v>
      </c>
      <c r="F189" s="211" t="s">
        <v>537</v>
      </c>
      <c r="G189" s="212" t="s">
        <v>309</v>
      </c>
      <c r="H189" s="213">
        <v>21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82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760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537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82</v>
      </c>
    </row>
    <row r="191" s="2" customFormat="1">
      <c r="A191" s="41"/>
      <c r="B191" s="42"/>
      <c r="C191" s="43"/>
      <c r="D191" s="222" t="s">
        <v>265</v>
      </c>
      <c r="E191" s="43"/>
      <c r="F191" s="227" t="s">
        <v>551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265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437</v>
      </c>
      <c r="F192" s="231" t="s">
        <v>761</v>
      </c>
      <c r="G192" s="229"/>
      <c r="H192" s="232">
        <v>21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444</v>
      </c>
      <c r="D193" s="209" t="s">
        <v>259</v>
      </c>
      <c r="E193" s="210" t="s">
        <v>569</v>
      </c>
      <c r="F193" s="211" t="s">
        <v>570</v>
      </c>
      <c r="G193" s="212" t="s">
        <v>442</v>
      </c>
      <c r="H193" s="213">
        <v>155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762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570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572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2" customFormat="1" ht="16.5" customHeight="1">
      <c r="A196" s="41"/>
      <c r="B196" s="42"/>
      <c r="C196" s="209" t="s">
        <v>448</v>
      </c>
      <c r="D196" s="209" t="s">
        <v>259</v>
      </c>
      <c r="E196" s="210" t="s">
        <v>574</v>
      </c>
      <c r="F196" s="211" t="s">
        <v>575</v>
      </c>
      <c r="G196" s="212" t="s">
        <v>442</v>
      </c>
      <c r="H196" s="213">
        <v>140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82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763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575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82</v>
      </c>
    </row>
    <row r="198" s="2" customFormat="1">
      <c r="A198" s="41"/>
      <c r="B198" s="42"/>
      <c r="C198" s="43"/>
      <c r="D198" s="222" t="s">
        <v>265</v>
      </c>
      <c r="E198" s="43"/>
      <c r="F198" s="227" t="s">
        <v>577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265</v>
      </c>
      <c r="AU198" s="20" t="s">
        <v>82</v>
      </c>
    </row>
    <row r="199" s="12" customFormat="1">
      <c r="A199" s="12"/>
      <c r="B199" s="228"/>
      <c r="C199" s="229"/>
      <c r="D199" s="222" t="s">
        <v>267</v>
      </c>
      <c r="E199" s="230" t="s">
        <v>452</v>
      </c>
      <c r="F199" s="231" t="s">
        <v>764</v>
      </c>
      <c r="G199" s="229"/>
      <c r="H199" s="232">
        <v>140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82</v>
      </c>
      <c r="AV199" s="12" t="s">
        <v>84</v>
      </c>
      <c r="AW199" s="12" t="s">
        <v>37</v>
      </c>
      <c r="AX199" s="12" t="s">
        <v>82</v>
      </c>
      <c r="AY199" s="238" t="s">
        <v>258</v>
      </c>
    </row>
    <row r="200" s="11" customFormat="1" ht="25.92" customHeight="1">
      <c r="A200" s="11"/>
      <c r="B200" s="195"/>
      <c r="C200" s="196"/>
      <c r="D200" s="197" t="s">
        <v>74</v>
      </c>
      <c r="E200" s="198" t="s">
        <v>306</v>
      </c>
      <c r="F200" s="198" t="s">
        <v>580</v>
      </c>
      <c r="G200" s="196"/>
      <c r="H200" s="196"/>
      <c r="I200" s="199"/>
      <c r="J200" s="200">
        <f>BK200</f>
        <v>0</v>
      </c>
      <c r="K200" s="196"/>
      <c r="L200" s="201"/>
      <c r="M200" s="202"/>
      <c r="N200" s="203"/>
      <c r="O200" s="203"/>
      <c r="P200" s="204">
        <f>SUM(P201:P203)</f>
        <v>0</v>
      </c>
      <c r="Q200" s="203"/>
      <c r="R200" s="204">
        <f>SUM(R201:R203)</f>
        <v>0</v>
      </c>
      <c r="S200" s="203"/>
      <c r="T200" s="205">
        <f>SUM(T201:T203)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6" t="s">
        <v>82</v>
      </c>
      <c r="AT200" s="207" t="s">
        <v>74</v>
      </c>
      <c r="AU200" s="207" t="s">
        <v>75</v>
      </c>
      <c r="AY200" s="206" t="s">
        <v>258</v>
      </c>
      <c r="BK200" s="208">
        <f>SUM(BK201:BK203)</f>
        <v>0</v>
      </c>
    </row>
    <row r="201" s="2" customFormat="1" ht="16.5" customHeight="1">
      <c r="A201" s="41"/>
      <c r="B201" s="42"/>
      <c r="C201" s="209" t="s">
        <v>454</v>
      </c>
      <c r="D201" s="209" t="s">
        <v>259</v>
      </c>
      <c r="E201" s="210" t="s">
        <v>765</v>
      </c>
      <c r="F201" s="211" t="s">
        <v>766</v>
      </c>
      <c r="G201" s="212" t="s">
        <v>327</v>
      </c>
      <c r="H201" s="213">
        <v>6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105</v>
      </c>
      <c r="AT201" s="220" t="s">
        <v>259</v>
      </c>
      <c r="AU201" s="220" t="s">
        <v>82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105</v>
      </c>
      <c r="BM201" s="220" t="s">
        <v>767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766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82</v>
      </c>
    </row>
    <row r="203" s="12" customFormat="1">
      <c r="A203" s="12"/>
      <c r="B203" s="228"/>
      <c r="C203" s="229"/>
      <c r="D203" s="222" t="s">
        <v>267</v>
      </c>
      <c r="E203" s="230" t="s">
        <v>768</v>
      </c>
      <c r="F203" s="231" t="s">
        <v>769</v>
      </c>
      <c r="G203" s="229"/>
      <c r="H203" s="232">
        <v>6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8" t="s">
        <v>267</v>
      </c>
      <c r="AU203" s="238" t="s">
        <v>82</v>
      </c>
      <c r="AV203" s="12" t="s">
        <v>84</v>
      </c>
      <c r="AW203" s="12" t="s">
        <v>37</v>
      </c>
      <c r="AX203" s="12" t="s">
        <v>82</v>
      </c>
      <c r="AY203" s="238" t="s">
        <v>258</v>
      </c>
    </row>
    <row r="204" s="11" customFormat="1" ht="25.92" customHeight="1">
      <c r="A204" s="11"/>
      <c r="B204" s="195"/>
      <c r="C204" s="196"/>
      <c r="D204" s="197" t="s">
        <v>74</v>
      </c>
      <c r="E204" s="198" t="s">
        <v>324</v>
      </c>
      <c r="F204" s="198" t="s">
        <v>616</v>
      </c>
      <c r="G204" s="196"/>
      <c r="H204" s="196"/>
      <c r="I204" s="199"/>
      <c r="J204" s="200">
        <f>BK204</f>
        <v>0</v>
      </c>
      <c r="K204" s="196"/>
      <c r="L204" s="201"/>
      <c r="M204" s="202"/>
      <c r="N204" s="203"/>
      <c r="O204" s="203"/>
      <c r="P204" s="204">
        <f>SUM(P205:P233)</f>
        <v>0</v>
      </c>
      <c r="Q204" s="203"/>
      <c r="R204" s="204">
        <f>SUM(R205:R233)</f>
        <v>0</v>
      </c>
      <c r="S204" s="203"/>
      <c r="T204" s="205">
        <f>SUM(T205:T233)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6" t="s">
        <v>82</v>
      </c>
      <c r="AT204" s="207" t="s">
        <v>74</v>
      </c>
      <c r="AU204" s="207" t="s">
        <v>75</v>
      </c>
      <c r="AY204" s="206" t="s">
        <v>258</v>
      </c>
      <c r="BK204" s="208">
        <f>SUM(BK205:BK233)</f>
        <v>0</v>
      </c>
    </row>
    <row r="205" s="2" customFormat="1" ht="16.5" customHeight="1">
      <c r="A205" s="41"/>
      <c r="B205" s="42"/>
      <c r="C205" s="209" t="s">
        <v>459</v>
      </c>
      <c r="D205" s="209" t="s">
        <v>259</v>
      </c>
      <c r="E205" s="210" t="s">
        <v>633</v>
      </c>
      <c r="F205" s="211" t="s">
        <v>629</v>
      </c>
      <c r="G205" s="212" t="s">
        <v>327</v>
      </c>
      <c r="H205" s="213">
        <v>60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82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770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629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82</v>
      </c>
    </row>
    <row r="207" s="2" customFormat="1">
      <c r="A207" s="41"/>
      <c r="B207" s="42"/>
      <c r="C207" s="43"/>
      <c r="D207" s="222" t="s">
        <v>265</v>
      </c>
      <c r="E207" s="43"/>
      <c r="F207" s="227" t="s">
        <v>635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265</v>
      </c>
      <c r="AU207" s="20" t="s">
        <v>82</v>
      </c>
    </row>
    <row r="208" s="2" customFormat="1" ht="16.5" customHeight="1">
      <c r="A208" s="41"/>
      <c r="B208" s="42"/>
      <c r="C208" s="209" t="s">
        <v>466</v>
      </c>
      <c r="D208" s="209" t="s">
        <v>259</v>
      </c>
      <c r="E208" s="210" t="s">
        <v>642</v>
      </c>
      <c r="F208" s="211" t="s">
        <v>643</v>
      </c>
      <c r="G208" s="212" t="s">
        <v>327</v>
      </c>
      <c r="H208" s="213">
        <v>210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82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771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643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82</v>
      </c>
    </row>
    <row r="210" s="2" customFormat="1">
      <c r="A210" s="41"/>
      <c r="B210" s="42"/>
      <c r="C210" s="43"/>
      <c r="D210" s="222" t="s">
        <v>265</v>
      </c>
      <c r="E210" s="43"/>
      <c r="F210" s="227" t="s">
        <v>772</v>
      </c>
      <c r="G210" s="43"/>
      <c r="H210" s="43"/>
      <c r="I210" s="224"/>
      <c r="J210" s="43"/>
      <c r="K210" s="43"/>
      <c r="L210" s="47"/>
      <c r="M210" s="225"/>
      <c r="N210" s="22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265</v>
      </c>
      <c r="AU210" s="20" t="s">
        <v>82</v>
      </c>
    </row>
    <row r="211" s="12" customFormat="1">
      <c r="A211" s="12"/>
      <c r="B211" s="228"/>
      <c r="C211" s="229"/>
      <c r="D211" s="222" t="s">
        <v>267</v>
      </c>
      <c r="E211" s="230" t="s">
        <v>471</v>
      </c>
      <c r="F211" s="231" t="s">
        <v>773</v>
      </c>
      <c r="G211" s="229"/>
      <c r="H211" s="232">
        <v>210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8" t="s">
        <v>267</v>
      </c>
      <c r="AU211" s="238" t="s">
        <v>82</v>
      </c>
      <c r="AV211" s="12" t="s">
        <v>84</v>
      </c>
      <c r="AW211" s="12" t="s">
        <v>37</v>
      </c>
      <c r="AX211" s="12" t="s">
        <v>82</v>
      </c>
      <c r="AY211" s="238" t="s">
        <v>258</v>
      </c>
    </row>
    <row r="212" s="2" customFormat="1" ht="16.5" customHeight="1">
      <c r="A212" s="41"/>
      <c r="B212" s="42"/>
      <c r="C212" s="209" t="s">
        <v>473</v>
      </c>
      <c r="D212" s="209" t="s">
        <v>259</v>
      </c>
      <c r="E212" s="210" t="s">
        <v>774</v>
      </c>
      <c r="F212" s="211" t="s">
        <v>775</v>
      </c>
      <c r="G212" s="212" t="s">
        <v>309</v>
      </c>
      <c r="H212" s="213">
        <v>5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82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776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775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82</v>
      </c>
    </row>
    <row r="214" s="2" customFormat="1">
      <c r="A214" s="41"/>
      <c r="B214" s="42"/>
      <c r="C214" s="43"/>
      <c r="D214" s="222" t="s">
        <v>265</v>
      </c>
      <c r="E214" s="43"/>
      <c r="F214" s="227" t="s">
        <v>777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265</v>
      </c>
      <c r="AU214" s="20" t="s">
        <v>82</v>
      </c>
    </row>
    <row r="215" s="12" customFormat="1">
      <c r="A215" s="12"/>
      <c r="B215" s="228"/>
      <c r="C215" s="229"/>
      <c r="D215" s="222" t="s">
        <v>267</v>
      </c>
      <c r="E215" s="230" t="s">
        <v>477</v>
      </c>
      <c r="F215" s="231" t="s">
        <v>778</v>
      </c>
      <c r="G215" s="229"/>
      <c r="H215" s="232">
        <v>5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82</v>
      </c>
      <c r="AV215" s="12" t="s">
        <v>84</v>
      </c>
      <c r="AW215" s="12" t="s">
        <v>37</v>
      </c>
      <c r="AX215" s="12" t="s">
        <v>82</v>
      </c>
      <c r="AY215" s="238" t="s">
        <v>258</v>
      </c>
    </row>
    <row r="216" s="2" customFormat="1" ht="16.5" customHeight="1">
      <c r="A216" s="41"/>
      <c r="B216" s="42"/>
      <c r="C216" s="209" t="s">
        <v>483</v>
      </c>
      <c r="D216" s="209" t="s">
        <v>259</v>
      </c>
      <c r="E216" s="210" t="s">
        <v>779</v>
      </c>
      <c r="F216" s="211" t="s">
        <v>780</v>
      </c>
      <c r="G216" s="212" t="s">
        <v>327</v>
      </c>
      <c r="H216" s="213">
        <v>40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82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781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780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82</v>
      </c>
    </row>
    <row r="218" s="2" customFormat="1">
      <c r="A218" s="41"/>
      <c r="B218" s="42"/>
      <c r="C218" s="43"/>
      <c r="D218" s="222" t="s">
        <v>265</v>
      </c>
      <c r="E218" s="43"/>
      <c r="F218" s="227" t="s">
        <v>782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265</v>
      </c>
      <c r="AU218" s="20" t="s">
        <v>82</v>
      </c>
    </row>
    <row r="219" s="2" customFormat="1" ht="16.5" customHeight="1">
      <c r="A219" s="41"/>
      <c r="B219" s="42"/>
      <c r="C219" s="209" t="s">
        <v>495</v>
      </c>
      <c r="D219" s="209" t="s">
        <v>259</v>
      </c>
      <c r="E219" s="210" t="s">
        <v>783</v>
      </c>
      <c r="F219" s="211" t="s">
        <v>780</v>
      </c>
      <c r="G219" s="212" t="s">
        <v>327</v>
      </c>
      <c r="H219" s="213">
        <v>290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82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784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780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82</v>
      </c>
    </row>
    <row r="221" s="2" customFormat="1">
      <c r="A221" s="41"/>
      <c r="B221" s="42"/>
      <c r="C221" s="43"/>
      <c r="D221" s="222" t="s">
        <v>265</v>
      </c>
      <c r="E221" s="43"/>
      <c r="F221" s="227" t="s">
        <v>785</v>
      </c>
      <c r="G221" s="43"/>
      <c r="H221" s="43"/>
      <c r="I221" s="224"/>
      <c r="J221" s="43"/>
      <c r="K221" s="43"/>
      <c r="L221" s="47"/>
      <c r="M221" s="225"/>
      <c r="N221" s="22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265</v>
      </c>
      <c r="AU221" s="20" t="s">
        <v>82</v>
      </c>
    </row>
    <row r="222" s="2" customFormat="1" ht="16.5" customHeight="1">
      <c r="A222" s="41"/>
      <c r="B222" s="42"/>
      <c r="C222" s="209" t="s">
        <v>501</v>
      </c>
      <c r="D222" s="209" t="s">
        <v>259</v>
      </c>
      <c r="E222" s="210" t="s">
        <v>786</v>
      </c>
      <c r="F222" s="211" t="s">
        <v>787</v>
      </c>
      <c r="G222" s="212" t="s">
        <v>327</v>
      </c>
      <c r="H222" s="213">
        <v>320</v>
      </c>
      <c r="I222" s="214"/>
      <c r="J222" s="215">
        <f>ROUND(I222*H222,2)</f>
        <v>0</v>
      </c>
      <c r="K222" s="211" t="s">
        <v>19</v>
      </c>
      <c r="L222" s="47"/>
      <c r="M222" s="216" t="s">
        <v>19</v>
      </c>
      <c r="N222" s="217" t="s">
        <v>46</v>
      </c>
      <c r="O222" s="87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105</v>
      </c>
      <c r="AT222" s="220" t="s">
        <v>259</v>
      </c>
      <c r="AU222" s="220" t="s">
        <v>82</v>
      </c>
      <c r="AY222" s="20" t="s">
        <v>258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82</v>
      </c>
      <c r="BK222" s="221">
        <f>ROUND(I222*H222,2)</f>
        <v>0</v>
      </c>
      <c r="BL222" s="20" t="s">
        <v>105</v>
      </c>
      <c r="BM222" s="220" t="s">
        <v>788</v>
      </c>
    </row>
    <row r="223" s="2" customFormat="1">
      <c r="A223" s="41"/>
      <c r="B223" s="42"/>
      <c r="C223" s="43"/>
      <c r="D223" s="222" t="s">
        <v>264</v>
      </c>
      <c r="E223" s="43"/>
      <c r="F223" s="223" t="s">
        <v>787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264</v>
      </c>
      <c r="AU223" s="20" t="s">
        <v>82</v>
      </c>
    </row>
    <row r="224" s="2" customFormat="1">
      <c r="A224" s="41"/>
      <c r="B224" s="42"/>
      <c r="C224" s="43"/>
      <c r="D224" s="222" t="s">
        <v>265</v>
      </c>
      <c r="E224" s="43"/>
      <c r="F224" s="227" t="s">
        <v>789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265</v>
      </c>
      <c r="AU224" s="20" t="s">
        <v>82</v>
      </c>
    </row>
    <row r="225" s="12" customFormat="1">
      <c r="A225" s="12"/>
      <c r="B225" s="228"/>
      <c r="C225" s="229"/>
      <c r="D225" s="222" t="s">
        <v>267</v>
      </c>
      <c r="E225" s="230" t="s">
        <v>488</v>
      </c>
      <c r="F225" s="231" t="s">
        <v>790</v>
      </c>
      <c r="G225" s="229"/>
      <c r="H225" s="232">
        <v>310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38" t="s">
        <v>267</v>
      </c>
      <c r="AU225" s="238" t="s">
        <v>82</v>
      </c>
      <c r="AV225" s="12" t="s">
        <v>84</v>
      </c>
      <c r="AW225" s="12" t="s">
        <v>37</v>
      </c>
      <c r="AX225" s="12" t="s">
        <v>75</v>
      </c>
      <c r="AY225" s="238" t="s">
        <v>258</v>
      </c>
    </row>
    <row r="226" s="12" customFormat="1">
      <c r="A226" s="12"/>
      <c r="B226" s="228"/>
      <c r="C226" s="229"/>
      <c r="D226" s="222" t="s">
        <v>267</v>
      </c>
      <c r="E226" s="230" t="s">
        <v>490</v>
      </c>
      <c r="F226" s="231" t="s">
        <v>791</v>
      </c>
      <c r="G226" s="229"/>
      <c r="H226" s="232">
        <v>10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8" t="s">
        <v>267</v>
      </c>
      <c r="AU226" s="238" t="s">
        <v>82</v>
      </c>
      <c r="AV226" s="12" t="s">
        <v>84</v>
      </c>
      <c r="AW226" s="12" t="s">
        <v>37</v>
      </c>
      <c r="AX226" s="12" t="s">
        <v>75</v>
      </c>
      <c r="AY226" s="238" t="s">
        <v>258</v>
      </c>
    </row>
    <row r="227" s="12" customFormat="1">
      <c r="A227" s="12"/>
      <c r="B227" s="228"/>
      <c r="C227" s="229"/>
      <c r="D227" s="222" t="s">
        <v>267</v>
      </c>
      <c r="E227" s="230" t="s">
        <v>19</v>
      </c>
      <c r="F227" s="231" t="s">
        <v>792</v>
      </c>
      <c r="G227" s="229"/>
      <c r="H227" s="232">
        <v>320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8" t="s">
        <v>267</v>
      </c>
      <c r="AU227" s="238" t="s">
        <v>82</v>
      </c>
      <c r="AV227" s="12" t="s">
        <v>84</v>
      </c>
      <c r="AW227" s="12" t="s">
        <v>37</v>
      </c>
      <c r="AX227" s="12" t="s">
        <v>82</v>
      </c>
      <c r="AY227" s="238" t="s">
        <v>258</v>
      </c>
    </row>
    <row r="228" s="2" customFormat="1" ht="16.5" customHeight="1">
      <c r="A228" s="41"/>
      <c r="B228" s="42"/>
      <c r="C228" s="209" t="s">
        <v>507</v>
      </c>
      <c r="D228" s="209" t="s">
        <v>259</v>
      </c>
      <c r="E228" s="210" t="s">
        <v>793</v>
      </c>
      <c r="F228" s="211" t="s">
        <v>794</v>
      </c>
      <c r="G228" s="212" t="s">
        <v>442</v>
      </c>
      <c r="H228" s="213">
        <v>14</v>
      </c>
      <c r="I228" s="214"/>
      <c r="J228" s="215">
        <f>ROUND(I228*H228,2)</f>
        <v>0</v>
      </c>
      <c r="K228" s="211" t="s">
        <v>19</v>
      </c>
      <c r="L228" s="47"/>
      <c r="M228" s="216" t="s">
        <v>19</v>
      </c>
      <c r="N228" s="217" t="s">
        <v>46</v>
      </c>
      <c r="O228" s="87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0" t="s">
        <v>105</v>
      </c>
      <c r="AT228" s="220" t="s">
        <v>259</v>
      </c>
      <c r="AU228" s="220" t="s">
        <v>82</v>
      </c>
      <c r="AY228" s="20" t="s">
        <v>258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0" t="s">
        <v>82</v>
      </c>
      <c r="BK228" s="221">
        <f>ROUND(I228*H228,2)</f>
        <v>0</v>
      </c>
      <c r="BL228" s="20" t="s">
        <v>105</v>
      </c>
      <c r="BM228" s="220" t="s">
        <v>795</v>
      </c>
    </row>
    <row r="229" s="2" customFormat="1">
      <c r="A229" s="41"/>
      <c r="B229" s="42"/>
      <c r="C229" s="43"/>
      <c r="D229" s="222" t="s">
        <v>264</v>
      </c>
      <c r="E229" s="43"/>
      <c r="F229" s="223" t="s">
        <v>794</v>
      </c>
      <c r="G229" s="43"/>
      <c r="H229" s="43"/>
      <c r="I229" s="224"/>
      <c r="J229" s="43"/>
      <c r="K229" s="43"/>
      <c r="L229" s="47"/>
      <c r="M229" s="225"/>
      <c r="N229" s="22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264</v>
      </c>
      <c r="AU229" s="20" t="s">
        <v>82</v>
      </c>
    </row>
    <row r="230" s="2" customFormat="1">
      <c r="A230" s="41"/>
      <c r="B230" s="42"/>
      <c r="C230" s="43"/>
      <c r="D230" s="222" t="s">
        <v>265</v>
      </c>
      <c r="E230" s="43"/>
      <c r="F230" s="227" t="s">
        <v>789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265</v>
      </c>
      <c r="AU230" s="20" t="s">
        <v>82</v>
      </c>
    </row>
    <row r="231" s="2" customFormat="1" ht="16.5" customHeight="1">
      <c r="A231" s="41"/>
      <c r="B231" s="42"/>
      <c r="C231" s="209" t="s">
        <v>514</v>
      </c>
      <c r="D231" s="209" t="s">
        <v>259</v>
      </c>
      <c r="E231" s="210" t="s">
        <v>796</v>
      </c>
      <c r="F231" s="211" t="s">
        <v>797</v>
      </c>
      <c r="G231" s="212" t="s">
        <v>442</v>
      </c>
      <c r="H231" s="213">
        <v>8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82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798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797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82</v>
      </c>
    </row>
    <row r="233" s="2" customFormat="1">
      <c r="A233" s="41"/>
      <c r="B233" s="42"/>
      <c r="C233" s="43"/>
      <c r="D233" s="222" t="s">
        <v>265</v>
      </c>
      <c r="E233" s="43"/>
      <c r="F233" s="227" t="s">
        <v>799</v>
      </c>
      <c r="G233" s="43"/>
      <c r="H233" s="43"/>
      <c r="I233" s="224"/>
      <c r="J233" s="43"/>
      <c r="K233" s="43"/>
      <c r="L233" s="47"/>
      <c r="M233" s="249"/>
      <c r="N233" s="250"/>
      <c r="O233" s="251"/>
      <c r="P233" s="251"/>
      <c r="Q233" s="251"/>
      <c r="R233" s="251"/>
      <c r="S233" s="251"/>
      <c r="T233" s="252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265</v>
      </c>
      <c r="AU233" s="20" t="s">
        <v>82</v>
      </c>
    </row>
    <row r="234" s="2" customFormat="1" ht="6.96" customHeight="1">
      <c r="A234" s="41"/>
      <c r="B234" s="62"/>
      <c r="C234" s="63"/>
      <c r="D234" s="63"/>
      <c r="E234" s="63"/>
      <c r="F234" s="63"/>
      <c r="G234" s="63"/>
      <c r="H234" s="63"/>
      <c r="I234" s="63"/>
      <c r="J234" s="63"/>
      <c r="K234" s="63"/>
      <c r="L234" s="47"/>
      <c r="M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</row>
  </sheetData>
  <sheetProtection sheet="1" autoFilter="0" formatColumns="0" formatRows="0" objects="1" scenarios="1" spinCount="100000" saltValue="tt4XsCFr6ey1prRd7Sa3Plk64QZcZDg0vEczricdiz65Q3kZi/FCcaYkNLcnLTzS0L+XiOtlvxqETw5OXa7sbw==" hashValue="iXL4NOm2NS85JIo+/L3N73UmU9LwRXHNC035rDPa26PvVrfmoOh354+PxcTBRp8On7M3sCq2edVfy3Y596+KYg==" algorithmName="SHA-512" password="CC35"/>
  <autoFilter ref="C92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802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ROUND((SUM(BE95:BE149)),  2)</f>
        <v>0</v>
      </c>
      <c r="G37" s="41"/>
      <c r="H37" s="41"/>
      <c r="I37" s="161">
        <v>0.20999999999999999</v>
      </c>
      <c r="J37" s="160">
        <f>ROUND(((SUM(BE95:BE149))*I37),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ROUND((SUM(BF95:BF149)),  2)</f>
        <v>0</v>
      </c>
      <c r="G38" s="41"/>
      <c r="H38" s="41"/>
      <c r="I38" s="161">
        <v>0.14999999999999999</v>
      </c>
      <c r="J38" s="160">
        <f>ROUND(((SUM(BF95:BF149))*I38),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ROUND((SUM(BG95:BG149)),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ROUND((SUM(BH95:BH149)),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ROUND((SUM(BI95:BI149)),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16.1 - SO 801.1 - Kácení - fáze 2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805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806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807</v>
      </c>
      <c r="E70" s="256"/>
      <c r="F70" s="256"/>
      <c r="G70" s="256"/>
      <c r="H70" s="256"/>
      <c r="I70" s="256"/>
      <c r="J70" s="257">
        <f>J138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808</v>
      </c>
      <c r="E71" s="256"/>
      <c r="F71" s="256"/>
      <c r="G71" s="256"/>
      <c r="H71" s="256"/>
      <c r="I71" s="256"/>
      <c r="J71" s="257">
        <f>J142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800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801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16.1 - SO 801.1 - Kácení - fáze 2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810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P97+P138+P142</f>
        <v>0</v>
      </c>
      <c r="Q96" s="203"/>
      <c r="R96" s="204">
        <f>R97+R138+R142</f>
        <v>0</v>
      </c>
      <c r="S96" s="203"/>
      <c r="T96" s="205">
        <f>T97+T138+T142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BK97+BK138+BK142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812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SUM(P98:P137)</f>
        <v>0</v>
      </c>
      <c r="Q97" s="203"/>
      <c r="R97" s="204">
        <f>SUM(R98:R137)</f>
        <v>0</v>
      </c>
      <c r="S97" s="203"/>
      <c r="T97" s="205">
        <f>SUM(T98:T137)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SUM(BK98:BK137)</f>
        <v>0</v>
      </c>
    </row>
    <row r="98" s="2" customFormat="1" ht="21.75" customHeight="1">
      <c r="A98" s="41"/>
      <c r="B98" s="42"/>
      <c r="C98" s="209" t="s">
        <v>82</v>
      </c>
      <c r="D98" s="209" t="s">
        <v>259</v>
      </c>
      <c r="E98" s="210" t="s">
        <v>813</v>
      </c>
      <c r="F98" s="211" t="s">
        <v>814</v>
      </c>
      <c r="G98" s="212" t="s">
        <v>815</v>
      </c>
      <c r="H98" s="213">
        <v>9</v>
      </c>
      <c r="I98" s="214"/>
      <c r="J98" s="215">
        <f>ROUND(I98*H98,2)</f>
        <v>0</v>
      </c>
      <c r="K98" s="211" t="s">
        <v>816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817</v>
      </c>
    </row>
    <row r="99" s="2" customFormat="1">
      <c r="A99" s="41"/>
      <c r="B99" s="42"/>
      <c r="C99" s="43"/>
      <c r="D99" s="222" t="s">
        <v>264</v>
      </c>
      <c r="E99" s="43"/>
      <c r="F99" s="223" t="s">
        <v>818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>
      <c r="A100" s="41"/>
      <c r="B100" s="42"/>
      <c r="C100" s="43"/>
      <c r="D100" s="261" t="s">
        <v>819</v>
      </c>
      <c r="E100" s="43"/>
      <c r="F100" s="262" t="s">
        <v>820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819</v>
      </c>
      <c r="AU100" s="20" t="s">
        <v>84</v>
      </c>
    </row>
    <row r="101" s="2" customFormat="1" ht="21.75" customHeight="1">
      <c r="A101" s="41"/>
      <c r="B101" s="42"/>
      <c r="C101" s="209" t="s">
        <v>84</v>
      </c>
      <c r="D101" s="209" t="s">
        <v>259</v>
      </c>
      <c r="E101" s="210" t="s">
        <v>821</v>
      </c>
      <c r="F101" s="211" t="s">
        <v>822</v>
      </c>
      <c r="G101" s="212" t="s">
        <v>815</v>
      </c>
      <c r="H101" s="213">
        <v>6</v>
      </c>
      <c r="I101" s="214"/>
      <c r="J101" s="215">
        <f>ROUND(I101*H101,2)</f>
        <v>0</v>
      </c>
      <c r="K101" s="211" t="s">
        <v>816</v>
      </c>
      <c r="L101" s="47"/>
      <c r="M101" s="216" t="s">
        <v>19</v>
      </c>
      <c r="N101" s="217" t="s">
        <v>46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105</v>
      </c>
      <c r="AT101" s="220" t="s">
        <v>259</v>
      </c>
      <c r="AU101" s="220" t="s">
        <v>84</v>
      </c>
      <c r="AY101" s="20" t="s">
        <v>258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82</v>
      </c>
      <c r="BK101" s="221">
        <f>ROUND(I101*H101,2)</f>
        <v>0</v>
      </c>
      <c r="BL101" s="20" t="s">
        <v>105</v>
      </c>
      <c r="BM101" s="220" t="s">
        <v>823</v>
      </c>
    </row>
    <row r="102" s="2" customFormat="1">
      <c r="A102" s="41"/>
      <c r="B102" s="42"/>
      <c r="C102" s="43"/>
      <c r="D102" s="222" t="s">
        <v>264</v>
      </c>
      <c r="E102" s="43"/>
      <c r="F102" s="223" t="s">
        <v>824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264</v>
      </c>
      <c r="AU102" s="20" t="s">
        <v>84</v>
      </c>
    </row>
    <row r="103" s="2" customFormat="1">
      <c r="A103" s="41"/>
      <c r="B103" s="42"/>
      <c r="C103" s="43"/>
      <c r="D103" s="261" t="s">
        <v>819</v>
      </c>
      <c r="E103" s="43"/>
      <c r="F103" s="262" t="s">
        <v>825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819</v>
      </c>
      <c r="AU103" s="20" t="s">
        <v>84</v>
      </c>
    </row>
    <row r="104" s="2" customFormat="1" ht="21.75" customHeight="1">
      <c r="A104" s="41"/>
      <c r="B104" s="42"/>
      <c r="C104" s="209" t="s">
        <v>98</v>
      </c>
      <c r="D104" s="209" t="s">
        <v>259</v>
      </c>
      <c r="E104" s="210" t="s">
        <v>826</v>
      </c>
      <c r="F104" s="211" t="s">
        <v>827</v>
      </c>
      <c r="G104" s="212" t="s">
        <v>815</v>
      </c>
      <c r="H104" s="213">
        <v>17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828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829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830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2" customFormat="1" ht="21.75" customHeight="1">
      <c r="A107" s="41"/>
      <c r="B107" s="42"/>
      <c r="C107" s="209" t="s">
        <v>105</v>
      </c>
      <c r="D107" s="209" t="s">
        <v>259</v>
      </c>
      <c r="E107" s="210" t="s">
        <v>831</v>
      </c>
      <c r="F107" s="211" t="s">
        <v>832</v>
      </c>
      <c r="G107" s="212" t="s">
        <v>815</v>
      </c>
      <c r="H107" s="213">
        <v>7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833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834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835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21.75" customHeight="1">
      <c r="A110" s="41"/>
      <c r="B110" s="42"/>
      <c r="C110" s="209" t="s">
        <v>289</v>
      </c>
      <c r="D110" s="209" t="s">
        <v>259</v>
      </c>
      <c r="E110" s="210" t="s">
        <v>836</v>
      </c>
      <c r="F110" s="211" t="s">
        <v>837</v>
      </c>
      <c r="G110" s="212" t="s">
        <v>815</v>
      </c>
      <c r="H110" s="213">
        <v>3</v>
      </c>
      <c r="I110" s="214"/>
      <c r="J110" s="215">
        <f>ROUND(I110*H110,2)</f>
        <v>0</v>
      </c>
      <c r="K110" s="211" t="s">
        <v>816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838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839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>
      <c r="A112" s="41"/>
      <c r="B112" s="42"/>
      <c r="C112" s="43"/>
      <c r="D112" s="261" t="s">
        <v>819</v>
      </c>
      <c r="E112" s="43"/>
      <c r="F112" s="262" t="s">
        <v>840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819</v>
      </c>
      <c r="AU112" s="20" t="s">
        <v>84</v>
      </c>
    </row>
    <row r="113" s="2" customFormat="1" ht="21.75" customHeight="1">
      <c r="A113" s="41"/>
      <c r="B113" s="42"/>
      <c r="C113" s="209" t="s">
        <v>295</v>
      </c>
      <c r="D113" s="209" t="s">
        <v>259</v>
      </c>
      <c r="E113" s="210" t="s">
        <v>841</v>
      </c>
      <c r="F113" s="211" t="s">
        <v>842</v>
      </c>
      <c r="G113" s="212" t="s">
        <v>815</v>
      </c>
      <c r="H113" s="213">
        <v>3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843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844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845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2" customFormat="1" ht="21.75" customHeight="1">
      <c r="A116" s="41"/>
      <c r="B116" s="42"/>
      <c r="C116" s="209" t="s">
        <v>306</v>
      </c>
      <c r="D116" s="209" t="s">
        <v>259</v>
      </c>
      <c r="E116" s="210" t="s">
        <v>846</v>
      </c>
      <c r="F116" s="211" t="s">
        <v>847</v>
      </c>
      <c r="G116" s="212" t="s">
        <v>815</v>
      </c>
      <c r="H116" s="213">
        <v>4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848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849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850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2" customFormat="1" ht="21.75" customHeight="1">
      <c r="A119" s="41"/>
      <c r="B119" s="42"/>
      <c r="C119" s="209" t="s">
        <v>314</v>
      </c>
      <c r="D119" s="209" t="s">
        <v>259</v>
      </c>
      <c r="E119" s="210" t="s">
        <v>851</v>
      </c>
      <c r="F119" s="211" t="s">
        <v>852</v>
      </c>
      <c r="G119" s="212" t="s">
        <v>815</v>
      </c>
      <c r="H119" s="213">
        <v>2</v>
      </c>
      <c r="I119" s="214"/>
      <c r="J119" s="215">
        <f>ROUND(I119*H119,2)</f>
        <v>0</v>
      </c>
      <c r="K119" s="211" t="s">
        <v>816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853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854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>
      <c r="A121" s="41"/>
      <c r="B121" s="42"/>
      <c r="C121" s="43"/>
      <c r="D121" s="261" t="s">
        <v>819</v>
      </c>
      <c r="E121" s="43"/>
      <c r="F121" s="262" t="s">
        <v>855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819</v>
      </c>
      <c r="AU121" s="20" t="s">
        <v>84</v>
      </c>
    </row>
    <row r="122" s="2" customFormat="1" ht="21.75" customHeight="1">
      <c r="A122" s="41"/>
      <c r="B122" s="42"/>
      <c r="C122" s="209" t="s">
        <v>324</v>
      </c>
      <c r="D122" s="209" t="s">
        <v>259</v>
      </c>
      <c r="E122" s="210" t="s">
        <v>856</v>
      </c>
      <c r="F122" s="211" t="s">
        <v>857</v>
      </c>
      <c r="G122" s="212" t="s">
        <v>815</v>
      </c>
      <c r="H122" s="213">
        <v>1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858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859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860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2" customFormat="1" ht="21.75" customHeight="1">
      <c r="A125" s="41"/>
      <c r="B125" s="42"/>
      <c r="C125" s="209" t="s">
        <v>205</v>
      </c>
      <c r="D125" s="209" t="s">
        <v>259</v>
      </c>
      <c r="E125" s="210" t="s">
        <v>861</v>
      </c>
      <c r="F125" s="211" t="s">
        <v>862</v>
      </c>
      <c r="G125" s="212" t="s">
        <v>815</v>
      </c>
      <c r="H125" s="213">
        <v>3</v>
      </c>
      <c r="I125" s="214"/>
      <c r="J125" s="215">
        <f>ROUND(I125*H125,2)</f>
        <v>0</v>
      </c>
      <c r="K125" s="211" t="s">
        <v>816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863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864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>
      <c r="A127" s="41"/>
      <c r="B127" s="42"/>
      <c r="C127" s="43"/>
      <c r="D127" s="261" t="s">
        <v>819</v>
      </c>
      <c r="E127" s="43"/>
      <c r="F127" s="262" t="s">
        <v>865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819</v>
      </c>
      <c r="AU127" s="20" t="s">
        <v>84</v>
      </c>
    </row>
    <row r="128" s="2" customFormat="1" ht="21.75" customHeight="1">
      <c r="A128" s="41"/>
      <c r="B128" s="42"/>
      <c r="C128" s="209" t="s">
        <v>208</v>
      </c>
      <c r="D128" s="209" t="s">
        <v>259</v>
      </c>
      <c r="E128" s="210" t="s">
        <v>866</v>
      </c>
      <c r="F128" s="211" t="s">
        <v>867</v>
      </c>
      <c r="G128" s="212" t="s">
        <v>815</v>
      </c>
      <c r="H128" s="213">
        <v>1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868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869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870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2" customFormat="1" ht="21.75" customHeight="1">
      <c r="A131" s="41"/>
      <c r="B131" s="42"/>
      <c r="C131" s="209" t="s">
        <v>211</v>
      </c>
      <c r="D131" s="209" t="s">
        <v>259</v>
      </c>
      <c r="E131" s="210" t="s">
        <v>871</v>
      </c>
      <c r="F131" s="211" t="s">
        <v>872</v>
      </c>
      <c r="G131" s="212" t="s">
        <v>815</v>
      </c>
      <c r="H131" s="213">
        <v>2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873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874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875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2" customFormat="1" ht="21.75" customHeight="1">
      <c r="A134" s="41"/>
      <c r="B134" s="42"/>
      <c r="C134" s="209" t="s">
        <v>214</v>
      </c>
      <c r="D134" s="209" t="s">
        <v>259</v>
      </c>
      <c r="E134" s="210" t="s">
        <v>876</v>
      </c>
      <c r="F134" s="211" t="s">
        <v>877</v>
      </c>
      <c r="G134" s="212" t="s">
        <v>815</v>
      </c>
      <c r="H134" s="213">
        <v>1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878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877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 ht="21.75" customHeight="1">
      <c r="A136" s="41"/>
      <c r="B136" s="42"/>
      <c r="C136" s="209" t="s">
        <v>191</v>
      </c>
      <c r="D136" s="209" t="s">
        <v>259</v>
      </c>
      <c r="E136" s="210" t="s">
        <v>879</v>
      </c>
      <c r="F136" s="211" t="s">
        <v>880</v>
      </c>
      <c r="G136" s="212" t="s">
        <v>881</v>
      </c>
      <c r="H136" s="213">
        <v>1254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882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880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11" customFormat="1" ht="22.8" customHeight="1">
      <c r="A138" s="11"/>
      <c r="B138" s="195"/>
      <c r="C138" s="196"/>
      <c r="D138" s="197" t="s">
        <v>74</v>
      </c>
      <c r="E138" s="259" t="s">
        <v>883</v>
      </c>
      <c r="F138" s="259" t="s">
        <v>884</v>
      </c>
      <c r="G138" s="196"/>
      <c r="H138" s="196"/>
      <c r="I138" s="199"/>
      <c r="J138" s="260">
        <f>BK138</f>
        <v>0</v>
      </c>
      <c r="K138" s="196"/>
      <c r="L138" s="201"/>
      <c r="M138" s="202"/>
      <c r="N138" s="203"/>
      <c r="O138" s="203"/>
      <c r="P138" s="204">
        <f>SUM(P139:P141)</f>
        <v>0</v>
      </c>
      <c r="Q138" s="203"/>
      <c r="R138" s="204">
        <f>SUM(R139:R141)</f>
        <v>0</v>
      </c>
      <c r="S138" s="203"/>
      <c r="T138" s="205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6" t="s">
        <v>82</v>
      </c>
      <c r="AT138" s="207" t="s">
        <v>74</v>
      </c>
      <c r="AU138" s="207" t="s">
        <v>82</v>
      </c>
      <c r="AY138" s="206" t="s">
        <v>258</v>
      </c>
      <c r="BK138" s="208">
        <f>SUM(BK139:BK141)</f>
        <v>0</v>
      </c>
    </row>
    <row r="139" s="2" customFormat="1" ht="16.5" customHeight="1">
      <c r="A139" s="41"/>
      <c r="B139" s="42"/>
      <c r="C139" s="209" t="s">
        <v>8</v>
      </c>
      <c r="D139" s="209" t="s">
        <v>259</v>
      </c>
      <c r="E139" s="210" t="s">
        <v>885</v>
      </c>
      <c r="F139" s="211" t="s">
        <v>886</v>
      </c>
      <c r="G139" s="212" t="s">
        <v>881</v>
      </c>
      <c r="H139" s="213">
        <v>1245</v>
      </c>
      <c r="I139" s="214"/>
      <c r="J139" s="215">
        <f>ROUND(I139*H139,2)</f>
        <v>0</v>
      </c>
      <c r="K139" s="211" t="s">
        <v>816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887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888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>
      <c r="A141" s="41"/>
      <c r="B141" s="42"/>
      <c r="C141" s="43"/>
      <c r="D141" s="261" t="s">
        <v>819</v>
      </c>
      <c r="E141" s="43"/>
      <c r="F141" s="262" t="s">
        <v>889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819</v>
      </c>
      <c r="AU141" s="20" t="s">
        <v>84</v>
      </c>
    </row>
    <row r="142" s="11" customFormat="1" ht="22.8" customHeight="1">
      <c r="A142" s="11"/>
      <c r="B142" s="195"/>
      <c r="C142" s="196"/>
      <c r="D142" s="197" t="s">
        <v>74</v>
      </c>
      <c r="E142" s="259" t="s">
        <v>890</v>
      </c>
      <c r="F142" s="259" t="s">
        <v>891</v>
      </c>
      <c r="G142" s="196"/>
      <c r="H142" s="196"/>
      <c r="I142" s="199"/>
      <c r="J142" s="260">
        <f>BK142</f>
        <v>0</v>
      </c>
      <c r="K142" s="196"/>
      <c r="L142" s="201"/>
      <c r="M142" s="202"/>
      <c r="N142" s="203"/>
      <c r="O142" s="203"/>
      <c r="P142" s="204">
        <f>SUM(P143:P149)</f>
        <v>0</v>
      </c>
      <c r="Q142" s="203"/>
      <c r="R142" s="204">
        <f>SUM(R143:R149)</f>
        <v>0</v>
      </c>
      <c r="S142" s="203"/>
      <c r="T142" s="205">
        <f>SUM(T143:T149)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6" t="s">
        <v>82</v>
      </c>
      <c r="AT142" s="207" t="s">
        <v>74</v>
      </c>
      <c r="AU142" s="207" t="s">
        <v>82</v>
      </c>
      <c r="AY142" s="206" t="s">
        <v>258</v>
      </c>
      <c r="BK142" s="208">
        <f>SUM(BK143:BK149)</f>
        <v>0</v>
      </c>
    </row>
    <row r="143" s="2" customFormat="1" ht="16.5" customHeight="1">
      <c r="A143" s="41"/>
      <c r="B143" s="42"/>
      <c r="C143" s="209" t="s">
        <v>93</v>
      </c>
      <c r="D143" s="209" t="s">
        <v>259</v>
      </c>
      <c r="E143" s="210" t="s">
        <v>892</v>
      </c>
      <c r="F143" s="211" t="s">
        <v>893</v>
      </c>
      <c r="G143" s="212" t="s">
        <v>894</v>
      </c>
      <c r="H143" s="213">
        <v>159.30000000000001</v>
      </c>
      <c r="I143" s="214"/>
      <c r="J143" s="215">
        <f>ROUND(I143*H143,2)</f>
        <v>0</v>
      </c>
      <c r="K143" s="211" t="s">
        <v>816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895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896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>
      <c r="A145" s="41"/>
      <c r="B145" s="42"/>
      <c r="C145" s="43"/>
      <c r="D145" s="261" t="s">
        <v>819</v>
      </c>
      <c r="E145" s="43"/>
      <c r="F145" s="262" t="s">
        <v>897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819</v>
      </c>
      <c r="AU145" s="20" t="s">
        <v>84</v>
      </c>
    </row>
    <row r="146" s="2" customFormat="1" ht="24.15" customHeight="1">
      <c r="A146" s="41"/>
      <c r="B146" s="42"/>
      <c r="C146" s="209" t="s">
        <v>125</v>
      </c>
      <c r="D146" s="209" t="s">
        <v>259</v>
      </c>
      <c r="E146" s="210" t="s">
        <v>898</v>
      </c>
      <c r="F146" s="211" t="s">
        <v>899</v>
      </c>
      <c r="G146" s="212" t="s">
        <v>894</v>
      </c>
      <c r="H146" s="213">
        <v>36.670000000000002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900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899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 ht="16.5" customHeight="1">
      <c r="A148" s="41"/>
      <c r="B148" s="42"/>
      <c r="C148" s="209" t="s">
        <v>219</v>
      </c>
      <c r="D148" s="209" t="s">
        <v>259</v>
      </c>
      <c r="E148" s="210" t="s">
        <v>901</v>
      </c>
      <c r="F148" s="211" t="s">
        <v>902</v>
      </c>
      <c r="G148" s="212" t="s">
        <v>894</v>
      </c>
      <c r="H148" s="213">
        <v>36.670000000000002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903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902</v>
      </c>
      <c r="G149" s="43"/>
      <c r="H149" s="43"/>
      <c r="I149" s="224"/>
      <c r="J149" s="43"/>
      <c r="K149" s="43"/>
      <c r="L149" s="47"/>
      <c r="M149" s="249"/>
      <c r="N149" s="250"/>
      <c r="O149" s="251"/>
      <c r="P149" s="251"/>
      <c r="Q149" s="251"/>
      <c r="R149" s="251"/>
      <c r="S149" s="251"/>
      <c r="T149" s="252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 ht="6.96" customHeight="1">
      <c r="A150" s="41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47"/>
      <c r="M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</sheetData>
  <sheetProtection sheet="1" autoFilter="0" formatColumns="0" formatRows="0" objects="1" scenarios="1" spinCount="100000" saltValue="DoQrUIdcCm5qHJbhA4xZyKZDgK2WTZuiIsXMUFMO4Gotm1fOXAw24n+yr9oKhdhMsF5iGP8vMvTvCYcBn8apAw==" hashValue="Y1haxUOuEO0+Mxf5kcPqee6lhNCG0ezKHgFPwUb+uomojtAUpAG0lLErZu9it5JX2hMIwkFKFoy6Wbwv+RFOFg==" algorithmName="SHA-512" password="CC35"/>
  <autoFilter ref="C94:K14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0" r:id="rId1" display="https://podminky.urs.cz/item/CS_URS_2024_01/112201152"/>
    <hyperlink ref="F103" r:id="rId2" display="https://podminky.urs.cz/item/CS_URS_2024_01/112201153"/>
    <hyperlink ref="F106" r:id="rId3" display="https://podminky.urs.cz/item/CS_URS_2024_01/112201154"/>
    <hyperlink ref="F109" r:id="rId4" display="https://podminky.urs.cz/item/CS_URS_2024_01/112201155"/>
    <hyperlink ref="F112" r:id="rId5" display="https://podminky.urs.cz/item/CS_URS_2024_01/112201156"/>
    <hyperlink ref="F115" r:id="rId6" display="https://podminky.urs.cz/item/CS_URS_2024_01/112201157"/>
    <hyperlink ref="F118" r:id="rId7" display="https://podminky.urs.cz/item/CS_URS_2024_01/112201158"/>
    <hyperlink ref="F121" r:id="rId8" display="https://podminky.urs.cz/item/CS_URS_2024_01/112201159"/>
    <hyperlink ref="F124" r:id="rId9" display="https://podminky.urs.cz/item/CS_URS_2024_01/112201160"/>
    <hyperlink ref="F127" r:id="rId10" display="https://podminky.urs.cz/item/CS_URS_2024_01/112201161"/>
    <hyperlink ref="F130" r:id="rId11" display="https://podminky.urs.cz/item/CS_URS_2024_01/112201162"/>
    <hyperlink ref="F133" r:id="rId12" display="https://podminky.urs.cz/item/CS_URS_2024_01/112201164"/>
    <hyperlink ref="F141" r:id="rId13" display="https://podminky.urs.cz/item/CS_URS_2024_01/112155315"/>
    <hyperlink ref="F145" r:id="rId14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905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ROUND((SUM(BE94:BE142)),  2)</f>
        <v>0</v>
      </c>
      <c r="G37" s="41"/>
      <c r="H37" s="41"/>
      <c r="I37" s="161">
        <v>0.20999999999999999</v>
      </c>
      <c r="J37" s="160">
        <f>ROUND(((SUM(BE94:BE142))*I37),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ROUND((SUM(BF94:BF142)),  2)</f>
        <v>0</v>
      </c>
      <c r="G38" s="41"/>
      <c r="H38" s="41"/>
      <c r="I38" s="161">
        <v>0.14999999999999999</v>
      </c>
      <c r="J38" s="160">
        <f>ROUND(((SUM(BF94:BF142))*I38),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ROUND((SUM(BG94:BG142)),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ROUND((SUM(BH94:BH142)),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ROUND((SUM(BI94:BI142)),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16.2.1 - Ochrana stromů při stavební činnosti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906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907</v>
      </c>
      <c r="E69" s="256"/>
      <c r="F69" s="256"/>
      <c r="G69" s="256"/>
      <c r="H69" s="256"/>
      <c r="I69" s="256"/>
      <c r="J69" s="257">
        <f>J136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908</v>
      </c>
      <c r="E70" s="256"/>
      <c r="F70" s="256"/>
      <c r="G70" s="256"/>
      <c r="H70" s="256"/>
      <c r="I70" s="256"/>
      <c r="J70" s="257">
        <f>J139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244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Úprava okolí přehrady Harcov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223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224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225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253" t="s">
        <v>800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904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16.2.1 - Ochrana stromů při stavební činnosti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F16</f>
        <v>Liberec</v>
      </c>
      <c r="G88" s="43"/>
      <c r="H88" s="43"/>
      <c r="I88" s="35" t="s">
        <v>23</v>
      </c>
      <c r="J88" s="75" t="str">
        <f>IF(J16="","",J16)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E19</f>
        <v>Statutární město Liberec</v>
      </c>
      <c r="G90" s="43"/>
      <c r="H90" s="43"/>
      <c r="I90" s="35" t="s">
        <v>33</v>
      </c>
      <c r="J90" s="39" t="str">
        <f>E25</f>
        <v>Miriam Janů, DiS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31</v>
      </c>
      <c r="D91" s="43"/>
      <c r="E91" s="43"/>
      <c r="F91" s="30" t="str">
        <f>IF(E22="","",E22)</f>
        <v>Vyplň údaj</v>
      </c>
      <c r="G91" s="43"/>
      <c r="H91" s="43"/>
      <c r="I91" s="35" t="s">
        <v>38</v>
      </c>
      <c r="J91" s="39" t="str">
        <f>E28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</f>
        <v>0</v>
      </c>
      <c r="Q94" s="99"/>
      <c r="R94" s="192">
        <f>R95</f>
        <v>5.1412500000000003</v>
      </c>
      <c r="S94" s="99"/>
      <c r="T94" s="193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809</v>
      </c>
      <c r="F95" s="198" t="s">
        <v>104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P96+SUM(P97:P136)+P139</f>
        <v>0</v>
      </c>
      <c r="Q95" s="203"/>
      <c r="R95" s="204">
        <f>R96+SUM(R97:R136)+R139</f>
        <v>5.1412500000000003</v>
      </c>
      <c r="S95" s="203"/>
      <c r="T95" s="205">
        <f>T96+SUM(T97:T136)+T139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BK96+SUM(BK97:BK136)+BK139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909</v>
      </c>
      <c r="F96" s="211" t="s">
        <v>910</v>
      </c>
      <c r="G96" s="212" t="s">
        <v>815</v>
      </c>
      <c r="H96" s="213">
        <v>22</v>
      </c>
      <c r="I96" s="214"/>
      <c r="J96" s="215">
        <f>ROUND(I96*H96,2)</f>
        <v>0</v>
      </c>
      <c r="K96" s="211" t="s">
        <v>816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0.01281</v>
      </c>
      <c r="R96" s="218">
        <f>Q96*H96</f>
        <v>0.28182000000000001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911</v>
      </c>
    </row>
    <row r="97" s="2" customFormat="1">
      <c r="A97" s="41"/>
      <c r="B97" s="42"/>
      <c r="C97" s="43"/>
      <c r="D97" s="222" t="s">
        <v>264</v>
      </c>
      <c r="E97" s="43"/>
      <c r="F97" s="223" t="s">
        <v>912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61" t="s">
        <v>819</v>
      </c>
      <c r="E98" s="43"/>
      <c r="F98" s="262" t="s">
        <v>913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819</v>
      </c>
      <c r="AU98" s="20" t="s">
        <v>82</v>
      </c>
    </row>
    <row r="99" s="2" customFormat="1" ht="16.5" customHeight="1">
      <c r="A99" s="41"/>
      <c r="B99" s="42"/>
      <c r="C99" s="209" t="s">
        <v>84</v>
      </c>
      <c r="D99" s="209" t="s">
        <v>259</v>
      </c>
      <c r="E99" s="210" t="s">
        <v>914</v>
      </c>
      <c r="F99" s="211" t="s">
        <v>915</v>
      </c>
      <c r="G99" s="212" t="s">
        <v>815</v>
      </c>
      <c r="H99" s="213">
        <v>50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0.021350000000000001</v>
      </c>
      <c r="R99" s="218">
        <f>Q99*H99</f>
        <v>1.0675000000000001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82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916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917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82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918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82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919</v>
      </c>
      <c r="F102" s="211" t="s">
        <v>920</v>
      </c>
      <c r="G102" s="212" t="s">
        <v>815</v>
      </c>
      <c r="H102" s="213">
        <v>47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0.02989</v>
      </c>
      <c r="R102" s="218">
        <f>Q102*H102</f>
        <v>1.40483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921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922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923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82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924</v>
      </c>
      <c r="F105" s="211" t="s">
        <v>925</v>
      </c>
      <c r="G105" s="212" t="s">
        <v>815</v>
      </c>
      <c r="H105" s="213">
        <v>18</v>
      </c>
      <c r="I105" s="214"/>
      <c r="J105" s="215">
        <f>ROUND(I105*H105,2)</f>
        <v>0</v>
      </c>
      <c r="K105" s="211" t="s">
        <v>816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0.038429999999999999</v>
      </c>
      <c r="R105" s="218">
        <f>Q105*H105</f>
        <v>0.69174000000000002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926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927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2" customFormat="1">
      <c r="A107" s="41"/>
      <c r="B107" s="42"/>
      <c r="C107" s="43"/>
      <c r="D107" s="261" t="s">
        <v>819</v>
      </c>
      <c r="E107" s="43"/>
      <c r="F107" s="262" t="s">
        <v>928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819</v>
      </c>
      <c r="AU107" s="20" t="s">
        <v>82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929</v>
      </c>
      <c r="F108" s="211" t="s">
        <v>930</v>
      </c>
      <c r="G108" s="212" t="s">
        <v>815</v>
      </c>
      <c r="H108" s="213">
        <v>10</v>
      </c>
      <c r="I108" s="214"/>
      <c r="J108" s="215">
        <f>ROUND(I108*H108,2)</f>
        <v>0</v>
      </c>
      <c r="K108" s="211" t="s">
        <v>816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0.046980000000000001</v>
      </c>
      <c r="R108" s="218">
        <f>Q108*H108</f>
        <v>0.4698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931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932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2" customFormat="1">
      <c r="A110" s="41"/>
      <c r="B110" s="42"/>
      <c r="C110" s="43"/>
      <c r="D110" s="261" t="s">
        <v>819</v>
      </c>
      <c r="E110" s="43"/>
      <c r="F110" s="262" t="s">
        <v>933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819</v>
      </c>
      <c r="AU110" s="20" t="s">
        <v>82</v>
      </c>
    </row>
    <row r="111" s="2" customFormat="1" ht="16.5" customHeight="1">
      <c r="A111" s="41"/>
      <c r="B111" s="42"/>
      <c r="C111" s="209" t="s">
        <v>295</v>
      </c>
      <c r="D111" s="209" t="s">
        <v>259</v>
      </c>
      <c r="E111" s="210" t="s">
        <v>934</v>
      </c>
      <c r="F111" s="211" t="s">
        <v>935</v>
      </c>
      <c r="G111" s="212" t="s">
        <v>815</v>
      </c>
      <c r="H111" s="213">
        <v>2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0.05978</v>
      </c>
      <c r="R111" s="218">
        <f>Q111*H111</f>
        <v>0.11956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936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937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938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82</v>
      </c>
    </row>
    <row r="114" s="2" customFormat="1" ht="16.5" customHeight="1">
      <c r="A114" s="41"/>
      <c r="B114" s="42"/>
      <c r="C114" s="209" t="s">
        <v>306</v>
      </c>
      <c r="D114" s="209" t="s">
        <v>259</v>
      </c>
      <c r="E114" s="210" t="s">
        <v>939</v>
      </c>
      <c r="F114" s="211" t="s">
        <v>940</v>
      </c>
      <c r="G114" s="212" t="s">
        <v>941</v>
      </c>
      <c r="H114" s="213">
        <v>79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0.014</v>
      </c>
      <c r="R114" s="218">
        <f>Q114*H114</f>
        <v>1.1060000000000001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942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943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944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82</v>
      </c>
    </row>
    <row r="117" s="2" customFormat="1">
      <c r="A117" s="41"/>
      <c r="B117" s="42"/>
      <c r="C117" s="43"/>
      <c r="D117" s="222" t="s">
        <v>265</v>
      </c>
      <c r="E117" s="43"/>
      <c r="F117" s="227" t="s">
        <v>945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265</v>
      </c>
      <c r="AU117" s="20" t="s">
        <v>82</v>
      </c>
    </row>
    <row r="118" s="2" customFormat="1" ht="21.75" customHeight="1">
      <c r="A118" s="41"/>
      <c r="B118" s="42"/>
      <c r="C118" s="209" t="s">
        <v>314</v>
      </c>
      <c r="D118" s="209" t="s">
        <v>259</v>
      </c>
      <c r="E118" s="210" t="s">
        <v>946</v>
      </c>
      <c r="F118" s="211" t="s">
        <v>947</v>
      </c>
      <c r="G118" s="212" t="s">
        <v>941</v>
      </c>
      <c r="H118" s="213">
        <v>79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82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948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949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82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950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82</v>
      </c>
    </row>
    <row r="121" s="2" customFormat="1">
      <c r="A121" s="41"/>
      <c r="B121" s="42"/>
      <c r="C121" s="43"/>
      <c r="D121" s="222" t="s">
        <v>265</v>
      </c>
      <c r="E121" s="43"/>
      <c r="F121" s="227" t="s">
        <v>945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265</v>
      </c>
      <c r="AU121" s="20" t="s">
        <v>82</v>
      </c>
    </row>
    <row r="122" s="2" customFormat="1" ht="16.5" customHeight="1">
      <c r="A122" s="41"/>
      <c r="B122" s="42"/>
      <c r="C122" s="209" t="s">
        <v>324</v>
      </c>
      <c r="D122" s="209" t="s">
        <v>259</v>
      </c>
      <c r="E122" s="210" t="s">
        <v>951</v>
      </c>
      <c r="F122" s="211" t="s">
        <v>952</v>
      </c>
      <c r="G122" s="212" t="s">
        <v>941</v>
      </c>
      <c r="H122" s="213">
        <v>465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82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953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954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82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955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82</v>
      </c>
    </row>
    <row r="125" s="2" customFormat="1" ht="16.5" customHeight="1">
      <c r="A125" s="41"/>
      <c r="B125" s="42"/>
      <c r="C125" s="209" t="s">
        <v>205</v>
      </c>
      <c r="D125" s="209" t="s">
        <v>259</v>
      </c>
      <c r="E125" s="210" t="s">
        <v>956</v>
      </c>
      <c r="F125" s="211" t="s">
        <v>957</v>
      </c>
      <c r="G125" s="212" t="s">
        <v>958</v>
      </c>
      <c r="H125" s="213">
        <v>15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82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959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957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82</v>
      </c>
    </row>
    <row r="127" s="2" customFormat="1" ht="16.5" customHeight="1">
      <c r="A127" s="41"/>
      <c r="B127" s="42"/>
      <c r="C127" s="209" t="s">
        <v>208</v>
      </c>
      <c r="D127" s="209" t="s">
        <v>259</v>
      </c>
      <c r="E127" s="210" t="s">
        <v>960</v>
      </c>
      <c r="F127" s="211" t="s">
        <v>961</v>
      </c>
      <c r="G127" s="212" t="s">
        <v>962</v>
      </c>
      <c r="H127" s="213">
        <v>46.5</v>
      </c>
      <c r="I127" s="214"/>
      <c r="J127" s="215">
        <f>ROUND(I127*H127,2)</f>
        <v>0</v>
      </c>
      <c r="K127" s="211" t="s">
        <v>816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963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964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2" customFormat="1">
      <c r="A129" s="41"/>
      <c r="B129" s="42"/>
      <c r="C129" s="43"/>
      <c r="D129" s="261" t="s">
        <v>819</v>
      </c>
      <c r="E129" s="43"/>
      <c r="F129" s="262" t="s">
        <v>965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819</v>
      </c>
      <c r="AU129" s="20" t="s">
        <v>82</v>
      </c>
    </row>
    <row r="130" s="2" customFormat="1" ht="16.5" customHeight="1">
      <c r="A130" s="41"/>
      <c r="B130" s="42"/>
      <c r="C130" s="209" t="s">
        <v>211</v>
      </c>
      <c r="D130" s="209" t="s">
        <v>259</v>
      </c>
      <c r="E130" s="210" t="s">
        <v>966</v>
      </c>
      <c r="F130" s="211" t="s">
        <v>967</v>
      </c>
      <c r="G130" s="212" t="s">
        <v>962</v>
      </c>
      <c r="H130" s="213">
        <v>46.5</v>
      </c>
      <c r="I130" s="214"/>
      <c r="J130" s="215">
        <f>ROUND(I130*H130,2)</f>
        <v>0</v>
      </c>
      <c r="K130" s="211" t="s">
        <v>816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82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968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969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82</v>
      </c>
    </row>
    <row r="132" s="2" customFormat="1">
      <c r="A132" s="41"/>
      <c r="B132" s="42"/>
      <c r="C132" s="43"/>
      <c r="D132" s="261" t="s">
        <v>819</v>
      </c>
      <c r="E132" s="43"/>
      <c r="F132" s="262" t="s">
        <v>970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819</v>
      </c>
      <c r="AU132" s="20" t="s">
        <v>82</v>
      </c>
    </row>
    <row r="133" s="2" customFormat="1" ht="16.5" customHeight="1">
      <c r="A133" s="41"/>
      <c r="B133" s="42"/>
      <c r="C133" s="209" t="s">
        <v>214</v>
      </c>
      <c r="D133" s="209" t="s">
        <v>259</v>
      </c>
      <c r="E133" s="210" t="s">
        <v>971</v>
      </c>
      <c r="F133" s="211" t="s">
        <v>972</v>
      </c>
      <c r="G133" s="212" t="s">
        <v>962</v>
      </c>
      <c r="H133" s="213">
        <v>46.5</v>
      </c>
      <c r="I133" s="214"/>
      <c r="J133" s="215">
        <f>ROUND(I133*H133,2)</f>
        <v>0</v>
      </c>
      <c r="K133" s="211" t="s">
        <v>816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82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973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974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82</v>
      </c>
    </row>
    <row r="135" s="2" customFormat="1">
      <c r="A135" s="41"/>
      <c r="B135" s="42"/>
      <c r="C135" s="43"/>
      <c r="D135" s="261" t="s">
        <v>819</v>
      </c>
      <c r="E135" s="43"/>
      <c r="F135" s="262" t="s">
        <v>975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819</v>
      </c>
      <c r="AU135" s="20" t="s">
        <v>82</v>
      </c>
    </row>
    <row r="136" s="11" customFormat="1" ht="22.8" customHeight="1">
      <c r="A136" s="11"/>
      <c r="B136" s="195"/>
      <c r="C136" s="196"/>
      <c r="D136" s="197" t="s">
        <v>74</v>
      </c>
      <c r="E136" s="259" t="s">
        <v>976</v>
      </c>
      <c r="F136" s="259" t="s">
        <v>977</v>
      </c>
      <c r="G136" s="196"/>
      <c r="H136" s="196"/>
      <c r="I136" s="199"/>
      <c r="J136" s="260">
        <f>BK136</f>
        <v>0</v>
      </c>
      <c r="K136" s="196"/>
      <c r="L136" s="201"/>
      <c r="M136" s="202"/>
      <c r="N136" s="203"/>
      <c r="O136" s="203"/>
      <c r="P136" s="204">
        <f>SUM(P137:P138)</f>
        <v>0</v>
      </c>
      <c r="Q136" s="203"/>
      <c r="R136" s="204">
        <f>SUM(R137:R138)</f>
        <v>0</v>
      </c>
      <c r="S136" s="203"/>
      <c r="T136" s="205">
        <f>SUM(T137:T138)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6" t="s">
        <v>82</v>
      </c>
      <c r="AT136" s="207" t="s">
        <v>74</v>
      </c>
      <c r="AU136" s="207" t="s">
        <v>82</v>
      </c>
      <c r="AY136" s="206" t="s">
        <v>258</v>
      </c>
      <c r="BK136" s="208">
        <f>SUM(BK137:BK138)</f>
        <v>0</v>
      </c>
    </row>
    <row r="137" s="2" customFormat="1" ht="16.5" customHeight="1">
      <c r="A137" s="41"/>
      <c r="B137" s="42"/>
      <c r="C137" s="209" t="s">
        <v>191</v>
      </c>
      <c r="D137" s="209" t="s">
        <v>259</v>
      </c>
      <c r="E137" s="210" t="s">
        <v>82</v>
      </c>
      <c r="F137" s="211" t="s">
        <v>978</v>
      </c>
      <c r="G137" s="212" t="s">
        <v>962</v>
      </c>
      <c r="H137" s="213">
        <v>47.899999999999999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979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978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11" customFormat="1" ht="22.8" customHeight="1">
      <c r="A139" s="11"/>
      <c r="B139" s="195"/>
      <c r="C139" s="196"/>
      <c r="D139" s="197" t="s">
        <v>74</v>
      </c>
      <c r="E139" s="259" t="s">
        <v>811</v>
      </c>
      <c r="F139" s="259" t="s">
        <v>980</v>
      </c>
      <c r="G139" s="196"/>
      <c r="H139" s="196"/>
      <c r="I139" s="199"/>
      <c r="J139" s="260">
        <f>BK139</f>
        <v>0</v>
      </c>
      <c r="K139" s="196"/>
      <c r="L139" s="201"/>
      <c r="M139" s="202"/>
      <c r="N139" s="203"/>
      <c r="O139" s="203"/>
      <c r="P139" s="204">
        <f>SUM(P140:P142)</f>
        <v>0</v>
      </c>
      <c r="Q139" s="203"/>
      <c r="R139" s="204">
        <f>SUM(R140:R142)</f>
        <v>0</v>
      </c>
      <c r="S139" s="203"/>
      <c r="T139" s="205">
        <f>SUM(T140:T142)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6" t="s">
        <v>82</v>
      </c>
      <c r="AT139" s="207" t="s">
        <v>74</v>
      </c>
      <c r="AU139" s="207" t="s">
        <v>82</v>
      </c>
      <c r="AY139" s="206" t="s">
        <v>258</v>
      </c>
      <c r="BK139" s="208">
        <f>SUM(BK140:BK142)</f>
        <v>0</v>
      </c>
    </row>
    <row r="140" s="2" customFormat="1" ht="16.5" customHeight="1">
      <c r="A140" s="41"/>
      <c r="B140" s="42"/>
      <c r="C140" s="209" t="s">
        <v>8</v>
      </c>
      <c r="D140" s="209" t="s">
        <v>259</v>
      </c>
      <c r="E140" s="210" t="s">
        <v>892</v>
      </c>
      <c r="F140" s="211" t="s">
        <v>893</v>
      </c>
      <c r="G140" s="212" t="s">
        <v>894</v>
      </c>
      <c r="H140" s="213">
        <v>3.1000000000000001</v>
      </c>
      <c r="I140" s="214"/>
      <c r="J140" s="215">
        <f>ROUND(I140*H140,2)</f>
        <v>0</v>
      </c>
      <c r="K140" s="211" t="s">
        <v>816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981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896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>
      <c r="A142" s="41"/>
      <c r="B142" s="42"/>
      <c r="C142" s="43"/>
      <c r="D142" s="261" t="s">
        <v>819</v>
      </c>
      <c r="E142" s="43"/>
      <c r="F142" s="262" t="s">
        <v>897</v>
      </c>
      <c r="G142" s="43"/>
      <c r="H142" s="43"/>
      <c r="I142" s="224"/>
      <c r="J142" s="43"/>
      <c r="K142" s="43"/>
      <c r="L142" s="47"/>
      <c r="M142" s="249"/>
      <c r="N142" s="250"/>
      <c r="O142" s="251"/>
      <c r="P142" s="251"/>
      <c r="Q142" s="251"/>
      <c r="R142" s="251"/>
      <c r="S142" s="251"/>
      <c r="T142" s="252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819</v>
      </c>
      <c r="AU142" s="20" t="s">
        <v>84</v>
      </c>
    </row>
    <row r="143" s="2" customFormat="1" ht="6.96" customHeight="1">
      <c r="A143" s="41"/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47"/>
      <c r="M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</sheetData>
  <sheetProtection sheet="1" autoFilter="0" formatColumns="0" formatRows="0" objects="1" scenarios="1" spinCount="100000" saltValue="L4G3HVrOD3wyA8GYMvITFnqp9sQc0GsQrtj8W1Z4LonsKs6611QV3J+ceGAivBF0058cxBt0Zr+mHzO5t2igWQ==" hashValue="tRLljJeaL/x+AIiZlbn7JYoH+DyqMukO5z34mpyPQ8NiGsikKP9KHhBd7GZ2xPb4vczmV5EsSvap+0fbV7gzew==" algorithmName="SHA-512" password="CC35"/>
  <autoFilter ref="C93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4_01/184818231"/>
    <hyperlink ref="F101" r:id="rId2" display="https://podminky.urs.cz/item/CS_URS_2024_01/184818232"/>
    <hyperlink ref="F104" r:id="rId3" display="https://podminky.urs.cz/item/CS_URS_2024_01/184818233"/>
    <hyperlink ref="F107" r:id="rId4" display="https://podminky.urs.cz/item/CS_URS_2024_01/184818234"/>
    <hyperlink ref="F110" r:id="rId5" display="https://podminky.urs.cz/item/CS_URS_2024_01/184818235"/>
    <hyperlink ref="F113" r:id="rId6" display="https://podminky.urs.cz/item/CS_URS_2024_01/184818239"/>
    <hyperlink ref="F116" r:id="rId7" display="https://podminky.urs.cz/item/CS_URS_2024_01/184813232"/>
    <hyperlink ref="F120" r:id="rId8" display="https://podminky.urs.cz/item/CS_URS_2024_01/184813272"/>
    <hyperlink ref="F124" r:id="rId9" display="https://podminky.urs.cz/item/CS_URS_2024_01/183106633"/>
    <hyperlink ref="F129" r:id="rId10" display="https://podminky.urs.cz/item/CS_URS_2024_01/185804311"/>
    <hyperlink ref="F132" r:id="rId11" display="https://podminky.urs.cz/item/CS_URS_2024_01/185851121"/>
    <hyperlink ref="F135" r:id="rId12" display="https://podminky.urs.cz/item/CS_URS_2024_01/185851129"/>
    <hyperlink ref="F142" r:id="rId13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982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ROUND((SUM(BE96:BE138)),  2)</f>
        <v>0</v>
      </c>
      <c r="G37" s="41"/>
      <c r="H37" s="41"/>
      <c r="I37" s="161">
        <v>0.20999999999999999</v>
      </c>
      <c r="J37" s="160">
        <f>ROUND(((SUM(BE96:BE138))*I37),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ROUND((SUM(BF96:BF138)),  2)</f>
        <v>0</v>
      </c>
      <c r="G38" s="41"/>
      <c r="H38" s="41"/>
      <c r="I38" s="161">
        <v>0.14999999999999999</v>
      </c>
      <c r="J38" s="160">
        <f>ROUND(((SUM(BF96:BF138))*I38),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ROUND((SUM(BG96:BG138)),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ROUND((SUM(BH96:BH138)),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ROUND((SUM(BI96:BI138)),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16.2.2 - Přípravné práce, založení prokořenitelného pásu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983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984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985</v>
      </c>
      <c r="E70" s="256"/>
      <c r="F70" s="256"/>
      <c r="G70" s="256"/>
      <c r="H70" s="256"/>
      <c r="I70" s="256"/>
      <c r="J70" s="257">
        <f>J123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986</v>
      </c>
      <c r="E71" s="256"/>
      <c r="F71" s="256"/>
      <c r="G71" s="256"/>
      <c r="H71" s="256"/>
      <c r="I71" s="256"/>
      <c r="J71" s="257">
        <f>J132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J135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800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904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16.2.2 - Přípravné práce, založení prokořenitelného pásu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988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P98+P123+P132+P135</f>
        <v>0</v>
      </c>
      <c r="Q97" s="203"/>
      <c r="R97" s="204">
        <f>R98+R123+R132+R135</f>
        <v>0</v>
      </c>
      <c r="S97" s="203"/>
      <c r="T97" s="205">
        <f>T98+T123+T132+T135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BK98+BK123+BK132+BK135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989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SUM(P99:P122)</f>
        <v>0</v>
      </c>
      <c r="Q98" s="203"/>
      <c r="R98" s="204">
        <f>SUM(R99:R122)</f>
        <v>0</v>
      </c>
      <c r="S98" s="203"/>
      <c r="T98" s="205">
        <f>SUM(T99:T122)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SUM(BK99:BK122)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990</v>
      </c>
      <c r="F99" s="211" t="s">
        <v>991</v>
      </c>
      <c r="G99" s="212" t="s">
        <v>962</v>
      </c>
      <c r="H99" s="213">
        <v>231.5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992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991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993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994</v>
      </c>
      <c r="F102" s="211" t="s">
        <v>995</v>
      </c>
      <c r="G102" s="212" t="s">
        <v>962</v>
      </c>
      <c r="H102" s="213">
        <v>231.5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996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995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997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16.5" customHeight="1">
      <c r="A105" s="41"/>
      <c r="B105" s="42"/>
      <c r="C105" s="209" t="s">
        <v>98</v>
      </c>
      <c r="D105" s="209" t="s">
        <v>259</v>
      </c>
      <c r="E105" s="210" t="s">
        <v>998</v>
      </c>
      <c r="F105" s="211" t="s">
        <v>999</v>
      </c>
      <c r="G105" s="212" t="s">
        <v>962</v>
      </c>
      <c r="H105" s="213">
        <v>231.5</v>
      </c>
      <c r="I105" s="214"/>
      <c r="J105" s="215">
        <f>ROUND(I105*H105,2)</f>
        <v>0</v>
      </c>
      <c r="K105" s="211" t="s">
        <v>816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1000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999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>
      <c r="A107" s="41"/>
      <c r="B107" s="42"/>
      <c r="C107" s="43"/>
      <c r="D107" s="261" t="s">
        <v>819</v>
      </c>
      <c r="E107" s="43"/>
      <c r="F107" s="262" t="s">
        <v>1001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819</v>
      </c>
      <c r="AU107" s="20" t="s">
        <v>84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1002</v>
      </c>
      <c r="F108" s="211" t="s">
        <v>1003</v>
      </c>
      <c r="G108" s="212" t="s">
        <v>941</v>
      </c>
      <c r="H108" s="213">
        <v>95</v>
      </c>
      <c r="I108" s="214"/>
      <c r="J108" s="215">
        <f>ROUND(I108*H108,2)</f>
        <v>0</v>
      </c>
      <c r="K108" s="211" t="s">
        <v>816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1004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1003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>
      <c r="A110" s="41"/>
      <c r="B110" s="42"/>
      <c r="C110" s="43"/>
      <c r="D110" s="261" t="s">
        <v>819</v>
      </c>
      <c r="E110" s="43"/>
      <c r="F110" s="262" t="s">
        <v>1005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819</v>
      </c>
      <c r="AU110" s="20" t="s">
        <v>84</v>
      </c>
    </row>
    <row r="111" s="2" customFormat="1" ht="16.5" customHeight="1">
      <c r="A111" s="41"/>
      <c r="B111" s="42"/>
      <c r="C111" s="209" t="s">
        <v>289</v>
      </c>
      <c r="D111" s="209" t="s">
        <v>259</v>
      </c>
      <c r="E111" s="210" t="s">
        <v>956</v>
      </c>
      <c r="F111" s="211" t="s">
        <v>1006</v>
      </c>
      <c r="G111" s="212" t="s">
        <v>962</v>
      </c>
      <c r="H111" s="213">
        <v>10.810000000000001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1007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1008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37.8" customHeight="1">
      <c r="A113" s="41"/>
      <c r="B113" s="42"/>
      <c r="C113" s="209" t="s">
        <v>295</v>
      </c>
      <c r="D113" s="209" t="s">
        <v>259</v>
      </c>
      <c r="E113" s="210" t="s">
        <v>1009</v>
      </c>
      <c r="F113" s="211" t="s">
        <v>1010</v>
      </c>
      <c r="G113" s="212" t="s">
        <v>962</v>
      </c>
      <c r="H113" s="213">
        <v>226.13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1011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1012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33" customHeight="1">
      <c r="A115" s="41"/>
      <c r="B115" s="42"/>
      <c r="C115" s="209" t="s">
        <v>306</v>
      </c>
      <c r="D115" s="209" t="s">
        <v>259</v>
      </c>
      <c r="E115" s="210" t="s">
        <v>1013</v>
      </c>
      <c r="F115" s="211" t="s">
        <v>1014</v>
      </c>
      <c r="G115" s="212" t="s">
        <v>962</v>
      </c>
      <c r="H115" s="213">
        <v>9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1015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1014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 ht="21.75" customHeight="1">
      <c r="A117" s="41"/>
      <c r="B117" s="42"/>
      <c r="C117" s="209" t="s">
        <v>314</v>
      </c>
      <c r="D117" s="209" t="s">
        <v>259</v>
      </c>
      <c r="E117" s="210" t="s">
        <v>1016</v>
      </c>
      <c r="F117" s="211" t="s">
        <v>1017</v>
      </c>
      <c r="G117" s="212" t="s">
        <v>1018</v>
      </c>
      <c r="H117" s="213">
        <v>8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1019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1017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 ht="16.5" customHeight="1">
      <c r="A119" s="41"/>
      <c r="B119" s="42"/>
      <c r="C119" s="209" t="s">
        <v>324</v>
      </c>
      <c r="D119" s="209" t="s">
        <v>259</v>
      </c>
      <c r="E119" s="210" t="s">
        <v>1020</v>
      </c>
      <c r="F119" s="211" t="s">
        <v>1021</v>
      </c>
      <c r="G119" s="212" t="s">
        <v>894</v>
      </c>
      <c r="H119" s="213">
        <v>371</v>
      </c>
      <c r="I119" s="214"/>
      <c r="J119" s="215">
        <f>ROUND(I119*H119,2)</f>
        <v>0</v>
      </c>
      <c r="K119" s="211" t="s">
        <v>816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1022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1023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>
      <c r="A121" s="41"/>
      <c r="B121" s="42"/>
      <c r="C121" s="43"/>
      <c r="D121" s="261" t="s">
        <v>819</v>
      </c>
      <c r="E121" s="43"/>
      <c r="F121" s="262" t="s">
        <v>1024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819</v>
      </c>
      <c r="AU121" s="20" t="s">
        <v>84</v>
      </c>
    </row>
    <row r="122" s="2" customFormat="1">
      <c r="A122" s="41"/>
      <c r="B122" s="42"/>
      <c r="C122" s="43"/>
      <c r="D122" s="222" t="s">
        <v>265</v>
      </c>
      <c r="E122" s="43"/>
      <c r="F122" s="227" t="s">
        <v>1025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265</v>
      </c>
      <c r="AU122" s="20" t="s">
        <v>84</v>
      </c>
    </row>
    <row r="123" s="11" customFormat="1" ht="22.8" customHeight="1">
      <c r="A123" s="11"/>
      <c r="B123" s="195"/>
      <c r="C123" s="196"/>
      <c r="D123" s="197" t="s">
        <v>74</v>
      </c>
      <c r="E123" s="259" t="s">
        <v>883</v>
      </c>
      <c r="F123" s="259" t="s">
        <v>1026</v>
      </c>
      <c r="G123" s="196"/>
      <c r="H123" s="196"/>
      <c r="I123" s="199"/>
      <c r="J123" s="260">
        <f>BK123</f>
        <v>0</v>
      </c>
      <c r="K123" s="196"/>
      <c r="L123" s="201"/>
      <c r="M123" s="202"/>
      <c r="N123" s="203"/>
      <c r="O123" s="203"/>
      <c r="P123" s="204">
        <f>SUM(P124:P131)</f>
        <v>0</v>
      </c>
      <c r="Q123" s="203"/>
      <c r="R123" s="204">
        <f>SUM(R124:R131)</f>
        <v>0</v>
      </c>
      <c r="S123" s="203"/>
      <c r="T123" s="205">
        <f>SUM(T124:T131)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82</v>
      </c>
      <c r="AT123" s="207" t="s">
        <v>74</v>
      </c>
      <c r="AU123" s="207" t="s">
        <v>82</v>
      </c>
      <c r="AY123" s="206" t="s">
        <v>258</v>
      </c>
      <c r="BK123" s="208">
        <f>SUM(BK124:BK131)</f>
        <v>0</v>
      </c>
    </row>
    <row r="124" s="2" customFormat="1" ht="16.5" customHeight="1">
      <c r="A124" s="41"/>
      <c r="B124" s="42"/>
      <c r="C124" s="209" t="s">
        <v>205</v>
      </c>
      <c r="D124" s="209" t="s">
        <v>259</v>
      </c>
      <c r="E124" s="210" t="s">
        <v>84</v>
      </c>
      <c r="F124" s="211" t="s">
        <v>1027</v>
      </c>
      <c r="G124" s="212" t="s">
        <v>941</v>
      </c>
      <c r="H124" s="213">
        <v>95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1028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1027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 ht="16.5" customHeight="1">
      <c r="A126" s="41"/>
      <c r="B126" s="42"/>
      <c r="C126" s="209" t="s">
        <v>208</v>
      </c>
      <c r="D126" s="209" t="s">
        <v>259</v>
      </c>
      <c r="E126" s="210" t="s">
        <v>98</v>
      </c>
      <c r="F126" s="211" t="s">
        <v>1029</v>
      </c>
      <c r="G126" s="212" t="s">
        <v>962</v>
      </c>
      <c r="H126" s="213">
        <v>11.25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1030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1029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24.15" customHeight="1">
      <c r="A128" s="41"/>
      <c r="B128" s="42"/>
      <c r="C128" s="209" t="s">
        <v>211</v>
      </c>
      <c r="D128" s="209" t="s">
        <v>259</v>
      </c>
      <c r="E128" s="210" t="s">
        <v>105</v>
      </c>
      <c r="F128" s="211" t="s">
        <v>1031</v>
      </c>
      <c r="G128" s="212" t="s">
        <v>962</v>
      </c>
      <c r="H128" s="213">
        <v>226.13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1032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1031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24.15" customHeight="1">
      <c r="A130" s="41"/>
      <c r="B130" s="42"/>
      <c r="C130" s="209" t="s">
        <v>214</v>
      </c>
      <c r="D130" s="209" t="s">
        <v>259</v>
      </c>
      <c r="E130" s="210" t="s">
        <v>289</v>
      </c>
      <c r="F130" s="211" t="s">
        <v>1033</v>
      </c>
      <c r="G130" s="212" t="s">
        <v>962</v>
      </c>
      <c r="H130" s="213">
        <v>9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1034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1033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11" customFormat="1" ht="22.8" customHeight="1">
      <c r="A132" s="11"/>
      <c r="B132" s="195"/>
      <c r="C132" s="196"/>
      <c r="D132" s="197" t="s">
        <v>74</v>
      </c>
      <c r="E132" s="259" t="s">
        <v>890</v>
      </c>
      <c r="F132" s="259" t="s">
        <v>1035</v>
      </c>
      <c r="G132" s="196"/>
      <c r="H132" s="196"/>
      <c r="I132" s="199"/>
      <c r="J132" s="260">
        <f>BK132</f>
        <v>0</v>
      </c>
      <c r="K132" s="196"/>
      <c r="L132" s="201"/>
      <c r="M132" s="202"/>
      <c r="N132" s="203"/>
      <c r="O132" s="203"/>
      <c r="P132" s="204">
        <f>SUM(P133:P134)</f>
        <v>0</v>
      </c>
      <c r="Q132" s="203"/>
      <c r="R132" s="204">
        <f>SUM(R133:R134)</f>
        <v>0</v>
      </c>
      <c r="S132" s="203"/>
      <c r="T132" s="205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6" t="s">
        <v>82</v>
      </c>
      <c r="AT132" s="207" t="s">
        <v>74</v>
      </c>
      <c r="AU132" s="207" t="s">
        <v>82</v>
      </c>
      <c r="AY132" s="206" t="s">
        <v>258</v>
      </c>
      <c r="BK132" s="208">
        <f>SUM(BK133:BK134)</f>
        <v>0</v>
      </c>
    </row>
    <row r="133" s="2" customFormat="1" ht="24.15" customHeight="1">
      <c r="A133" s="41"/>
      <c r="B133" s="42"/>
      <c r="C133" s="209" t="s">
        <v>191</v>
      </c>
      <c r="D133" s="209" t="s">
        <v>259</v>
      </c>
      <c r="E133" s="210" t="s">
        <v>1036</v>
      </c>
      <c r="F133" s="211" t="s">
        <v>1037</v>
      </c>
      <c r="G133" s="212" t="s">
        <v>1038</v>
      </c>
      <c r="H133" s="213">
        <v>1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1039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1037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11" customFormat="1" ht="22.8" customHeight="1">
      <c r="A135" s="11"/>
      <c r="B135" s="195"/>
      <c r="C135" s="196"/>
      <c r="D135" s="197" t="s">
        <v>74</v>
      </c>
      <c r="E135" s="259" t="s">
        <v>1040</v>
      </c>
      <c r="F135" s="259" t="s">
        <v>980</v>
      </c>
      <c r="G135" s="196"/>
      <c r="H135" s="196"/>
      <c r="I135" s="199"/>
      <c r="J135" s="260">
        <f>BK135</f>
        <v>0</v>
      </c>
      <c r="K135" s="196"/>
      <c r="L135" s="201"/>
      <c r="M135" s="202"/>
      <c r="N135" s="203"/>
      <c r="O135" s="203"/>
      <c r="P135" s="204">
        <f>SUM(P136:P138)</f>
        <v>0</v>
      </c>
      <c r="Q135" s="203"/>
      <c r="R135" s="204">
        <f>SUM(R136:R138)</f>
        <v>0</v>
      </c>
      <c r="S135" s="203"/>
      <c r="T135" s="205">
        <f>SUM(T136:T138)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82</v>
      </c>
      <c r="AT135" s="207" t="s">
        <v>74</v>
      </c>
      <c r="AU135" s="207" t="s">
        <v>82</v>
      </c>
      <c r="AY135" s="206" t="s">
        <v>258</v>
      </c>
      <c r="BK135" s="208">
        <f>SUM(BK136:BK138)</f>
        <v>0</v>
      </c>
    </row>
    <row r="136" s="2" customFormat="1" ht="16.5" customHeight="1">
      <c r="A136" s="41"/>
      <c r="B136" s="42"/>
      <c r="C136" s="209" t="s">
        <v>8</v>
      </c>
      <c r="D136" s="209" t="s">
        <v>259</v>
      </c>
      <c r="E136" s="210" t="s">
        <v>892</v>
      </c>
      <c r="F136" s="211" t="s">
        <v>893</v>
      </c>
      <c r="G136" s="212" t="s">
        <v>894</v>
      </c>
      <c r="H136" s="213">
        <v>443.48000000000002</v>
      </c>
      <c r="I136" s="214"/>
      <c r="J136" s="215">
        <f>ROUND(I136*H136,2)</f>
        <v>0</v>
      </c>
      <c r="K136" s="211" t="s">
        <v>816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1041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893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2" customFormat="1">
      <c r="A138" s="41"/>
      <c r="B138" s="42"/>
      <c r="C138" s="43"/>
      <c r="D138" s="261" t="s">
        <v>819</v>
      </c>
      <c r="E138" s="43"/>
      <c r="F138" s="262" t="s">
        <v>897</v>
      </c>
      <c r="G138" s="43"/>
      <c r="H138" s="43"/>
      <c r="I138" s="224"/>
      <c r="J138" s="43"/>
      <c r="K138" s="43"/>
      <c r="L138" s="47"/>
      <c r="M138" s="249"/>
      <c r="N138" s="250"/>
      <c r="O138" s="251"/>
      <c r="P138" s="251"/>
      <c r="Q138" s="251"/>
      <c r="R138" s="251"/>
      <c r="S138" s="251"/>
      <c r="T138" s="252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819</v>
      </c>
      <c r="AU138" s="20" t="s">
        <v>84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aSNnDerfGn6pa/ZKaWF4xw2JSszkBVWaoANYCUs0rtu9IMgebhM/8WXhLLDKOFePkh263vMviTpprFeXzVBaEg==" hashValue="Z3kiBH2A8JPX+jri5lKaJO8f6iXEbOcVgCZRFRWi5IZk9b/fEQojP70yN6ldtpdLyEP33pDzskoE5RU2auWN7A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1151104"/>
    <hyperlink ref="F104" r:id="rId2" display="https://podminky.urs.cz/item/CS_URS_2024_01/162251102"/>
    <hyperlink ref="F107" r:id="rId3" display="https://podminky.urs.cz/item/CS_URS_2024_01/171251201"/>
    <hyperlink ref="F110" r:id="rId4" display="https://podminky.urs.cz/item/CS_URS_2024_01/212755212"/>
    <hyperlink ref="F121" r:id="rId5" display="https://podminky.urs.cz/item/CS_URS_2024_01/998231411"/>
    <hyperlink ref="F138" r:id="rId6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1042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ROUND(J105,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ROUND((SUM(BE105:BE344)),  2)</f>
        <v>0</v>
      </c>
      <c r="G37" s="41"/>
      <c r="H37" s="41"/>
      <c r="I37" s="161">
        <v>0.20999999999999999</v>
      </c>
      <c r="J37" s="160">
        <f>ROUND(((SUM(BE105:BE344))*I37),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ROUND((SUM(BF105:BF344)),  2)</f>
        <v>0</v>
      </c>
      <c r="G38" s="41"/>
      <c r="H38" s="41"/>
      <c r="I38" s="161">
        <v>0.14999999999999999</v>
      </c>
      <c r="J38" s="160">
        <f>ROUND(((SUM(BF105:BF344))*I38),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ROUND((SUM(BG105:BG344)),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ROUND((SUM(BH105:BH344)),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ROUND((SUM(BI105:BI344)),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16.2.3 - Výsadba stromů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J105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1043</v>
      </c>
      <c r="E68" s="181"/>
      <c r="F68" s="181"/>
      <c r="G68" s="181"/>
      <c r="H68" s="181"/>
      <c r="I68" s="181"/>
      <c r="J68" s="182">
        <f>J106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1044</v>
      </c>
      <c r="E69" s="256"/>
      <c r="F69" s="256"/>
      <c r="G69" s="256"/>
      <c r="H69" s="256"/>
      <c r="I69" s="256"/>
      <c r="J69" s="257">
        <f>J107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J138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1046</v>
      </c>
      <c r="E71" s="256"/>
      <c r="F71" s="256"/>
      <c r="G71" s="256"/>
      <c r="H71" s="256"/>
      <c r="I71" s="256"/>
      <c r="J71" s="257">
        <f>J141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1047</v>
      </c>
      <c r="E72" s="256"/>
      <c r="F72" s="256"/>
      <c r="G72" s="256"/>
      <c r="H72" s="256"/>
      <c r="I72" s="256"/>
      <c r="J72" s="257">
        <f>J164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1045</v>
      </c>
      <c r="E73" s="256"/>
      <c r="F73" s="256"/>
      <c r="G73" s="256"/>
      <c r="H73" s="256"/>
      <c r="I73" s="256"/>
      <c r="J73" s="257">
        <f>J196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1046</v>
      </c>
      <c r="E74" s="256"/>
      <c r="F74" s="256"/>
      <c r="G74" s="256"/>
      <c r="H74" s="256"/>
      <c r="I74" s="256"/>
      <c r="J74" s="257">
        <f>J199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1048</v>
      </c>
      <c r="E75" s="256"/>
      <c r="F75" s="256"/>
      <c r="G75" s="256"/>
      <c r="H75" s="256"/>
      <c r="I75" s="256"/>
      <c r="J75" s="257">
        <f>J222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14" customFormat="1" ht="19.92" customHeight="1">
      <c r="A76" s="14"/>
      <c r="B76" s="254"/>
      <c r="C76" s="128"/>
      <c r="D76" s="255" t="s">
        <v>1045</v>
      </c>
      <c r="E76" s="256"/>
      <c r="F76" s="256"/>
      <c r="G76" s="256"/>
      <c r="H76" s="256"/>
      <c r="I76" s="256"/>
      <c r="J76" s="257">
        <f>J256</f>
        <v>0</v>
      </c>
      <c r="K76" s="128"/>
      <c r="L76" s="258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="14" customFormat="1" ht="19.92" customHeight="1">
      <c r="A77" s="14"/>
      <c r="B77" s="254"/>
      <c r="C77" s="128"/>
      <c r="D77" s="255" t="s">
        <v>1046</v>
      </c>
      <c r="E77" s="256"/>
      <c r="F77" s="256"/>
      <c r="G77" s="256"/>
      <c r="H77" s="256"/>
      <c r="I77" s="256"/>
      <c r="J77" s="257">
        <f>J263</f>
        <v>0</v>
      </c>
      <c r="K77" s="128"/>
      <c r="L77" s="258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="14" customFormat="1" ht="19.92" customHeight="1">
      <c r="A78" s="14"/>
      <c r="B78" s="254"/>
      <c r="C78" s="128"/>
      <c r="D78" s="255" t="s">
        <v>1049</v>
      </c>
      <c r="E78" s="256"/>
      <c r="F78" s="256"/>
      <c r="G78" s="256"/>
      <c r="H78" s="256"/>
      <c r="I78" s="256"/>
      <c r="J78" s="257">
        <f>J288</f>
        <v>0</v>
      </c>
      <c r="K78" s="128"/>
      <c r="L78" s="258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="14" customFormat="1" ht="19.92" customHeight="1">
      <c r="A79" s="14"/>
      <c r="B79" s="254"/>
      <c r="C79" s="128"/>
      <c r="D79" s="255" t="s">
        <v>1045</v>
      </c>
      <c r="E79" s="256"/>
      <c r="F79" s="256"/>
      <c r="G79" s="256"/>
      <c r="H79" s="256"/>
      <c r="I79" s="256"/>
      <c r="J79" s="257">
        <f>J319</f>
        <v>0</v>
      </c>
      <c r="K79" s="128"/>
      <c r="L79" s="258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="14" customFormat="1" ht="19.92" customHeight="1">
      <c r="A80" s="14"/>
      <c r="B80" s="254"/>
      <c r="C80" s="128"/>
      <c r="D80" s="255" t="s">
        <v>1046</v>
      </c>
      <c r="E80" s="256"/>
      <c r="F80" s="256"/>
      <c r="G80" s="256"/>
      <c r="H80" s="256"/>
      <c r="I80" s="256"/>
      <c r="J80" s="257">
        <f>J322</f>
        <v>0</v>
      </c>
      <c r="K80" s="128"/>
      <c r="L80" s="258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="14" customFormat="1" ht="19.92" customHeight="1">
      <c r="A81" s="14"/>
      <c r="B81" s="254"/>
      <c r="C81" s="128"/>
      <c r="D81" s="255" t="s">
        <v>1050</v>
      </c>
      <c r="E81" s="256"/>
      <c r="F81" s="256"/>
      <c r="G81" s="256"/>
      <c r="H81" s="256"/>
      <c r="I81" s="256"/>
      <c r="J81" s="257">
        <f>J341</f>
        <v>0</v>
      </c>
      <c r="K81" s="128"/>
      <c r="L81" s="258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244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73" t="str">
        <f>E7</f>
        <v>Úprava okolí přehrady Harcov</v>
      </c>
      <c r="F91" s="35"/>
      <c r="G91" s="35"/>
      <c r="H91" s="35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4"/>
      <c r="C92" s="35" t="s">
        <v>223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1" customFormat="1" ht="16.5" customHeight="1">
      <c r="B93" s="24"/>
      <c r="C93" s="25"/>
      <c r="D93" s="25"/>
      <c r="E93" s="173" t="s">
        <v>224</v>
      </c>
      <c r="F93" s="25"/>
      <c r="G93" s="25"/>
      <c r="H93" s="25"/>
      <c r="I93" s="25"/>
      <c r="J93" s="25"/>
      <c r="K93" s="25"/>
      <c r="L93" s="23"/>
    </row>
    <row r="94" s="1" customFormat="1" ht="12" customHeight="1">
      <c r="B94" s="24"/>
      <c r="C94" s="35" t="s">
        <v>225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253" t="s">
        <v>800</v>
      </c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904</v>
      </c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E13</f>
        <v>16.2.3 - Výsadba stromů</v>
      </c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F16</f>
        <v>Liberec</v>
      </c>
      <c r="G99" s="43"/>
      <c r="H99" s="43"/>
      <c r="I99" s="35" t="s">
        <v>23</v>
      </c>
      <c r="J99" s="75" t="str">
        <f>IF(J16="","",J16)</f>
        <v>16. 5. 2024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E19</f>
        <v>Statutární město Liberec</v>
      </c>
      <c r="G101" s="43"/>
      <c r="H101" s="43"/>
      <c r="I101" s="35" t="s">
        <v>33</v>
      </c>
      <c r="J101" s="39" t="str">
        <f>E25</f>
        <v>Miriam Janů, DiS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31</v>
      </c>
      <c r="D102" s="43"/>
      <c r="E102" s="43"/>
      <c r="F102" s="30" t="str">
        <f>IF(E22="","",E22)</f>
        <v>Vyplň údaj</v>
      </c>
      <c r="G102" s="43"/>
      <c r="H102" s="43"/>
      <c r="I102" s="35" t="s">
        <v>38</v>
      </c>
      <c r="J102" s="39" t="str">
        <f>E28</f>
        <v>Miriam Janů, DiS</v>
      </c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0" customFormat="1" ht="29.28" customHeight="1">
      <c r="A104" s="184"/>
      <c r="B104" s="185"/>
      <c r="C104" s="186" t="s">
        <v>245</v>
      </c>
      <c r="D104" s="187" t="s">
        <v>60</v>
      </c>
      <c r="E104" s="187" t="s">
        <v>56</v>
      </c>
      <c r="F104" s="187" t="s">
        <v>57</v>
      </c>
      <c r="G104" s="187" t="s">
        <v>246</v>
      </c>
      <c r="H104" s="187" t="s">
        <v>247</v>
      </c>
      <c r="I104" s="187" t="s">
        <v>248</v>
      </c>
      <c r="J104" s="187" t="s">
        <v>233</v>
      </c>
      <c r="K104" s="188" t="s">
        <v>249</v>
      </c>
      <c r="L104" s="189"/>
      <c r="M104" s="95" t="s">
        <v>19</v>
      </c>
      <c r="N104" s="96" t="s">
        <v>45</v>
      </c>
      <c r="O104" s="96" t="s">
        <v>250</v>
      </c>
      <c r="P104" s="96" t="s">
        <v>251</v>
      </c>
      <c r="Q104" s="96" t="s">
        <v>252</v>
      </c>
      <c r="R104" s="96" t="s">
        <v>253</v>
      </c>
      <c r="S104" s="96" t="s">
        <v>254</v>
      </c>
      <c r="T104" s="97" t="s">
        <v>255</v>
      </c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</row>
    <row r="105" s="2" customFormat="1" ht="22.8" customHeight="1">
      <c r="A105" s="41"/>
      <c r="B105" s="42"/>
      <c r="C105" s="102" t="s">
        <v>256</v>
      </c>
      <c r="D105" s="43"/>
      <c r="E105" s="43"/>
      <c r="F105" s="43"/>
      <c r="G105" s="43"/>
      <c r="H105" s="43"/>
      <c r="I105" s="43"/>
      <c r="J105" s="190">
        <f>BK105</f>
        <v>0</v>
      </c>
      <c r="K105" s="43"/>
      <c r="L105" s="47"/>
      <c r="M105" s="98"/>
      <c r="N105" s="191"/>
      <c r="O105" s="99"/>
      <c r="P105" s="192">
        <f>P106</f>
        <v>0</v>
      </c>
      <c r="Q105" s="99"/>
      <c r="R105" s="192">
        <f>R106</f>
        <v>0</v>
      </c>
      <c r="S105" s="99"/>
      <c r="T105" s="193">
        <f>T106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74</v>
      </c>
      <c r="AU105" s="20" t="s">
        <v>234</v>
      </c>
      <c r="BK105" s="194">
        <f>BK106</f>
        <v>0</v>
      </c>
    </row>
    <row r="106" s="11" customFormat="1" ht="25.92" customHeight="1">
      <c r="A106" s="11"/>
      <c r="B106" s="195"/>
      <c r="C106" s="196"/>
      <c r="D106" s="197" t="s">
        <v>74</v>
      </c>
      <c r="E106" s="198" t="s">
        <v>809</v>
      </c>
      <c r="F106" s="198" t="s">
        <v>111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P107+P138+P141+P164+P196+P199+P222+P256+P263+P288+P319+P322+P341</f>
        <v>0</v>
      </c>
      <c r="Q106" s="203"/>
      <c r="R106" s="204">
        <f>R107+R138+R141+R164+R196+R199+R222+R256+R263+R288+R319+R322+R341</f>
        <v>0</v>
      </c>
      <c r="S106" s="203"/>
      <c r="T106" s="205">
        <f>T107+T138+T141+T164+T196+T199+T222+T256+T263+T288+T319+T322+T341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6" t="s">
        <v>82</v>
      </c>
      <c r="AT106" s="207" t="s">
        <v>74</v>
      </c>
      <c r="AU106" s="207" t="s">
        <v>75</v>
      </c>
      <c r="AY106" s="206" t="s">
        <v>258</v>
      </c>
      <c r="BK106" s="208">
        <f>BK107+BK138+BK141+BK164+BK196+BK199+BK222+BK256+BK263+BK288+BK319+BK322+BK341</f>
        <v>0</v>
      </c>
    </row>
    <row r="107" s="11" customFormat="1" ht="22.8" customHeight="1">
      <c r="A107" s="11"/>
      <c r="B107" s="195"/>
      <c r="C107" s="196"/>
      <c r="D107" s="197" t="s">
        <v>74</v>
      </c>
      <c r="E107" s="259" t="s">
        <v>811</v>
      </c>
      <c r="F107" s="259" t="s">
        <v>1051</v>
      </c>
      <c r="G107" s="196"/>
      <c r="H107" s="196"/>
      <c r="I107" s="199"/>
      <c r="J107" s="260">
        <f>BK107</f>
        <v>0</v>
      </c>
      <c r="K107" s="196"/>
      <c r="L107" s="201"/>
      <c r="M107" s="202"/>
      <c r="N107" s="203"/>
      <c r="O107" s="203"/>
      <c r="P107" s="204">
        <f>SUM(P108:P137)</f>
        <v>0</v>
      </c>
      <c r="Q107" s="203"/>
      <c r="R107" s="204">
        <f>SUM(R108:R137)</f>
        <v>0</v>
      </c>
      <c r="S107" s="203"/>
      <c r="T107" s="205">
        <f>SUM(T108:T137)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82</v>
      </c>
      <c r="AT107" s="207" t="s">
        <v>74</v>
      </c>
      <c r="AU107" s="207" t="s">
        <v>82</v>
      </c>
      <c r="AY107" s="206" t="s">
        <v>258</v>
      </c>
      <c r="BK107" s="208">
        <f>SUM(BK108:BK137)</f>
        <v>0</v>
      </c>
    </row>
    <row r="108" s="2" customFormat="1" ht="16.5" customHeight="1">
      <c r="A108" s="41"/>
      <c r="B108" s="42"/>
      <c r="C108" s="209" t="s">
        <v>82</v>
      </c>
      <c r="D108" s="209" t="s">
        <v>259</v>
      </c>
      <c r="E108" s="210" t="s">
        <v>1052</v>
      </c>
      <c r="F108" s="211" t="s">
        <v>1053</v>
      </c>
      <c r="G108" s="212" t="s">
        <v>1018</v>
      </c>
      <c r="H108" s="213">
        <v>8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1054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1053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24.15" customHeight="1">
      <c r="A110" s="41"/>
      <c r="B110" s="42"/>
      <c r="C110" s="209" t="s">
        <v>314</v>
      </c>
      <c r="D110" s="209" t="s">
        <v>259</v>
      </c>
      <c r="E110" s="210" t="s">
        <v>1055</v>
      </c>
      <c r="F110" s="211" t="s">
        <v>1056</v>
      </c>
      <c r="G110" s="212" t="s">
        <v>1018</v>
      </c>
      <c r="H110" s="213">
        <v>8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1057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1058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24.15" customHeight="1">
      <c r="A112" s="41"/>
      <c r="B112" s="42"/>
      <c r="C112" s="209" t="s">
        <v>289</v>
      </c>
      <c r="D112" s="209" t="s">
        <v>259</v>
      </c>
      <c r="E112" s="210" t="s">
        <v>1059</v>
      </c>
      <c r="F112" s="211" t="s">
        <v>1060</v>
      </c>
      <c r="G112" s="212" t="s">
        <v>1018</v>
      </c>
      <c r="H112" s="213">
        <v>8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1061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1060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24.15" customHeight="1">
      <c r="A114" s="41"/>
      <c r="B114" s="42"/>
      <c r="C114" s="209" t="s">
        <v>295</v>
      </c>
      <c r="D114" s="209" t="s">
        <v>259</v>
      </c>
      <c r="E114" s="210" t="s">
        <v>1062</v>
      </c>
      <c r="F114" s="211" t="s">
        <v>1063</v>
      </c>
      <c r="G114" s="212" t="s">
        <v>1018</v>
      </c>
      <c r="H114" s="213">
        <v>8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1064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1063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16.5" customHeight="1">
      <c r="A116" s="41"/>
      <c r="B116" s="42"/>
      <c r="C116" s="209" t="s">
        <v>84</v>
      </c>
      <c r="D116" s="209" t="s">
        <v>259</v>
      </c>
      <c r="E116" s="210" t="s">
        <v>1065</v>
      </c>
      <c r="F116" s="211" t="s">
        <v>1066</v>
      </c>
      <c r="G116" s="212" t="s">
        <v>1018</v>
      </c>
      <c r="H116" s="213">
        <v>8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1067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1066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21.75" customHeight="1">
      <c r="A118" s="41"/>
      <c r="B118" s="42"/>
      <c r="C118" s="209" t="s">
        <v>98</v>
      </c>
      <c r="D118" s="209" t="s">
        <v>259</v>
      </c>
      <c r="E118" s="210" t="s">
        <v>1068</v>
      </c>
      <c r="F118" s="211" t="s">
        <v>1069</v>
      </c>
      <c r="G118" s="212" t="s">
        <v>1018</v>
      </c>
      <c r="H118" s="213">
        <v>8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1070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1069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24.15" customHeight="1">
      <c r="A120" s="41"/>
      <c r="B120" s="42"/>
      <c r="C120" s="209" t="s">
        <v>105</v>
      </c>
      <c r="D120" s="209" t="s">
        <v>259</v>
      </c>
      <c r="E120" s="210" t="s">
        <v>1071</v>
      </c>
      <c r="F120" s="211" t="s">
        <v>1072</v>
      </c>
      <c r="G120" s="212" t="s">
        <v>1018</v>
      </c>
      <c r="H120" s="213">
        <v>8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1073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1072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 ht="16.5" customHeight="1">
      <c r="A122" s="41"/>
      <c r="B122" s="42"/>
      <c r="C122" s="209" t="s">
        <v>306</v>
      </c>
      <c r="D122" s="209" t="s">
        <v>259</v>
      </c>
      <c r="E122" s="210" t="s">
        <v>1074</v>
      </c>
      <c r="F122" s="211" t="s">
        <v>1075</v>
      </c>
      <c r="G122" s="212" t="s">
        <v>1018</v>
      </c>
      <c r="H122" s="213">
        <v>8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1076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1075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24.15" customHeight="1">
      <c r="A124" s="41"/>
      <c r="B124" s="42"/>
      <c r="C124" s="209" t="s">
        <v>324</v>
      </c>
      <c r="D124" s="209" t="s">
        <v>259</v>
      </c>
      <c r="E124" s="210" t="s">
        <v>1077</v>
      </c>
      <c r="F124" s="211" t="s">
        <v>1078</v>
      </c>
      <c r="G124" s="212" t="s">
        <v>881</v>
      </c>
      <c r="H124" s="213">
        <v>12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1079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1078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 ht="16.5" customHeight="1">
      <c r="A126" s="41"/>
      <c r="B126" s="42"/>
      <c r="C126" s="209" t="s">
        <v>205</v>
      </c>
      <c r="D126" s="209" t="s">
        <v>259</v>
      </c>
      <c r="E126" s="210" t="s">
        <v>960</v>
      </c>
      <c r="F126" s="211" t="s">
        <v>1080</v>
      </c>
      <c r="G126" s="212" t="s">
        <v>962</v>
      </c>
      <c r="H126" s="213">
        <v>0.80000000000000004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1081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1082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16.5" customHeight="1">
      <c r="A128" s="41"/>
      <c r="B128" s="42"/>
      <c r="C128" s="209" t="s">
        <v>208</v>
      </c>
      <c r="D128" s="209" t="s">
        <v>259</v>
      </c>
      <c r="E128" s="210" t="s">
        <v>966</v>
      </c>
      <c r="F128" s="211" t="s">
        <v>1083</v>
      </c>
      <c r="G128" s="212" t="s">
        <v>962</v>
      </c>
      <c r="H128" s="213">
        <v>0.80000000000000004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1084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1083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970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2" customFormat="1" ht="16.5" customHeight="1">
      <c r="A131" s="41"/>
      <c r="B131" s="42"/>
      <c r="C131" s="209" t="s">
        <v>211</v>
      </c>
      <c r="D131" s="209" t="s">
        <v>259</v>
      </c>
      <c r="E131" s="210" t="s">
        <v>971</v>
      </c>
      <c r="F131" s="211" t="s">
        <v>1085</v>
      </c>
      <c r="G131" s="212" t="s">
        <v>962</v>
      </c>
      <c r="H131" s="213">
        <v>0.80000000000000004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1086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1085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975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2" customFormat="1" ht="16.5" customHeight="1">
      <c r="A134" s="41"/>
      <c r="B134" s="42"/>
      <c r="C134" s="209" t="s">
        <v>214</v>
      </c>
      <c r="D134" s="209" t="s">
        <v>259</v>
      </c>
      <c r="E134" s="210" t="s">
        <v>1020</v>
      </c>
      <c r="F134" s="211" t="s">
        <v>1087</v>
      </c>
      <c r="G134" s="212" t="s">
        <v>894</v>
      </c>
      <c r="H134" s="213">
        <v>2.8799999999999999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1088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1089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 ht="16.5" customHeight="1">
      <c r="A136" s="41"/>
      <c r="B136" s="42"/>
      <c r="C136" s="209" t="s">
        <v>191</v>
      </c>
      <c r="D136" s="209" t="s">
        <v>259</v>
      </c>
      <c r="E136" s="210" t="s">
        <v>1090</v>
      </c>
      <c r="F136" s="211" t="s">
        <v>1021</v>
      </c>
      <c r="G136" s="212" t="s">
        <v>894</v>
      </c>
      <c r="H136" s="213">
        <v>1.52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1091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1023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11" customFormat="1" ht="22.8" customHeight="1">
      <c r="A138" s="11"/>
      <c r="B138" s="195"/>
      <c r="C138" s="196"/>
      <c r="D138" s="197" t="s">
        <v>74</v>
      </c>
      <c r="E138" s="259" t="s">
        <v>883</v>
      </c>
      <c r="F138" s="259" t="s">
        <v>1092</v>
      </c>
      <c r="G138" s="196"/>
      <c r="H138" s="196"/>
      <c r="I138" s="199"/>
      <c r="J138" s="260">
        <f>BK138</f>
        <v>0</v>
      </c>
      <c r="K138" s="196"/>
      <c r="L138" s="201"/>
      <c r="M138" s="202"/>
      <c r="N138" s="203"/>
      <c r="O138" s="203"/>
      <c r="P138" s="204">
        <f>SUM(P139:P140)</f>
        <v>0</v>
      </c>
      <c r="Q138" s="203"/>
      <c r="R138" s="204">
        <f>SUM(R139:R140)</f>
        <v>0</v>
      </c>
      <c r="S138" s="203"/>
      <c r="T138" s="205">
        <f>SUM(T139:T140)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6" t="s">
        <v>82</v>
      </c>
      <c r="AT138" s="207" t="s">
        <v>74</v>
      </c>
      <c r="AU138" s="207" t="s">
        <v>82</v>
      </c>
      <c r="AY138" s="206" t="s">
        <v>258</v>
      </c>
      <c r="BK138" s="208">
        <f>SUM(BK139:BK140)</f>
        <v>0</v>
      </c>
    </row>
    <row r="139" s="2" customFormat="1" ht="16.5" customHeight="1">
      <c r="A139" s="41"/>
      <c r="B139" s="42"/>
      <c r="C139" s="209" t="s">
        <v>8</v>
      </c>
      <c r="D139" s="209" t="s">
        <v>259</v>
      </c>
      <c r="E139" s="210" t="s">
        <v>295</v>
      </c>
      <c r="F139" s="211" t="s">
        <v>1093</v>
      </c>
      <c r="G139" s="212" t="s">
        <v>1018</v>
      </c>
      <c r="H139" s="213">
        <v>8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1094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1095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890</v>
      </c>
      <c r="F141" s="259" t="s">
        <v>1096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SUM(P142:P163)</f>
        <v>0</v>
      </c>
      <c r="Q141" s="203"/>
      <c r="R141" s="204">
        <f>SUM(R142:R163)</f>
        <v>0</v>
      </c>
      <c r="S141" s="203"/>
      <c r="T141" s="205">
        <f>SUM(T142:T163)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SUM(BK142:BK163)</f>
        <v>0</v>
      </c>
    </row>
    <row r="142" s="2" customFormat="1" ht="16.5" customHeight="1">
      <c r="A142" s="41"/>
      <c r="B142" s="42"/>
      <c r="C142" s="209" t="s">
        <v>93</v>
      </c>
      <c r="D142" s="209" t="s">
        <v>259</v>
      </c>
      <c r="E142" s="210" t="s">
        <v>306</v>
      </c>
      <c r="F142" s="211" t="s">
        <v>1097</v>
      </c>
      <c r="G142" s="212" t="s">
        <v>1018</v>
      </c>
      <c r="H142" s="213">
        <v>8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1098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1097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 ht="16.5" customHeight="1">
      <c r="A144" s="41"/>
      <c r="B144" s="42"/>
      <c r="C144" s="209" t="s">
        <v>125</v>
      </c>
      <c r="D144" s="209" t="s">
        <v>259</v>
      </c>
      <c r="E144" s="210" t="s">
        <v>314</v>
      </c>
      <c r="F144" s="211" t="s">
        <v>1099</v>
      </c>
      <c r="G144" s="212" t="s">
        <v>1018</v>
      </c>
      <c r="H144" s="213">
        <v>1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1100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1099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 ht="16.5" customHeight="1">
      <c r="A146" s="41"/>
      <c r="B146" s="42"/>
      <c r="C146" s="209" t="s">
        <v>219</v>
      </c>
      <c r="D146" s="209" t="s">
        <v>259</v>
      </c>
      <c r="E146" s="210" t="s">
        <v>324</v>
      </c>
      <c r="F146" s="211" t="s">
        <v>1101</v>
      </c>
      <c r="G146" s="212" t="s">
        <v>1102</v>
      </c>
      <c r="H146" s="213">
        <v>12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1103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1101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 ht="16.5" customHeight="1">
      <c r="A148" s="41"/>
      <c r="B148" s="42"/>
      <c r="C148" s="209" t="s">
        <v>389</v>
      </c>
      <c r="D148" s="209" t="s">
        <v>259</v>
      </c>
      <c r="E148" s="210" t="s">
        <v>205</v>
      </c>
      <c r="F148" s="211" t="s">
        <v>1104</v>
      </c>
      <c r="G148" s="212" t="s">
        <v>1018</v>
      </c>
      <c r="H148" s="213">
        <v>40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1105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1106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 ht="16.5" customHeight="1">
      <c r="A150" s="41"/>
      <c r="B150" s="42"/>
      <c r="C150" s="209" t="s">
        <v>394</v>
      </c>
      <c r="D150" s="209" t="s">
        <v>259</v>
      </c>
      <c r="E150" s="210" t="s">
        <v>208</v>
      </c>
      <c r="F150" s="211" t="s">
        <v>1107</v>
      </c>
      <c r="G150" s="212" t="s">
        <v>1102</v>
      </c>
      <c r="H150" s="213">
        <v>1.2</v>
      </c>
      <c r="I150" s="214"/>
      <c r="J150" s="215">
        <f>ROUND(I150*H150,2)</f>
        <v>0</v>
      </c>
      <c r="K150" s="211" t="s">
        <v>19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84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1108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1107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84</v>
      </c>
    </row>
    <row r="152" s="2" customFormat="1" ht="16.5" customHeight="1">
      <c r="A152" s="41"/>
      <c r="B152" s="42"/>
      <c r="C152" s="209" t="s">
        <v>7</v>
      </c>
      <c r="D152" s="209" t="s">
        <v>259</v>
      </c>
      <c r="E152" s="210" t="s">
        <v>211</v>
      </c>
      <c r="F152" s="211" t="s">
        <v>1109</v>
      </c>
      <c r="G152" s="212" t="s">
        <v>1110</v>
      </c>
      <c r="H152" s="213">
        <v>0.59999999999999998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1111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1109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 ht="16.5" customHeight="1">
      <c r="A154" s="41"/>
      <c r="B154" s="42"/>
      <c r="C154" s="209" t="s">
        <v>412</v>
      </c>
      <c r="D154" s="209" t="s">
        <v>259</v>
      </c>
      <c r="E154" s="210" t="s">
        <v>214</v>
      </c>
      <c r="F154" s="211" t="s">
        <v>1112</v>
      </c>
      <c r="G154" s="212" t="s">
        <v>1102</v>
      </c>
      <c r="H154" s="213">
        <v>3.3999999999999999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1113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1112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 ht="24.15" customHeight="1">
      <c r="A156" s="41"/>
      <c r="B156" s="42"/>
      <c r="C156" s="209" t="s">
        <v>416</v>
      </c>
      <c r="D156" s="209" t="s">
        <v>259</v>
      </c>
      <c r="E156" s="210" t="s">
        <v>191</v>
      </c>
      <c r="F156" s="211" t="s">
        <v>1114</v>
      </c>
      <c r="G156" s="212" t="s">
        <v>894</v>
      </c>
      <c r="H156" s="213">
        <v>1.51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84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1115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1114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84</v>
      </c>
    </row>
    <row r="158" s="2" customFormat="1" ht="16.5" customHeight="1">
      <c r="A158" s="41"/>
      <c r="B158" s="42"/>
      <c r="C158" s="209" t="s">
        <v>425</v>
      </c>
      <c r="D158" s="209" t="s">
        <v>259</v>
      </c>
      <c r="E158" s="210" t="s">
        <v>8</v>
      </c>
      <c r="F158" s="211" t="s">
        <v>1116</v>
      </c>
      <c r="G158" s="212" t="s">
        <v>1018</v>
      </c>
      <c r="H158" s="213">
        <v>8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84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1117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1116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84</v>
      </c>
    </row>
    <row r="160" s="2" customFormat="1" ht="16.5" customHeight="1">
      <c r="A160" s="41"/>
      <c r="B160" s="42"/>
      <c r="C160" s="209" t="s">
        <v>432</v>
      </c>
      <c r="D160" s="209" t="s">
        <v>259</v>
      </c>
      <c r="E160" s="210" t="s">
        <v>93</v>
      </c>
      <c r="F160" s="211" t="s">
        <v>1118</v>
      </c>
      <c r="G160" s="212" t="s">
        <v>962</v>
      </c>
      <c r="H160" s="213">
        <v>0.82399999999999995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84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1119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1118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84</v>
      </c>
    </row>
    <row r="162" s="2" customFormat="1" ht="37.8" customHeight="1">
      <c r="A162" s="41"/>
      <c r="B162" s="42"/>
      <c r="C162" s="209" t="s">
        <v>439</v>
      </c>
      <c r="D162" s="209" t="s">
        <v>259</v>
      </c>
      <c r="E162" s="210" t="s">
        <v>956</v>
      </c>
      <c r="F162" s="211" t="s">
        <v>1120</v>
      </c>
      <c r="G162" s="212" t="s">
        <v>1018</v>
      </c>
      <c r="H162" s="213">
        <v>2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84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1121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1122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84</v>
      </c>
    </row>
    <row r="164" s="11" customFormat="1" ht="22.8" customHeight="1">
      <c r="A164" s="11"/>
      <c r="B164" s="195"/>
      <c r="C164" s="196"/>
      <c r="D164" s="197" t="s">
        <v>74</v>
      </c>
      <c r="E164" s="259" t="s">
        <v>1040</v>
      </c>
      <c r="F164" s="259" t="s">
        <v>1123</v>
      </c>
      <c r="G164" s="196"/>
      <c r="H164" s="196"/>
      <c r="I164" s="199"/>
      <c r="J164" s="260">
        <f>BK164</f>
        <v>0</v>
      </c>
      <c r="K164" s="196"/>
      <c r="L164" s="201"/>
      <c r="M164" s="202"/>
      <c r="N164" s="203"/>
      <c r="O164" s="203"/>
      <c r="P164" s="204">
        <f>SUM(P165:P195)</f>
        <v>0</v>
      </c>
      <c r="Q164" s="203"/>
      <c r="R164" s="204">
        <f>SUM(R165:R195)</f>
        <v>0</v>
      </c>
      <c r="S164" s="203"/>
      <c r="T164" s="205">
        <f>SUM(T165:T195)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6" t="s">
        <v>82</v>
      </c>
      <c r="AT164" s="207" t="s">
        <v>74</v>
      </c>
      <c r="AU164" s="207" t="s">
        <v>82</v>
      </c>
      <c r="AY164" s="206" t="s">
        <v>258</v>
      </c>
      <c r="BK164" s="208">
        <f>SUM(BK165:BK195)</f>
        <v>0</v>
      </c>
    </row>
    <row r="165" s="2" customFormat="1" ht="16.5" customHeight="1">
      <c r="A165" s="41"/>
      <c r="B165" s="42"/>
      <c r="C165" s="209" t="s">
        <v>444</v>
      </c>
      <c r="D165" s="209" t="s">
        <v>259</v>
      </c>
      <c r="E165" s="210" t="s">
        <v>1052</v>
      </c>
      <c r="F165" s="211" t="s">
        <v>1053</v>
      </c>
      <c r="G165" s="212" t="s">
        <v>1018</v>
      </c>
      <c r="H165" s="213">
        <v>1</v>
      </c>
      <c r="I165" s="214"/>
      <c r="J165" s="215">
        <f>ROUND(I165*H165,2)</f>
        <v>0</v>
      </c>
      <c r="K165" s="211" t="s">
        <v>19</v>
      </c>
      <c r="L165" s="47"/>
      <c r="M165" s="216" t="s">
        <v>19</v>
      </c>
      <c r="N165" s="217" t="s">
        <v>46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105</v>
      </c>
      <c r="AT165" s="220" t="s">
        <v>259</v>
      </c>
      <c r="AU165" s="220" t="s">
        <v>84</v>
      </c>
      <c r="AY165" s="20" t="s">
        <v>258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82</v>
      </c>
      <c r="BK165" s="221">
        <f>ROUND(I165*H165,2)</f>
        <v>0</v>
      </c>
      <c r="BL165" s="20" t="s">
        <v>105</v>
      </c>
      <c r="BM165" s="220" t="s">
        <v>1124</v>
      </c>
    </row>
    <row r="166" s="2" customFormat="1">
      <c r="A166" s="41"/>
      <c r="B166" s="42"/>
      <c r="C166" s="43"/>
      <c r="D166" s="222" t="s">
        <v>264</v>
      </c>
      <c r="E166" s="43"/>
      <c r="F166" s="223" t="s">
        <v>1053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264</v>
      </c>
      <c r="AU166" s="20" t="s">
        <v>84</v>
      </c>
    </row>
    <row r="167" s="2" customFormat="1" ht="21.75" customHeight="1">
      <c r="A167" s="41"/>
      <c r="B167" s="42"/>
      <c r="C167" s="209" t="s">
        <v>448</v>
      </c>
      <c r="D167" s="209" t="s">
        <v>259</v>
      </c>
      <c r="E167" s="210" t="s">
        <v>1125</v>
      </c>
      <c r="F167" s="211" t="s">
        <v>1126</v>
      </c>
      <c r="G167" s="212" t="s">
        <v>1018</v>
      </c>
      <c r="H167" s="213">
        <v>1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1127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1126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454</v>
      </c>
      <c r="D169" s="209" t="s">
        <v>259</v>
      </c>
      <c r="E169" s="210" t="s">
        <v>1065</v>
      </c>
      <c r="F169" s="211" t="s">
        <v>1066</v>
      </c>
      <c r="G169" s="212" t="s">
        <v>1018</v>
      </c>
      <c r="H169" s="213">
        <v>1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1128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1066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21.75" customHeight="1">
      <c r="A171" s="41"/>
      <c r="B171" s="42"/>
      <c r="C171" s="209" t="s">
        <v>459</v>
      </c>
      <c r="D171" s="209" t="s">
        <v>259</v>
      </c>
      <c r="E171" s="210" t="s">
        <v>1129</v>
      </c>
      <c r="F171" s="211" t="s">
        <v>1130</v>
      </c>
      <c r="G171" s="212" t="s">
        <v>1018</v>
      </c>
      <c r="H171" s="213">
        <v>1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1131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1130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 ht="24.15" customHeight="1">
      <c r="A173" s="41"/>
      <c r="B173" s="42"/>
      <c r="C173" s="209" t="s">
        <v>466</v>
      </c>
      <c r="D173" s="209" t="s">
        <v>259</v>
      </c>
      <c r="E173" s="210" t="s">
        <v>1132</v>
      </c>
      <c r="F173" s="211" t="s">
        <v>1072</v>
      </c>
      <c r="G173" s="212" t="s">
        <v>1018</v>
      </c>
      <c r="H173" s="213">
        <v>1</v>
      </c>
      <c r="I173" s="214"/>
      <c r="J173" s="215">
        <f>ROUND(I173*H173,2)</f>
        <v>0</v>
      </c>
      <c r="K173" s="211" t="s">
        <v>19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1133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1072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 ht="24.15" customHeight="1">
      <c r="A175" s="41"/>
      <c r="B175" s="42"/>
      <c r="C175" s="209" t="s">
        <v>473</v>
      </c>
      <c r="D175" s="209" t="s">
        <v>259</v>
      </c>
      <c r="E175" s="210" t="s">
        <v>1059</v>
      </c>
      <c r="F175" s="211" t="s">
        <v>1060</v>
      </c>
      <c r="G175" s="212" t="s">
        <v>1018</v>
      </c>
      <c r="H175" s="213">
        <v>1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1134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1060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 ht="24.15" customHeight="1">
      <c r="A177" s="41"/>
      <c r="B177" s="42"/>
      <c r="C177" s="209" t="s">
        <v>483</v>
      </c>
      <c r="D177" s="209" t="s">
        <v>259</v>
      </c>
      <c r="E177" s="210" t="s">
        <v>1062</v>
      </c>
      <c r="F177" s="211" t="s">
        <v>1063</v>
      </c>
      <c r="G177" s="212" t="s">
        <v>1018</v>
      </c>
      <c r="H177" s="213">
        <v>1</v>
      </c>
      <c r="I177" s="214"/>
      <c r="J177" s="215">
        <f>ROUND(I177*H177,2)</f>
        <v>0</v>
      </c>
      <c r="K177" s="211" t="s">
        <v>19</v>
      </c>
      <c r="L177" s="47"/>
      <c r="M177" s="216" t="s">
        <v>19</v>
      </c>
      <c r="N177" s="217" t="s">
        <v>46</v>
      </c>
      <c r="O177" s="87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0" t="s">
        <v>105</v>
      </c>
      <c r="AT177" s="220" t="s">
        <v>259</v>
      </c>
      <c r="AU177" s="220" t="s">
        <v>84</v>
      </c>
      <c r="AY177" s="20" t="s">
        <v>258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82</v>
      </c>
      <c r="BK177" s="221">
        <f>ROUND(I177*H177,2)</f>
        <v>0</v>
      </c>
      <c r="BL177" s="20" t="s">
        <v>105</v>
      </c>
      <c r="BM177" s="220" t="s">
        <v>1135</v>
      </c>
    </row>
    <row r="178" s="2" customFormat="1">
      <c r="A178" s="41"/>
      <c r="B178" s="42"/>
      <c r="C178" s="43"/>
      <c r="D178" s="222" t="s">
        <v>264</v>
      </c>
      <c r="E178" s="43"/>
      <c r="F178" s="223" t="s">
        <v>1063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264</v>
      </c>
      <c r="AU178" s="20" t="s">
        <v>84</v>
      </c>
    </row>
    <row r="179" s="2" customFormat="1" ht="16.5" customHeight="1">
      <c r="A179" s="41"/>
      <c r="B179" s="42"/>
      <c r="C179" s="209" t="s">
        <v>495</v>
      </c>
      <c r="D179" s="209" t="s">
        <v>259</v>
      </c>
      <c r="E179" s="210" t="s">
        <v>1074</v>
      </c>
      <c r="F179" s="211" t="s">
        <v>1075</v>
      </c>
      <c r="G179" s="212" t="s">
        <v>1018</v>
      </c>
      <c r="H179" s="213">
        <v>1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84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1136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1075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84</v>
      </c>
    </row>
    <row r="181" s="2" customFormat="1" ht="24.15" customHeight="1">
      <c r="A181" s="41"/>
      <c r="B181" s="42"/>
      <c r="C181" s="209" t="s">
        <v>501</v>
      </c>
      <c r="D181" s="209" t="s">
        <v>259</v>
      </c>
      <c r="E181" s="210" t="s">
        <v>1055</v>
      </c>
      <c r="F181" s="211" t="s">
        <v>1056</v>
      </c>
      <c r="G181" s="212" t="s">
        <v>1018</v>
      </c>
      <c r="H181" s="213">
        <v>1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1137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1058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507</v>
      </c>
      <c r="D183" s="209" t="s">
        <v>259</v>
      </c>
      <c r="E183" s="210" t="s">
        <v>1138</v>
      </c>
      <c r="F183" s="211" t="s">
        <v>1139</v>
      </c>
      <c r="G183" s="212" t="s">
        <v>881</v>
      </c>
      <c r="H183" s="213">
        <v>0.80000000000000004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1140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1139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2" customFormat="1" ht="16.5" customHeight="1">
      <c r="A185" s="41"/>
      <c r="B185" s="42"/>
      <c r="C185" s="209" t="s">
        <v>514</v>
      </c>
      <c r="D185" s="209" t="s">
        <v>259</v>
      </c>
      <c r="E185" s="210" t="s">
        <v>960</v>
      </c>
      <c r="F185" s="211" t="s">
        <v>1080</v>
      </c>
      <c r="G185" s="212" t="s">
        <v>962</v>
      </c>
      <c r="H185" s="213">
        <v>0.10000000000000001</v>
      </c>
      <c r="I185" s="214"/>
      <c r="J185" s="215">
        <f>ROUND(I185*H185,2)</f>
        <v>0</v>
      </c>
      <c r="K185" s="211" t="s">
        <v>19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1141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1082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 ht="16.5" customHeight="1">
      <c r="A187" s="41"/>
      <c r="B187" s="42"/>
      <c r="C187" s="209" t="s">
        <v>521</v>
      </c>
      <c r="D187" s="209" t="s">
        <v>259</v>
      </c>
      <c r="E187" s="210" t="s">
        <v>1142</v>
      </c>
      <c r="F187" s="211" t="s">
        <v>1083</v>
      </c>
      <c r="G187" s="212" t="s">
        <v>962</v>
      </c>
      <c r="H187" s="213">
        <v>0.10000000000000001</v>
      </c>
      <c r="I187" s="214"/>
      <c r="J187" s="215">
        <f>ROUND(I187*H187,2)</f>
        <v>0</v>
      </c>
      <c r="K187" s="211" t="s">
        <v>816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1143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1083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>
      <c r="A189" s="41"/>
      <c r="B189" s="42"/>
      <c r="C189" s="43"/>
      <c r="D189" s="261" t="s">
        <v>819</v>
      </c>
      <c r="E189" s="43"/>
      <c r="F189" s="262" t="s">
        <v>1144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819</v>
      </c>
      <c r="AU189" s="20" t="s">
        <v>84</v>
      </c>
    </row>
    <row r="190" s="2" customFormat="1" ht="16.5" customHeight="1">
      <c r="A190" s="41"/>
      <c r="B190" s="42"/>
      <c r="C190" s="209" t="s">
        <v>527</v>
      </c>
      <c r="D190" s="209" t="s">
        <v>259</v>
      </c>
      <c r="E190" s="210" t="s">
        <v>1145</v>
      </c>
      <c r="F190" s="211" t="s">
        <v>1146</v>
      </c>
      <c r="G190" s="212" t="s">
        <v>962</v>
      </c>
      <c r="H190" s="213">
        <v>0.10000000000000001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84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1147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1146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84</v>
      </c>
    </row>
    <row r="192" s="2" customFormat="1" ht="16.5" customHeight="1">
      <c r="A192" s="41"/>
      <c r="B192" s="42"/>
      <c r="C192" s="209" t="s">
        <v>535</v>
      </c>
      <c r="D192" s="209" t="s">
        <v>259</v>
      </c>
      <c r="E192" s="210" t="s">
        <v>1020</v>
      </c>
      <c r="F192" s="211" t="s">
        <v>1087</v>
      </c>
      <c r="G192" s="212" t="s">
        <v>894</v>
      </c>
      <c r="H192" s="213">
        <v>0.25</v>
      </c>
      <c r="I192" s="214"/>
      <c r="J192" s="215">
        <f>ROUND(I192*H192,2)</f>
        <v>0</v>
      </c>
      <c r="K192" s="211" t="s">
        <v>19</v>
      </c>
      <c r="L192" s="47"/>
      <c r="M192" s="216" t="s">
        <v>19</v>
      </c>
      <c r="N192" s="217" t="s">
        <v>46</v>
      </c>
      <c r="O192" s="87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0" t="s">
        <v>105</v>
      </c>
      <c r="AT192" s="220" t="s">
        <v>259</v>
      </c>
      <c r="AU192" s="220" t="s">
        <v>84</v>
      </c>
      <c r="AY192" s="20" t="s">
        <v>258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82</v>
      </c>
      <c r="BK192" s="221">
        <f>ROUND(I192*H192,2)</f>
        <v>0</v>
      </c>
      <c r="BL192" s="20" t="s">
        <v>105</v>
      </c>
      <c r="BM192" s="220" t="s">
        <v>1148</v>
      </c>
    </row>
    <row r="193" s="2" customFormat="1">
      <c r="A193" s="41"/>
      <c r="B193" s="42"/>
      <c r="C193" s="43"/>
      <c r="D193" s="222" t="s">
        <v>264</v>
      </c>
      <c r="E193" s="43"/>
      <c r="F193" s="223" t="s">
        <v>1089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264</v>
      </c>
      <c r="AU193" s="20" t="s">
        <v>84</v>
      </c>
    </row>
    <row r="194" s="2" customFormat="1" ht="16.5" customHeight="1">
      <c r="A194" s="41"/>
      <c r="B194" s="42"/>
      <c r="C194" s="209" t="s">
        <v>542</v>
      </c>
      <c r="D194" s="209" t="s">
        <v>259</v>
      </c>
      <c r="E194" s="210" t="s">
        <v>1090</v>
      </c>
      <c r="F194" s="211" t="s">
        <v>1021</v>
      </c>
      <c r="G194" s="212" t="s">
        <v>894</v>
      </c>
      <c r="H194" s="213">
        <v>0.58999999999999997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1149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1023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11" customFormat="1" ht="22.8" customHeight="1">
      <c r="A196" s="11"/>
      <c r="B196" s="195"/>
      <c r="C196" s="196"/>
      <c r="D196" s="197" t="s">
        <v>74</v>
      </c>
      <c r="E196" s="259" t="s">
        <v>883</v>
      </c>
      <c r="F196" s="259" t="s">
        <v>1092</v>
      </c>
      <c r="G196" s="196"/>
      <c r="H196" s="196"/>
      <c r="I196" s="199"/>
      <c r="J196" s="260">
        <f>BK196</f>
        <v>0</v>
      </c>
      <c r="K196" s="196"/>
      <c r="L196" s="201"/>
      <c r="M196" s="202"/>
      <c r="N196" s="203"/>
      <c r="O196" s="203"/>
      <c r="P196" s="204">
        <f>SUM(P197:P198)</f>
        <v>0</v>
      </c>
      <c r="Q196" s="203"/>
      <c r="R196" s="204">
        <f>SUM(R197:R198)</f>
        <v>0</v>
      </c>
      <c r="S196" s="203"/>
      <c r="T196" s="205">
        <f>SUM(T197:T198)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6" t="s">
        <v>82</v>
      </c>
      <c r="AT196" s="207" t="s">
        <v>74</v>
      </c>
      <c r="AU196" s="207" t="s">
        <v>82</v>
      </c>
      <c r="AY196" s="206" t="s">
        <v>258</v>
      </c>
      <c r="BK196" s="208">
        <f>SUM(BK197:BK198)</f>
        <v>0</v>
      </c>
    </row>
    <row r="197" s="2" customFormat="1" ht="16.5" customHeight="1">
      <c r="A197" s="41"/>
      <c r="B197" s="42"/>
      <c r="C197" s="209" t="s">
        <v>548</v>
      </c>
      <c r="D197" s="209" t="s">
        <v>259</v>
      </c>
      <c r="E197" s="210" t="s">
        <v>125</v>
      </c>
      <c r="F197" s="211" t="s">
        <v>1150</v>
      </c>
      <c r="G197" s="212" t="s">
        <v>1018</v>
      </c>
      <c r="H197" s="213">
        <v>1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1151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1150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11" customFormat="1" ht="22.8" customHeight="1">
      <c r="A199" s="11"/>
      <c r="B199" s="195"/>
      <c r="C199" s="196"/>
      <c r="D199" s="197" t="s">
        <v>74</v>
      </c>
      <c r="E199" s="259" t="s">
        <v>890</v>
      </c>
      <c r="F199" s="259" t="s">
        <v>1096</v>
      </c>
      <c r="G199" s="196"/>
      <c r="H199" s="196"/>
      <c r="I199" s="199"/>
      <c r="J199" s="260">
        <f>BK199</f>
        <v>0</v>
      </c>
      <c r="K199" s="196"/>
      <c r="L199" s="201"/>
      <c r="M199" s="202"/>
      <c r="N199" s="203"/>
      <c r="O199" s="203"/>
      <c r="P199" s="204">
        <f>SUM(P200:P221)</f>
        <v>0</v>
      </c>
      <c r="Q199" s="203"/>
      <c r="R199" s="204">
        <f>SUM(R200:R221)</f>
        <v>0</v>
      </c>
      <c r="S199" s="203"/>
      <c r="T199" s="205">
        <f>SUM(T200:T221)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206" t="s">
        <v>82</v>
      </c>
      <c r="AT199" s="207" t="s">
        <v>74</v>
      </c>
      <c r="AU199" s="207" t="s">
        <v>82</v>
      </c>
      <c r="AY199" s="206" t="s">
        <v>258</v>
      </c>
      <c r="BK199" s="208">
        <f>SUM(BK200:BK221)</f>
        <v>0</v>
      </c>
    </row>
    <row r="200" s="2" customFormat="1" ht="16.5" customHeight="1">
      <c r="A200" s="41"/>
      <c r="B200" s="42"/>
      <c r="C200" s="209" t="s">
        <v>554</v>
      </c>
      <c r="D200" s="209" t="s">
        <v>259</v>
      </c>
      <c r="E200" s="210" t="s">
        <v>219</v>
      </c>
      <c r="F200" s="211" t="s">
        <v>1152</v>
      </c>
      <c r="G200" s="212" t="s">
        <v>1018</v>
      </c>
      <c r="H200" s="213">
        <v>1</v>
      </c>
      <c r="I200" s="214"/>
      <c r="J200" s="215">
        <f>ROUND(I200*H200,2)</f>
        <v>0</v>
      </c>
      <c r="K200" s="211" t="s">
        <v>19</v>
      </c>
      <c r="L200" s="47"/>
      <c r="M200" s="216" t="s">
        <v>19</v>
      </c>
      <c r="N200" s="217" t="s">
        <v>46</v>
      </c>
      <c r="O200" s="87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0" t="s">
        <v>105</v>
      </c>
      <c r="AT200" s="220" t="s">
        <v>259</v>
      </c>
      <c r="AU200" s="220" t="s">
        <v>84</v>
      </c>
      <c r="AY200" s="20" t="s">
        <v>258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82</v>
      </c>
      <c r="BK200" s="221">
        <f>ROUND(I200*H200,2)</f>
        <v>0</v>
      </c>
      <c r="BL200" s="20" t="s">
        <v>105</v>
      </c>
      <c r="BM200" s="220" t="s">
        <v>1153</v>
      </c>
    </row>
    <row r="201" s="2" customFormat="1">
      <c r="A201" s="41"/>
      <c r="B201" s="42"/>
      <c r="C201" s="43"/>
      <c r="D201" s="222" t="s">
        <v>264</v>
      </c>
      <c r="E201" s="43"/>
      <c r="F201" s="223" t="s">
        <v>1152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264</v>
      </c>
      <c r="AU201" s="20" t="s">
        <v>84</v>
      </c>
    </row>
    <row r="202" s="2" customFormat="1" ht="16.5" customHeight="1">
      <c r="A202" s="41"/>
      <c r="B202" s="42"/>
      <c r="C202" s="209" t="s">
        <v>561</v>
      </c>
      <c r="D202" s="209" t="s">
        <v>259</v>
      </c>
      <c r="E202" s="210" t="s">
        <v>389</v>
      </c>
      <c r="F202" s="211" t="s">
        <v>1154</v>
      </c>
      <c r="G202" s="212" t="s">
        <v>894</v>
      </c>
      <c r="H202" s="213">
        <v>0.47999999999999998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84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1155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1154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84</v>
      </c>
    </row>
    <row r="204" s="2" customFormat="1" ht="16.5" customHeight="1">
      <c r="A204" s="41"/>
      <c r="B204" s="42"/>
      <c r="C204" s="209" t="s">
        <v>568</v>
      </c>
      <c r="D204" s="209" t="s">
        <v>259</v>
      </c>
      <c r="E204" s="210" t="s">
        <v>394</v>
      </c>
      <c r="F204" s="211" t="s">
        <v>1156</v>
      </c>
      <c r="G204" s="212" t="s">
        <v>1038</v>
      </c>
      <c r="H204" s="213">
        <v>1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1157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1156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2" customFormat="1" ht="16.5" customHeight="1">
      <c r="A206" s="41"/>
      <c r="B206" s="42"/>
      <c r="C206" s="209" t="s">
        <v>573</v>
      </c>
      <c r="D206" s="209" t="s">
        <v>259</v>
      </c>
      <c r="E206" s="210" t="s">
        <v>7</v>
      </c>
      <c r="F206" s="211" t="s">
        <v>1101</v>
      </c>
      <c r="G206" s="212" t="s">
        <v>1102</v>
      </c>
      <c r="H206" s="213">
        <v>1.5</v>
      </c>
      <c r="I206" s="214"/>
      <c r="J206" s="215">
        <f>ROUND(I206*H206,2)</f>
        <v>0</v>
      </c>
      <c r="K206" s="211" t="s">
        <v>19</v>
      </c>
      <c r="L206" s="47"/>
      <c r="M206" s="216" t="s">
        <v>19</v>
      </c>
      <c r="N206" s="217" t="s">
        <v>46</v>
      </c>
      <c r="O206" s="8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0" t="s">
        <v>105</v>
      </c>
      <c r="AT206" s="220" t="s">
        <v>259</v>
      </c>
      <c r="AU206" s="220" t="s">
        <v>84</v>
      </c>
      <c r="AY206" s="20" t="s">
        <v>258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82</v>
      </c>
      <c r="BK206" s="221">
        <f>ROUND(I206*H206,2)</f>
        <v>0</v>
      </c>
      <c r="BL206" s="20" t="s">
        <v>105</v>
      </c>
      <c r="BM206" s="220" t="s">
        <v>1158</v>
      </c>
    </row>
    <row r="207" s="2" customFormat="1">
      <c r="A207" s="41"/>
      <c r="B207" s="42"/>
      <c r="C207" s="43"/>
      <c r="D207" s="222" t="s">
        <v>264</v>
      </c>
      <c r="E207" s="43"/>
      <c r="F207" s="223" t="s">
        <v>1101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264</v>
      </c>
      <c r="AU207" s="20" t="s">
        <v>84</v>
      </c>
    </row>
    <row r="208" s="2" customFormat="1" ht="16.5" customHeight="1">
      <c r="A208" s="41"/>
      <c r="B208" s="42"/>
      <c r="C208" s="209" t="s">
        <v>581</v>
      </c>
      <c r="D208" s="209" t="s">
        <v>259</v>
      </c>
      <c r="E208" s="210" t="s">
        <v>412</v>
      </c>
      <c r="F208" s="211" t="s">
        <v>1104</v>
      </c>
      <c r="G208" s="212" t="s">
        <v>1018</v>
      </c>
      <c r="H208" s="213">
        <v>5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84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1159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1106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84</v>
      </c>
    </row>
    <row r="210" s="2" customFormat="1" ht="16.5" customHeight="1">
      <c r="A210" s="41"/>
      <c r="B210" s="42"/>
      <c r="C210" s="209" t="s">
        <v>589</v>
      </c>
      <c r="D210" s="209" t="s">
        <v>259</v>
      </c>
      <c r="E210" s="210" t="s">
        <v>416</v>
      </c>
      <c r="F210" s="211" t="s">
        <v>1107</v>
      </c>
      <c r="G210" s="212" t="s">
        <v>1102</v>
      </c>
      <c r="H210" s="213">
        <v>0.14999999999999999</v>
      </c>
      <c r="I210" s="214"/>
      <c r="J210" s="215">
        <f>ROUND(I210*H210,2)</f>
        <v>0</v>
      </c>
      <c r="K210" s="211" t="s">
        <v>19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1160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1107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2" customFormat="1" ht="16.5" customHeight="1">
      <c r="A212" s="41"/>
      <c r="B212" s="42"/>
      <c r="C212" s="209" t="s">
        <v>596</v>
      </c>
      <c r="D212" s="209" t="s">
        <v>259</v>
      </c>
      <c r="E212" s="210" t="s">
        <v>425</v>
      </c>
      <c r="F212" s="211" t="s">
        <v>1109</v>
      </c>
      <c r="G212" s="212" t="s">
        <v>1110</v>
      </c>
      <c r="H212" s="213">
        <v>0.080000000000000002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84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1161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1109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84</v>
      </c>
    </row>
    <row r="214" s="2" customFormat="1" ht="16.5" customHeight="1">
      <c r="A214" s="41"/>
      <c r="B214" s="42"/>
      <c r="C214" s="209" t="s">
        <v>602</v>
      </c>
      <c r="D214" s="209" t="s">
        <v>259</v>
      </c>
      <c r="E214" s="210" t="s">
        <v>432</v>
      </c>
      <c r="F214" s="211" t="s">
        <v>1112</v>
      </c>
      <c r="G214" s="212" t="s">
        <v>1102</v>
      </c>
      <c r="H214" s="213">
        <v>0.42999999999999999</v>
      </c>
      <c r="I214" s="214"/>
      <c r="J214" s="215">
        <f>ROUND(I214*H214,2)</f>
        <v>0</v>
      </c>
      <c r="K214" s="211" t="s">
        <v>19</v>
      </c>
      <c r="L214" s="47"/>
      <c r="M214" s="216" t="s">
        <v>19</v>
      </c>
      <c r="N214" s="217" t="s">
        <v>46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105</v>
      </c>
      <c r="AT214" s="220" t="s">
        <v>259</v>
      </c>
      <c r="AU214" s="220" t="s">
        <v>84</v>
      </c>
      <c r="AY214" s="20" t="s">
        <v>258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82</v>
      </c>
      <c r="BK214" s="221">
        <f>ROUND(I214*H214,2)</f>
        <v>0</v>
      </c>
      <c r="BL214" s="20" t="s">
        <v>105</v>
      </c>
      <c r="BM214" s="220" t="s">
        <v>1162</v>
      </c>
    </row>
    <row r="215" s="2" customFormat="1">
      <c r="A215" s="41"/>
      <c r="B215" s="42"/>
      <c r="C215" s="43"/>
      <c r="D215" s="222" t="s">
        <v>264</v>
      </c>
      <c r="E215" s="43"/>
      <c r="F215" s="223" t="s">
        <v>1112</v>
      </c>
      <c r="G215" s="43"/>
      <c r="H215" s="43"/>
      <c r="I215" s="224"/>
      <c r="J215" s="43"/>
      <c r="K215" s="43"/>
      <c r="L215" s="47"/>
      <c r="M215" s="225"/>
      <c r="N215" s="226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264</v>
      </c>
      <c r="AU215" s="20" t="s">
        <v>84</v>
      </c>
    </row>
    <row r="216" s="2" customFormat="1" ht="16.5" customHeight="1">
      <c r="A216" s="41"/>
      <c r="B216" s="42"/>
      <c r="C216" s="209" t="s">
        <v>608</v>
      </c>
      <c r="D216" s="209" t="s">
        <v>259</v>
      </c>
      <c r="E216" s="210" t="s">
        <v>439</v>
      </c>
      <c r="F216" s="211" t="s">
        <v>1163</v>
      </c>
      <c r="G216" s="212" t="s">
        <v>894</v>
      </c>
      <c r="H216" s="213">
        <v>0.11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84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1164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1163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84</v>
      </c>
    </row>
    <row r="218" s="2" customFormat="1" ht="16.5" customHeight="1">
      <c r="A218" s="41"/>
      <c r="B218" s="42"/>
      <c r="C218" s="209" t="s">
        <v>617</v>
      </c>
      <c r="D218" s="209" t="s">
        <v>259</v>
      </c>
      <c r="E218" s="210" t="s">
        <v>444</v>
      </c>
      <c r="F218" s="211" t="s">
        <v>1165</v>
      </c>
      <c r="G218" s="212" t="s">
        <v>1018</v>
      </c>
      <c r="H218" s="213">
        <v>1</v>
      </c>
      <c r="I218" s="214"/>
      <c r="J218" s="215">
        <f>ROUND(I218*H218,2)</f>
        <v>0</v>
      </c>
      <c r="K218" s="211" t="s">
        <v>19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105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1166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1165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 ht="16.5" customHeight="1">
      <c r="A220" s="41"/>
      <c r="B220" s="42"/>
      <c r="C220" s="209" t="s">
        <v>622</v>
      </c>
      <c r="D220" s="209" t="s">
        <v>259</v>
      </c>
      <c r="E220" s="210" t="s">
        <v>448</v>
      </c>
      <c r="F220" s="211" t="s">
        <v>1118</v>
      </c>
      <c r="G220" s="212" t="s">
        <v>962</v>
      </c>
      <c r="H220" s="213">
        <v>0.10000000000000001</v>
      </c>
      <c r="I220" s="214"/>
      <c r="J220" s="215">
        <f>ROUND(I220*H220,2)</f>
        <v>0</v>
      </c>
      <c r="K220" s="211" t="s">
        <v>19</v>
      </c>
      <c r="L220" s="47"/>
      <c r="M220" s="216" t="s">
        <v>19</v>
      </c>
      <c r="N220" s="217" t="s">
        <v>46</v>
      </c>
      <c r="O220" s="87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0" t="s">
        <v>105</v>
      </c>
      <c r="AT220" s="220" t="s">
        <v>259</v>
      </c>
      <c r="AU220" s="220" t="s">
        <v>84</v>
      </c>
      <c r="AY220" s="20" t="s">
        <v>258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20" t="s">
        <v>82</v>
      </c>
      <c r="BK220" s="221">
        <f>ROUND(I220*H220,2)</f>
        <v>0</v>
      </c>
      <c r="BL220" s="20" t="s">
        <v>105</v>
      </c>
      <c r="BM220" s="220" t="s">
        <v>1167</v>
      </c>
    </row>
    <row r="221" s="2" customFormat="1">
      <c r="A221" s="41"/>
      <c r="B221" s="42"/>
      <c r="C221" s="43"/>
      <c r="D221" s="222" t="s">
        <v>264</v>
      </c>
      <c r="E221" s="43"/>
      <c r="F221" s="223" t="s">
        <v>1118</v>
      </c>
      <c r="G221" s="43"/>
      <c r="H221" s="43"/>
      <c r="I221" s="224"/>
      <c r="J221" s="43"/>
      <c r="K221" s="43"/>
      <c r="L221" s="47"/>
      <c r="M221" s="225"/>
      <c r="N221" s="22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264</v>
      </c>
      <c r="AU221" s="20" t="s">
        <v>84</v>
      </c>
    </row>
    <row r="222" s="11" customFormat="1" ht="22.8" customHeight="1">
      <c r="A222" s="11"/>
      <c r="B222" s="195"/>
      <c r="C222" s="196"/>
      <c r="D222" s="197" t="s">
        <v>74</v>
      </c>
      <c r="E222" s="259" t="s">
        <v>1168</v>
      </c>
      <c r="F222" s="259" t="s">
        <v>1169</v>
      </c>
      <c r="G222" s="196"/>
      <c r="H222" s="196"/>
      <c r="I222" s="199"/>
      <c r="J222" s="260">
        <f>BK222</f>
        <v>0</v>
      </c>
      <c r="K222" s="196"/>
      <c r="L222" s="201"/>
      <c r="M222" s="202"/>
      <c r="N222" s="203"/>
      <c r="O222" s="203"/>
      <c r="P222" s="204">
        <f>SUM(P223:P255)</f>
        <v>0</v>
      </c>
      <c r="Q222" s="203"/>
      <c r="R222" s="204">
        <f>SUM(R223:R255)</f>
        <v>0</v>
      </c>
      <c r="S222" s="203"/>
      <c r="T222" s="205">
        <f>SUM(T223:T255)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06" t="s">
        <v>82</v>
      </c>
      <c r="AT222" s="207" t="s">
        <v>74</v>
      </c>
      <c r="AU222" s="207" t="s">
        <v>82</v>
      </c>
      <c r="AY222" s="206" t="s">
        <v>258</v>
      </c>
      <c r="BK222" s="208">
        <f>SUM(BK223:BK255)</f>
        <v>0</v>
      </c>
    </row>
    <row r="223" s="2" customFormat="1" ht="21.75" customHeight="1">
      <c r="A223" s="41"/>
      <c r="B223" s="42"/>
      <c r="C223" s="209" t="s">
        <v>627</v>
      </c>
      <c r="D223" s="209" t="s">
        <v>259</v>
      </c>
      <c r="E223" s="210" t="s">
        <v>1125</v>
      </c>
      <c r="F223" s="211" t="s">
        <v>1126</v>
      </c>
      <c r="G223" s="212" t="s">
        <v>1018</v>
      </c>
      <c r="H223" s="213">
        <v>15</v>
      </c>
      <c r="I223" s="214"/>
      <c r="J223" s="215">
        <f>ROUND(I223*H223,2)</f>
        <v>0</v>
      </c>
      <c r="K223" s="211" t="s">
        <v>19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84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1170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1126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84</v>
      </c>
    </row>
    <row r="225" s="2" customFormat="1" ht="16.5" customHeight="1">
      <c r="A225" s="41"/>
      <c r="B225" s="42"/>
      <c r="C225" s="209" t="s">
        <v>632</v>
      </c>
      <c r="D225" s="209" t="s">
        <v>259</v>
      </c>
      <c r="E225" s="210" t="s">
        <v>1052</v>
      </c>
      <c r="F225" s="211" t="s">
        <v>1053</v>
      </c>
      <c r="G225" s="212" t="s">
        <v>1018</v>
      </c>
      <c r="H225" s="213">
        <v>15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1171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1053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 ht="16.5" customHeight="1">
      <c r="A227" s="41"/>
      <c r="B227" s="42"/>
      <c r="C227" s="209" t="s">
        <v>636</v>
      </c>
      <c r="D227" s="209" t="s">
        <v>259</v>
      </c>
      <c r="E227" s="210" t="s">
        <v>1065</v>
      </c>
      <c r="F227" s="211" t="s">
        <v>1066</v>
      </c>
      <c r="G227" s="212" t="s">
        <v>1018</v>
      </c>
      <c r="H227" s="213">
        <v>15</v>
      </c>
      <c r="I227" s="214"/>
      <c r="J227" s="215">
        <f>ROUND(I227*H227,2)</f>
        <v>0</v>
      </c>
      <c r="K227" s="211" t="s">
        <v>19</v>
      </c>
      <c r="L227" s="47"/>
      <c r="M227" s="216" t="s">
        <v>19</v>
      </c>
      <c r="N227" s="217" t="s">
        <v>46</v>
      </c>
      <c r="O227" s="87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0" t="s">
        <v>105</v>
      </c>
      <c r="AT227" s="220" t="s">
        <v>259</v>
      </c>
      <c r="AU227" s="220" t="s">
        <v>84</v>
      </c>
      <c r="AY227" s="20" t="s">
        <v>258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82</v>
      </c>
      <c r="BK227" s="221">
        <f>ROUND(I227*H227,2)</f>
        <v>0</v>
      </c>
      <c r="BL227" s="20" t="s">
        <v>105</v>
      </c>
      <c r="BM227" s="220" t="s">
        <v>1172</v>
      </c>
    </row>
    <row r="228" s="2" customFormat="1">
      <c r="A228" s="41"/>
      <c r="B228" s="42"/>
      <c r="C228" s="43"/>
      <c r="D228" s="222" t="s">
        <v>264</v>
      </c>
      <c r="E228" s="43"/>
      <c r="F228" s="223" t="s">
        <v>1066</v>
      </c>
      <c r="G228" s="43"/>
      <c r="H228" s="43"/>
      <c r="I228" s="224"/>
      <c r="J228" s="43"/>
      <c r="K228" s="43"/>
      <c r="L228" s="47"/>
      <c r="M228" s="225"/>
      <c r="N228" s="226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264</v>
      </c>
      <c r="AU228" s="20" t="s">
        <v>84</v>
      </c>
    </row>
    <row r="229" s="2" customFormat="1" ht="21.75" customHeight="1">
      <c r="A229" s="41"/>
      <c r="B229" s="42"/>
      <c r="C229" s="209" t="s">
        <v>641</v>
      </c>
      <c r="D229" s="209" t="s">
        <v>259</v>
      </c>
      <c r="E229" s="210" t="s">
        <v>1173</v>
      </c>
      <c r="F229" s="211" t="s">
        <v>1174</v>
      </c>
      <c r="G229" s="212" t="s">
        <v>1018</v>
      </c>
      <c r="H229" s="213">
        <v>15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84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1175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1174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84</v>
      </c>
    </row>
    <row r="231" s="2" customFormat="1" ht="24.15" customHeight="1">
      <c r="A231" s="41"/>
      <c r="B231" s="42"/>
      <c r="C231" s="209" t="s">
        <v>651</v>
      </c>
      <c r="D231" s="209" t="s">
        <v>259</v>
      </c>
      <c r="E231" s="210" t="s">
        <v>1132</v>
      </c>
      <c r="F231" s="211" t="s">
        <v>1072</v>
      </c>
      <c r="G231" s="212" t="s">
        <v>1018</v>
      </c>
      <c r="H231" s="213">
        <v>15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84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1176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1072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84</v>
      </c>
    </row>
    <row r="233" s="2" customFormat="1" ht="24.15" customHeight="1">
      <c r="A233" s="41"/>
      <c r="B233" s="42"/>
      <c r="C233" s="209" t="s">
        <v>661</v>
      </c>
      <c r="D233" s="209" t="s">
        <v>259</v>
      </c>
      <c r="E233" s="210" t="s">
        <v>1059</v>
      </c>
      <c r="F233" s="211" t="s">
        <v>1060</v>
      </c>
      <c r="G233" s="212" t="s">
        <v>1018</v>
      </c>
      <c r="H233" s="213">
        <v>15</v>
      </c>
      <c r="I233" s="214"/>
      <c r="J233" s="215">
        <f>ROUND(I233*H233,2)</f>
        <v>0</v>
      </c>
      <c r="K233" s="211" t="s">
        <v>19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1177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1060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 ht="24.15" customHeight="1">
      <c r="A235" s="41"/>
      <c r="B235" s="42"/>
      <c r="C235" s="209" t="s">
        <v>671</v>
      </c>
      <c r="D235" s="209" t="s">
        <v>259</v>
      </c>
      <c r="E235" s="210" t="s">
        <v>1062</v>
      </c>
      <c r="F235" s="211" t="s">
        <v>1063</v>
      </c>
      <c r="G235" s="212" t="s">
        <v>1018</v>
      </c>
      <c r="H235" s="213">
        <v>15</v>
      </c>
      <c r="I235" s="214"/>
      <c r="J235" s="215">
        <f>ROUND(I235*H235,2)</f>
        <v>0</v>
      </c>
      <c r="K235" s="211" t="s">
        <v>19</v>
      </c>
      <c r="L235" s="47"/>
      <c r="M235" s="216" t="s">
        <v>19</v>
      </c>
      <c r="N235" s="217" t="s">
        <v>46</v>
      </c>
      <c r="O235" s="87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0" t="s">
        <v>105</v>
      </c>
      <c r="AT235" s="220" t="s">
        <v>259</v>
      </c>
      <c r="AU235" s="220" t="s">
        <v>84</v>
      </c>
      <c r="AY235" s="20" t="s">
        <v>258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0" t="s">
        <v>82</v>
      </c>
      <c r="BK235" s="221">
        <f>ROUND(I235*H235,2)</f>
        <v>0</v>
      </c>
      <c r="BL235" s="20" t="s">
        <v>105</v>
      </c>
      <c r="BM235" s="220" t="s">
        <v>1178</v>
      </c>
    </row>
    <row r="236" s="2" customFormat="1">
      <c r="A236" s="41"/>
      <c r="B236" s="42"/>
      <c r="C236" s="43"/>
      <c r="D236" s="222" t="s">
        <v>264</v>
      </c>
      <c r="E236" s="43"/>
      <c r="F236" s="223" t="s">
        <v>1063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264</v>
      </c>
      <c r="AU236" s="20" t="s">
        <v>84</v>
      </c>
    </row>
    <row r="237" s="2" customFormat="1" ht="16.5" customHeight="1">
      <c r="A237" s="41"/>
      <c r="B237" s="42"/>
      <c r="C237" s="209" t="s">
        <v>676</v>
      </c>
      <c r="D237" s="209" t="s">
        <v>259</v>
      </c>
      <c r="E237" s="210" t="s">
        <v>1074</v>
      </c>
      <c r="F237" s="211" t="s">
        <v>1075</v>
      </c>
      <c r="G237" s="212" t="s">
        <v>1018</v>
      </c>
      <c r="H237" s="213">
        <v>15</v>
      </c>
      <c r="I237" s="214"/>
      <c r="J237" s="215">
        <f>ROUND(I237*H237,2)</f>
        <v>0</v>
      </c>
      <c r="K237" s="211" t="s">
        <v>19</v>
      </c>
      <c r="L237" s="47"/>
      <c r="M237" s="216" t="s">
        <v>19</v>
      </c>
      <c r="N237" s="217" t="s">
        <v>46</v>
      </c>
      <c r="O237" s="87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0" t="s">
        <v>105</v>
      </c>
      <c r="AT237" s="220" t="s">
        <v>259</v>
      </c>
      <c r="AU237" s="220" t="s">
        <v>84</v>
      </c>
      <c r="AY237" s="20" t="s">
        <v>258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0" t="s">
        <v>82</v>
      </c>
      <c r="BK237" s="221">
        <f>ROUND(I237*H237,2)</f>
        <v>0</v>
      </c>
      <c r="BL237" s="20" t="s">
        <v>105</v>
      </c>
      <c r="BM237" s="220" t="s">
        <v>1179</v>
      </c>
    </row>
    <row r="238" s="2" customFormat="1">
      <c r="A238" s="41"/>
      <c r="B238" s="42"/>
      <c r="C238" s="43"/>
      <c r="D238" s="222" t="s">
        <v>264</v>
      </c>
      <c r="E238" s="43"/>
      <c r="F238" s="223" t="s">
        <v>1075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264</v>
      </c>
      <c r="AU238" s="20" t="s">
        <v>84</v>
      </c>
    </row>
    <row r="239" s="2" customFormat="1" ht="24.15" customHeight="1">
      <c r="A239" s="41"/>
      <c r="B239" s="42"/>
      <c r="C239" s="209" t="s">
        <v>681</v>
      </c>
      <c r="D239" s="209" t="s">
        <v>259</v>
      </c>
      <c r="E239" s="210" t="s">
        <v>1055</v>
      </c>
      <c r="F239" s="211" t="s">
        <v>1056</v>
      </c>
      <c r="G239" s="212" t="s">
        <v>1018</v>
      </c>
      <c r="H239" s="213">
        <v>15</v>
      </c>
      <c r="I239" s="214"/>
      <c r="J239" s="215">
        <f>ROUND(I239*H239,2)</f>
        <v>0</v>
      </c>
      <c r="K239" s="211" t="s">
        <v>19</v>
      </c>
      <c r="L239" s="47"/>
      <c r="M239" s="216" t="s">
        <v>19</v>
      </c>
      <c r="N239" s="217" t="s">
        <v>46</v>
      </c>
      <c r="O239" s="87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0" t="s">
        <v>105</v>
      </c>
      <c r="AT239" s="220" t="s">
        <v>259</v>
      </c>
      <c r="AU239" s="220" t="s">
        <v>84</v>
      </c>
      <c r="AY239" s="20" t="s">
        <v>258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0" t="s">
        <v>82</v>
      </c>
      <c r="BK239" s="221">
        <f>ROUND(I239*H239,2)</f>
        <v>0</v>
      </c>
      <c r="BL239" s="20" t="s">
        <v>105</v>
      </c>
      <c r="BM239" s="220" t="s">
        <v>1180</v>
      </c>
    </row>
    <row r="240" s="2" customFormat="1">
      <c r="A240" s="41"/>
      <c r="B240" s="42"/>
      <c r="C240" s="43"/>
      <c r="D240" s="222" t="s">
        <v>264</v>
      </c>
      <c r="E240" s="43"/>
      <c r="F240" s="223" t="s">
        <v>1058</v>
      </c>
      <c r="G240" s="43"/>
      <c r="H240" s="43"/>
      <c r="I240" s="224"/>
      <c r="J240" s="43"/>
      <c r="K240" s="43"/>
      <c r="L240" s="47"/>
      <c r="M240" s="225"/>
      <c r="N240" s="22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264</v>
      </c>
      <c r="AU240" s="20" t="s">
        <v>84</v>
      </c>
    </row>
    <row r="241" s="2" customFormat="1" ht="16.5" customHeight="1">
      <c r="A241" s="41"/>
      <c r="B241" s="42"/>
      <c r="C241" s="209" t="s">
        <v>1181</v>
      </c>
      <c r="D241" s="209" t="s">
        <v>259</v>
      </c>
      <c r="E241" s="210" t="s">
        <v>1182</v>
      </c>
      <c r="F241" s="211" t="s">
        <v>1183</v>
      </c>
      <c r="G241" s="212" t="s">
        <v>881</v>
      </c>
      <c r="H241" s="213">
        <v>12</v>
      </c>
      <c r="I241" s="214"/>
      <c r="J241" s="215">
        <f>ROUND(I241*H241,2)</f>
        <v>0</v>
      </c>
      <c r="K241" s="211" t="s">
        <v>816</v>
      </c>
      <c r="L241" s="47"/>
      <c r="M241" s="216" t="s">
        <v>19</v>
      </c>
      <c r="N241" s="217" t="s">
        <v>46</v>
      </c>
      <c r="O241" s="87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0" t="s">
        <v>105</v>
      </c>
      <c r="AT241" s="220" t="s">
        <v>259</v>
      </c>
      <c r="AU241" s="220" t="s">
        <v>84</v>
      </c>
      <c r="AY241" s="20" t="s">
        <v>258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0" t="s">
        <v>82</v>
      </c>
      <c r="BK241" s="221">
        <f>ROUND(I241*H241,2)</f>
        <v>0</v>
      </c>
      <c r="BL241" s="20" t="s">
        <v>105</v>
      </c>
      <c r="BM241" s="220" t="s">
        <v>1184</v>
      </c>
    </row>
    <row r="242" s="2" customFormat="1">
      <c r="A242" s="41"/>
      <c r="B242" s="42"/>
      <c r="C242" s="43"/>
      <c r="D242" s="222" t="s">
        <v>264</v>
      </c>
      <c r="E242" s="43"/>
      <c r="F242" s="223" t="s">
        <v>1183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264</v>
      </c>
      <c r="AU242" s="20" t="s">
        <v>84</v>
      </c>
    </row>
    <row r="243" s="2" customFormat="1">
      <c r="A243" s="41"/>
      <c r="B243" s="42"/>
      <c r="C243" s="43"/>
      <c r="D243" s="261" t="s">
        <v>819</v>
      </c>
      <c r="E243" s="43"/>
      <c r="F243" s="262" t="s">
        <v>1185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819</v>
      </c>
      <c r="AU243" s="20" t="s">
        <v>84</v>
      </c>
    </row>
    <row r="244" s="2" customFormat="1" ht="16.5" customHeight="1">
      <c r="A244" s="41"/>
      <c r="B244" s="42"/>
      <c r="C244" s="209" t="s">
        <v>1186</v>
      </c>
      <c r="D244" s="209" t="s">
        <v>259</v>
      </c>
      <c r="E244" s="210" t="s">
        <v>960</v>
      </c>
      <c r="F244" s="211" t="s">
        <v>1080</v>
      </c>
      <c r="G244" s="212" t="s">
        <v>962</v>
      </c>
      <c r="H244" s="213">
        <v>1.5</v>
      </c>
      <c r="I244" s="214"/>
      <c r="J244" s="215">
        <f>ROUND(I244*H244,2)</f>
        <v>0</v>
      </c>
      <c r="K244" s="211" t="s">
        <v>19</v>
      </c>
      <c r="L244" s="47"/>
      <c r="M244" s="216" t="s">
        <v>19</v>
      </c>
      <c r="N244" s="217" t="s">
        <v>46</v>
      </c>
      <c r="O244" s="87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0" t="s">
        <v>105</v>
      </c>
      <c r="AT244" s="220" t="s">
        <v>259</v>
      </c>
      <c r="AU244" s="220" t="s">
        <v>84</v>
      </c>
      <c r="AY244" s="20" t="s">
        <v>258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0" t="s">
        <v>82</v>
      </c>
      <c r="BK244" s="221">
        <f>ROUND(I244*H244,2)</f>
        <v>0</v>
      </c>
      <c r="BL244" s="20" t="s">
        <v>105</v>
      </c>
      <c r="BM244" s="220" t="s">
        <v>1187</v>
      </c>
    </row>
    <row r="245" s="2" customFormat="1">
      <c r="A245" s="41"/>
      <c r="B245" s="42"/>
      <c r="C245" s="43"/>
      <c r="D245" s="222" t="s">
        <v>264</v>
      </c>
      <c r="E245" s="43"/>
      <c r="F245" s="223" t="s">
        <v>1082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264</v>
      </c>
      <c r="AU245" s="20" t="s">
        <v>84</v>
      </c>
    </row>
    <row r="246" s="2" customFormat="1" ht="16.5" customHeight="1">
      <c r="A246" s="41"/>
      <c r="B246" s="42"/>
      <c r="C246" s="209" t="s">
        <v>1188</v>
      </c>
      <c r="D246" s="209" t="s">
        <v>259</v>
      </c>
      <c r="E246" s="210" t="s">
        <v>1189</v>
      </c>
      <c r="F246" s="211" t="s">
        <v>1083</v>
      </c>
      <c r="G246" s="212" t="s">
        <v>962</v>
      </c>
      <c r="H246" s="213">
        <v>1.5</v>
      </c>
      <c r="I246" s="214"/>
      <c r="J246" s="215">
        <f>ROUND(I246*H246,2)</f>
        <v>0</v>
      </c>
      <c r="K246" s="211" t="s">
        <v>816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105</v>
      </c>
      <c r="AT246" s="220" t="s">
        <v>259</v>
      </c>
      <c r="AU246" s="220" t="s">
        <v>84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105</v>
      </c>
      <c r="BM246" s="220" t="s">
        <v>1190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1083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84</v>
      </c>
    </row>
    <row r="248" s="2" customFormat="1">
      <c r="A248" s="41"/>
      <c r="B248" s="42"/>
      <c r="C248" s="43"/>
      <c r="D248" s="261" t="s">
        <v>819</v>
      </c>
      <c r="E248" s="43"/>
      <c r="F248" s="262" t="s">
        <v>1191</v>
      </c>
      <c r="G248" s="43"/>
      <c r="H248" s="43"/>
      <c r="I248" s="224"/>
      <c r="J248" s="43"/>
      <c r="K248" s="43"/>
      <c r="L248" s="47"/>
      <c r="M248" s="225"/>
      <c r="N248" s="22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819</v>
      </c>
      <c r="AU248" s="20" t="s">
        <v>84</v>
      </c>
    </row>
    <row r="249" s="2" customFormat="1" ht="16.5" customHeight="1">
      <c r="A249" s="41"/>
      <c r="B249" s="42"/>
      <c r="C249" s="209" t="s">
        <v>1192</v>
      </c>
      <c r="D249" s="209" t="s">
        <v>259</v>
      </c>
      <c r="E249" s="210" t="s">
        <v>971</v>
      </c>
      <c r="F249" s="211" t="s">
        <v>1085</v>
      </c>
      <c r="G249" s="212" t="s">
        <v>962</v>
      </c>
      <c r="H249" s="213">
        <v>1.5</v>
      </c>
      <c r="I249" s="214"/>
      <c r="J249" s="215">
        <f>ROUND(I249*H249,2)</f>
        <v>0</v>
      </c>
      <c r="K249" s="211" t="s">
        <v>816</v>
      </c>
      <c r="L249" s="47"/>
      <c r="M249" s="216" t="s">
        <v>19</v>
      </c>
      <c r="N249" s="217" t="s">
        <v>46</v>
      </c>
      <c r="O249" s="87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0" t="s">
        <v>105</v>
      </c>
      <c r="AT249" s="220" t="s">
        <v>259</v>
      </c>
      <c r="AU249" s="220" t="s">
        <v>84</v>
      </c>
      <c r="AY249" s="20" t="s">
        <v>258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82</v>
      </c>
      <c r="BK249" s="221">
        <f>ROUND(I249*H249,2)</f>
        <v>0</v>
      </c>
      <c r="BL249" s="20" t="s">
        <v>105</v>
      </c>
      <c r="BM249" s="220" t="s">
        <v>1193</v>
      </c>
    </row>
    <row r="250" s="2" customFormat="1">
      <c r="A250" s="41"/>
      <c r="B250" s="42"/>
      <c r="C250" s="43"/>
      <c r="D250" s="222" t="s">
        <v>264</v>
      </c>
      <c r="E250" s="43"/>
      <c r="F250" s="223" t="s">
        <v>1085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264</v>
      </c>
      <c r="AU250" s="20" t="s">
        <v>84</v>
      </c>
    </row>
    <row r="251" s="2" customFormat="1">
      <c r="A251" s="41"/>
      <c r="B251" s="42"/>
      <c r="C251" s="43"/>
      <c r="D251" s="261" t="s">
        <v>819</v>
      </c>
      <c r="E251" s="43"/>
      <c r="F251" s="262" t="s">
        <v>975</v>
      </c>
      <c r="G251" s="43"/>
      <c r="H251" s="43"/>
      <c r="I251" s="224"/>
      <c r="J251" s="43"/>
      <c r="K251" s="43"/>
      <c r="L251" s="47"/>
      <c r="M251" s="225"/>
      <c r="N251" s="22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819</v>
      </c>
      <c r="AU251" s="20" t="s">
        <v>84</v>
      </c>
    </row>
    <row r="252" s="2" customFormat="1" ht="16.5" customHeight="1">
      <c r="A252" s="41"/>
      <c r="B252" s="42"/>
      <c r="C252" s="209" t="s">
        <v>1194</v>
      </c>
      <c r="D252" s="209" t="s">
        <v>259</v>
      </c>
      <c r="E252" s="210" t="s">
        <v>1020</v>
      </c>
      <c r="F252" s="211" t="s">
        <v>1087</v>
      </c>
      <c r="G252" s="212" t="s">
        <v>894</v>
      </c>
      <c r="H252" s="213">
        <v>3.6499999999999999</v>
      </c>
      <c r="I252" s="214"/>
      <c r="J252" s="215">
        <f>ROUND(I252*H252,2)</f>
        <v>0</v>
      </c>
      <c r="K252" s="211" t="s">
        <v>19</v>
      </c>
      <c r="L252" s="47"/>
      <c r="M252" s="216" t="s">
        <v>19</v>
      </c>
      <c r="N252" s="217" t="s">
        <v>46</v>
      </c>
      <c r="O252" s="87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0" t="s">
        <v>105</v>
      </c>
      <c r="AT252" s="220" t="s">
        <v>259</v>
      </c>
      <c r="AU252" s="220" t="s">
        <v>84</v>
      </c>
      <c r="AY252" s="20" t="s">
        <v>258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82</v>
      </c>
      <c r="BK252" s="221">
        <f>ROUND(I252*H252,2)</f>
        <v>0</v>
      </c>
      <c r="BL252" s="20" t="s">
        <v>105</v>
      </c>
      <c r="BM252" s="220" t="s">
        <v>1195</v>
      </c>
    </row>
    <row r="253" s="2" customFormat="1">
      <c r="A253" s="41"/>
      <c r="B253" s="42"/>
      <c r="C253" s="43"/>
      <c r="D253" s="222" t="s">
        <v>264</v>
      </c>
      <c r="E253" s="43"/>
      <c r="F253" s="223" t="s">
        <v>1089</v>
      </c>
      <c r="G253" s="43"/>
      <c r="H253" s="43"/>
      <c r="I253" s="224"/>
      <c r="J253" s="43"/>
      <c r="K253" s="43"/>
      <c r="L253" s="47"/>
      <c r="M253" s="225"/>
      <c r="N253" s="22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264</v>
      </c>
      <c r="AU253" s="20" t="s">
        <v>84</v>
      </c>
    </row>
    <row r="254" s="2" customFormat="1" ht="16.5" customHeight="1">
      <c r="A254" s="41"/>
      <c r="B254" s="42"/>
      <c r="C254" s="209" t="s">
        <v>1196</v>
      </c>
      <c r="D254" s="209" t="s">
        <v>259</v>
      </c>
      <c r="E254" s="210" t="s">
        <v>1090</v>
      </c>
      <c r="F254" s="211" t="s">
        <v>1021</v>
      </c>
      <c r="G254" s="212" t="s">
        <v>894</v>
      </c>
      <c r="H254" s="213">
        <v>7.5</v>
      </c>
      <c r="I254" s="214"/>
      <c r="J254" s="215">
        <f>ROUND(I254*H254,2)</f>
        <v>0</v>
      </c>
      <c r="K254" s="211" t="s">
        <v>19</v>
      </c>
      <c r="L254" s="47"/>
      <c r="M254" s="216" t="s">
        <v>19</v>
      </c>
      <c r="N254" s="217" t="s">
        <v>46</v>
      </c>
      <c r="O254" s="87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0" t="s">
        <v>105</v>
      </c>
      <c r="AT254" s="220" t="s">
        <v>259</v>
      </c>
      <c r="AU254" s="220" t="s">
        <v>84</v>
      </c>
      <c r="AY254" s="20" t="s">
        <v>258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0" t="s">
        <v>82</v>
      </c>
      <c r="BK254" s="221">
        <f>ROUND(I254*H254,2)</f>
        <v>0</v>
      </c>
      <c r="BL254" s="20" t="s">
        <v>105</v>
      </c>
      <c r="BM254" s="220" t="s">
        <v>1197</v>
      </c>
    </row>
    <row r="255" s="2" customFormat="1">
      <c r="A255" s="41"/>
      <c r="B255" s="42"/>
      <c r="C255" s="43"/>
      <c r="D255" s="222" t="s">
        <v>264</v>
      </c>
      <c r="E255" s="43"/>
      <c r="F255" s="223" t="s">
        <v>1023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264</v>
      </c>
      <c r="AU255" s="20" t="s">
        <v>84</v>
      </c>
    </row>
    <row r="256" s="11" customFormat="1" ht="22.8" customHeight="1">
      <c r="A256" s="11"/>
      <c r="B256" s="195"/>
      <c r="C256" s="196"/>
      <c r="D256" s="197" t="s">
        <v>74</v>
      </c>
      <c r="E256" s="259" t="s">
        <v>883</v>
      </c>
      <c r="F256" s="259" t="s">
        <v>1092</v>
      </c>
      <c r="G256" s="196"/>
      <c r="H256" s="196"/>
      <c r="I256" s="199"/>
      <c r="J256" s="260">
        <f>BK256</f>
        <v>0</v>
      </c>
      <c r="K256" s="196"/>
      <c r="L256" s="201"/>
      <c r="M256" s="202"/>
      <c r="N256" s="203"/>
      <c r="O256" s="203"/>
      <c r="P256" s="204">
        <f>SUM(P257:P262)</f>
        <v>0</v>
      </c>
      <c r="Q256" s="203"/>
      <c r="R256" s="204">
        <f>SUM(R257:R262)</f>
        <v>0</v>
      </c>
      <c r="S256" s="203"/>
      <c r="T256" s="205">
        <f>SUM(T257:T262)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6" t="s">
        <v>82</v>
      </c>
      <c r="AT256" s="207" t="s">
        <v>74</v>
      </c>
      <c r="AU256" s="207" t="s">
        <v>82</v>
      </c>
      <c r="AY256" s="206" t="s">
        <v>258</v>
      </c>
      <c r="BK256" s="208">
        <f>SUM(BK257:BK262)</f>
        <v>0</v>
      </c>
    </row>
    <row r="257" s="2" customFormat="1" ht="16.5" customHeight="1">
      <c r="A257" s="41"/>
      <c r="B257" s="42"/>
      <c r="C257" s="209" t="s">
        <v>1198</v>
      </c>
      <c r="D257" s="209" t="s">
        <v>259</v>
      </c>
      <c r="E257" s="210" t="s">
        <v>454</v>
      </c>
      <c r="F257" s="211" t="s">
        <v>1199</v>
      </c>
      <c r="G257" s="212" t="s">
        <v>1018</v>
      </c>
      <c r="H257" s="213">
        <v>1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84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1200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1199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84</v>
      </c>
    </row>
    <row r="259" s="2" customFormat="1" ht="16.5" customHeight="1">
      <c r="A259" s="41"/>
      <c r="B259" s="42"/>
      <c r="C259" s="209" t="s">
        <v>1201</v>
      </c>
      <c r="D259" s="209" t="s">
        <v>259</v>
      </c>
      <c r="E259" s="210" t="s">
        <v>459</v>
      </c>
      <c r="F259" s="211" t="s">
        <v>1202</v>
      </c>
      <c r="G259" s="212" t="s">
        <v>1018</v>
      </c>
      <c r="H259" s="213">
        <v>13</v>
      </c>
      <c r="I259" s="214"/>
      <c r="J259" s="215">
        <f>ROUND(I259*H259,2)</f>
        <v>0</v>
      </c>
      <c r="K259" s="211" t="s">
        <v>19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84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1203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1202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84</v>
      </c>
    </row>
    <row r="261" s="2" customFormat="1" ht="16.5" customHeight="1">
      <c r="A261" s="41"/>
      <c r="B261" s="42"/>
      <c r="C261" s="209" t="s">
        <v>1204</v>
      </c>
      <c r="D261" s="209" t="s">
        <v>259</v>
      </c>
      <c r="E261" s="210" t="s">
        <v>466</v>
      </c>
      <c r="F261" s="211" t="s">
        <v>1205</v>
      </c>
      <c r="G261" s="212" t="s">
        <v>1018</v>
      </c>
      <c r="H261" s="213">
        <v>1</v>
      </c>
      <c r="I261" s="214"/>
      <c r="J261" s="215">
        <f>ROUND(I261*H261,2)</f>
        <v>0</v>
      </c>
      <c r="K261" s="211" t="s">
        <v>19</v>
      </c>
      <c r="L261" s="47"/>
      <c r="M261" s="216" t="s">
        <v>19</v>
      </c>
      <c r="N261" s="217" t="s">
        <v>46</v>
      </c>
      <c r="O261" s="87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0" t="s">
        <v>105</v>
      </c>
      <c r="AT261" s="220" t="s">
        <v>259</v>
      </c>
      <c r="AU261" s="220" t="s">
        <v>84</v>
      </c>
      <c r="AY261" s="20" t="s">
        <v>258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82</v>
      </c>
      <c r="BK261" s="221">
        <f>ROUND(I261*H261,2)</f>
        <v>0</v>
      </c>
      <c r="BL261" s="20" t="s">
        <v>105</v>
      </c>
      <c r="BM261" s="220" t="s">
        <v>1206</v>
      </c>
    </row>
    <row r="262" s="2" customFormat="1">
      <c r="A262" s="41"/>
      <c r="B262" s="42"/>
      <c r="C262" s="43"/>
      <c r="D262" s="222" t="s">
        <v>264</v>
      </c>
      <c r="E262" s="43"/>
      <c r="F262" s="223" t="s">
        <v>1205</v>
      </c>
      <c r="G262" s="43"/>
      <c r="H262" s="43"/>
      <c r="I262" s="224"/>
      <c r="J262" s="43"/>
      <c r="K262" s="43"/>
      <c r="L262" s="47"/>
      <c r="M262" s="225"/>
      <c r="N262" s="22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264</v>
      </c>
      <c r="AU262" s="20" t="s">
        <v>84</v>
      </c>
    </row>
    <row r="263" s="11" customFormat="1" ht="22.8" customHeight="1">
      <c r="A263" s="11"/>
      <c r="B263" s="195"/>
      <c r="C263" s="196"/>
      <c r="D263" s="197" t="s">
        <v>74</v>
      </c>
      <c r="E263" s="259" t="s">
        <v>890</v>
      </c>
      <c r="F263" s="259" t="s">
        <v>1096</v>
      </c>
      <c r="G263" s="196"/>
      <c r="H263" s="196"/>
      <c r="I263" s="199"/>
      <c r="J263" s="260">
        <f>BK263</f>
        <v>0</v>
      </c>
      <c r="K263" s="196"/>
      <c r="L263" s="201"/>
      <c r="M263" s="202"/>
      <c r="N263" s="203"/>
      <c r="O263" s="203"/>
      <c r="P263" s="204">
        <f>SUM(P264:P287)</f>
        <v>0</v>
      </c>
      <c r="Q263" s="203"/>
      <c r="R263" s="204">
        <f>SUM(R264:R287)</f>
        <v>0</v>
      </c>
      <c r="S263" s="203"/>
      <c r="T263" s="205">
        <f>SUM(T264:T287)</f>
        <v>0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R263" s="206" t="s">
        <v>82</v>
      </c>
      <c r="AT263" s="207" t="s">
        <v>74</v>
      </c>
      <c r="AU263" s="207" t="s">
        <v>82</v>
      </c>
      <c r="AY263" s="206" t="s">
        <v>258</v>
      </c>
      <c r="BK263" s="208">
        <f>SUM(BK264:BK287)</f>
        <v>0</v>
      </c>
    </row>
    <row r="264" s="2" customFormat="1" ht="16.5" customHeight="1">
      <c r="A264" s="41"/>
      <c r="B264" s="42"/>
      <c r="C264" s="209" t="s">
        <v>1207</v>
      </c>
      <c r="D264" s="209" t="s">
        <v>259</v>
      </c>
      <c r="E264" s="210" t="s">
        <v>473</v>
      </c>
      <c r="F264" s="211" t="s">
        <v>1152</v>
      </c>
      <c r="G264" s="212" t="s">
        <v>1018</v>
      </c>
      <c r="H264" s="213">
        <v>45</v>
      </c>
      <c r="I264" s="214"/>
      <c r="J264" s="215">
        <f>ROUND(I264*H264,2)</f>
        <v>0</v>
      </c>
      <c r="K264" s="211" t="s">
        <v>19</v>
      </c>
      <c r="L264" s="47"/>
      <c r="M264" s="216" t="s">
        <v>19</v>
      </c>
      <c r="N264" s="217" t="s">
        <v>46</v>
      </c>
      <c r="O264" s="87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0" t="s">
        <v>105</v>
      </c>
      <c r="AT264" s="220" t="s">
        <v>259</v>
      </c>
      <c r="AU264" s="220" t="s">
        <v>84</v>
      </c>
      <c r="AY264" s="20" t="s">
        <v>258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0" t="s">
        <v>82</v>
      </c>
      <c r="BK264" s="221">
        <f>ROUND(I264*H264,2)</f>
        <v>0</v>
      </c>
      <c r="BL264" s="20" t="s">
        <v>105</v>
      </c>
      <c r="BM264" s="220" t="s">
        <v>1208</v>
      </c>
    </row>
    <row r="265" s="2" customFormat="1">
      <c r="A265" s="41"/>
      <c r="B265" s="42"/>
      <c r="C265" s="43"/>
      <c r="D265" s="222" t="s">
        <v>264</v>
      </c>
      <c r="E265" s="43"/>
      <c r="F265" s="223" t="s">
        <v>1152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264</v>
      </c>
      <c r="AU265" s="20" t="s">
        <v>84</v>
      </c>
    </row>
    <row r="266" s="2" customFormat="1" ht="16.5" customHeight="1">
      <c r="A266" s="41"/>
      <c r="B266" s="42"/>
      <c r="C266" s="209" t="s">
        <v>1209</v>
      </c>
      <c r="D266" s="209" t="s">
        <v>259</v>
      </c>
      <c r="E266" s="210" t="s">
        <v>483</v>
      </c>
      <c r="F266" s="211" t="s">
        <v>1210</v>
      </c>
      <c r="G266" s="212" t="s">
        <v>1018</v>
      </c>
      <c r="H266" s="213">
        <v>180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105</v>
      </c>
      <c r="AT266" s="220" t="s">
        <v>259</v>
      </c>
      <c r="AU266" s="220" t="s">
        <v>84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105</v>
      </c>
      <c r="BM266" s="220" t="s">
        <v>1211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1210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84</v>
      </c>
    </row>
    <row r="268" s="2" customFormat="1" ht="16.5" customHeight="1">
      <c r="A268" s="41"/>
      <c r="B268" s="42"/>
      <c r="C268" s="209" t="s">
        <v>1212</v>
      </c>
      <c r="D268" s="209" t="s">
        <v>259</v>
      </c>
      <c r="E268" s="210" t="s">
        <v>495</v>
      </c>
      <c r="F268" s="211" t="s">
        <v>1156</v>
      </c>
      <c r="G268" s="212" t="s">
        <v>1038</v>
      </c>
      <c r="H268" s="213">
        <v>15</v>
      </c>
      <c r="I268" s="214"/>
      <c r="J268" s="215">
        <f>ROUND(I268*H268,2)</f>
        <v>0</v>
      </c>
      <c r="K268" s="211" t="s">
        <v>19</v>
      </c>
      <c r="L268" s="47"/>
      <c r="M268" s="216" t="s">
        <v>19</v>
      </c>
      <c r="N268" s="217" t="s">
        <v>46</v>
      </c>
      <c r="O268" s="87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0" t="s">
        <v>105</v>
      </c>
      <c r="AT268" s="220" t="s">
        <v>259</v>
      </c>
      <c r="AU268" s="220" t="s">
        <v>84</v>
      </c>
      <c r="AY268" s="20" t="s">
        <v>258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82</v>
      </c>
      <c r="BK268" s="221">
        <f>ROUND(I268*H268,2)</f>
        <v>0</v>
      </c>
      <c r="BL268" s="20" t="s">
        <v>105</v>
      </c>
      <c r="BM268" s="220" t="s">
        <v>1213</v>
      </c>
    </row>
    <row r="269" s="2" customFormat="1">
      <c r="A269" s="41"/>
      <c r="B269" s="42"/>
      <c r="C269" s="43"/>
      <c r="D269" s="222" t="s">
        <v>264</v>
      </c>
      <c r="E269" s="43"/>
      <c r="F269" s="223" t="s">
        <v>1156</v>
      </c>
      <c r="G269" s="43"/>
      <c r="H269" s="43"/>
      <c r="I269" s="224"/>
      <c r="J269" s="43"/>
      <c r="K269" s="43"/>
      <c r="L269" s="47"/>
      <c r="M269" s="225"/>
      <c r="N269" s="22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264</v>
      </c>
      <c r="AU269" s="20" t="s">
        <v>84</v>
      </c>
    </row>
    <row r="270" s="2" customFormat="1" ht="16.5" customHeight="1">
      <c r="A270" s="41"/>
      <c r="B270" s="42"/>
      <c r="C270" s="209" t="s">
        <v>1214</v>
      </c>
      <c r="D270" s="209" t="s">
        <v>259</v>
      </c>
      <c r="E270" s="210" t="s">
        <v>501</v>
      </c>
      <c r="F270" s="211" t="s">
        <v>1101</v>
      </c>
      <c r="G270" s="212" t="s">
        <v>1102</v>
      </c>
      <c r="H270" s="213">
        <v>22.5</v>
      </c>
      <c r="I270" s="214"/>
      <c r="J270" s="215">
        <f>ROUND(I270*H270,2)</f>
        <v>0</v>
      </c>
      <c r="K270" s="211" t="s">
        <v>19</v>
      </c>
      <c r="L270" s="47"/>
      <c r="M270" s="216" t="s">
        <v>19</v>
      </c>
      <c r="N270" s="217" t="s">
        <v>46</v>
      </c>
      <c r="O270" s="8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105</v>
      </c>
      <c r="AT270" s="220" t="s">
        <v>259</v>
      </c>
      <c r="AU270" s="220" t="s">
        <v>84</v>
      </c>
      <c r="AY270" s="20" t="s">
        <v>258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82</v>
      </c>
      <c r="BK270" s="221">
        <f>ROUND(I270*H270,2)</f>
        <v>0</v>
      </c>
      <c r="BL270" s="20" t="s">
        <v>105</v>
      </c>
      <c r="BM270" s="220" t="s">
        <v>1215</v>
      </c>
    </row>
    <row r="271" s="2" customFormat="1">
      <c r="A271" s="41"/>
      <c r="B271" s="42"/>
      <c r="C271" s="43"/>
      <c r="D271" s="222" t="s">
        <v>264</v>
      </c>
      <c r="E271" s="43"/>
      <c r="F271" s="223" t="s">
        <v>1101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264</v>
      </c>
      <c r="AU271" s="20" t="s">
        <v>84</v>
      </c>
    </row>
    <row r="272" s="2" customFormat="1" ht="16.5" customHeight="1">
      <c r="A272" s="41"/>
      <c r="B272" s="42"/>
      <c r="C272" s="209" t="s">
        <v>1216</v>
      </c>
      <c r="D272" s="209" t="s">
        <v>259</v>
      </c>
      <c r="E272" s="210" t="s">
        <v>507</v>
      </c>
      <c r="F272" s="211" t="s">
        <v>1104</v>
      </c>
      <c r="G272" s="212" t="s">
        <v>1018</v>
      </c>
      <c r="H272" s="213">
        <v>75</v>
      </c>
      <c r="I272" s="214"/>
      <c r="J272" s="215">
        <f>ROUND(I272*H272,2)</f>
        <v>0</v>
      </c>
      <c r="K272" s="211" t="s">
        <v>19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84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1217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1106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84</v>
      </c>
    </row>
    <row r="274" s="2" customFormat="1" ht="16.5" customHeight="1">
      <c r="A274" s="41"/>
      <c r="B274" s="42"/>
      <c r="C274" s="209" t="s">
        <v>1218</v>
      </c>
      <c r="D274" s="209" t="s">
        <v>259</v>
      </c>
      <c r="E274" s="210" t="s">
        <v>514</v>
      </c>
      <c r="F274" s="211" t="s">
        <v>1107</v>
      </c>
      <c r="G274" s="212" t="s">
        <v>1102</v>
      </c>
      <c r="H274" s="213">
        <v>2.25</v>
      </c>
      <c r="I274" s="214"/>
      <c r="J274" s="215">
        <f>ROUND(I274*H274,2)</f>
        <v>0</v>
      </c>
      <c r="K274" s="211" t="s">
        <v>19</v>
      </c>
      <c r="L274" s="47"/>
      <c r="M274" s="216" t="s">
        <v>19</v>
      </c>
      <c r="N274" s="217" t="s">
        <v>46</v>
      </c>
      <c r="O274" s="87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0" t="s">
        <v>105</v>
      </c>
      <c r="AT274" s="220" t="s">
        <v>259</v>
      </c>
      <c r="AU274" s="220" t="s">
        <v>84</v>
      </c>
      <c r="AY274" s="20" t="s">
        <v>258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82</v>
      </c>
      <c r="BK274" s="221">
        <f>ROUND(I274*H274,2)</f>
        <v>0</v>
      </c>
      <c r="BL274" s="20" t="s">
        <v>105</v>
      </c>
      <c r="BM274" s="220" t="s">
        <v>1219</v>
      </c>
    </row>
    <row r="275" s="2" customFormat="1">
      <c r="A275" s="41"/>
      <c r="B275" s="42"/>
      <c r="C275" s="43"/>
      <c r="D275" s="222" t="s">
        <v>264</v>
      </c>
      <c r="E275" s="43"/>
      <c r="F275" s="223" t="s">
        <v>1107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264</v>
      </c>
      <c r="AU275" s="20" t="s">
        <v>84</v>
      </c>
    </row>
    <row r="276" s="2" customFormat="1" ht="16.5" customHeight="1">
      <c r="A276" s="41"/>
      <c r="B276" s="42"/>
      <c r="C276" s="209" t="s">
        <v>1220</v>
      </c>
      <c r="D276" s="209" t="s">
        <v>259</v>
      </c>
      <c r="E276" s="210" t="s">
        <v>521</v>
      </c>
      <c r="F276" s="211" t="s">
        <v>1109</v>
      </c>
      <c r="G276" s="212" t="s">
        <v>1110</v>
      </c>
      <c r="H276" s="213">
        <v>1.2</v>
      </c>
      <c r="I276" s="214"/>
      <c r="J276" s="215">
        <f>ROUND(I276*H276,2)</f>
        <v>0</v>
      </c>
      <c r="K276" s="211" t="s">
        <v>19</v>
      </c>
      <c r="L276" s="47"/>
      <c r="M276" s="216" t="s">
        <v>19</v>
      </c>
      <c r="N276" s="217" t="s">
        <v>46</v>
      </c>
      <c r="O276" s="87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0" t="s">
        <v>105</v>
      </c>
      <c r="AT276" s="220" t="s">
        <v>259</v>
      </c>
      <c r="AU276" s="220" t="s">
        <v>84</v>
      </c>
      <c r="AY276" s="20" t="s">
        <v>258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20" t="s">
        <v>82</v>
      </c>
      <c r="BK276" s="221">
        <f>ROUND(I276*H276,2)</f>
        <v>0</v>
      </c>
      <c r="BL276" s="20" t="s">
        <v>105</v>
      </c>
      <c r="BM276" s="220" t="s">
        <v>1221</v>
      </c>
    </row>
    <row r="277" s="2" customFormat="1">
      <c r="A277" s="41"/>
      <c r="B277" s="42"/>
      <c r="C277" s="43"/>
      <c r="D277" s="222" t="s">
        <v>264</v>
      </c>
      <c r="E277" s="43"/>
      <c r="F277" s="223" t="s">
        <v>1109</v>
      </c>
      <c r="G277" s="43"/>
      <c r="H277" s="43"/>
      <c r="I277" s="224"/>
      <c r="J277" s="43"/>
      <c r="K277" s="43"/>
      <c r="L277" s="47"/>
      <c r="M277" s="225"/>
      <c r="N277" s="226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264</v>
      </c>
      <c r="AU277" s="20" t="s">
        <v>84</v>
      </c>
    </row>
    <row r="278" s="2" customFormat="1" ht="16.5" customHeight="1">
      <c r="A278" s="41"/>
      <c r="B278" s="42"/>
      <c r="C278" s="209" t="s">
        <v>1222</v>
      </c>
      <c r="D278" s="209" t="s">
        <v>259</v>
      </c>
      <c r="E278" s="210" t="s">
        <v>527</v>
      </c>
      <c r="F278" s="211" t="s">
        <v>1112</v>
      </c>
      <c r="G278" s="212" t="s">
        <v>1102</v>
      </c>
      <c r="H278" s="213">
        <v>6.4500000000000002</v>
      </c>
      <c r="I278" s="214"/>
      <c r="J278" s="215">
        <f>ROUND(I278*H278,2)</f>
        <v>0</v>
      </c>
      <c r="K278" s="211" t="s">
        <v>19</v>
      </c>
      <c r="L278" s="47"/>
      <c r="M278" s="216" t="s">
        <v>19</v>
      </c>
      <c r="N278" s="217" t="s">
        <v>46</v>
      </c>
      <c r="O278" s="87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0" t="s">
        <v>105</v>
      </c>
      <c r="AT278" s="220" t="s">
        <v>259</v>
      </c>
      <c r="AU278" s="220" t="s">
        <v>84</v>
      </c>
      <c r="AY278" s="20" t="s">
        <v>258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0" t="s">
        <v>82</v>
      </c>
      <c r="BK278" s="221">
        <f>ROUND(I278*H278,2)</f>
        <v>0</v>
      </c>
      <c r="BL278" s="20" t="s">
        <v>105</v>
      </c>
      <c r="BM278" s="220" t="s">
        <v>1223</v>
      </c>
    </row>
    <row r="279" s="2" customFormat="1">
      <c r="A279" s="41"/>
      <c r="B279" s="42"/>
      <c r="C279" s="43"/>
      <c r="D279" s="222" t="s">
        <v>264</v>
      </c>
      <c r="E279" s="43"/>
      <c r="F279" s="223" t="s">
        <v>1112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264</v>
      </c>
      <c r="AU279" s="20" t="s">
        <v>84</v>
      </c>
    </row>
    <row r="280" s="2" customFormat="1" ht="16.5" customHeight="1">
      <c r="A280" s="41"/>
      <c r="B280" s="42"/>
      <c r="C280" s="209" t="s">
        <v>1224</v>
      </c>
      <c r="D280" s="209" t="s">
        <v>259</v>
      </c>
      <c r="E280" s="210" t="s">
        <v>535</v>
      </c>
      <c r="F280" s="211" t="s">
        <v>1154</v>
      </c>
      <c r="G280" s="212" t="s">
        <v>894</v>
      </c>
      <c r="H280" s="213">
        <v>7.2000000000000002</v>
      </c>
      <c r="I280" s="214"/>
      <c r="J280" s="215">
        <f>ROUND(I280*H280,2)</f>
        <v>0</v>
      </c>
      <c r="K280" s="211" t="s">
        <v>19</v>
      </c>
      <c r="L280" s="47"/>
      <c r="M280" s="216" t="s">
        <v>19</v>
      </c>
      <c r="N280" s="217" t="s">
        <v>46</v>
      </c>
      <c r="O280" s="87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0" t="s">
        <v>105</v>
      </c>
      <c r="AT280" s="220" t="s">
        <v>259</v>
      </c>
      <c r="AU280" s="220" t="s">
        <v>84</v>
      </c>
      <c r="AY280" s="20" t="s">
        <v>258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20" t="s">
        <v>82</v>
      </c>
      <c r="BK280" s="221">
        <f>ROUND(I280*H280,2)</f>
        <v>0</v>
      </c>
      <c r="BL280" s="20" t="s">
        <v>105</v>
      </c>
      <c r="BM280" s="220" t="s">
        <v>1225</v>
      </c>
    </row>
    <row r="281" s="2" customFormat="1">
      <c r="A281" s="41"/>
      <c r="B281" s="42"/>
      <c r="C281" s="43"/>
      <c r="D281" s="222" t="s">
        <v>264</v>
      </c>
      <c r="E281" s="43"/>
      <c r="F281" s="223" t="s">
        <v>1154</v>
      </c>
      <c r="G281" s="43"/>
      <c r="H281" s="43"/>
      <c r="I281" s="224"/>
      <c r="J281" s="43"/>
      <c r="K281" s="43"/>
      <c r="L281" s="47"/>
      <c r="M281" s="225"/>
      <c r="N281" s="22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264</v>
      </c>
      <c r="AU281" s="20" t="s">
        <v>84</v>
      </c>
    </row>
    <row r="282" s="2" customFormat="1" ht="16.5" customHeight="1">
      <c r="A282" s="41"/>
      <c r="B282" s="42"/>
      <c r="C282" s="209" t="s">
        <v>1226</v>
      </c>
      <c r="D282" s="209" t="s">
        <v>259</v>
      </c>
      <c r="E282" s="210" t="s">
        <v>542</v>
      </c>
      <c r="F282" s="211" t="s">
        <v>1227</v>
      </c>
      <c r="G282" s="212" t="s">
        <v>962</v>
      </c>
      <c r="H282" s="213">
        <v>0.90000000000000002</v>
      </c>
      <c r="I282" s="214"/>
      <c r="J282" s="215">
        <f>ROUND(I282*H282,2)</f>
        <v>0</v>
      </c>
      <c r="K282" s="211" t="s">
        <v>19</v>
      </c>
      <c r="L282" s="47"/>
      <c r="M282" s="216" t="s">
        <v>19</v>
      </c>
      <c r="N282" s="217" t="s">
        <v>46</v>
      </c>
      <c r="O282" s="87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0" t="s">
        <v>105</v>
      </c>
      <c r="AT282" s="220" t="s">
        <v>259</v>
      </c>
      <c r="AU282" s="220" t="s">
        <v>84</v>
      </c>
      <c r="AY282" s="20" t="s">
        <v>258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20" t="s">
        <v>82</v>
      </c>
      <c r="BK282" s="221">
        <f>ROUND(I282*H282,2)</f>
        <v>0</v>
      </c>
      <c r="BL282" s="20" t="s">
        <v>105</v>
      </c>
      <c r="BM282" s="220" t="s">
        <v>1228</v>
      </c>
    </row>
    <row r="283" s="2" customFormat="1">
      <c r="A283" s="41"/>
      <c r="B283" s="42"/>
      <c r="C283" s="43"/>
      <c r="D283" s="222" t="s">
        <v>264</v>
      </c>
      <c r="E283" s="43"/>
      <c r="F283" s="223" t="s">
        <v>1227</v>
      </c>
      <c r="G283" s="43"/>
      <c r="H283" s="43"/>
      <c r="I283" s="224"/>
      <c r="J283" s="43"/>
      <c r="K283" s="43"/>
      <c r="L283" s="47"/>
      <c r="M283" s="225"/>
      <c r="N283" s="22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264</v>
      </c>
      <c r="AU283" s="20" t="s">
        <v>84</v>
      </c>
    </row>
    <row r="284" s="2" customFormat="1" ht="16.5" customHeight="1">
      <c r="A284" s="41"/>
      <c r="B284" s="42"/>
      <c r="C284" s="209" t="s">
        <v>1229</v>
      </c>
      <c r="D284" s="209" t="s">
        <v>259</v>
      </c>
      <c r="E284" s="210" t="s">
        <v>548</v>
      </c>
      <c r="F284" s="211" t="s">
        <v>1165</v>
      </c>
      <c r="G284" s="212" t="s">
        <v>1018</v>
      </c>
      <c r="H284" s="213">
        <v>15</v>
      </c>
      <c r="I284" s="214"/>
      <c r="J284" s="215">
        <f>ROUND(I284*H284,2)</f>
        <v>0</v>
      </c>
      <c r="K284" s="211" t="s">
        <v>19</v>
      </c>
      <c r="L284" s="47"/>
      <c r="M284" s="216" t="s">
        <v>19</v>
      </c>
      <c r="N284" s="217" t="s">
        <v>46</v>
      </c>
      <c r="O284" s="87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0" t="s">
        <v>105</v>
      </c>
      <c r="AT284" s="220" t="s">
        <v>259</v>
      </c>
      <c r="AU284" s="220" t="s">
        <v>84</v>
      </c>
      <c r="AY284" s="20" t="s">
        <v>258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20" t="s">
        <v>82</v>
      </c>
      <c r="BK284" s="221">
        <f>ROUND(I284*H284,2)</f>
        <v>0</v>
      </c>
      <c r="BL284" s="20" t="s">
        <v>105</v>
      </c>
      <c r="BM284" s="220" t="s">
        <v>1230</v>
      </c>
    </row>
    <row r="285" s="2" customFormat="1">
      <c r="A285" s="41"/>
      <c r="B285" s="42"/>
      <c r="C285" s="43"/>
      <c r="D285" s="222" t="s">
        <v>264</v>
      </c>
      <c r="E285" s="43"/>
      <c r="F285" s="223" t="s">
        <v>1165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264</v>
      </c>
      <c r="AU285" s="20" t="s">
        <v>84</v>
      </c>
    </row>
    <row r="286" s="2" customFormat="1" ht="16.5" customHeight="1">
      <c r="A286" s="41"/>
      <c r="B286" s="42"/>
      <c r="C286" s="209" t="s">
        <v>1231</v>
      </c>
      <c r="D286" s="209" t="s">
        <v>259</v>
      </c>
      <c r="E286" s="210" t="s">
        <v>554</v>
      </c>
      <c r="F286" s="211" t="s">
        <v>1118</v>
      </c>
      <c r="G286" s="212" t="s">
        <v>962</v>
      </c>
      <c r="H286" s="213">
        <v>1.5449999999999999</v>
      </c>
      <c r="I286" s="214"/>
      <c r="J286" s="215">
        <f>ROUND(I286*H286,2)</f>
        <v>0</v>
      </c>
      <c r="K286" s="211" t="s">
        <v>19</v>
      </c>
      <c r="L286" s="47"/>
      <c r="M286" s="216" t="s">
        <v>19</v>
      </c>
      <c r="N286" s="217" t="s">
        <v>46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105</v>
      </c>
      <c r="AT286" s="220" t="s">
        <v>259</v>
      </c>
      <c r="AU286" s="220" t="s">
        <v>84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1232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1118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84</v>
      </c>
    </row>
    <row r="288" s="11" customFormat="1" ht="22.8" customHeight="1">
      <c r="A288" s="11"/>
      <c r="B288" s="195"/>
      <c r="C288" s="196"/>
      <c r="D288" s="197" t="s">
        <v>74</v>
      </c>
      <c r="E288" s="259" t="s">
        <v>1233</v>
      </c>
      <c r="F288" s="259" t="s">
        <v>1234</v>
      </c>
      <c r="G288" s="196"/>
      <c r="H288" s="196"/>
      <c r="I288" s="199"/>
      <c r="J288" s="260">
        <f>BK288</f>
        <v>0</v>
      </c>
      <c r="K288" s="196"/>
      <c r="L288" s="201"/>
      <c r="M288" s="202"/>
      <c r="N288" s="203"/>
      <c r="O288" s="203"/>
      <c r="P288" s="204">
        <f>SUM(P289:P318)</f>
        <v>0</v>
      </c>
      <c r="Q288" s="203"/>
      <c r="R288" s="204">
        <f>SUM(R289:R318)</f>
        <v>0</v>
      </c>
      <c r="S288" s="203"/>
      <c r="T288" s="205">
        <f>SUM(T289:T318)</f>
        <v>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06" t="s">
        <v>82</v>
      </c>
      <c r="AT288" s="207" t="s">
        <v>74</v>
      </c>
      <c r="AU288" s="207" t="s">
        <v>82</v>
      </c>
      <c r="AY288" s="206" t="s">
        <v>258</v>
      </c>
      <c r="BK288" s="208">
        <f>SUM(BK289:BK318)</f>
        <v>0</v>
      </c>
    </row>
    <row r="289" s="2" customFormat="1" ht="16.5" customHeight="1">
      <c r="A289" s="41"/>
      <c r="B289" s="42"/>
      <c r="C289" s="209" t="s">
        <v>1235</v>
      </c>
      <c r="D289" s="209" t="s">
        <v>259</v>
      </c>
      <c r="E289" s="210" t="s">
        <v>1052</v>
      </c>
      <c r="F289" s="211" t="s">
        <v>1053</v>
      </c>
      <c r="G289" s="212" t="s">
        <v>1018</v>
      </c>
      <c r="H289" s="213">
        <v>1</v>
      </c>
      <c r="I289" s="214"/>
      <c r="J289" s="215">
        <f>ROUND(I289*H289,2)</f>
        <v>0</v>
      </c>
      <c r="K289" s="211" t="s">
        <v>19</v>
      </c>
      <c r="L289" s="47"/>
      <c r="M289" s="216" t="s">
        <v>19</v>
      </c>
      <c r="N289" s="217" t="s">
        <v>46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105</v>
      </c>
      <c r="AT289" s="220" t="s">
        <v>259</v>
      </c>
      <c r="AU289" s="220" t="s">
        <v>84</v>
      </c>
      <c r="AY289" s="20" t="s">
        <v>258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82</v>
      </c>
      <c r="BK289" s="221">
        <f>ROUND(I289*H289,2)</f>
        <v>0</v>
      </c>
      <c r="BL289" s="20" t="s">
        <v>105</v>
      </c>
      <c r="BM289" s="220" t="s">
        <v>1236</v>
      </c>
    </row>
    <row r="290" s="2" customFormat="1">
      <c r="A290" s="41"/>
      <c r="B290" s="42"/>
      <c r="C290" s="43"/>
      <c r="D290" s="222" t="s">
        <v>264</v>
      </c>
      <c r="E290" s="43"/>
      <c r="F290" s="223" t="s">
        <v>1053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264</v>
      </c>
      <c r="AU290" s="20" t="s">
        <v>84</v>
      </c>
    </row>
    <row r="291" s="2" customFormat="1" ht="16.5" customHeight="1">
      <c r="A291" s="41"/>
      <c r="B291" s="42"/>
      <c r="C291" s="209" t="s">
        <v>1237</v>
      </c>
      <c r="D291" s="209" t="s">
        <v>259</v>
      </c>
      <c r="E291" s="210" t="s">
        <v>1065</v>
      </c>
      <c r="F291" s="211" t="s">
        <v>1066</v>
      </c>
      <c r="G291" s="212" t="s">
        <v>1018</v>
      </c>
      <c r="H291" s="213">
        <v>1</v>
      </c>
      <c r="I291" s="214"/>
      <c r="J291" s="215">
        <f>ROUND(I291*H291,2)</f>
        <v>0</v>
      </c>
      <c r="K291" s="211" t="s">
        <v>19</v>
      </c>
      <c r="L291" s="47"/>
      <c r="M291" s="216" t="s">
        <v>19</v>
      </c>
      <c r="N291" s="217" t="s">
        <v>46</v>
      </c>
      <c r="O291" s="87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0" t="s">
        <v>105</v>
      </c>
      <c r="AT291" s="220" t="s">
        <v>259</v>
      </c>
      <c r="AU291" s="220" t="s">
        <v>84</v>
      </c>
      <c r="AY291" s="20" t="s">
        <v>258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0" t="s">
        <v>82</v>
      </c>
      <c r="BK291" s="221">
        <f>ROUND(I291*H291,2)</f>
        <v>0</v>
      </c>
      <c r="BL291" s="20" t="s">
        <v>105</v>
      </c>
      <c r="BM291" s="220" t="s">
        <v>1238</v>
      </c>
    </row>
    <row r="292" s="2" customFormat="1">
      <c r="A292" s="41"/>
      <c r="B292" s="42"/>
      <c r="C292" s="43"/>
      <c r="D292" s="222" t="s">
        <v>264</v>
      </c>
      <c r="E292" s="43"/>
      <c r="F292" s="223" t="s">
        <v>1066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264</v>
      </c>
      <c r="AU292" s="20" t="s">
        <v>84</v>
      </c>
    </row>
    <row r="293" s="2" customFormat="1" ht="16.5" customHeight="1">
      <c r="A293" s="41"/>
      <c r="B293" s="42"/>
      <c r="C293" s="209" t="s">
        <v>1239</v>
      </c>
      <c r="D293" s="209" t="s">
        <v>259</v>
      </c>
      <c r="E293" s="210" t="s">
        <v>1240</v>
      </c>
      <c r="F293" s="211" t="s">
        <v>1241</v>
      </c>
      <c r="G293" s="212" t="s">
        <v>1018</v>
      </c>
      <c r="H293" s="213">
        <v>1</v>
      </c>
      <c r="I293" s="214"/>
      <c r="J293" s="215">
        <f>ROUND(I293*H293,2)</f>
        <v>0</v>
      </c>
      <c r="K293" s="211" t="s">
        <v>19</v>
      </c>
      <c r="L293" s="47"/>
      <c r="M293" s="216" t="s">
        <v>19</v>
      </c>
      <c r="N293" s="217" t="s">
        <v>46</v>
      </c>
      <c r="O293" s="87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0" t="s">
        <v>105</v>
      </c>
      <c r="AT293" s="220" t="s">
        <v>259</v>
      </c>
      <c r="AU293" s="220" t="s">
        <v>84</v>
      </c>
      <c r="AY293" s="20" t="s">
        <v>258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20" t="s">
        <v>82</v>
      </c>
      <c r="BK293" s="221">
        <f>ROUND(I293*H293,2)</f>
        <v>0</v>
      </c>
      <c r="BL293" s="20" t="s">
        <v>105</v>
      </c>
      <c r="BM293" s="220" t="s">
        <v>1242</v>
      </c>
    </row>
    <row r="294" s="2" customFormat="1">
      <c r="A294" s="41"/>
      <c r="B294" s="42"/>
      <c r="C294" s="43"/>
      <c r="D294" s="222" t="s">
        <v>264</v>
      </c>
      <c r="E294" s="43"/>
      <c r="F294" s="223" t="s">
        <v>1241</v>
      </c>
      <c r="G294" s="43"/>
      <c r="H294" s="43"/>
      <c r="I294" s="224"/>
      <c r="J294" s="43"/>
      <c r="K294" s="43"/>
      <c r="L294" s="47"/>
      <c r="M294" s="225"/>
      <c r="N294" s="22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264</v>
      </c>
      <c r="AU294" s="20" t="s">
        <v>84</v>
      </c>
    </row>
    <row r="295" s="2" customFormat="1" ht="24.15" customHeight="1">
      <c r="A295" s="41"/>
      <c r="B295" s="42"/>
      <c r="C295" s="209" t="s">
        <v>1243</v>
      </c>
      <c r="D295" s="209" t="s">
        <v>259</v>
      </c>
      <c r="E295" s="210" t="s">
        <v>1132</v>
      </c>
      <c r="F295" s="211" t="s">
        <v>1072</v>
      </c>
      <c r="G295" s="212" t="s">
        <v>1018</v>
      </c>
      <c r="H295" s="213">
        <v>1</v>
      </c>
      <c r="I295" s="214"/>
      <c r="J295" s="215">
        <f>ROUND(I295*H295,2)</f>
        <v>0</v>
      </c>
      <c r="K295" s="211" t="s">
        <v>19</v>
      </c>
      <c r="L295" s="47"/>
      <c r="M295" s="216" t="s">
        <v>19</v>
      </c>
      <c r="N295" s="217" t="s">
        <v>46</v>
      </c>
      <c r="O295" s="87"/>
      <c r="P295" s="218">
        <f>O295*H295</f>
        <v>0</v>
      </c>
      <c r="Q295" s="218">
        <v>0</v>
      </c>
      <c r="R295" s="218">
        <f>Q295*H295</f>
        <v>0</v>
      </c>
      <c r="S295" s="218">
        <v>0</v>
      </c>
      <c r="T295" s="21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0" t="s">
        <v>105</v>
      </c>
      <c r="AT295" s="220" t="s">
        <v>259</v>
      </c>
      <c r="AU295" s="220" t="s">
        <v>84</v>
      </c>
      <c r="AY295" s="20" t="s">
        <v>258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20" t="s">
        <v>82</v>
      </c>
      <c r="BK295" s="221">
        <f>ROUND(I295*H295,2)</f>
        <v>0</v>
      </c>
      <c r="BL295" s="20" t="s">
        <v>105</v>
      </c>
      <c r="BM295" s="220" t="s">
        <v>1244</v>
      </c>
    </row>
    <row r="296" s="2" customFormat="1">
      <c r="A296" s="41"/>
      <c r="B296" s="42"/>
      <c r="C296" s="43"/>
      <c r="D296" s="222" t="s">
        <v>264</v>
      </c>
      <c r="E296" s="43"/>
      <c r="F296" s="223" t="s">
        <v>1072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264</v>
      </c>
      <c r="AU296" s="20" t="s">
        <v>84</v>
      </c>
    </row>
    <row r="297" s="2" customFormat="1" ht="24.15" customHeight="1">
      <c r="A297" s="41"/>
      <c r="B297" s="42"/>
      <c r="C297" s="209" t="s">
        <v>1245</v>
      </c>
      <c r="D297" s="209" t="s">
        <v>259</v>
      </c>
      <c r="E297" s="210" t="s">
        <v>1059</v>
      </c>
      <c r="F297" s="211" t="s">
        <v>1060</v>
      </c>
      <c r="G297" s="212" t="s">
        <v>1018</v>
      </c>
      <c r="H297" s="213">
        <v>1</v>
      </c>
      <c r="I297" s="214"/>
      <c r="J297" s="215">
        <f>ROUND(I297*H297,2)</f>
        <v>0</v>
      </c>
      <c r="K297" s="211" t="s">
        <v>19</v>
      </c>
      <c r="L297" s="47"/>
      <c r="M297" s="216" t="s">
        <v>19</v>
      </c>
      <c r="N297" s="217" t="s">
        <v>46</v>
      </c>
      <c r="O297" s="87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0" t="s">
        <v>105</v>
      </c>
      <c r="AT297" s="220" t="s">
        <v>259</v>
      </c>
      <c r="AU297" s="220" t="s">
        <v>84</v>
      </c>
      <c r="AY297" s="20" t="s">
        <v>258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20" t="s">
        <v>82</v>
      </c>
      <c r="BK297" s="221">
        <f>ROUND(I297*H297,2)</f>
        <v>0</v>
      </c>
      <c r="BL297" s="20" t="s">
        <v>105</v>
      </c>
      <c r="BM297" s="220" t="s">
        <v>1246</v>
      </c>
    </row>
    <row r="298" s="2" customFormat="1">
      <c r="A298" s="41"/>
      <c r="B298" s="42"/>
      <c r="C298" s="43"/>
      <c r="D298" s="222" t="s">
        <v>264</v>
      </c>
      <c r="E298" s="43"/>
      <c r="F298" s="223" t="s">
        <v>1060</v>
      </c>
      <c r="G298" s="43"/>
      <c r="H298" s="43"/>
      <c r="I298" s="224"/>
      <c r="J298" s="43"/>
      <c r="K298" s="43"/>
      <c r="L298" s="47"/>
      <c r="M298" s="225"/>
      <c r="N298" s="22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264</v>
      </c>
      <c r="AU298" s="20" t="s">
        <v>84</v>
      </c>
    </row>
    <row r="299" s="2" customFormat="1" ht="24.15" customHeight="1">
      <c r="A299" s="41"/>
      <c r="B299" s="42"/>
      <c r="C299" s="209" t="s">
        <v>1247</v>
      </c>
      <c r="D299" s="209" t="s">
        <v>259</v>
      </c>
      <c r="E299" s="210" t="s">
        <v>1062</v>
      </c>
      <c r="F299" s="211" t="s">
        <v>1063</v>
      </c>
      <c r="G299" s="212" t="s">
        <v>1018</v>
      </c>
      <c r="H299" s="213">
        <v>1</v>
      </c>
      <c r="I299" s="214"/>
      <c r="J299" s="215">
        <f>ROUND(I299*H299,2)</f>
        <v>0</v>
      </c>
      <c r="K299" s="211" t="s">
        <v>19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84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1248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1063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84</v>
      </c>
    </row>
    <row r="301" s="2" customFormat="1" ht="16.5" customHeight="1">
      <c r="A301" s="41"/>
      <c r="B301" s="42"/>
      <c r="C301" s="209" t="s">
        <v>1249</v>
      </c>
      <c r="D301" s="209" t="s">
        <v>259</v>
      </c>
      <c r="E301" s="210" t="s">
        <v>1074</v>
      </c>
      <c r="F301" s="211" t="s">
        <v>1075</v>
      </c>
      <c r="G301" s="212" t="s">
        <v>1018</v>
      </c>
      <c r="H301" s="213">
        <v>1</v>
      </c>
      <c r="I301" s="214"/>
      <c r="J301" s="215">
        <f>ROUND(I301*H301,2)</f>
        <v>0</v>
      </c>
      <c r="K301" s="211" t="s">
        <v>19</v>
      </c>
      <c r="L301" s="47"/>
      <c r="M301" s="216" t="s">
        <v>19</v>
      </c>
      <c r="N301" s="217" t="s">
        <v>46</v>
      </c>
      <c r="O301" s="87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0" t="s">
        <v>105</v>
      </c>
      <c r="AT301" s="220" t="s">
        <v>259</v>
      </c>
      <c r="AU301" s="220" t="s">
        <v>84</v>
      </c>
      <c r="AY301" s="20" t="s">
        <v>258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20" t="s">
        <v>82</v>
      </c>
      <c r="BK301" s="221">
        <f>ROUND(I301*H301,2)</f>
        <v>0</v>
      </c>
      <c r="BL301" s="20" t="s">
        <v>105</v>
      </c>
      <c r="BM301" s="220" t="s">
        <v>1250</v>
      </c>
    </row>
    <row r="302" s="2" customFormat="1">
      <c r="A302" s="41"/>
      <c r="B302" s="42"/>
      <c r="C302" s="43"/>
      <c r="D302" s="222" t="s">
        <v>264</v>
      </c>
      <c r="E302" s="43"/>
      <c r="F302" s="223" t="s">
        <v>1075</v>
      </c>
      <c r="G302" s="43"/>
      <c r="H302" s="43"/>
      <c r="I302" s="224"/>
      <c r="J302" s="43"/>
      <c r="K302" s="43"/>
      <c r="L302" s="47"/>
      <c r="M302" s="225"/>
      <c r="N302" s="22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264</v>
      </c>
      <c r="AU302" s="20" t="s">
        <v>84</v>
      </c>
    </row>
    <row r="303" s="2" customFormat="1" ht="24.15" customHeight="1">
      <c r="A303" s="41"/>
      <c r="B303" s="42"/>
      <c r="C303" s="209" t="s">
        <v>1251</v>
      </c>
      <c r="D303" s="209" t="s">
        <v>259</v>
      </c>
      <c r="E303" s="210" t="s">
        <v>1055</v>
      </c>
      <c r="F303" s="211" t="s">
        <v>1056</v>
      </c>
      <c r="G303" s="212" t="s">
        <v>1018</v>
      </c>
      <c r="H303" s="213">
        <v>1</v>
      </c>
      <c r="I303" s="214"/>
      <c r="J303" s="215">
        <f>ROUND(I303*H303,2)</f>
        <v>0</v>
      </c>
      <c r="K303" s="211" t="s">
        <v>19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84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1252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1058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84</v>
      </c>
    </row>
    <row r="305" s="2" customFormat="1" ht="24.15" customHeight="1">
      <c r="A305" s="41"/>
      <c r="B305" s="42"/>
      <c r="C305" s="209" t="s">
        <v>1253</v>
      </c>
      <c r="D305" s="209" t="s">
        <v>259</v>
      </c>
      <c r="E305" s="210" t="s">
        <v>1254</v>
      </c>
      <c r="F305" s="211" t="s">
        <v>1255</v>
      </c>
      <c r="G305" s="212" t="s">
        <v>881</v>
      </c>
      <c r="H305" s="213">
        <v>3.1400000000000001</v>
      </c>
      <c r="I305" s="214"/>
      <c r="J305" s="215">
        <f>ROUND(I305*H305,2)</f>
        <v>0</v>
      </c>
      <c r="K305" s="211" t="s">
        <v>19</v>
      </c>
      <c r="L305" s="47"/>
      <c r="M305" s="216" t="s">
        <v>19</v>
      </c>
      <c r="N305" s="217" t="s">
        <v>46</v>
      </c>
      <c r="O305" s="87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0" t="s">
        <v>105</v>
      </c>
      <c r="AT305" s="220" t="s">
        <v>259</v>
      </c>
      <c r="AU305" s="220" t="s">
        <v>84</v>
      </c>
      <c r="AY305" s="20" t="s">
        <v>258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20" t="s">
        <v>82</v>
      </c>
      <c r="BK305" s="221">
        <f>ROUND(I305*H305,2)</f>
        <v>0</v>
      </c>
      <c r="BL305" s="20" t="s">
        <v>105</v>
      </c>
      <c r="BM305" s="220" t="s">
        <v>1256</v>
      </c>
    </row>
    <row r="306" s="2" customFormat="1">
      <c r="A306" s="41"/>
      <c r="B306" s="42"/>
      <c r="C306" s="43"/>
      <c r="D306" s="222" t="s">
        <v>264</v>
      </c>
      <c r="E306" s="43"/>
      <c r="F306" s="223" t="s">
        <v>1255</v>
      </c>
      <c r="G306" s="43"/>
      <c r="H306" s="43"/>
      <c r="I306" s="224"/>
      <c r="J306" s="43"/>
      <c r="K306" s="43"/>
      <c r="L306" s="47"/>
      <c r="M306" s="225"/>
      <c r="N306" s="22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264</v>
      </c>
      <c r="AU306" s="20" t="s">
        <v>84</v>
      </c>
    </row>
    <row r="307" s="2" customFormat="1" ht="16.5" customHeight="1">
      <c r="A307" s="41"/>
      <c r="B307" s="42"/>
      <c r="C307" s="209" t="s">
        <v>1257</v>
      </c>
      <c r="D307" s="209" t="s">
        <v>259</v>
      </c>
      <c r="E307" s="210" t="s">
        <v>960</v>
      </c>
      <c r="F307" s="211" t="s">
        <v>1080</v>
      </c>
      <c r="G307" s="212" t="s">
        <v>962</v>
      </c>
      <c r="H307" s="213">
        <v>0.10000000000000001</v>
      </c>
      <c r="I307" s="214"/>
      <c r="J307" s="215">
        <f>ROUND(I307*H307,2)</f>
        <v>0</v>
      </c>
      <c r="K307" s="211" t="s">
        <v>19</v>
      </c>
      <c r="L307" s="47"/>
      <c r="M307" s="216" t="s">
        <v>19</v>
      </c>
      <c r="N307" s="217" t="s">
        <v>46</v>
      </c>
      <c r="O307" s="87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0" t="s">
        <v>105</v>
      </c>
      <c r="AT307" s="220" t="s">
        <v>259</v>
      </c>
      <c r="AU307" s="220" t="s">
        <v>84</v>
      </c>
      <c r="AY307" s="20" t="s">
        <v>258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20" t="s">
        <v>82</v>
      </c>
      <c r="BK307" s="221">
        <f>ROUND(I307*H307,2)</f>
        <v>0</v>
      </c>
      <c r="BL307" s="20" t="s">
        <v>105</v>
      </c>
      <c r="BM307" s="220" t="s">
        <v>1258</v>
      </c>
    </row>
    <row r="308" s="2" customFormat="1">
      <c r="A308" s="41"/>
      <c r="B308" s="42"/>
      <c r="C308" s="43"/>
      <c r="D308" s="222" t="s">
        <v>264</v>
      </c>
      <c r="E308" s="43"/>
      <c r="F308" s="223" t="s">
        <v>1082</v>
      </c>
      <c r="G308" s="43"/>
      <c r="H308" s="43"/>
      <c r="I308" s="224"/>
      <c r="J308" s="43"/>
      <c r="K308" s="43"/>
      <c r="L308" s="47"/>
      <c r="M308" s="225"/>
      <c r="N308" s="22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264</v>
      </c>
      <c r="AU308" s="20" t="s">
        <v>84</v>
      </c>
    </row>
    <row r="309" s="2" customFormat="1" ht="16.5" customHeight="1">
      <c r="A309" s="41"/>
      <c r="B309" s="42"/>
      <c r="C309" s="209" t="s">
        <v>1259</v>
      </c>
      <c r="D309" s="209" t="s">
        <v>259</v>
      </c>
      <c r="E309" s="210" t="s">
        <v>1260</v>
      </c>
      <c r="F309" s="211" t="s">
        <v>1083</v>
      </c>
      <c r="G309" s="212" t="s">
        <v>962</v>
      </c>
      <c r="H309" s="213">
        <v>0.10000000000000001</v>
      </c>
      <c r="I309" s="214"/>
      <c r="J309" s="215">
        <f>ROUND(I309*H309,2)</f>
        <v>0</v>
      </c>
      <c r="K309" s="211" t="s">
        <v>816</v>
      </c>
      <c r="L309" s="47"/>
      <c r="M309" s="216" t="s">
        <v>19</v>
      </c>
      <c r="N309" s="217" t="s">
        <v>46</v>
      </c>
      <c r="O309" s="87"/>
      <c r="P309" s="218">
        <f>O309*H309</f>
        <v>0</v>
      </c>
      <c r="Q309" s="218">
        <v>0</v>
      </c>
      <c r="R309" s="218">
        <f>Q309*H309</f>
        <v>0</v>
      </c>
      <c r="S309" s="218">
        <v>0</v>
      </c>
      <c r="T309" s="21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0" t="s">
        <v>105</v>
      </c>
      <c r="AT309" s="220" t="s">
        <v>259</v>
      </c>
      <c r="AU309" s="220" t="s">
        <v>84</v>
      </c>
      <c r="AY309" s="20" t="s">
        <v>258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20" t="s">
        <v>82</v>
      </c>
      <c r="BK309" s="221">
        <f>ROUND(I309*H309,2)</f>
        <v>0</v>
      </c>
      <c r="BL309" s="20" t="s">
        <v>105</v>
      </c>
      <c r="BM309" s="220" t="s">
        <v>1261</v>
      </c>
    </row>
    <row r="310" s="2" customFormat="1">
      <c r="A310" s="41"/>
      <c r="B310" s="42"/>
      <c r="C310" s="43"/>
      <c r="D310" s="222" t="s">
        <v>264</v>
      </c>
      <c r="E310" s="43"/>
      <c r="F310" s="223" t="s">
        <v>1083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264</v>
      </c>
      <c r="AU310" s="20" t="s">
        <v>84</v>
      </c>
    </row>
    <row r="311" s="2" customFormat="1">
      <c r="A311" s="41"/>
      <c r="B311" s="42"/>
      <c r="C311" s="43"/>
      <c r="D311" s="261" t="s">
        <v>819</v>
      </c>
      <c r="E311" s="43"/>
      <c r="F311" s="262" t="s">
        <v>1262</v>
      </c>
      <c r="G311" s="43"/>
      <c r="H311" s="43"/>
      <c r="I311" s="224"/>
      <c r="J311" s="43"/>
      <c r="K311" s="43"/>
      <c r="L311" s="47"/>
      <c r="M311" s="225"/>
      <c r="N311" s="226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819</v>
      </c>
      <c r="AU311" s="20" t="s">
        <v>84</v>
      </c>
    </row>
    <row r="312" s="2" customFormat="1" ht="16.5" customHeight="1">
      <c r="A312" s="41"/>
      <c r="B312" s="42"/>
      <c r="C312" s="209" t="s">
        <v>1263</v>
      </c>
      <c r="D312" s="209" t="s">
        <v>259</v>
      </c>
      <c r="E312" s="210" t="s">
        <v>971</v>
      </c>
      <c r="F312" s="211" t="s">
        <v>1085</v>
      </c>
      <c r="G312" s="212" t="s">
        <v>962</v>
      </c>
      <c r="H312" s="213">
        <v>0.10000000000000001</v>
      </c>
      <c r="I312" s="214"/>
      <c r="J312" s="215">
        <f>ROUND(I312*H312,2)</f>
        <v>0</v>
      </c>
      <c r="K312" s="211" t="s">
        <v>816</v>
      </c>
      <c r="L312" s="47"/>
      <c r="M312" s="216" t="s">
        <v>19</v>
      </c>
      <c r="N312" s="217" t="s">
        <v>46</v>
      </c>
      <c r="O312" s="87"/>
      <c r="P312" s="218">
        <f>O312*H312</f>
        <v>0</v>
      </c>
      <c r="Q312" s="218">
        <v>0</v>
      </c>
      <c r="R312" s="218">
        <f>Q312*H312</f>
        <v>0</v>
      </c>
      <c r="S312" s="218">
        <v>0</v>
      </c>
      <c r="T312" s="21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0" t="s">
        <v>105</v>
      </c>
      <c r="AT312" s="220" t="s">
        <v>259</v>
      </c>
      <c r="AU312" s="220" t="s">
        <v>84</v>
      </c>
      <c r="AY312" s="20" t="s">
        <v>258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20" t="s">
        <v>82</v>
      </c>
      <c r="BK312" s="221">
        <f>ROUND(I312*H312,2)</f>
        <v>0</v>
      </c>
      <c r="BL312" s="20" t="s">
        <v>105</v>
      </c>
      <c r="BM312" s="220" t="s">
        <v>1264</v>
      </c>
    </row>
    <row r="313" s="2" customFormat="1">
      <c r="A313" s="41"/>
      <c r="B313" s="42"/>
      <c r="C313" s="43"/>
      <c r="D313" s="222" t="s">
        <v>264</v>
      </c>
      <c r="E313" s="43"/>
      <c r="F313" s="223" t="s">
        <v>1085</v>
      </c>
      <c r="G313" s="43"/>
      <c r="H313" s="43"/>
      <c r="I313" s="224"/>
      <c r="J313" s="43"/>
      <c r="K313" s="43"/>
      <c r="L313" s="47"/>
      <c r="M313" s="225"/>
      <c r="N313" s="22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264</v>
      </c>
      <c r="AU313" s="20" t="s">
        <v>84</v>
      </c>
    </row>
    <row r="314" s="2" customFormat="1">
      <c r="A314" s="41"/>
      <c r="B314" s="42"/>
      <c r="C314" s="43"/>
      <c r="D314" s="261" t="s">
        <v>819</v>
      </c>
      <c r="E314" s="43"/>
      <c r="F314" s="262" t="s">
        <v>975</v>
      </c>
      <c r="G314" s="43"/>
      <c r="H314" s="43"/>
      <c r="I314" s="224"/>
      <c r="J314" s="43"/>
      <c r="K314" s="43"/>
      <c r="L314" s="47"/>
      <c r="M314" s="225"/>
      <c r="N314" s="22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819</v>
      </c>
      <c r="AU314" s="20" t="s">
        <v>84</v>
      </c>
    </row>
    <row r="315" s="2" customFormat="1" ht="16.5" customHeight="1">
      <c r="A315" s="41"/>
      <c r="B315" s="42"/>
      <c r="C315" s="209" t="s">
        <v>1265</v>
      </c>
      <c r="D315" s="209" t="s">
        <v>259</v>
      </c>
      <c r="E315" s="210" t="s">
        <v>1020</v>
      </c>
      <c r="F315" s="211" t="s">
        <v>1087</v>
      </c>
      <c r="G315" s="212" t="s">
        <v>894</v>
      </c>
      <c r="H315" s="213">
        <v>0.25</v>
      </c>
      <c r="I315" s="214"/>
      <c r="J315" s="215">
        <f>ROUND(I315*H315,2)</f>
        <v>0</v>
      </c>
      <c r="K315" s="211" t="s">
        <v>19</v>
      </c>
      <c r="L315" s="47"/>
      <c r="M315" s="216" t="s">
        <v>19</v>
      </c>
      <c r="N315" s="217" t="s">
        <v>46</v>
      </c>
      <c r="O315" s="87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0" t="s">
        <v>105</v>
      </c>
      <c r="AT315" s="220" t="s">
        <v>259</v>
      </c>
      <c r="AU315" s="220" t="s">
        <v>84</v>
      </c>
      <c r="AY315" s="20" t="s">
        <v>258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20" t="s">
        <v>82</v>
      </c>
      <c r="BK315" s="221">
        <f>ROUND(I315*H315,2)</f>
        <v>0</v>
      </c>
      <c r="BL315" s="20" t="s">
        <v>105</v>
      </c>
      <c r="BM315" s="220" t="s">
        <v>1266</v>
      </c>
    </row>
    <row r="316" s="2" customFormat="1">
      <c r="A316" s="41"/>
      <c r="B316" s="42"/>
      <c r="C316" s="43"/>
      <c r="D316" s="222" t="s">
        <v>264</v>
      </c>
      <c r="E316" s="43"/>
      <c r="F316" s="223" t="s">
        <v>1089</v>
      </c>
      <c r="G316" s="43"/>
      <c r="H316" s="43"/>
      <c r="I316" s="224"/>
      <c r="J316" s="43"/>
      <c r="K316" s="43"/>
      <c r="L316" s="47"/>
      <c r="M316" s="225"/>
      <c r="N316" s="22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264</v>
      </c>
      <c r="AU316" s="20" t="s">
        <v>84</v>
      </c>
    </row>
    <row r="317" s="2" customFormat="1" ht="16.5" customHeight="1">
      <c r="A317" s="41"/>
      <c r="B317" s="42"/>
      <c r="C317" s="209" t="s">
        <v>1267</v>
      </c>
      <c r="D317" s="209" t="s">
        <v>259</v>
      </c>
      <c r="E317" s="210" t="s">
        <v>1090</v>
      </c>
      <c r="F317" s="211" t="s">
        <v>1021</v>
      </c>
      <c r="G317" s="212" t="s">
        <v>894</v>
      </c>
      <c r="H317" s="213">
        <v>0.19</v>
      </c>
      <c r="I317" s="214"/>
      <c r="J317" s="215">
        <f>ROUND(I317*H317,2)</f>
        <v>0</v>
      </c>
      <c r="K317" s="211" t="s">
        <v>19</v>
      </c>
      <c r="L317" s="47"/>
      <c r="M317" s="216" t="s">
        <v>19</v>
      </c>
      <c r="N317" s="217" t="s">
        <v>46</v>
      </c>
      <c r="O317" s="87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0" t="s">
        <v>105</v>
      </c>
      <c r="AT317" s="220" t="s">
        <v>259</v>
      </c>
      <c r="AU317" s="220" t="s">
        <v>84</v>
      </c>
      <c r="AY317" s="20" t="s">
        <v>258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20" t="s">
        <v>82</v>
      </c>
      <c r="BK317" s="221">
        <f>ROUND(I317*H317,2)</f>
        <v>0</v>
      </c>
      <c r="BL317" s="20" t="s">
        <v>105</v>
      </c>
      <c r="BM317" s="220" t="s">
        <v>1268</v>
      </c>
    </row>
    <row r="318" s="2" customFormat="1">
      <c r="A318" s="41"/>
      <c r="B318" s="42"/>
      <c r="C318" s="43"/>
      <c r="D318" s="222" t="s">
        <v>264</v>
      </c>
      <c r="E318" s="43"/>
      <c r="F318" s="223" t="s">
        <v>1023</v>
      </c>
      <c r="G318" s="43"/>
      <c r="H318" s="43"/>
      <c r="I318" s="224"/>
      <c r="J318" s="43"/>
      <c r="K318" s="43"/>
      <c r="L318" s="47"/>
      <c r="M318" s="225"/>
      <c r="N318" s="226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264</v>
      </c>
      <c r="AU318" s="20" t="s">
        <v>84</v>
      </c>
    </row>
    <row r="319" s="11" customFormat="1" ht="22.8" customHeight="1">
      <c r="A319" s="11"/>
      <c r="B319" s="195"/>
      <c r="C319" s="196"/>
      <c r="D319" s="197" t="s">
        <v>74</v>
      </c>
      <c r="E319" s="259" t="s">
        <v>883</v>
      </c>
      <c r="F319" s="259" t="s">
        <v>1092</v>
      </c>
      <c r="G319" s="196"/>
      <c r="H319" s="196"/>
      <c r="I319" s="199"/>
      <c r="J319" s="260">
        <f>BK319</f>
        <v>0</v>
      </c>
      <c r="K319" s="196"/>
      <c r="L319" s="201"/>
      <c r="M319" s="202"/>
      <c r="N319" s="203"/>
      <c r="O319" s="203"/>
      <c r="P319" s="204">
        <f>SUM(P320:P321)</f>
        <v>0</v>
      </c>
      <c r="Q319" s="203"/>
      <c r="R319" s="204">
        <f>SUM(R320:R321)</f>
        <v>0</v>
      </c>
      <c r="S319" s="203"/>
      <c r="T319" s="205">
        <f>SUM(T320:T321)</f>
        <v>0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R319" s="206" t="s">
        <v>82</v>
      </c>
      <c r="AT319" s="207" t="s">
        <v>74</v>
      </c>
      <c r="AU319" s="207" t="s">
        <v>82</v>
      </c>
      <c r="AY319" s="206" t="s">
        <v>258</v>
      </c>
      <c r="BK319" s="208">
        <f>SUM(BK320:BK321)</f>
        <v>0</v>
      </c>
    </row>
    <row r="320" s="2" customFormat="1" ht="16.5" customHeight="1">
      <c r="A320" s="41"/>
      <c r="B320" s="42"/>
      <c r="C320" s="209" t="s">
        <v>1269</v>
      </c>
      <c r="D320" s="209" t="s">
        <v>259</v>
      </c>
      <c r="E320" s="210" t="s">
        <v>561</v>
      </c>
      <c r="F320" s="211" t="s">
        <v>1270</v>
      </c>
      <c r="G320" s="212" t="s">
        <v>1018</v>
      </c>
      <c r="H320" s="213">
        <v>1</v>
      </c>
      <c r="I320" s="214"/>
      <c r="J320" s="215">
        <f>ROUND(I320*H320,2)</f>
        <v>0</v>
      </c>
      <c r="K320" s="211" t="s">
        <v>19</v>
      </c>
      <c r="L320" s="47"/>
      <c r="M320" s="216" t="s">
        <v>19</v>
      </c>
      <c r="N320" s="217" t="s">
        <v>46</v>
      </c>
      <c r="O320" s="87"/>
      <c r="P320" s="218">
        <f>O320*H320</f>
        <v>0</v>
      </c>
      <c r="Q320" s="218">
        <v>0</v>
      </c>
      <c r="R320" s="218">
        <f>Q320*H320</f>
        <v>0</v>
      </c>
      <c r="S320" s="218">
        <v>0</v>
      </c>
      <c r="T320" s="21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0" t="s">
        <v>105</v>
      </c>
      <c r="AT320" s="220" t="s">
        <v>259</v>
      </c>
      <c r="AU320" s="220" t="s">
        <v>84</v>
      </c>
      <c r="AY320" s="20" t="s">
        <v>258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20" t="s">
        <v>82</v>
      </c>
      <c r="BK320" s="221">
        <f>ROUND(I320*H320,2)</f>
        <v>0</v>
      </c>
      <c r="BL320" s="20" t="s">
        <v>105</v>
      </c>
      <c r="BM320" s="220" t="s">
        <v>1271</v>
      </c>
    </row>
    <row r="321" s="2" customFormat="1">
      <c r="A321" s="41"/>
      <c r="B321" s="42"/>
      <c r="C321" s="43"/>
      <c r="D321" s="222" t="s">
        <v>264</v>
      </c>
      <c r="E321" s="43"/>
      <c r="F321" s="223" t="s">
        <v>1272</v>
      </c>
      <c r="G321" s="43"/>
      <c r="H321" s="43"/>
      <c r="I321" s="224"/>
      <c r="J321" s="43"/>
      <c r="K321" s="43"/>
      <c r="L321" s="47"/>
      <c r="M321" s="225"/>
      <c r="N321" s="22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264</v>
      </c>
      <c r="AU321" s="20" t="s">
        <v>84</v>
      </c>
    </row>
    <row r="322" s="11" customFormat="1" ht="22.8" customHeight="1">
      <c r="A322" s="11"/>
      <c r="B322" s="195"/>
      <c r="C322" s="196"/>
      <c r="D322" s="197" t="s">
        <v>74</v>
      </c>
      <c r="E322" s="259" t="s">
        <v>890</v>
      </c>
      <c r="F322" s="259" t="s">
        <v>1096</v>
      </c>
      <c r="G322" s="196"/>
      <c r="H322" s="196"/>
      <c r="I322" s="199"/>
      <c r="J322" s="260">
        <f>BK322</f>
        <v>0</v>
      </c>
      <c r="K322" s="196"/>
      <c r="L322" s="201"/>
      <c r="M322" s="202"/>
      <c r="N322" s="203"/>
      <c r="O322" s="203"/>
      <c r="P322" s="204">
        <f>SUM(P323:P340)</f>
        <v>0</v>
      </c>
      <c r="Q322" s="203"/>
      <c r="R322" s="204">
        <f>SUM(R323:R340)</f>
        <v>0</v>
      </c>
      <c r="S322" s="203"/>
      <c r="T322" s="205">
        <f>SUM(T323:T340)</f>
        <v>0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206" t="s">
        <v>82</v>
      </c>
      <c r="AT322" s="207" t="s">
        <v>74</v>
      </c>
      <c r="AU322" s="207" t="s">
        <v>82</v>
      </c>
      <c r="AY322" s="206" t="s">
        <v>258</v>
      </c>
      <c r="BK322" s="208">
        <f>SUM(BK323:BK340)</f>
        <v>0</v>
      </c>
    </row>
    <row r="323" s="2" customFormat="1" ht="16.5" customHeight="1">
      <c r="A323" s="41"/>
      <c r="B323" s="42"/>
      <c r="C323" s="209" t="s">
        <v>1273</v>
      </c>
      <c r="D323" s="209" t="s">
        <v>259</v>
      </c>
      <c r="E323" s="210" t="s">
        <v>568</v>
      </c>
      <c r="F323" s="211" t="s">
        <v>1156</v>
      </c>
      <c r="G323" s="212" t="s">
        <v>1038</v>
      </c>
      <c r="H323" s="213">
        <v>1</v>
      </c>
      <c r="I323" s="214"/>
      <c r="J323" s="215">
        <f>ROUND(I323*H323,2)</f>
        <v>0</v>
      </c>
      <c r="K323" s="211" t="s">
        <v>19</v>
      </c>
      <c r="L323" s="47"/>
      <c r="M323" s="216" t="s">
        <v>19</v>
      </c>
      <c r="N323" s="217" t="s">
        <v>46</v>
      </c>
      <c r="O323" s="87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0" t="s">
        <v>105</v>
      </c>
      <c r="AT323" s="220" t="s">
        <v>259</v>
      </c>
      <c r="AU323" s="220" t="s">
        <v>84</v>
      </c>
      <c r="AY323" s="20" t="s">
        <v>258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82</v>
      </c>
      <c r="BK323" s="221">
        <f>ROUND(I323*H323,2)</f>
        <v>0</v>
      </c>
      <c r="BL323" s="20" t="s">
        <v>105</v>
      </c>
      <c r="BM323" s="220" t="s">
        <v>1274</v>
      </c>
    </row>
    <row r="324" s="2" customFormat="1">
      <c r="A324" s="41"/>
      <c r="B324" s="42"/>
      <c r="C324" s="43"/>
      <c r="D324" s="222" t="s">
        <v>264</v>
      </c>
      <c r="E324" s="43"/>
      <c r="F324" s="223" t="s">
        <v>1156</v>
      </c>
      <c r="G324" s="43"/>
      <c r="H324" s="43"/>
      <c r="I324" s="224"/>
      <c r="J324" s="43"/>
      <c r="K324" s="43"/>
      <c r="L324" s="47"/>
      <c r="M324" s="225"/>
      <c r="N324" s="22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264</v>
      </c>
      <c r="AU324" s="20" t="s">
        <v>84</v>
      </c>
    </row>
    <row r="325" s="2" customFormat="1" ht="16.5" customHeight="1">
      <c r="A325" s="41"/>
      <c r="B325" s="42"/>
      <c r="C325" s="209" t="s">
        <v>1275</v>
      </c>
      <c r="D325" s="209" t="s">
        <v>259</v>
      </c>
      <c r="E325" s="210" t="s">
        <v>573</v>
      </c>
      <c r="F325" s="211" t="s">
        <v>1101</v>
      </c>
      <c r="G325" s="212" t="s">
        <v>1102</v>
      </c>
      <c r="H325" s="213">
        <v>1.5</v>
      </c>
      <c r="I325" s="214"/>
      <c r="J325" s="215">
        <f>ROUND(I325*H325,2)</f>
        <v>0</v>
      </c>
      <c r="K325" s="211" t="s">
        <v>19</v>
      </c>
      <c r="L325" s="47"/>
      <c r="M325" s="216" t="s">
        <v>19</v>
      </c>
      <c r="N325" s="217" t="s">
        <v>46</v>
      </c>
      <c r="O325" s="87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0" t="s">
        <v>105</v>
      </c>
      <c r="AT325" s="220" t="s">
        <v>259</v>
      </c>
      <c r="AU325" s="220" t="s">
        <v>84</v>
      </c>
      <c r="AY325" s="20" t="s">
        <v>258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20" t="s">
        <v>82</v>
      </c>
      <c r="BK325" s="221">
        <f>ROUND(I325*H325,2)</f>
        <v>0</v>
      </c>
      <c r="BL325" s="20" t="s">
        <v>105</v>
      </c>
      <c r="BM325" s="220" t="s">
        <v>1276</v>
      </c>
    </row>
    <row r="326" s="2" customFormat="1">
      <c r="A326" s="41"/>
      <c r="B326" s="42"/>
      <c r="C326" s="43"/>
      <c r="D326" s="222" t="s">
        <v>264</v>
      </c>
      <c r="E326" s="43"/>
      <c r="F326" s="223" t="s">
        <v>1101</v>
      </c>
      <c r="G326" s="43"/>
      <c r="H326" s="43"/>
      <c r="I326" s="224"/>
      <c r="J326" s="43"/>
      <c r="K326" s="43"/>
      <c r="L326" s="47"/>
      <c r="M326" s="225"/>
      <c r="N326" s="22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264</v>
      </c>
      <c r="AU326" s="20" t="s">
        <v>84</v>
      </c>
    </row>
    <row r="327" s="2" customFormat="1" ht="16.5" customHeight="1">
      <c r="A327" s="41"/>
      <c r="B327" s="42"/>
      <c r="C327" s="209" t="s">
        <v>1277</v>
      </c>
      <c r="D327" s="209" t="s">
        <v>259</v>
      </c>
      <c r="E327" s="210" t="s">
        <v>581</v>
      </c>
      <c r="F327" s="211" t="s">
        <v>1104</v>
      </c>
      <c r="G327" s="212" t="s">
        <v>1018</v>
      </c>
      <c r="H327" s="213">
        <v>5</v>
      </c>
      <c r="I327" s="214"/>
      <c r="J327" s="215">
        <f>ROUND(I327*H327,2)</f>
        <v>0</v>
      </c>
      <c r="K327" s="211" t="s">
        <v>19</v>
      </c>
      <c r="L327" s="47"/>
      <c r="M327" s="216" t="s">
        <v>19</v>
      </c>
      <c r="N327" s="217" t="s">
        <v>46</v>
      </c>
      <c r="O327" s="87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0" t="s">
        <v>105</v>
      </c>
      <c r="AT327" s="220" t="s">
        <v>259</v>
      </c>
      <c r="AU327" s="220" t="s">
        <v>84</v>
      </c>
      <c r="AY327" s="20" t="s">
        <v>258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20" t="s">
        <v>82</v>
      </c>
      <c r="BK327" s="221">
        <f>ROUND(I327*H327,2)</f>
        <v>0</v>
      </c>
      <c r="BL327" s="20" t="s">
        <v>105</v>
      </c>
      <c r="BM327" s="220" t="s">
        <v>1278</v>
      </c>
    </row>
    <row r="328" s="2" customFormat="1">
      <c r="A328" s="41"/>
      <c r="B328" s="42"/>
      <c r="C328" s="43"/>
      <c r="D328" s="222" t="s">
        <v>264</v>
      </c>
      <c r="E328" s="43"/>
      <c r="F328" s="223" t="s">
        <v>1106</v>
      </c>
      <c r="G328" s="43"/>
      <c r="H328" s="43"/>
      <c r="I328" s="224"/>
      <c r="J328" s="43"/>
      <c r="K328" s="43"/>
      <c r="L328" s="47"/>
      <c r="M328" s="225"/>
      <c r="N328" s="22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264</v>
      </c>
      <c r="AU328" s="20" t="s">
        <v>84</v>
      </c>
    </row>
    <row r="329" s="2" customFormat="1" ht="16.5" customHeight="1">
      <c r="A329" s="41"/>
      <c r="B329" s="42"/>
      <c r="C329" s="209" t="s">
        <v>1279</v>
      </c>
      <c r="D329" s="209" t="s">
        <v>259</v>
      </c>
      <c r="E329" s="210" t="s">
        <v>589</v>
      </c>
      <c r="F329" s="211" t="s">
        <v>1107</v>
      </c>
      <c r="G329" s="212" t="s">
        <v>1102</v>
      </c>
      <c r="H329" s="213">
        <v>0.14999999999999999</v>
      </c>
      <c r="I329" s="214"/>
      <c r="J329" s="215">
        <f>ROUND(I329*H329,2)</f>
        <v>0</v>
      </c>
      <c r="K329" s="211" t="s">
        <v>19</v>
      </c>
      <c r="L329" s="47"/>
      <c r="M329" s="216" t="s">
        <v>19</v>
      </c>
      <c r="N329" s="217" t="s">
        <v>46</v>
      </c>
      <c r="O329" s="87"/>
      <c r="P329" s="218">
        <f>O329*H329</f>
        <v>0</v>
      </c>
      <c r="Q329" s="218">
        <v>0</v>
      </c>
      <c r="R329" s="218">
        <f>Q329*H329</f>
        <v>0</v>
      </c>
      <c r="S329" s="218">
        <v>0</v>
      </c>
      <c r="T329" s="219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0" t="s">
        <v>105</v>
      </c>
      <c r="AT329" s="220" t="s">
        <v>259</v>
      </c>
      <c r="AU329" s="220" t="s">
        <v>84</v>
      </c>
      <c r="AY329" s="20" t="s">
        <v>258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20" t="s">
        <v>82</v>
      </c>
      <c r="BK329" s="221">
        <f>ROUND(I329*H329,2)</f>
        <v>0</v>
      </c>
      <c r="BL329" s="20" t="s">
        <v>105</v>
      </c>
      <c r="BM329" s="220" t="s">
        <v>1280</v>
      </c>
    </row>
    <row r="330" s="2" customFormat="1">
      <c r="A330" s="41"/>
      <c r="B330" s="42"/>
      <c r="C330" s="43"/>
      <c r="D330" s="222" t="s">
        <v>264</v>
      </c>
      <c r="E330" s="43"/>
      <c r="F330" s="223" t="s">
        <v>1107</v>
      </c>
      <c r="G330" s="43"/>
      <c r="H330" s="43"/>
      <c r="I330" s="224"/>
      <c r="J330" s="43"/>
      <c r="K330" s="43"/>
      <c r="L330" s="47"/>
      <c r="M330" s="225"/>
      <c r="N330" s="226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264</v>
      </c>
      <c r="AU330" s="20" t="s">
        <v>84</v>
      </c>
    </row>
    <row r="331" s="2" customFormat="1" ht="16.5" customHeight="1">
      <c r="A331" s="41"/>
      <c r="B331" s="42"/>
      <c r="C331" s="209" t="s">
        <v>1281</v>
      </c>
      <c r="D331" s="209" t="s">
        <v>259</v>
      </c>
      <c r="E331" s="210" t="s">
        <v>596</v>
      </c>
      <c r="F331" s="211" t="s">
        <v>1109</v>
      </c>
      <c r="G331" s="212" t="s">
        <v>1110</v>
      </c>
      <c r="H331" s="213">
        <v>0.080000000000000002</v>
      </c>
      <c r="I331" s="214"/>
      <c r="J331" s="215">
        <f>ROUND(I331*H331,2)</f>
        <v>0</v>
      </c>
      <c r="K331" s="211" t="s">
        <v>19</v>
      </c>
      <c r="L331" s="47"/>
      <c r="M331" s="216" t="s">
        <v>19</v>
      </c>
      <c r="N331" s="217" t="s">
        <v>46</v>
      </c>
      <c r="O331" s="87"/>
      <c r="P331" s="218">
        <f>O331*H331</f>
        <v>0</v>
      </c>
      <c r="Q331" s="218">
        <v>0</v>
      </c>
      <c r="R331" s="218">
        <f>Q331*H331</f>
        <v>0</v>
      </c>
      <c r="S331" s="218">
        <v>0</v>
      </c>
      <c r="T331" s="219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0" t="s">
        <v>105</v>
      </c>
      <c r="AT331" s="220" t="s">
        <v>259</v>
      </c>
      <c r="AU331" s="220" t="s">
        <v>84</v>
      </c>
      <c r="AY331" s="20" t="s">
        <v>258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20" t="s">
        <v>82</v>
      </c>
      <c r="BK331" s="221">
        <f>ROUND(I331*H331,2)</f>
        <v>0</v>
      </c>
      <c r="BL331" s="20" t="s">
        <v>105</v>
      </c>
      <c r="BM331" s="220" t="s">
        <v>1282</v>
      </c>
    </row>
    <row r="332" s="2" customFormat="1">
      <c r="A332" s="41"/>
      <c r="B332" s="42"/>
      <c r="C332" s="43"/>
      <c r="D332" s="222" t="s">
        <v>264</v>
      </c>
      <c r="E332" s="43"/>
      <c r="F332" s="223" t="s">
        <v>1109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264</v>
      </c>
      <c r="AU332" s="20" t="s">
        <v>84</v>
      </c>
    </row>
    <row r="333" s="2" customFormat="1" ht="16.5" customHeight="1">
      <c r="A333" s="41"/>
      <c r="B333" s="42"/>
      <c r="C333" s="209" t="s">
        <v>1283</v>
      </c>
      <c r="D333" s="209" t="s">
        <v>259</v>
      </c>
      <c r="E333" s="210" t="s">
        <v>602</v>
      </c>
      <c r="F333" s="211" t="s">
        <v>1112</v>
      </c>
      <c r="G333" s="212" t="s">
        <v>1102</v>
      </c>
      <c r="H333" s="213">
        <v>0.42999999999999999</v>
      </c>
      <c r="I333" s="214"/>
      <c r="J333" s="215">
        <f>ROUND(I333*H333,2)</f>
        <v>0</v>
      </c>
      <c r="K333" s="211" t="s">
        <v>19</v>
      </c>
      <c r="L333" s="47"/>
      <c r="M333" s="216" t="s">
        <v>19</v>
      </c>
      <c r="N333" s="217" t="s">
        <v>46</v>
      </c>
      <c r="O333" s="87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0" t="s">
        <v>105</v>
      </c>
      <c r="AT333" s="220" t="s">
        <v>259</v>
      </c>
      <c r="AU333" s="220" t="s">
        <v>84</v>
      </c>
      <c r="AY333" s="20" t="s">
        <v>258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82</v>
      </c>
      <c r="BK333" s="221">
        <f>ROUND(I333*H333,2)</f>
        <v>0</v>
      </c>
      <c r="BL333" s="20" t="s">
        <v>105</v>
      </c>
      <c r="BM333" s="220" t="s">
        <v>1284</v>
      </c>
    </row>
    <row r="334" s="2" customFormat="1">
      <c r="A334" s="41"/>
      <c r="B334" s="42"/>
      <c r="C334" s="43"/>
      <c r="D334" s="222" t="s">
        <v>264</v>
      </c>
      <c r="E334" s="43"/>
      <c r="F334" s="223" t="s">
        <v>1112</v>
      </c>
      <c r="G334" s="43"/>
      <c r="H334" s="43"/>
      <c r="I334" s="224"/>
      <c r="J334" s="43"/>
      <c r="K334" s="43"/>
      <c r="L334" s="47"/>
      <c r="M334" s="225"/>
      <c r="N334" s="226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264</v>
      </c>
      <c r="AU334" s="20" t="s">
        <v>84</v>
      </c>
    </row>
    <row r="335" s="2" customFormat="1" ht="21.75" customHeight="1">
      <c r="A335" s="41"/>
      <c r="B335" s="42"/>
      <c r="C335" s="209" t="s">
        <v>1285</v>
      </c>
      <c r="D335" s="209" t="s">
        <v>259</v>
      </c>
      <c r="E335" s="210" t="s">
        <v>608</v>
      </c>
      <c r="F335" s="211" t="s">
        <v>1286</v>
      </c>
      <c r="G335" s="212" t="s">
        <v>894</v>
      </c>
      <c r="H335" s="213">
        <v>0.34999999999999998</v>
      </c>
      <c r="I335" s="214"/>
      <c r="J335" s="215">
        <f>ROUND(I335*H335,2)</f>
        <v>0</v>
      </c>
      <c r="K335" s="211" t="s">
        <v>19</v>
      </c>
      <c r="L335" s="47"/>
      <c r="M335" s="216" t="s">
        <v>19</v>
      </c>
      <c r="N335" s="217" t="s">
        <v>46</v>
      </c>
      <c r="O335" s="87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0" t="s">
        <v>105</v>
      </c>
      <c r="AT335" s="220" t="s">
        <v>259</v>
      </c>
      <c r="AU335" s="220" t="s">
        <v>84</v>
      </c>
      <c r="AY335" s="20" t="s">
        <v>258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20" t="s">
        <v>82</v>
      </c>
      <c r="BK335" s="221">
        <f>ROUND(I335*H335,2)</f>
        <v>0</v>
      </c>
      <c r="BL335" s="20" t="s">
        <v>105</v>
      </c>
      <c r="BM335" s="220" t="s">
        <v>1287</v>
      </c>
    </row>
    <row r="336" s="2" customFormat="1">
      <c r="A336" s="41"/>
      <c r="B336" s="42"/>
      <c r="C336" s="43"/>
      <c r="D336" s="222" t="s">
        <v>264</v>
      </c>
      <c r="E336" s="43"/>
      <c r="F336" s="223" t="s">
        <v>1286</v>
      </c>
      <c r="G336" s="43"/>
      <c r="H336" s="43"/>
      <c r="I336" s="224"/>
      <c r="J336" s="43"/>
      <c r="K336" s="43"/>
      <c r="L336" s="47"/>
      <c r="M336" s="225"/>
      <c r="N336" s="22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264</v>
      </c>
      <c r="AU336" s="20" t="s">
        <v>84</v>
      </c>
    </row>
    <row r="337" s="2" customFormat="1" ht="16.5" customHeight="1">
      <c r="A337" s="41"/>
      <c r="B337" s="42"/>
      <c r="C337" s="209" t="s">
        <v>1288</v>
      </c>
      <c r="D337" s="209" t="s">
        <v>259</v>
      </c>
      <c r="E337" s="210" t="s">
        <v>617</v>
      </c>
      <c r="F337" s="211" t="s">
        <v>1118</v>
      </c>
      <c r="G337" s="212" t="s">
        <v>962</v>
      </c>
      <c r="H337" s="213">
        <v>0.10000000000000001</v>
      </c>
      <c r="I337" s="214"/>
      <c r="J337" s="215">
        <f>ROUND(I337*H337,2)</f>
        <v>0</v>
      </c>
      <c r="K337" s="211" t="s">
        <v>19</v>
      </c>
      <c r="L337" s="47"/>
      <c r="M337" s="216" t="s">
        <v>19</v>
      </c>
      <c r="N337" s="217" t="s">
        <v>46</v>
      </c>
      <c r="O337" s="87"/>
      <c r="P337" s="218">
        <f>O337*H337</f>
        <v>0</v>
      </c>
      <c r="Q337" s="218">
        <v>0</v>
      </c>
      <c r="R337" s="218">
        <f>Q337*H337</f>
        <v>0</v>
      </c>
      <c r="S337" s="218">
        <v>0</v>
      </c>
      <c r="T337" s="219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0" t="s">
        <v>105</v>
      </c>
      <c r="AT337" s="220" t="s">
        <v>259</v>
      </c>
      <c r="AU337" s="220" t="s">
        <v>84</v>
      </c>
      <c r="AY337" s="20" t="s">
        <v>258</v>
      </c>
      <c r="BE337" s="221">
        <f>IF(N337="základní",J337,0)</f>
        <v>0</v>
      </c>
      <c r="BF337" s="221">
        <f>IF(N337="snížená",J337,0)</f>
        <v>0</v>
      </c>
      <c r="BG337" s="221">
        <f>IF(N337="zákl. přenesená",J337,0)</f>
        <v>0</v>
      </c>
      <c r="BH337" s="221">
        <f>IF(N337="sníž. přenesená",J337,0)</f>
        <v>0</v>
      </c>
      <c r="BI337" s="221">
        <f>IF(N337="nulová",J337,0)</f>
        <v>0</v>
      </c>
      <c r="BJ337" s="20" t="s">
        <v>82</v>
      </c>
      <c r="BK337" s="221">
        <f>ROUND(I337*H337,2)</f>
        <v>0</v>
      </c>
      <c r="BL337" s="20" t="s">
        <v>105</v>
      </c>
      <c r="BM337" s="220" t="s">
        <v>1289</v>
      </c>
    </row>
    <row r="338" s="2" customFormat="1">
      <c r="A338" s="41"/>
      <c r="B338" s="42"/>
      <c r="C338" s="43"/>
      <c r="D338" s="222" t="s">
        <v>264</v>
      </c>
      <c r="E338" s="43"/>
      <c r="F338" s="223" t="s">
        <v>1118</v>
      </c>
      <c r="G338" s="43"/>
      <c r="H338" s="43"/>
      <c r="I338" s="224"/>
      <c r="J338" s="43"/>
      <c r="K338" s="43"/>
      <c r="L338" s="47"/>
      <c r="M338" s="225"/>
      <c r="N338" s="226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264</v>
      </c>
      <c r="AU338" s="20" t="s">
        <v>84</v>
      </c>
    </row>
    <row r="339" s="2" customFormat="1" ht="37.8" customHeight="1">
      <c r="A339" s="41"/>
      <c r="B339" s="42"/>
      <c r="C339" s="209" t="s">
        <v>1290</v>
      </c>
      <c r="D339" s="209" t="s">
        <v>259</v>
      </c>
      <c r="E339" s="210" t="s">
        <v>1009</v>
      </c>
      <c r="F339" s="211" t="s">
        <v>1291</v>
      </c>
      <c r="G339" s="212" t="s">
        <v>1018</v>
      </c>
      <c r="H339" s="213">
        <v>1</v>
      </c>
      <c r="I339" s="214"/>
      <c r="J339" s="215">
        <f>ROUND(I339*H339,2)</f>
        <v>0</v>
      </c>
      <c r="K339" s="211" t="s">
        <v>19</v>
      </c>
      <c r="L339" s="47"/>
      <c r="M339" s="216" t="s">
        <v>19</v>
      </c>
      <c r="N339" s="217" t="s">
        <v>46</v>
      </c>
      <c r="O339" s="87"/>
      <c r="P339" s="218">
        <f>O339*H339</f>
        <v>0</v>
      </c>
      <c r="Q339" s="218">
        <v>0</v>
      </c>
      <c r="R339" s="218">
        <f>Q339*H339</f>
        <v>0</v>
      </c>
      <c r="S339" s="218">
        <v>0</v>
      </c>
      <c r="T339" s="21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0" t="s">
        <v>105</v>
      </c>
      <c r="AT339" s="220" t="s">
        <v>259</v>
      </c>
      <c r="AU339" s="220" t="s">
        <v>84</v>
      </c>
      <c r="AY339" s="20" t="s">
        <v>258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20" t="s">
        <v>82</v>
      </c>
      <c r="BK339" s="221">
        <f>ROUND(I339*H339,2)</f>
        <v>0</v>
      </c>
      <c r="BL339" s="20" t="s">
        <v>105</v>
      </c>
      <c r="BM339" s="220" t="s">
        <v>1292</v>
      </c>
    </row>
    <row r="340" s="2" customFormat="1">
      <c r="A340" s="41"/>
      <c r="B340" s="42"/>
      <c r="C340" s="43"/>
      <c r="D340" s="222" t="s">
        <v>264</v>
      </c>
      <c r="E340" s="43"/>
      <c r="F340" s="223" t="s">
        <v>1293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264</v>
      </c>
      <c r="AU340" s="20" t="s">
        <v>84</v>
      </c>
    </row>
    <row r="341" s="11" customFormat="1" ht="22.8" customHeight="1">
      <c r="A341" s="11"/>
      <c r="B341" s="195"/>
      <c r="C341" s="196"/>
      <c r="D341" s="197" t="s">
        <v>74</v>
      </c>
      <c r="E341" s="259" t="s">
        <v>1294</v>
      </c>
      <c r="F341" s="259" t="s">
        <v>980</v>
      </c>
      <c r="G341" s="196"/>
      <c r="H341" s="196"/>
      <c r="I341" s="199"/>
      <c r="J341" s="260">
        <f>BK341</f>
        <v>0</v>
      </c>
      <c r="K341" s="196"/>
      <c r="L341" s="201"/>
      <c r="M341" s="202"/>
      <c r="N341" s="203"/>
      <c r="O341" s="203"/>
      <c r="P341" s="204">
        <f>SUM(P342:P344)</f>
        <v>0</v>
      </c>
      <c r="Q341" s="203"/>
      <c r="R341" s="204">
        <f>SUM(R342:R344)</f>
        <v>0</v>
      </c>
      <c r="S341" s="203"/>
      <c r="T341" s="205">
        <f>SUM(T342:T344)</f>
        <v>0</v>
      </c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R341" s="206" t="s">
        <v>82</v>
      </c>
      <c r="AT341" s="207" t="s">
        <v>74</v>
      </c>
      <c r="AU341" s="207" t="s">
        <v>82</v>
      </c>
      <c r="AY341" s="206" t="s">
        <v>258</v>
      </c>
      <c r="BK341" s="208">
        <f>SUM(BK342:BK344)</f>
        <v>0</v>
      </c>
    </row>
    <row r="342" s="2" customFormat="1" ht="16.5" customHeight="1">
      <c r="A342" s="41"/>
      <c r="B342" s="42"/>
      <c r="C342" s="209" t="s">
        <v>1295</v>
      </c>
      <c r="D342" s="209" t="s">
        <v>259</v>
      </c>
      <c r="E342" s="210" t="s">
        <v>892</v>
      </c>
      <c r="F342" s="211" t="s">
        <v>893</v>
      </c>
      <c r="G342" s="212" t="s">
        <v>894</v>
      </c>
      <c r="H342" s="213">
        <v>18.379999999999999</v>
      </c>
      <c r="I342" s="214"/>
      <c r="J342" s="215">
        <f>ROUND(I342*H342,2)</f>
        <v>0</v>
      </c>
      <c r="K342" s="211" t="s">
        <v>816</v>
      </c>
      <c r="L342" s="47"/>
      <c r="M342" s="216" t="s">
        <v>19</v>
      </c>
      <c r="N342" s="217" t="s">
        <v>46</v>
      </c>
      <c r="O342" s="87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105</v>
      </c>
      <c r="AT342" s="220" t="s">
        <v>259</v>
      </c>
      <c r="AU342" s="220" t="s">
        <v>84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105</v>
      </c>
      <c r="BM342" s="220" t="s">
        <v>1296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893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84</v>
      </c>
    </row>
    <row r="344" s="2" customFormat="1">
      <c r="A344" s="41"/>
      <c r="B344" s="42"/>
      <c r="C344" s="43"/>
      <c r="D344" s="261" t="s">
        <v>819</v>
      </c>
      <c r="E344" s="43"/>
      <c r="F344" s="262" t="s">
        <v>897</v>
      </c>
      <c r="G344" s="43"/>
      <c r="H344" s="43"/>
      <c r="I344" s="224"/>
      <c r="J344" s="43"/>
      <c r="K344" s="43"/>
      <c r="L344" s="47"/>
      <c r="M344" s="249"/>
      <c r="N344" s="250"/>
      <c r="O344" s="251"/>
      <c r="P344" s="251"/>
      <c r="Q344" s="251"/>
      <c r="R344" s="251"/>
      <c r="S344" s="251"/>
      <c r="T344" s="252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819</v>
      </c>
      <c r="AU344" s="20" t="s">
        <v>84</v>
      </c>
    </row>
    <row r="345" s="2" customFormat="1" ht="6.96" customHeight="1">
      <c r="A345" s="41"/>
      <c r="B345" s="62"/>
      <c r="C345" s="63"/>
      <c r="D345" s="63"/>
      <c r="E345" s="63"/>
      <c r="F345" s="63"/>
      <c r="G345" s="63"/>
      <c r="H345" s="63"/>
      <c r="I345" s="63"/>
      <c r="J345" s="63"/>
      <c r="K345" s="63"/>
      <c r="L345" s="47"/>
      <c r="M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</row>
  </sheetData>
  <sheetProtection sheet="1" autoFilter="0" formatColumns="0" formatRows="0" objects="1" scenarios="1" spinCount="100000" saltValue="Tg5Osnew89ZILJhti/bGTNl4+zPz/WbhmuzdVlt4fKL5IpSNcpLi11fJexnS1ONvIElF72avY8B/Mcw5ps3NCg==" hashValue="bqP/Oad+FQaYcRtrTsLRnm/XwAzWV5RWAIPEAcd18Lhnx44XQyBmP4ENcJ+4jLN1qkINJdrw3z6EtMQQxD/EOg==" algorithmName="SHA-512" password="CC35"/>
  <autoFilter ref="C104:K3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hyperlinks>
    <hyperlink ref="F130" r:id="rId1" display="https://podminky.urs.cz/item/CS_URS_2024_01/185851121"/>
    <hyperlink ref="F133" r:id="rId2" display="https://podminky.urs.cz/item/CS_URS_2024_01/185851129"/>
    <hyperlink ref="F189" r:id="rId3" display="https://podminky.urs.cz/item/CS_URS_2024_01/185851121.1"/>
    <hyperlink ref="F243" r:id="rId4" display="https://podminky.urs.cz/item/CS_URS_2024_01/184911421"/>
    <hyperlink ref="F248" r:id="rId5" display="https://podminky.urs.cz/item/CS_URS_2024_01/185851121.2"/>
    <hyperlink ref="F251" r:id="rId6" display="https://podminky.urs.cz/item/CS_URS_2024_01/185851129"/>
    <hyperlink ref="F311" r:id="rId7" display="https://podminky.urs.cz/item/CS_URS_2024_01/185851121.3"/>
    <hyperlink ref="F314" r:id="rId8" display="https://podminky.urs.cz/item/CS_URS_2024_01/185851129"/>
    <hyperlink ref="F344" r:id="rId9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1297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ROUND((SUM(BE102:BE348)),  2)</f>
        <v>0</v>
      </c>
      <c r="G37" s="41"/>
      <c r="H37" s="41"/>
      <c r="I37" s="161">
        <v>0.20999999999999999</v>
      </c>
      <c r="J37" s="160">
        <f>ROUND(((SUM(BE102:BE348))*I37),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ROUND((SUM(BF102:BF348)),  2)</f>
        <v>0</v>
      </c>
      <c r="G38" s="41"/>
      <c r="H38" s="41"/>
      <c r="I38" s="161">
        <v>0.14999999999999999</v>
      </c>
      <c r="J38" s="160">
        <f>ROUND(((SUM(BF102:BF348))*I38),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ROUND((SUM(BG102:BG348)),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ROUND((SUM(BH102:BH348)),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ROUND((SUM(BI102:BI348)),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16.2.4 - Povýsadbová rozvojová péče o stromy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1298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1299</v>
      </c>
      <c r="E69" s="256"/>
      <c r="F69" s="256"/>
      <c r="G69" s="256"/>
      <c r="H69" s="256"/>
      <c r="I69" s="256"/>
      <c r="J69" s="257">
        <f>J104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1300</v>
      </c>
      <c r="E70" s="256"/>
      <c r="F70" s="256"/>
      <c r="G70" s="256"/>
      <c r="H70" s="256"/>
      <c r="I70" s="256"/>
      <c r="J70" s="257">
        <f>J131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1301</v>
      </c>
      <c r="E71" s="256"/>
      <c r="F71" s="256"/>
      <c r="G71" s="256"/>
      <c r="H71" s="256"/>
      <c r="I71" s="256"/>
      <c r="J71" s="257">
        <f>J158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1302</v>
      </c>
      <c r="E72" s="256"/>
      <c r="F72" s="256"/>
      <c r="G72" s="256"/>
      <c r="H72" s="256"/>
      <c r="I72" s="256"/>
      <c r="J72" s="257">
        <f>J185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1303</v>
      </c>
      <c r="E73" s="256"/>
      <c r="F73" s="256"/>
      <c r="G73" s="256"/>
      <c r="H73" s="256"/>
      <c r="I73" s="256"/>
      <c r="J73" s="257">
        <f>J212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1304</v>
      </c>
      <c r="E74" s="256"/>
      <c r="F74" s="256"/>
      <c r="G74" s="256"/>
      <c r="H74" s="256"/>
      <c r="I74" s="256"/>
      <c r="J74" s="257">
        <f>J239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1305</v>
      </c>
      <c r="E75" s="256"/>
      <c r="F75" s="256"/>
      <c r="G75" s="256"/>
      <c r="H75" s="256"/>
      <c r="I75" s="256"/>
      <c r="J75" s="257">
        <f>J261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14" customFormat="1" ht="19.92" customHeight="1">
      <c r="A76" s="14"/>
      <c r="B76" s="254"/>
      <c r="C76" s="128"/>
      <c r="D76" s="255" t="s">
        <v>1306</v>
      </c>
      <c r="E76" s="256"/>
      <c r="F76" s="256"/>
      <c r="G76" s="256"/>
      <c r="H76" s="256"/>
      <c r="I76" s="256"/>
      <c r="J76" s="257">
        <f>J283</f>
        <v>0</v>
      </c>
      <c r="K76" s="128"/>
      <c r="L76" s="258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="14" customFormat="1" ht="19.92" customHeight="1">
      <c r="A77" s="14"/>
      <c r="B77" s="254"/>
      <c r="C77" s="128"/>
      <c r="D77" s="255" t="s">
        <v>1307</v>
      </c>
      <c r="E77" s="256"/>
      <c r="F77" s="256"/>
      <c r="G77" s="256"/>
      <c r="H77" s="256"/>
      <c r="I77" s="256"/>
      <c r="J77" s="257">
        <f>J305</f>
        <v>0</v>
      </c>
      <c r="K77" s="128"/>
      <c r="L77" s="258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="14" customFormat="1" ht="19.92" customHeight="1">
      <c r="A78" s="14"/>
      <c r="B78" s="254"/>
      <c r="C78" s="128"/>
      <c r="D78" s="255" t="s">
        <v>1308</v>
      </c>
      <c r="E78" s="256"/>
      <c r="F78" s="256"/>
      <c r="G78" s="256"/>
      <c r="H78" s="256"/>
      <c r="I78" s="256"/>
      <c r="J78" s="257">
        <f>J327</f>
        <v>0</v>
      </c>
      <c r="K78" s="128"/>
      <c r="L78" s="258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244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Úprava okolí přehrady Harcov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223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224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225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253" t="s">
        <v>800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904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16.2.4 - Povýsadbová rozvojová péče o stromy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>Liberec</v>
      </c>
      <c r="G96" s="43"/>
      <c r="H96" s="43"/>
      <c r="I96" s="35" t="s">
        <v>23</v>
      </c>
      <c r="J96" s="75" t="str">
        <f>IF(J16="","",J16)</f>
        <v>16. 5. 2024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Liberec</v>
      </c>
      <c r="G98" s="43"/>
      <c r="H98" s="43"/>
      <c r="I98" s="35" t="s">
        <v>33</v>
      </c>
      <c r="J98" s="39" t="str">
        <f>E25</f>
        <v>Miriam Janů, DiS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31</v>
      </c>
      <c r="D99" s="43"/>
      <c r="E99" s="43"/>
      <c r="F99" s="30" t="str">
        <f>IF(E22="","",E22)</f>
        <v>Vyplň údaj</v>
      </c>
      <c r="G99" s="43"/>
      <c r="H99" s="43"/>
      <c r="I99" s="35" t="s">
        <v>38</v>
      </c>
      <c r="J99" s="39" t="str">
        <f>E28</f>
        <v>Miriam Janů, DiS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0" customFormat="1" ht="29.28" customHeight="1">
      <c r="A101" s="184"/>
      <c r="B101" s="185"/>
      <c r="C101" s="186" t="s">
        <v>245</v>
      </c>
      <c r="D101" s="187" t="s">
        <v>60</v>
      </c>
      <c r="E101" s="187" t="s">
        <v>56</v>
      </c>
      <c r="F101" s="187" t="s">
        <v>57</v>
      </c>
      <c r="G101" s="187" t="s">
        <v>246</v>
      </c>
      <c r="H101" s="187" t="s">
        <v>247</v>
      </c>
      <c r="I101" s="187" t="s">
        <v>248</v>
      </c>
      <c r="J101" s="187" t="s">
        <v>233</v>
      </c>
      <c r="K101" s="188" t="s">
        <v>249</v>
      </c>
      <c r="L101" s="189"/>
      <c r="M101" s="95" t="s">
        <v>19</v>
      </c>
      <c r="N101" s="96" t="s">
        <v>45</v>
      </c>
      <c r="O101" s="96" t="s">
        <v>250</v>
      </c>
      <c r="P101" s="96" t="s">
        <v>251</v>
      </c>
      <c r="Q101" s="96" t="s">
        <v>252</v>
      </c>
      <c r="R101" s="96" t="s">
        <v>253</v>
      </c>
      <c r="S101" s="96" t="s">
        <v>254</v>
      </c>
      <c r="T101" s="97" t="s">
        <v>255</v>
      </c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</row>
    <row r="102" s="2" customFormat="1" ht="22.8" customHeight="1">
      <c r="A102" s="41"/>
      <c r="B102" s="42"/>
      <c r="C102" s="102" t="s">
        <v>256</v>
      </c>
      <c r="D102" s="43"/>
      <c r="E102" s="43"/>
      <c r="F102" s="43"/>
      <c r="G102" s="43"/>
      <c r="H102" s="43"/>
      <c r="I102" s="43"/>
      <c r="J102" s="190">
        <f>BK102</f>
        <v>0</v>
      </c>
      <c r="K102" s="43"/>
      <c r="L102" s="47"/>
      <c r="M102" s="98"/>
      <c r="N102" s="191"/>
      <c r="O102" s="99"/>
      <c r="P102" s="192">
        <f>P103</f>
        <v>0</v>
      </c>
      <c r="Q102" s="99"/>
      <c r="R102" s="192">
        <f>R103</f>
        <v>0</v>
      </c>
      <c r="S102" s="99"/>
      <c r="T102" s="193">
        <f>T103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74</v>
      </c>
      <c r="AU102" s="20" t="s">
        <v>234</v>
      </c>
      <c r="BK102" s="194">
        <f>BK103</f>
        <v>0</v>
      </c>
    </row>
    <row r="103" s="11" customFormat="1" ht="25.92" customHeight="1">
      <c r="A103" s="11"/>
      <c r="B103" s="195"/>
      <c r="C103" s="196"/>
      <c r="D103" s="197" t="s">
        <v>74</v>
      </c>
      <c r="E103" s="198" t="s">
        <v>809</v>
      </c>
      <c r="F103" s="198" t="s">
        <v>1309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P104+P131+P158+P185+P212+P239+P261+P283+P305+P327</f>
        <v>0</v>
      </c>
      <c r="Q103" s="203"/>
      <c r="R103" s="204">
        <f>R104+R131+R158+R185+R212+R239+R261+R283+R305+R327</f>
        <v>0</v>
      </c>
      <c r="S103" s="203"/>
      <c r="T103" s="205">
        <f>T104+T131+T158+T185+T212+T239+T261+T283+T305+T327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82</v>
      </c>
      <c r="AT103" s="207" t="s">
        <v>74</v>
      </c>
      <c r="AU103" s="207" t="s">
        <v>75</v>
      </c>
      <c r="AY103" s="206" t="s">
        <v>258</v>
      </c>
      <c r="BK103" s="208">
        <f>BK104+BK131+BK158+BK185+BK212+BK239+BK261+BK283+BK305+BK327</f>
        <v>0</v>
      </c>
    </row>
    <row r="104" s="11" customFormat="1" ht="22.8" customHeight="1">
      <c r="A104" s="11"/>
      <c r="B104" s="195"/>
      <c r="C104" s="196"/>
      <c r="D104" s="197" t="s">
        <v>74</v>
      </c>
      <c r="E104" s="259" t="s">
        <v>811</v>
      </c>
      <c r="F104" s="259" t="s">
        <v>1310</v>
      </c>
      <c r="G104" s="196"/>
      <c r="H104" s="196"/>
      <c r="I104" s="199"/>
      <c r="J104" s="260">
        <f>BK104</f>
        <v>0</v>
      </c>
      <c r="K104" s="196"/>
      <c r="L104" s="201"/>
      <c r="M104" s="202"/>
      <c r="N104" s="203"/>
      <c r="O104" s="203"/>
      <c r="P104" s="204">
        <f>SUM(P105:P130)</f>
        <v>0</v>
      </c>
      <c r="Q104" s="203"/>
      <c r="R104" s="204">
        <f>SUM(R105:R130)</f>
        <v>0</v>
      </c>
      <c r="S104" s="203"/>
      <c r="T104" s="205">
        <f>SUM(T105:T130)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82</v>
      </c>
      <c r="AT104" s="207" t="s">
        <v>74</v>
      </c>
      <c r="AU104" s="207" t="s">
        <v>82</v>
      </c>
      <c r="AY104" s="206" t="s">
        <v>258</v>
      </c>
      <c r="BK104" s="208">
        <f>SUM(BK105:BK130)</f>
        <v>0</v>
      </c>
    </row>
    <row r="105" s="2" customFormat="1" ht="16.5" customHeight="1">
      <c r="A105" s="41"/>
      <c r="B105" s="42"/>
      <c r="C105" s="209" t="s">
        <v>82</v>
      </c>
      <c r="D105" s="209" t="s">
        <v>259</v>
      </c>
      <c r="E105" s="210" t="s">
        <v>960</v>
      </c>
      <c r="F105" s="211" t="s">
        <v>1311</v>
      </c>
      <c r="G105" s="212" t="s">
        <v>962</v>
      </c>
      <c r="H105" s="213">
        <v>17.5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1312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1313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16.5" customHeight="1">
      <c r="A107" s="41"/>
      <c r="B107" s="42"/>
      <c r="C107" s="209" t="s">
        <v>84</v>
      </c>
      <c r="D107" s="209" t="s">
        <v>259</v>
      </c>
      <c r="E107" s="210" t="s">
        <v>966</v>
      </c>
      <c r="F107" s="211" t="s">
        <v>1083</v>
      </c>
      <c r="G107" s="212" t="s">
        <v>962</v>
      </c>
      <c r="H107" s="213">
        <v>17.5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1314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1083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970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16.5" customHeight="1">
      <c r="A110" s="41"/>
      <c r="B110" s="42"/>
      <c r="C110" s="209" t="s">
        <v>98</v>
      </c>
      <c r="D110" s="209" t="s">
        <v>259</v>
      </c>
      <c r="E110" s="210" t="s">
        <v>971</v>
      </c>
      <c r="F110" s="211" t="s">
        <v>1085</v>
      </c>
      <c r="G110" s="212" t="s">
        <v>962</v>
      </c>
      <c r="H110" s="213">
        <v>17.5</v>
      </c>
      <c r="I110" s="214"/>
      <c r="J110" s="215">
        <f>ROUND(I110*H110,2)</f>
        <v>0</v>
      </c>
      <c r="K110" s="211" t="s">
        <v>816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1315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1085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>
      <c r="A112" s="41"/>
      <c r="B112" s="42"/>
      <c r="C112" s="43"/>
      <c r="D112" s="261" t="s">
        <v>819</v>
      </c>
      <c r="E112" s="43"/>
      <c r="F112" s="262" t="s">
        <v>975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819</v>
      </c>
      <c r="AU112" s="20" t="s">
        <v>84</v>
      </c>
    </row>
    <row r="113" s="2" customFormat="1" ht="24.15" customHeight="1">
      <c r="A113" s="41"/>
      <c r="B113" s="42"/>
      <c r="C113" s="209" t="s">
        <v>105</v>
      </c>
      <c r="D113" s="209" t="s">
        <v>259</v>
      </c>
      <c r="E113" s="210" t="s">
        <v>1316</v>
      </c>
      <c r="F113" s="211" t="s">
        <v>1317</v>
      </c>
      <c r="G113" s="212" t="s">
        <v>1018</v>
      </c>
      <c r="H113" s="213">
        <v>25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1318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1317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16.5" customHeight="1">
      <c r="A115" s="41"/>
      <c r="B115" s="42"/>
      <c r="C115" s="209" t="s">
        <v>289</v>
      </c>
      <c r="D115" s="209" t="s">
        <v>259</v>
      </c>
      <c r="E115" s="210" t="s">
        <v>1319</v>
      </c>
      <c r="F115" s="211" t="s">
        <v>1320</v>
      </c>
      <c r="G115" s="212" t="s">
        <v>1018</v>
      </c>
      <c r="H115" s="213">
        <v>17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1321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1320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1322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2" customFormat="1" ht="16.5" customHeight="1">
      <c r="A118" s="41"/>
      <c r="B118" s="42"/>
      <c r="C118" s="209" t="s">
        <v>295</v>
      </c>
      <c r="D118" s="209" t="s">
        <v>259</v>
      </c>
      <c r="E118" s="210" t="s">
        <v>1323</v>
      </c>
      <c r="F118" s="211" t="s">
        <v>1324</v>
      </c>
      <c r="G118" s="212" t="s">
        <v>1018</v>
      </c>
      <c r="H118" s="213">
        <v>25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1325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1324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1326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24.15" customHeight="1">
      <c r="A121" s="41"/>
      <c r="B121" s="42"/>
      <c r="C121" s="209" t="s">
        <v>306</v>
      </c>
      <c r="D121" s="209" t="s">
        <v>259</v>
      </c>
      <c r="E121" s="210" t="s">
        <v>1327</v>
      </c>
      <c r="F121" s="211" t="s">
        <v>1328</v>
      </c>
      <c r="G121" s="212" t="s">
        <v>881</v>
      </c>
      <c r="H121" s="213">
        <v>120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1329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1330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 ht="24.15" customHeight="1">
      <c r="A123" s="41"/>
      <c r="B123" s="42"/>
      <c r="C123" s="209" t="s">
        <v>314</v>
      </c>
      <c r="D123" s="209" t="s">
        <v>259</v>
      </c>
      <c r="E123" s="210" t="s">
        <v>1182</v>
      </c>
      <c r="F123" s="211" t="s">
        <v>1331</v>
      </c>
      <c r="G123" s="212" t="s">
        <v>881</v>
      </c>
      <c r="H123" s="213">
        <v>12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1332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1331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24.15" customHeight="1">
      <c r="A125" s="41"/>
      <c r="B125" s="42"/>
      <c r="C125" s="209" t="s">
        <v>324</v>
      </c>
      <c r="D125" s="209" t="s">
        <v>259</v>
      </c>
      <c r="E125" s="210" t="s">
        <v>1333</v>
      </c>
      <c r="F125" s="211" t="s">
        <v>1334</v>
      </c>
      <c r="G125" s="212" t="s">
        <v>1018</v>
      </c>
      <c r="H125" s="213">
        <v>25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1335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1336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 ht="16.5" customHeight="1">
      <c r="A127" s="41"/>
      <c r="B127" s="42"/>
      <c r="C127" s="209" t="s">
        <v>205</v>
      </c>
      <c r="D127" s="209" t="s">
        <v>259</v>
      </c>
      <c r="E127" s="210" t="s">
        <v>622</v>
      </c>
      <c r="F127" s="211" t="s">
        <v>1337</v>
      </c>
      <c r="G127" s="212" t="s">
        <v>962</v>
      </c>
      <c r="H127" s="213">
        <v>18.030000000000001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1338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1337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 ht="16.5" customHeight="1">
      <c r="A129" s="41"/>
      <c r="B129" s="42"/>
      <c r="C129" s="209" t="s">
        <v>208</v>
      </c>
      <c r="D129" s="209" t="s">
        <v>259</v>
      </c>
      <c r="E129" s="210" t="s">
        <v>627</v>
      </c>
      <c r="F129" s="211" t="s">
        <v>1339</v>
      </c>
      <c r="G129" s="212" t="s">
        <v>962</v>
      </c>
      <c r="H129" s="213">
        <v>0.59999999999999998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1340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1339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11" customFormat="1" ht="22.8" customHeight="1">
      <c r="A131" s="11"/>
      <c r="B131" s="195"/>
      <c r="C131" s="196"/>
      <c r="D131" s="197" t="s">
        <v>74</v>
      </c>
      <c r="E131" s="259" t="s">
        <v>883</v>
      </c>
      <c r="F131" s="259" t="s">
        <v>1341</v>
      </c>
      <c r="G131" s="196"/>
      <c r="H131" s="196"/>
      <c r="I131" s="199"/>
      <c r="J131" s="260">
        <f>BK131</f>
        <v>0</v>
      </c>
      <c r="K131" s="196"/>
      <c r="L131" s="201"/>
      <c r="M131" s="202"/>
      <c r="N131" s="203"/>
      <c r="O131" s="203"/>
      <c r="P131" s="204">
        <f>SUM(P132:P157)</f>
        <v>0</v>
      </c>
      <c r="Q131" s="203"/>
      <c r="R131" s="204">
        <f>SUM(R132:R157)</f>
        <v>0</v>
      </c>
      <c r="S131" s="203"/>
      <c r="T131" s="205">
        <f>SUM(T132:T157)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82</v>
      </c>
      <c r="AY131" s="206" t="s">
        <v>258</v>
      </c>
      <c r="BK131" s="208">
        <f>SUM(BK132:BK157)</f>
        <v>0</v>
      </c>
    </row>
    <row r="132" s="2" customFormat="1" ht="16.5" customHeight="1">
      <c r="A132" s="41"/>
      <c r="B132" s="42"/>
      <c r="C132" s="209" t="s">
        <v>211</v>
      </c>
      <c r="D132" s="209" t="s">
        <v>259</v>
      </c>
      <c r="E132" s="210" t="s">
        <v>1342</v>
      </c>
      <c r="F132" s="211" t="s">
        <v>1343</v>
      </c>
      <c r="G132" s="212" t="s">
        <v>962</v>
      </c>
      <c r="H132" s="213">
        <v>14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1344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1345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 ht="16.5" customHeight="1">
      <c r="A134" s="41"/>
      <c r="B134" s="42"/>
      <c r="C134" s="209" t="s">
        <v>214</v>
      </c>
      <c r="D134" s="209" t="s">
        <v>259</v>
      </c>
      <c r="E134" s="210" t="s">
        <v>966</v>
      </c>
      <c r="F134" s="211" t="s">
        <v>1083</v>
      </c>
      <c r="G134" s="212" t="s">
        <v>962</v>
      </c>
      <c r="H134" s="213">
        <v>14</v>
      </c>
      <c r="I134" s="214"/>
      <c r="J134" s="215">
        <f>ROUND(I134*H134,2)</f>
        <v>0</v>
      </c>
      <c r="K134" s="211" t="s">
        <v>816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1346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1083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>
      <c r="A136" s="41"/>
      <c r="B136" s="42"/>
      <c r="C136" s="43"/>
      <c r="D136" s="261" t="s">
        <v>819</v>
      </c>
      <c r="E136" s="43"/>
      <c r="F136" s="262" t="s">
        <v>970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819</v>
      </c>
      <c r="AU136" s="20" t="s">
        <v>84</v>
      </c>
    </row>
    <row r="137" s="2" customFormat="1" ht="16.5" customHeight="1">
      <c r="A137" s="41"/>
      <c r="B137" s="42"/>
      <c r="C137" s="209" t="s">
        <v>191</v>
      </c>
      <c r="D137" s="209" t="s">
        <v>259</v>
      </c>
      <c r="E137" s="210" t="s">
        <v>971</v>
      </c>
      <c r="F137" s="211" t="s">
        <v>1085</v>
      </c>
      <c r="G137" s="212" t="s">
        <v>962</v>
      </c>
      <c r="H137" s="213">
        <v>14</v>
      </c>
      <c r="I137" s="214"/>
      <c r="J137" s="215">
        <f>ROUND(I137*H137,2)</f>
        <v>0</v>
      </c>
      <c r="K137" s="211" t="s">
        <v>816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1347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1085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>
      <c r="A139" s="41"/>
      <c r="B139" s="42"/>
      <c r="C139" s="43"/>
      <c r="D139" s="261" t="s">
        <v>819</v>
      </c>
      <c r="E139" s="43"/>
      <c r="F139" s="262" t="s">
        <v>975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819</v>
      </c>
      <c r="AU139" s="20" t="s">
        <v>84</v>
      </c>
    </row>
    <row r="140" s="2" customFormat="1" ht="24.15" customHeight="1">
      <c r="A140" s="41"/>
      <c r="B140" s="42"/>
      <c r="C140" s="209" t="s">
        <v>8</v>
      </c>
      <c r="D140" s="209" t="s">
        <v>259</v>
      </c>
      <c r="E140" s="210" t="s">
        <v>1316</v>
      </c>
      <c r="F140" s="211" t="s">
        <v>1317</v>
      </c>
      <c r="G140" s="212" t="s">
        <v>1018</v>
      </c>
      <c r="H140" s="213">
        <v>25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1348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1317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 ht="16.5" customHeight="1">
      <c r="A142" s="41"/>
      <c r="B142" s="42"/>
      <c r="C142" s="209" t="s">
        <v>93</v>
      </c>
      <c r="D142" s="209" t="s">
        <v>259</v>
      </c>
      <c r="E142" s="210" t="s">
        <v>1319</v>
      </c>
      <c r="F142" s="211" t="s">
        <v>1320</v>
      </c>
      <c r="G142" s="212" t="s">
        <v>1018</v>
      </c>
      <c r="H142" s="213">
        <v>17</v>
      </c>
      <c r="I142" s="214"/>
      <c r="J142" s="215">
        <f>ROUND(I142*H142,2)</f>
        <v>0</v>
      </c>
      <c r="K142" s="211" t="s">
        <v>816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1349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1320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>
      <c r="A144" s="41"/>
      <c r="B144" s="42"/>
      <c r="C144" s="43"/>
      <c r="D144" s="261" t="s">
        <v>819</v>
      </c>
      <c r="E144" s="43"/>
      <c r="F144" s="262" t="s">
        <v>1322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819</v>
      </c>
      <c r="AU144" s="20" t="s">
        <v>84</v>
      </c>
    </row>
    <row r="145" s="2" customFormat="1" ht="16.5" customHeight="1">
      <c r="A145" s="41"/>
      <c r="B145" s="42"/>
      <c r="C145" s="209" t="s">
        <v>125</v>
      </c>
      <c r="D145" s="209" t="s">
        <v>259</v>
      </c>
      <c r="E145" s="210" t="s">
        <v>1323</v>
      </c>
      <c r="F145" s="211" t="s">
        <v>1324</v>
      </c>
      <c r="G145" s="212" t="s">
        <v>1018</v>
      </c>
      <c r="H145" s="213">
        <v>25</v>
      </c>
      <c r="I145" s="214"/>
      <c r="J145" s="215">
        <f>ROUND(I145*H145,2)</f>
        <v>0</v>
      </c>
      <c r="K145" s="211" t="s">
        <v>816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1350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1324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>
      <c r="A147" s="41"/>
      <c r="B147" s="42"/>
      <c r="C147" s="43"/>
      <c r="D147" s="261" t="s">
        <v>819</v>
      </c>
      <c r="E147" s="43"/>
      <c r="F147" s="262" t="s">
        <v>1326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819</v>
      </c>
      <c r="AU147" s="20" t="s">
        <v>84</v>
      </c>
    </row>
    <row r="148" s="2" customFormat="1" ht="24.15" customHeight="1">
      <c r="A148" s="41"/>
      <c r="B148" s="42"/>
      <c r="C148" s="209" t="s">
        <v>219</v>
      </c>
      <c r="D148" s="209" t="s">
        <v>259</v>
      </c>
      <c r="E148" s="210" t="s">
        <v>1327</v>
      </c>
      <c r="F148" s="211" t="s">
        <v>1328</v>
      </c>
      <c r="G148" s="212" t="s">
        <v>881</v>
      </c>
      <c r="H148" s="213">
        <v>120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1351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1330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 ht="24.15" customHeight="1">
      <c r="A150" s="41"/>
      <c r="B150" s="42"/>
      <c r="C150" s="209" t="s">
        <v>389</v>
      </c>
      <c r="D150" s="209" t="s">
        <v>259</v>
      </c>
      <c r="E150" s="210" t="s">
        <v>1182</v>
      </c>
      <c r="F150" s="211" t="s">
        <v>1331</v>
      </c>
      <c r="G150" s="212" t="s">
        <v>881</v>
      </c>
      <c r="H150" s="213">
        <v>12</v>
      </c>
      <c r="I150" s="214"/>
      <c r="J150" s="215">
        <f>ROUND(I150*H150,2)</f>
        <v>0</v>
      </c>
      <c r="K150" s="211" t="s">
        <v>19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84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1352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1331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84</v>
      </c>
    </row>
    <row r="152" s="2" customFormat="1" ht="24.15" customHeight="1">
      <c r="A152" s="41"/>
      <c r="B152" s="42"/>
      <c r="C152" s="209" t="s">
        <v>394</v>
      </c>
      <c r="D152" s="209" t="s">
        <v>259</v>
      </c>
      <c r="E152" s="210" t="s">
        <v>1333</v>
      </c>
      <c r="F152" s="211" t="s">
        <v>1334</v>
      </c>
      <c r="G152" s="212" t="s">
        <v>1018</v>
      </c>
      <c r="H152" s="213">
        <v>25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1353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1336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 ht="16.5" customHeight="1">
      <c r="A154" s="41"/>
      <c r="B154" s="42"/>
      <c r="C154" s="209" t="s">
        <v>7</v>
      </c>
      <c r="D154" s="209" t="s">
        <v>259</v>
      </c>
      <c r="E154" s="210" t="s">
        <v>632</v>
      </c>
      <c r="F154" s="211" t="s">
        <v>1337</v>
      </c>
      <c r="G154" s="212" t="s">
        <v>962</v>
      </c>
      <c r="H154" s="213">
        <v>14.42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1354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1337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 ht="16.5" customHeight="1">
      <c r="A156" s="41"/>
      <c r="B156" s="42"/>
      <c r="C156" s="209" t="s">
        <v>412</v>
      </c>
      <c r="D156" s="209" t="s">
        <v>259</v>
      </c>
      <c r="E156" s="210" t="s">
        <v>636</v>
      </c>
      <c r="F156" s="211" t="s">
        <v>1339</v>
      </c>
      <c r="G156" s="212" t="s">
        <v>962</v>
      </c>
      <c r="H156" s="213">
        <v>0.59999999999999998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84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1355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1339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84</v>
      </c>
    </row>
    <row r="158" s="11" customFormat="1" ht="22.8" customHeight="1">
      <c r="A158" s="11"/>
      <c r="B158" s="195"/>
      <c r="C158" s="196"/>
      <c r="D158" s="197" t="s">
        <v>74</v>
      </c>
      <c r="E158" s="259" t="s">
        <v>890</v>
      </c>
      <c r="F158" s="259" t="s">
        <v>1356</v>
      </c>
      <c r="G158" s="196"/>
      <c r="H158" s="196"/>
      <c r="I158" s="199"/>
      <c r="J158" s="260">
        <f>BK158</f>
        <v>0</v>
      </c>
      <c r="K158" s="196"/>
      <c r="L158" s="201"/>
      <c r="M158" s="202"/>
      <c r="N158" s="203"/>
      <c r="O158" s="203"/>
      <c r="P158" s="204">
        <f>SUM(P159:P184)</f>
        <v>0</v>
      </c>
      <c r="Q158" s="203"/>
      <c r="R158" s="204">
        <f>SUM(R159:R184)</f>
        <v>0</v>
      </c>
      <c r="S158" s="203"/>
      <c r="T158" s="205">
        <f>SUM(T159:T184)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6" t="s">
        <v>82</v>
      </c>
      <c r="AT158" s="207" t="s">
        <v>74</v>
      </c>
      <c r="AU158" s="207" t="s">
        <v>82</v>
      </c>
      <c r="AY158" s="206" t="s">
        <v>258</v>
      </c>
      <c r="BK158" s="208">
        <f>SUM(BK159:BK184)</f>
        <v>0</v>
      </c>
    </row>
    <row r="159" s="2" customFormat="1" ht="16.5" customHeight="1">
      <c r="A159" s="41"/>
      <c r="B159" s="42"/>
      <c r="C159" s="209" t="s">
        <v>416</v>
      </c>
      <c r="D159" s="209" t="s">
        <v>259</v>
      </c>
      <c r="E159" s="210" t="s">
        <v>1342</v>
      </c>
      <c r="F159" s="211" t="s">
        <v>1343</v>
      </c>
      <c r="G159" s="212" t="s">
        <v>962</v>
      </c>
      <c r="H159" s="213">
        <v>14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84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1357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1345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84</v>
      </c>
    </row>
    <row r="161" s="2" customFormat="1" ht="16.5" customHeight="1">
      <c r="A161" s="41"/>
      <c r="B161" s="42"/>
      <c r="C161" s="209" t="s">
        <v>425</v>
      </c>
      <c r="D161" s="209" t="s">
        <v>259</v>
      </c>
      <c r="E161" s="210" t="s">
        <v>966</v>
      </c>
      <c r="F161" s="211" t="s">
        <v>1083</v>
      </c>
      <c r="G161" s="212" t="s">
        <v>962</v>
      </c>
      <c r="H161" s="213">
        <v>14</v>
      </c>
      <c r="I161" s="214"/>
      <c r="J161" s="215">
        <f>ROUND(I161*H161,2)</f>
        <v>0</v>
      </c>
      <c r="K161" s="211" t="s">
        <v>816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1358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1083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>
      <c r="A163" s="41"/>
      <c r="B163" s="42"/>
      <c r="C163" s="43"/>
      <c r="D163" s="261" t="s">
        <v>819</v>
      </c>
      <c r="E163" s="43"/>
      <c r="F163" s="262" t="s">
        <v>970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819</v>
      </c>
      <c r="AU163" s="20" t="s">
        <v>84</v>
      </c>
    </row>
    <row r="164" s="2" customFormat="1" ht="16.5" customHeight="1">
      <c r="A164" s="41"/>
      <c r="B164" s="42"/>
      <c r="C164" s="209" t="s">
        <v>432</v>
      </c>
      <c r="D164" s="209" t="s">
        <v>259</v>
      </c>
      <c r="E164" s="210" t="s">
        <v>971</v>
      </c>
      <c r="F164" s="211" t="s">
        <v>1085</v>
      </c>
      <c r="G164" s="212" t="s">
        <v>962</v>
      </c>
      <c r="H164" s="213">
        <v>14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1359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1085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975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24.15" customHeight="1">
      <c r="A167" s="41"/>
      <c r="B167" s="42"/>
      <c r="C167" s="209" t="s">
        <v>439</v>
      </c>
      <c r="D167" s="209" t="s">
        <v>259</v>
      </c>
      <c r="E167" s="210" t="s">
        <v>1316</v>
      </c>
      <c r="F167" s="211" t="s">
        <v>1317</v>
      </c>
      <c r="G167" s="212" t="s">
        <v>1018</v>
      </c>
      <c r="H167" s="213">
        <v>25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1360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1317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444</v>
      </c>
      <c r="D169" s="209" t="s">
        <v>259</v>
      </c>
      <c r="E169" s="210" t="s">
        <v>1319</v>
      </c>
      <c r="F169" s="211" t="s">
        <v>1320</v>
      </c>
      <c r="G169" s="212" t="s">
        <v>1018</v>
      </c>
      <c r="H169" s="213">
        <v>17</v>
      </c>
      <c r="I169" s="214"/>
      <c r="J169" s="215">
        <f>ROUND(I169*H169,2)</f>
        <v>0</v>
      </c>
      <c r="K169" s="211" t="s">
        <v>816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1361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1320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>
      <c r="A171" s="41"/>
      <c r="B171" s="42"/>
      <c r="C171" s="43"/>
      <c r="D171" s="261" t="s">
        <v>819</v>
      </c>
      <c r="E171" s="43"/>
      <c r="F171" s="262" t="s">
        <v>1322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819</v>
      </c>
      <c r="AU171" s="20" t="s">
        <v>84</v>
      </c>
    </row>
    <row r="172" s="2" customFormat="1" ht="16.5" customHeight="1">
      <c r="A172" s="41"/>
      <c r="B172" s="42"/>
      <c r="C172" s="209" t="s">
        <v>448</v>
      </c>
      <c r="D172" s="209" t="s">
        <v>259</v>
      </c>
      <c r="E172" s="210" t="s">
        <v>1323</v>
      </c>
      <c r="F172" s="211" t="s">
        <v>1324</v>
      </c>
      <c r="G172" s="212" t="s">
        <v>1018</v>
      </c>
      <c r="H172" s="213">
        <v>25</v>
      </c>
      <c r="I172" s="214"/>
      <c r="J172" s="215">
        <f>ROUND(I172*H172,2)</f>
        <v>0</v>
      </c>
      <c r="K172" s="211" t="s">
        <v>816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84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1362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1324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84</v>
      </c>
    </row>
    <row r="174" s="2" customFormat="1">
      <c r="A174" s="41"/>
      <c r="B174" s="42"/>
      <c r="C174" s="43"/>
      <c r="D174" s="261" t="s">
        <v>819</v>
      </c>
      <c r="E174" s="43"/>
      <c r="F174" s="262" t="s">
        <v>1326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819</v>
      </c>
      <c r="AU174" s="20" t="s">
        <v>84</v>
      </c>
    </row>
    <row r="175" s="2" customFormat="1" ht="24.15" customHeight="1">
      <c r="A175" s="41"/>
      <c r="B175" s="42"/>
      <c r="C175" s="209" t="s">
        <v>454</v>
      </c>
      <c r="D175" s="209" t="s">
        <v>259</v>
      </c>
      <c r="E175" s="210" t="s">
        <v>1327</v>
      </c>
      <c r="F175" s="211" t="s">
        <v>1328</v>
      </c>
      <c r="G175" s="212" t="s">
        <v>881</v>
      </c>
      <c r="H175" s="213">
        <v>120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1363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1330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 ht="24.15" customHeight="1">
      <c r="A177" s="41"/>
      <c r="B177" s="42"/>
      <c r="C177" s="209" t="s">
        <v>459</v>
      </c>
      <c r="D177" s="209" t="s">
        <v>259</v>
      </c>
      <c r="E177" s="210" t="s">
        <v>1182</v>
      </c>
      <c r="F177" s="211" t="s">
        <v>1331</v>
      </c>
      <c r="G177" s="212" t="s">
        <v>881</v>
      </c>
      <c r="H177" s="213">
        <v>12</v>
      </c>
      <c r="I177" s="214"/>
      <c r="J177" s="215">
        <f>ROUND(I177*H177,2)</f>
        <v>0</v>
      </c>
      <c r="K177" s="211" t="s">
        <v>19</v>
      </c>
      <c r="L177" s="47"/>
      <c r="M177" s="216" t="s">
        <v>19</v>
      </c>
      <c r="N177" s="217" t="s">
        <v>46</v>
      </c>
      <c r="O177" s="87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0" t="s">
        <v>105</v>
      </c>
      <c r="AT177" s="220" t="s">
        <v>259</v>
      </c>
      <c r="AU177" s="220" t="s">
        <v>84</v>
      </c>
      <c r="AY177" s="20" t="s">
        <v>258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82</v>
      </c>
      <c r="BK177" s="221">
        <f>ROUND(I177*H177,2)</f>
        <v>0</v>
      </c>
      <c r="BL177" s="20" t="s">
        <v>105</v>
      </c>
      <c r="BM177" s="220" t="s">
        <v>1364</v>
      </c>
    </row>
    <row r="178" s="2" customFormat="1">
      <c r="A178" s="41"/>
      <c r="B178" s="42"/>
      <c r="C178" s="43"/>
      <c r="D178" s="222" t="s">
        <v>264</v>
      </c>
      <c r="E178" s="43"/>
      <c r="F178" s="223" t="s">
        <v>1331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264</v>
      </c>
      <c r="AU178" s="20" t="s">
        <v>84</v>
      </c>
    </row>
    <row r="179" s="2" customFormat="1" ht="24.15" customHeight="1">
      <c r="A179" s="41"/>
      <c r="B179" s="42"/>
      <c r="C179" s="209" t="s">
        <v>466</v>
      </c>
      <c r="D179" s="209" t="s">
        <v>259</v>
      </c>
      <c r="E179" s="210" t="s">
        <v>1333</v>
      </c>
      <c r="F179" s="211" t="s">
        <v>1334</v>
      </c>
      <c r="G179" s="212" t="s">
        <v>1018</v>
      </c>
      <c r="H179" s="213">
        <v>25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84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1365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1336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84</v>
      </c>
    </row>
    <row r="181" s="2" customFormat="1" ht="16.5" customHeight="1">
      <c r="A181" s="41"/>
      <c r="B181" s="42"/>
      <c r="C181" s="209" t="s">
        <v>473</v>
      </c>
      <c r="D181" s="209" t="s">
        <v>259</v>
      </c>
      <c r="E181" s="210" t="s">
        <v>641</v>
      </c>
      <c r="F181" s="211" t="s">
        <v>1337</v>
      </c>
      <c r="G181" s="212" t="s">
        <v>962</v>
      </c>
      <c r="H181" s="213">
        <v>14.42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1366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1337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483</v>
      </c>
      <c r="D183" s="209" t="s">
        <v>259</v>
      </c>
      <c r="E183" s="210" t="s">
        <v>651</v>
      </c>
      <c r="F183" s="211" t="s">
        <v>1339</v>
      </c>
      <c r="G183" s="212" t="s">
        <v>962</v>
      </c>
      <c r="H183" s="213">
        <v>0.59999999999999998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1367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1339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11" customFormat="1" ht="22.8" customHeight="1">
      <c r="A185" s="11"/>
      <c r="B185" s="195"/>
      <c r="C185" s="196"/>
      <c r="D185" s="197" t="s">
        <v>74</v>
      </c>
      <c r="E185" s="259" t="s">
        <v>1040</v>
      </c>
      <c r="F185" s="259" t="s">
        <v>1368</v>
      </c>
      <c r="G185" s="196"/>
      <c r="H185" s="196"/>
      <c r="I185" s="199"/>
      <c r="J185" s="260">
        <f>BK185</f>
        <v>0</v>
      </c>
      <c r="K185" s="196"/>
      <c r="L185" s="201"/>
      <c r="M185" s="202"/>
      <c r="N185" s="203"/>
      <c r="O185" s="203"/>
      <c r="P185" s="204">
        <f>SUM(P186:P211)</f>
        <v>0</v>
      </c>
      <c r="Q185" s="203"/>
      <c r="R185" s="204">
        <f>SUM(R186:R211)</f>
        <v>0</v>
      </c>
      <c r="S185" s="203"/>
      <c r="T185" s="205">
        <f>SUM(T186:T211)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6" t="s">
        <v>82</v>
      </c>
      <c r="AT185" s="207" t="s">
        <v>74</v>
      </c>
      <c r="AU185" s="207" t="s">
        <v>82</v>
      </c>
      <c r="AY185" s="206" t="s">
        <v>258</v>
      </c>
      <c r="BK185" s="208">
        <f>SUM(BK186:BK211)</f>
        <v>0</v>
      </c>
    </row>
    <row r="186" s="2" customFormat="1" ht="16.5" customHeight="1">
      <c r="A186" s="41"/>
      <c r="B186" s="42"/>
      <c r="C186" s="209" t="s">
        <v>495</v>
      </c>
      <c r="D186" s="209" t="s">
        <v>259</v>
      </c>
      <c r="E186" s="210" t="s">
        <v>1369</v>
      </c>
      <c r="F186" s="211" t="s">
        <v>1370</v>
      </c>
      <c r="G186" s="212" t="s">
        <v>962</v>
      </c>
      <c r="H186" s="213">
        <v>10.5</v>
      </c>
      <c r="I186" s="214"/>
      <c r="J186" s="215">
        <f>ROUND(I186*H186,2)</f>
        <v>0</v>
      </c>
      <c r="K186" s="211" t="s">
        <v>19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84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1371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1372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84</v>
      </c>
    </row>
    <row r="188" s="2" customFormat="1" ht="16.5" customHeight="1">
      <c r="A188" s="41"/>
      <c r="B188" s="42"/>
      <c r="C188" s="209" t="s">
        <v>501</v>
      </c>
      <c r="D188" s="209" t="s">
        <v>259</v>
      </c>
      <c r="E188" s="210" t="s">
        <v>966</v>
      </c>
      <c r="F188" s="211" t="s">
        <v>1083</v>
      </c>
      <c r="G188" s="212" t="s">
        <v>962</v>
      </c>
      <c r="H188" s="213">
        <v>10.5</v>
      </c>
      <c r="I188" s="214"/>
      <c r="J188" s="215">
        <f>ROUND(I188*H188,2)</f>
        <v>0</v>
      </c>
      <c r="K188" s="211" t="s">
        <v>816</v>
      </c>
      <c r="L188" s="47"/>
      <c r="M188" s="216" t="s">
        <v>19</v>
      </c>
      <c r="N188" s="217" t="s">
        <v>46</v>
      </c>
      <c r="O188" s="87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105</v>
      </c>
      <c r="AT188" s="220" t="s">
        <v>259</v>
      </c>
      <c r="AU188" s="220" t="s">
        <v>84</v>
      </c>
      <c r="AY188" s="20" t="s">
        <v>258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82</v>
      </c>
      <c r="BK188" s="221">
        <f>ROUND(I188*H188,2)</f>
        <v>0</v>
      </c>
      <c r="BL188" s="20" t="s">
        <v>105</v>
      </c>
      <c r="BM188" s="220" t="s">
        <v>1373</v>
      </c>
    </row>
    <row r="189" s="2" customFormat="1">
      <c r="A189" s="41"/>
      <c r="B189" s="42"/>
      <c r="C189" s="43"/>
      <c r="D189" s="222" t="s">
        <v>264</v>
      </c>
      <c r="E189" s="43"/>
      <c r="F189" s="223" t="s">
        <v>1083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264</v>
      </c>
      <c r="AU189" s="20" t="s">
        <v>84</v>
      </c>
    </row>
    <row r="190" s="2" customFormat="1">
      <c r="A190" s="41"/>
      <c r="B190" s="42"/>
      <c r="C190" s="43"/>
      <c r="D190" s="261" t="s">
        <v>819</v>
      </c>
      <c r="E190" s="43"/>
      <c r="F190" s="262" t="s">
        <v>970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819</v>
      </c>
      <c r="AU190" s="20" t="s">
        <v>84</v>
      </c>
    </row>
    <row r="191" s="2" customFormat="1" ht="16.5" customHeight="1">
      <c r="A191" s="41"/>
      <c r="B191" s="42"/>
      <c r="C191" s="209" t="s">
        <v>507</v>
      </c>
      <c r="D191" s="209" t="s">
        <v>259</v>
      </c>
      <c r="E191" s="210" t="s">
        <v>971</v>
      </c>
      <c r="F191" s="211" t="s">
        <v>1085</v>
      </c>
      <c r="G191" s="212" t="s">
        <v>962</v>
      </c>
      <c r="H191" s="213">
        <v>10.5</v>
      </c>
      <c r="I191" s="214"/>
      <c r="J191" s="215">
        <f>ROUND(I191*H191,2)</f>
        <v>0</v>
      </c>
      <c r="K191" s="211" t="s">
        <v>816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1374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1085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>
      <c r="A193" s="41"/>
      <c r="B193" s="42"/>
      <c r="C193" s="43"/>
      <c r="D193" s="261" t="s">
        <v>819</v>
      </c>
      <c r="E193" s="43"/>
      <c r="F193" s="262" t="s">
        <v>975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819</v>
      </c>
      <c r="AU193" s="20" t="s">
        <v>84</v>
      </c>
    </row>
    <row r="194" s="2" customFormat="1" ht="24.15" customHeight="1">
      <c r="A194" s="41"/>
      <c r="B194" s="42"/>
      <c r="C194" s="209" t="s">
        <v>514</v>
      </c>
      <c r="D194" s="209" t="s">
        <v>259</v>
      </c>
      <c r="E194" s="210" t="s">
        <v>1316</v>
      </c>
      <c r="F194" s="211" t="s">
        <v>1317</v>
      </c>
      <c r="G194" s="212" t="s">
        <v>1018</v>
      </c>
      <c r="H194" s="213">
        <v>25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1375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1317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2" customFormat="1" ht="16.5" customHeight="1">
      <c r="A196" s="41"/>
      <c r="B196" s="42"/>
      <c r="C196" s="209" t="s">
        <v>521</v>
      </c>
      <c r="D196" s="209" t="s">
        <v>259</v>
      </c>
      <c r="E196" s="210" t="s">
        <v>1319</v>
      </c>
      <c r="F196" s="211" t="s">
        <v>1320</v>
      </c>
      <c r="G196" s="212" t="s">
        <v>1018</v>
      </c>
      <c r="H196" s="213">
        <v>17</v>
      </c>
      <c r="I196" s="214"/>
      <c r="J196" s="215">
        <f>ROUND(I196*H196,2)</f>
        <v>0</v>
      </c>
      <c r="K196" s="211" t="s">
        <v>816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1376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1320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2" customFormat="1">
      <c r="A198" s="41"/>
      <c r="B198" s="42"/>
      <c r="C198" s="43"/>
      <c r="D198" s="261" t="s">
        <v>819</v>
      </c>
      <c r="E198" s="43"/>
      <c r="F198" s="262" t="s">
        <v>1322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819</v>
      </c>
      <c r="AU198" s="20" t="s">
        <v>84</v>
      </c>
    </row>
    <row r="199" s="2" customFormat="1" ht="16.5" customHeight="1">
      <c r="A199" s="41"/>
      <c r="B199" s="42"/>
      <c r="C199" s="209" t="s">
        <v>527</v>
      </c>
      <c r="D199" s="209" t="s">
        <v>259</v>
      </c>
      <c r="E199" s="210" t="s">
        <v>1323</v>
      </c>
      <c r="F199" s="211" t="s">
        <v>1324</v>
      </c>
      <c r="G199" s="212" t="s">
        <v>1018</v>
      </c>
      <c r="H199" s="213">
        <v>25</v>
      </c>
      <c r="I199" s="214"/>
      <c r="J199" s="215">
        <f>ROUND(I199*H199,2)</f>
        <v>0</v>
      </c>
      <c r="K199" s="211" t="s">
        <v>816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1377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1324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>
      <c r="A201" s="41"/>
      <c r="B201" s="42"/>
      <c r="C201" s="43"/>
      <c r="D201" s="261" t="s">
        <v>819</v>
      </c>
      <c r="E201" s="43"/>
      <c r="F201" s="262" t="s">
        <v>1326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819</v>
      </c>
      <c r="AU201" s="20" t="s">
        <v>84</v>
      </c>
    </row>
    <row r="202" s="2" customFormat="1" ht="24.15" customHeight="1">
      <c r="A202" s="41"/>
      <c r="B202" s="42"/>
      <c r="C202" s="209" t="s">
        <v>535</v>
      </c>
      <c r="D202" s="209" t="s">
        <v>259</v>
      </c>
      <c r="E202" s="210" t="s">
        <v>1327</v>
      </c>
      <c r="F202" s="211" t="s">
        <v>1328</v>
      </c>
      <c r="G202" s="212" t="s">
        <v>881</v>
      </c>
      <c r="H202" s="213">
        <v>120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84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1378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1330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84</v>
      </c>
    </row>
    <row r="204" s="2" customFormat="1" ht="24.15" customHeight="1">
      <c r="A204" s="41"/>
      <c r="B204" s="42"/>
      <c r="C204" s="209" t="s">
        <v>542</v>
      </c>
      <c r="D204" s="209" t="s">
        <v>259</v>
      </c>
      <c r="E204" s="210" t="s">
        <v>1182</v>
      </c>
      <c r="F204" s="211" t="s">
        <v>1331</v>
      </c>
      <c r="G204" s="212" t="s">
        <v>881</v>
      </c>
      <c r="H204" s="213">
        <v>12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1379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1331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2" customFormat="1" ht="24.15" customHeight="1">
      <c r="A206" s="41"/>
      <c r="B206" s="42"/>
      <c r="C206" s="209" t="s">
        <v>548</v>
      </c>
      <c r="D206" s="209" t="s">
        <v>259</v>
      </c>
      <c r="E206" s="210" t="s">
        <v>1333</v>
      </c>
      <c r="F206" s="211" t="s">
        <v>1334</v>
      </c>
      <c r="G206" s="212" t="s">
        <v>1018</v>
      </c>
      <c r="H206" s="213">
        <v>25</v>
      </c>
      <c r="I206" s="214"/>
      <c r="J206" s="215">
        <f>ROUND(I206*H206,2)</f>
        <v>0</v>
      </c>
      <c r="K206" s="211" t="s">
        <v>19</v>
      </c>
      <c r="L206" s="47"/>
      <c r="M206" s="216" t="s">
        <v>19</v>
      </c>
      <c r="N206" s="217" t="s">
        <v>46</v>
      </c>
      <c r="O206" s="8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0" t="s">
        <v>105</v>
      </c>
      <c r="AT206" s="220" t="s">
        <v>259</v>
      </c>
      <c r="AU206" s="220" t="s">
        <v>84</v>
      </c>
      <c r="AY206" s="20" t="s">
        <v>258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82</v>
      </c>
      <c r="BK206" s="221">
        <f>ROUND(I206*H206,2)</f>
        <v>0</v>
      </c>
      <c r="BL206" s="20" t="s">
        <v>105</v>
      </c>
      <c r="BM206" s="220" t="s">
        <v>1380</v>
      </c>
    </row>
    <row r="207" s="2" customFormat="1">
      <c r="A207" s="41"/>
      <c r="B207" s="42"/>
      <c r="C207" s="43"/>
      <c r="D207" s="222" t="s">
        <v>264</v>
      </c>
      <c r="E207" s="43"/>
      <c r="F207" s="223" t="s">
        <v>1336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264</v>
      </c>
      <c r="AU207" s="20" t="s">
        <v>84</v>
      </c>
    </row>
    <row r="208" s="2" customFormat="1" ht="16.5" customHeight="1">
      <c r="A208" s="41"/>
      <c r="B208" s="42"/>
      <c r="C208" s="209" t="s">
        <v>554</v>
      </c>
      <c r="D208" s="209" t="s">
        <v>259</v>
      </c>
      <c r="E208" s="210" t="s">
        <v>661</v>
      </c>
      <c r="F208" s="211" t="s">
        <v>1337</v>
      </c>
      <c r="G208" s="212" t="s">
        <v>962</v>
      </c>
      <c r="H208" s="213">
        <v>14.42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84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1381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1337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84</v>
      </c>
    </row>
    <row r="210" s="2" customFormat="1" ht="16.5" customHeight="1">
      <c r="A210" s="41"/>
      <c r="B210" s="42"/>
      <c r="C210" s="209" t="s">
        <v>561</v>
      </c>
      <c r="D210" s="209" t="s">
        <v>259</v>
      </c>
      <c r="E210" s="210" t="s">
        <v>671</v>
      </c>
      <c r="F210" s="211" t="s">
        <v>1339</v>
      </c>
      <c r="G210" s="212" t="s">
        <v>962</v>
      </c>
      <c r="H210" s="213">
        <v>0.59999999999999998</v>
      </c>
      <c r="I210" s="214"/>
      <c r="J210" s="215">
        <f>ROUND(I210*H210,2)</f>
        <v>0</v>
      </c>
      <c r="K210" s="211" t="s">
        <v>19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1382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1339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11" customFormat="1" ht="22.8" customHeight="1">
      <c r="A212" s="11"/>
      <c r="B212" s="195"/>
      <c r="C212" s="196"/>
      <c r="D212" s="197" t="s">
        <v>74</v>
      </c>
      <c r="E212" s="259" t="s">
        <v>1168</v>
      </c>
      <c r="F212" s="259" t="s">
        <v>1383</v>
      </c>
      <c r="G212" s="196"/>
      <c r="H212" s="196"/>
      <c r="I212" s="199"/>
      <c r="J212" s="260">
        <f>BK212</f>
        <v>0</v>
      </c>
      <c r="K212" s="196"/>
      <c r="L212" s="201"/>
      <c r="M212" s="202"/>
      <c r="N212" s="203"/>
      <c r="O212" s="203"/>
      <c r="P212" s="204">
        <f>SUM(P213:P238)</f>
        <v>0</v>
      </c>
      <c r="Q212" s="203"/>
      <c r="R212" s="204">
        <f>SUM(R213:R238)</f>
        <v>0</v>
      </c>
      <c r="S212" s="203"/>
      <c r="T212" s="205">
        <f>SUM(T213:T238)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06" t="s">
        <v>82</v>
      </c>
      <c r="AT212" s="207" t="s">
        <v>74</v>
      </c>
      <c r="AU212" s="207" t="s">
        <v>82</v>
      </c>
      <c r="AY212" s="206" t="s">
        <v>258</v>
      </c>
      <c r="BK212" s="208">
        <f>SUM(BK213:BK238)</f>
        <v>0</v>
      </c>
    </row>
    <row r="213" s="2" customFormat="1" ht="16.5" customHeight="1">
      <c r="A213" s="41"/>
      <c r="B213" s="42"/>
      <c r="C213" s="209" t="s">
        <v>568</v>
      </c>
      <c r="D213" s="209" t="s">
        <v>259</v>
      </c>
      <c r="E213" s="210" t="s">
        <v>1369</v>
      </c>
      <c r="F213" s="211" t="s">
        <v>1370</v>
      </c>
      <c r="G213" s="212" t="s">
        <v>962</v>
      </c>
      <c r="H213" s="213">
        <v>10.5</v>
      </c>
      <c r="I213" s="214"/>
      <c r="J213" s="215">
        <f>ROUND(I213*H213,2)</f>
        <v>0</v>
      </c>
      <c r="K213" s="211" t="s">
        <v>19</v>
      </c>
      <c r="L213" s="47"/>
      <c r="M213" s="216" t="s">
        <v>19</v>
      </c>
      <c r="N213" s="217" t="s">
        <v>46</v>
      </c>
      <c r="O213" s="87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0" t="s">
        <v>105</v>
      </c>
      <c r="AT213" s="220" t="s">
        <v>259</v>
      </c>
      <c r="AU213" s="220" t="s">
        <v>84</v>
      </c>
      <c r="AY213" s="20" t="s">
        <v>258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82</v>
      </c>
      <c r="BK213" s="221">
        <f>ROUND(I213*H213,2)</f>
        <v>0</v>
      </c>
      <c r="BL213" s="20" t="s">
        <v>105</v>
      </c>
      <c r="BM213" s="220" t="s">
        <v>1384</v>
      </c>
    </row>
    <row r="214" s="2" customFormat="1">
      <c r="A214" s="41"/>
      <c r="B214" s="42"/>
      <c r="C214" s="43"/>
      <c r="D214" s="222" t="s">
        <v>264</v>
      </c>
      <c r="E214" s="43"/>
      <c r="F214" s="223" t="s">
        <v>1372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264</v>
      </c>
      <c r="AU214" s="20" t="s">
        <v>84</v>
      </c>
    </row>
    <row r="215" s="2" customFormat="1" ht="16.5" customHeight="1">
      <c r="A215" s="41"/>
      <c r="B215" s="42"/>
      <c r="C215" s="209" t="s">
        <v>573</v>
      </c>
      <c r="D215" s="209" t="s">
        <v>259</v>
      </c>
      <c r="E215" s="210" t="s">
        <v>966</v>
      </c>
      <c r="F215" s="211" t="s">
        <v>1083</v>
      </c>
      <c r="G215" s="212" t="s">
        <v>962</v>
      </c>
      <c r="H215" s="213">
        <v>10.5</v>
      </c>
      <c r="I215" s="214"/>
      <c r="J215" s="215">
        <f>ROUND(I215*H215,2)</f>
        <v>0</v>
      </c>
      <c r="K215" s="211" t="s">
        <v>816</v>
      </c>
      <c r="L215" s="47"/>
      <c r="M215" s="216" t="s">
        <v>19</v>
      </c>
      <c r="N215" s="217" t="s">
        <v>46</v>
      </c>
      <c r="O215" s="87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0" t="s">
        <v>105</v>
      </c>
      <c r="AT215" s="220" t="s">
        <v>259</v>
      </c>
      <c r="AU215" s="220" t="s">
        <v>84</v>
      </c>
      <c r="AY215" s="20" t="s">
        <v>258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82</v>
      </c>
      <c r="BK215" s="221">
        <f>ROUND(I215*H215,2)</f>
        <v>0</v>
      </c>
      <c r="BL215" s="20" t="s">
        <v>105</v>
      </c>
      <c r="BM215" s="220" t="s">
        <v>1385</v>
      </c>
    </row>
    <row r="216" s="2" customFormat="1">
      <c r="A216" s="41"/>
      <c r="B216" s="42"/>
      <c r="C216" s="43"/>
      <c r="D216" s="222" t="s">
        <v>264</v>
      </c>
      <c r="E216" s="43"/>
      <c r="F216" s="223" t="s">
        <v>1083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264</v>
      </c>
      <c r="AU216" s="20" t="s">
        <v>84</v>
      </c>
    </row>
    <row r="217" s="2" customFormat="1">
      <c r="A217" s="41"/>
      <c r="B217" s="42"/>
      <c r="C217" s="43"/>
      <c r="D217" s="261" t="s">
        <v>819</v>
      </c>
      <c r="E217" s="43"/>
      <c r="F217" s="262" t="s">
        <v>970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819</v>
      </c>
      <c r="AU217" s="20" t="s">
        <v>84</v>
      </c>
    </row>
    <row r="218" s="2" customFormat="1" ht="16.5" customHeight="1">
      <c r="A218" s="41"/>
      <c r="B218" s="42"/>
      <c r="C218" s="209" t="s">
        <v>581</v>
      </c>
      <c r="D218" s="209" t="s">
        <v>259</v>
      </c>
      <c r="E218" s="210" t="s">
        <v>971</v>
      </c>
      <c r="F218" s="211" t="s">
        <v>1085</v>
      </c>
      <c r="G218" s="212" t="s">
        <v>962</v>
      </c>
      <c r="H218" s="213">
        <v>10.5</v>
      </c>
      <c r="I218" s="214"/>
      <c r="J218" s="215">
        <f>ROUND(I218*H218,2)</f>
        <v>0</v>
      </c>
      <c r="K218" s="211" t="s">
        <v>816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105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1386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1085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>
      <c r="A220" s="41"/>
      <c r="B220" s="42"/>
      <c r="C220" s="43"/>
      <c r="D220" s="261" t="s">
        <v>819</v>
      </c>
      <c r="E220" s="43"/>
      <c r="F220" s="262" t="s">
        <v>975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819</v>
      </c>
      <c r="AU220" s="20" t="s">
        <v>84</v>
      </c>
    </row>
    <row r="221" s="2" customFormat="1" ht="24.15" customHeight="1">
      <c r="A221" s="41"/>
      <c r="B221" s="42"/>
      <c r="C221" s="209" t="s">
        <v>589</v>
      </c>
      <c r="D221" s="209" t="s">
        <v>259</v>
      </c>
      <c r="E221" s="210" t="s">
        <v>1316</v>
      </c>
      <c r="F221" s="211" t="s">
        <v>1317</v>
      </c>
      <c r="G221" s="212" t="s">
        <v>1018</v>
      </c>
      <c r="H221" s="213">
        <v>25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1387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1317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2" customFormat="1" ht="16.5" customHeight="1">
      <c r="A223" s="41"/>
      <c r="B223" s="42"/>
      <c r="C223" s="209" t="s">
        <v>596</v>
      </c>
      <c r="D223" s="209" t="s">
        <v>259</v>
      </c>
      <c r="E223" s="210" t="s">
        <v>1319</v>
      </c>
      <c r="F223" s="211" t="s">
        <v>1320</v>
      </c>
      <c r="G223" s="212" t="s">
        <v>1018</v>
      </c>
      <c r="H223" s="213">
        <v>17</v>
      </c>
      <c r="I223" s="214"/>
      <c r="J223" s="215">
        <f>ROUND(I223*H223,2)</f>
        <v>0</v>
      </c>
      <c r="K223" s="211" t="s">
        <v>816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84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1388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1320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84</v>
      </c>
    </row>
    <row r="225" s="2" customFormat="1">
      <c r="A225" s="41"/>
      <c r="B225" s="42"/>
      <c r="C225" s="43"/>
      <c r="D225" s="261" t="s">
        <v>819</v>
      </c>
      <c r="E225" s="43"/>
      <c r="F225" s="262" t="s">
        <v>1322</v>
      </c>
      <c r="G225" s="43"/>
      <c r="H225" s="43"/>
      <c r="I225" s="224"/>
      <c r="J225" s="43"/>
      <c r="K225" s="43"/>
      <c r="L225" s="47"/>
      <c r="M225" s="225"/>
      <c r="N225" s="226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819</v>
      </c>
      <c r="AU225" s="20" t="s">
        <v>84</v>
      </c>
    </row>
    <row r="226" s="2" customFormat="1" ht="16.5" customHeight="1">
      <c r="A226" s="41"/>
      <c r="B226" s="42"/>
      <c r="C226" s="209" t="s">
        <v>602</v>
      </c>
      <c r="D226" s="209" t="s">
        <v>259</v>
      </c>
      <c r="E226" s="210" t="s">
        <v>1323</v>
      </c>
      <c r="F226" s="211" t="s">
        <v>1324</v>
      </c>
      <c r="G226" s="212" t="s">
        <v>1018</v>
      </c>
      <c r="H226" s="213">
        <v>25</v>
      </c>
      <c r="I226" s="214"/>
      <c r="J226" s="215">
        <f>ROUND(I226*H226,2)</f>
        <v>0</v>
      </c>
      <c r="K226" s="211" t="s">
        <v>816</v>
      </c>
      <c r="L226" s="47"/>
      <c r="M226" s="216" t="s">
        <v>19</v>
      </c>
      <c r="N226" s="217" t="s">
        <v>46</v>
      </c>
      <c r="O226" s="87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0" t="s">
        <v>105</v>
      </c>
      <c r="AT226" s="220" t="s">
        <v>259</v>
      </c>
      <c r="AU226" s="220" t="s">
        <v>84</v>
      </c>
      <c r="AY226" s="20" t="s">
        <v>258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0" t="s">
        <v>82</v>
      </c>
      <c r="BK226" s="221">
        <f>ROUND(I226*H226,2)</f>
        <v>0</v>
      </c>
      <c r="BL226" s="20" t="s">
        <v>105</v>
      </c>
      <c r="BM226" s="220" t="s">
        <v>1389</v>
      </c>
    </row>
    <row r="227" s="2" customFormat="1">
      <c r="A227" s="41"/>
      <c r="B227" s="42"/>
      <c r="C227" s="43"/>
      <c r="D227" s="222" t="s">
        <v>264</v>
      </c>
      <c r="E227" s="43"/>
      <c r="F227" s="223" t="s">
        <v>1324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264</v>
      </c>
      <c r="AU227" s="20" t="s">
        <v>84</v>
      </c>
    </row>
    <row r="228" s="2" customFormat="1">
      <c r="A228" s="41"/>
      <c r="B228" s="42"/>
      <c r="C228" s="43"/>
      <c r="D228" s="261" t="s">
        <v>819</v>
      </c>
      <c r="E228" s="43"/>
      <c r="F228" s="262" t="s">
        <v>1326</v>
      </c>
      <c r="G228" s="43"/>
      <c r="H228" s="43"/>
      <c r="I228" s="224"/>
      <c r="J228" s="43"/>
      <c r="K228" s="43"/>
      <c r="L228" s="47"/>
      <c r="M228" s="225"/>
      <c r="N228" s="226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819</v>
      </c>
      <c r="AU228" s="20" t="s">
        <v>84</v>
      </c>
    </row>
    <row r="229" s="2" customFormat="1" ht="24.15" customHeight="1">
      <c r="A229" s="41"/>
      <c r="B229" s="42"/>
      <c r="C229" s="209" t="s">
        <v>608</v>
      </c>
      <c r="D229" s="209" t="s">
        <v>259</v>
      </c>
      <c r="E229" s="210" t="s">
        <v>1327</v>
      </c>
      <c r="F229" s="211" t="s">
        <v>1328</v>
      </c>
      <c r="G229" s="212" t="s">
        <v>881</v>
      </c>
      <c r="H229" s="213">
        <v>120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84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1390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1330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84</v>
      </c>
    </row>
    <row r="231" s="2" customFormat="1" ht="24.15" customHeight="1">
      <c r="A231" s="41"/>
      <c r="B231" s="42"/>
      <c r="C231" s="209" t="s">
        <v>617</v>
      </c>
      <c r="D231" s="209" t="s">
        <v>259</v>
      </c>
      <c r="E231" s="210" t="s">
        <v>1182</v>
      </c>
      <c r="F231" s="211" t="s">
        <v>1331</v>
      </c>
      <c r="G231" s="212" t="s">
        <v>881</v>
      </c>
      <c r="H231" s="213">
        <v>12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84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1391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1331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84</v>
      </c>
    </row>
    <row r="233" s="2" customFormat="1" ht="24.15" customHeight="1">
      <c r="A233" s="41"/>
      <c r="B233" s="42"/>
      <c r="C233" s="209" t="s">
        <v>622</v>
      </c>
      <c r="D233" s="209" t="s">
        <v>259</v>
      </c>
      <c r="E233" s="210" t="s">
        <v>1333</v>
      </c>
      <c r="F233" s="211" t="s">
        <v>1334</v>
      </c>
      <c r="G233" s="212" t="s">
        <v>1018</v>
      </c>
      <c r="H233" s="213">
        <v>25</v>
      </c>
      <c r="I233" s="214"/>
      <c r="J233" s="215">
        <f>ROUND(I233*H233,2)</f>
        <v>0</v>
      </c>
      <c r="K233" s="211" t="s">
        <v>19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1392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1336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 ht="16.5" customHeight="1">
      <c r="A235" s="41"/>
      <c r="B235" s="42"/>
      <c r="C235" s="209" t="s">
        <v>627</v>
      </c>
      <c r="D235" s="209" t="s">
        <v>259</v>
      </c>
      <c r="E235" s="210" t="s">
        <v>676</v>
      </c>
      <c r="F235" s="211" t="s">
        <v>1337</v>
      </c>
      <c r="G235" s="212" t="s">
        <v>962</v>
      </c>
      <c r="H235" s="213">
        <v>14.42</v>
      </c>
      <c r="I235" s="214"/>
      <c r="J235" s="215">
        <f>ROUND(I235*H235,2)</f>
        <v>0</v>
      </c>
      <c r="K235" s="211" t="s">
        <v>19</v>
      </c>
      <c r="L235" s="47"/>
      <c r="M235" s="216" t="s">
        <v>19</v>
      </c>
      <c r="N235" s="217" t="s">
        <v>46</v>
      </c>
      <c r="O235" s="87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0" t="s">
        <v>105</v>
      </c>
      <c r="AT235" s="220" t="s">
        <v>259</v>
      </c>
      <c r="AU235" s="220" t="s">
        <v>84</v>
      </c>
      <c r="AY235" s="20" t="s">
        <v>258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0" t="s">
        <v>82</v>
      </c>
      <c r="BK235" s="221">
        <f>ROUND(I235*H235,2)</f>
        <v>0</v>
      </c>
      <c r="BL235" s="20" t="s">
        <v>105</v>
      </c>
      <c r="BM235" s="220" t="s">
        <v>1393</v>
      </c>
    </row>
    <row r="236" s="2" customFormat="1">
      <c r="A236" s="41"/>
      <c r="B236" s="42"/>
      <c r="C236" s="43"/>
      <c r="D236" s="222" t="s">
        <v>264</v>
      </c>
      <c r="E236" s="43"/>
      <c r="F236" s="223" t="s">
        <v>1337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264</v>
      </c>
      <c r="AU236" s="20" t="s">
        <v>84</v>
      </c>
    </row>
    <row r="237" s="2" customFormat="1" ht="16.5" customHeight="1">
      <c r="A237" s="41"/>
      <c r="B237" s="42"/>
      <c r="C237" s="209" t="s">
        <v>632</v>
      </c>
      <c r="D237" s="209" t="s">
        <v>259</v>
      </c>
      <c r="E237" s="210" t="s">
        <v>681</v>
      </c>
      <c r="F237" s="211" t="s">
        <v>1339</v>
      </c>
      <c r="G237" s="212" t="s">
        <v>962</v>
      </c>
      <c r="H237" s="213">
        <v>0.59999999999999998</v>
      </c>
      <c r="I237" s="214"/>
      <c r="J237" s="215">
        <f>ROUND(I237*H237,2)</f>
        <v>0</v>
      </c>
      <c r="K237" s="211" t="s">
        <v>19</v>
      </c>
      <c r="L237" s="47"/>
      <c r="M237" s="216" t="s">
        <v>19</v>
      </c>
      <c r="N237" s="217" t="s">
        <v>46</v>
      </c>
      <c r="O237" s="87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0" t="s">
        <v>105</v>
      </c>
      <c r="AT237" s="220" t="s">
        <v>259</v>
      </c>
      <c r="AU237" s="220" t="s">
        <v>84</v>
      </c>
      <c r="AY237" s="20" t="s">
        <v>258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0" t="s">
        <v>82</v>
      </c>
      <c r="BK237" s="221">
        <f>ROUND(I237*H237,2)</f>
        <v>0</v>
      </c>
      <c r="BL237" s="20" t="s">
        <v>105</v>
      </c>
      <c r="BM237" s="220" t="s">
        <v>1394</v>
      </c>
    </row>
    <row r="238" s="2" customFormat="1">
      <c r="A238" s="41"/>
      <c r="B238" s="42"/>
      <c r="C238" s="43"/>
      <c r="D238" s="222" t="s">
        <v>264</v>
      </c>
      <c r="E238" s="43"/>
      <c r="F238" s="223" t="s">
        <v>1339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264</v>
      </c>
      <c r="AU238" s="20" t="s">
        <v>84</v>
      </c>
    </row>
    <row r="239" s="11" customFormat="1" ht="22.8" customHeight="1">
      <c r="A239" s="11"/>
      <c r="B239" s="195"/>
      <c r="C239" s="196"/>
      <c r="D239" s="197" t="s">
        <v>74</v>
      </c>
      <c r="E239" s="259" t="s">
        <v>1233</v>
      </c>
      <c r="F239" s="259" t="s">
        <v>1395</v>
      </c>
      <c r="G239" s="196"/>
      <c r="H239" s="196"/>
      <c r="I239" s="199"/>
      <c r="J239" s="260">
        <f>BK239</f>
        <v>0</v>
      </c>
      <c r="K239" s="196"/>
      <c r="L239" s="201"/>
      <c r="M239" s="202"/>
      <c r="N239" s="203"/>
      <c r="O239" s="203"/>
      <c r="P239" s="204">
        <f>SUM(P240:P260)</f>
        <v>0</v>
      </c>
      <c r="Q239" s="203"/>
      <c r="R239" s="204">
        <f>SUM(R240:R260)</f>
        <v>0</v>
      </c>
      <c r="S239" s="203"/>
      <c r="T239" s="205">
        <f>SUM(T240:T260)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6" t="s">
        <v>82</v>
      </c>
      <c r="AT239" s="207" t="s">
        <v>74</v>
      </c>
      <c r="AU239" s="207" t="s">
        <v>82</v>
      </c>
      <c r="AY239" s="206" t="s">
        <v>258</v>
      </c>
      <c r="BK239" s="208">
        <f>SUM(BK240:BK260)</f>
        <v>0</v>
      </c>
    </row>
    <row r="240" s="2" customFormat="1" ht="16.5" customHeight="1">
      <c r="A240" s="41"/>
      <c r="B240" s="42"/>
      <c r="C240" s="209" t="s">
        <v>636</v>
      </c>
      <c r="D240" s="209" t="s">
        <v>259</v>
      </c>
      <c r="E240" s="210" t="s">
        <v>1396</v>
      </c>
      <c r="F240" s="211" t="s">
        <v>1397</v>
      </c>
      <c r="G240" s="212" t="s">
        <v>962</v>
      </c>
      <c r="H240" s="213">
        <v>7</v>
      </c>
      <c r="I240" s="214"/>
      <c r="J240" s="215">
        <f>ROUND(I240*H240,2)</f>
        <v>0</v>
      </c>
      <c r="K240" s="211" t="s">
        <v>19</v>
      </c>
      <c r="L240" s="47"/>
      <c r="M240" s="216" t="s">
        <v>19</v>
      </c>
      <c r="N240" s="217" t="s">
        <v>46</v>
      </c>
      <c r="O240" s="87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0" t="s">
        <v>105</v>
      </c>
      <c r="AT240" s="220" t="s">
        <v>259</v>
      </c>
      <c r="AU240" s="220" t="s">
        <v>84</v>
      </c>
      <c r="AY240" s="20" t="s">
        <v>258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82</v>
      </c>
      <c r="BK240" s="221">
        <f>ROUND(I240*H240,2)</f>
        <v>0</v>
      </c>
      <c r="BL240" s="20" t="s">
        <v>105</v>
      </c>
      <c r="BM240" s="220" t="s">
        <v>1398</v>
      </c>
    </row>
    <row r="241" s="2" customFormat="1">
      <c r="A241" s="41"/>
      <c r="B241" s="42"/>
      <c r="C241" s="43"/>
      <c r="D241" s="222" t="s">
        <v>264</v>
      </c>
      <c r="E241" s="43"/>
      <c r="F241" s="223" t="s">
        <v>1399</v>
      </c>
      <c r="G241" s="43"/>
      <c r="H241" s="43"/>
      <c r="I241" s="224"/>
      <c r="J241" s="43"/>
      <c r="K241" s="43"/>
      <c r="L241" s="47"/>
      <c r="M241" s="225"/>
      <c r="N241" s="22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264</v>
      </c>
      <c r="AU241" s="20" t="s">
        <v>84</v>
      </c>
    </row>
    <row r="242" s="2" customFormat="1" ht="16.5" customHeight="1">
      <c r="A242" s="41"/>
      <c r="B242" s="42"/>
      <c r="C242" s="209" t="s">
        <v>641</v>
      </c>
      <c r="D242" s="209" t="s">
        <v>259</v>
      </c>
      <c r="E242" s="210" t="s">
        <v>966</v>
      </c>
      <c r="F242" s="211" t="s">
        <v>1083</v>
      </c>
      <c r="G242" s="212" t="s">
        <v>962</v>
      </c>
      <c r="H242" s="213">
        <v>7</v>
      </c>
      <c r="I242" s="214"/>
      <c r="J242" s="215">
        <f>ROUND(I242*H242,2)</f>
        <v>0</v>
      </c>
      <c r="K242" s="211" t="s">
        <v>816</v>
      </c>
      <c r="L242" s="47"/>
      <c r="M242" s="216" t="s">
        <v>19</v>
      </c>
      <c r="N242" s="217" t="s">
        <v>46</v>
      </c>
      <c r="O242" s="87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0" t="s">
        <v>105</v>
      </c>
      <c r="AT242" s="220" t="s">
        <v>259</v>
      </c>
      <c r="AU242" s="220" t="s">
        <v>84</v>
      </c>
      <c r="AY242" s="20" t="s">
        <v>258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82</v>
      </c>
      <c r="BK242" s="221">
        <f>ROUND(I242*H242,2)</f>
        <v>0</v>
      </c>
      <c r="BL242" s="20" t="s">
        <v>105</v>
      </c>
      <c r="BM242" s="220" t="s">
        <v>1400</v>
      </c>
    </row>
    <row r="243" s="2" customFormat="1">
      <c r="A243" s="41"/>
      <c r="B243" s="42"/>
      <c r="C243" s="43"/>
      <c r="D243" s="222" t="s">
        <v>264</v>
      </c>
      <c r="E243" s="43"/>
      <c r="F243" s="223" t="s">
        <v>1083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264</v>
      </c>
      <c r="AU243" s="20" t="s">
        <v>84</v>
      </c>
    </row>
    <row r="244" s="2" customFormat="1">
      <c r="A244" s="41"/>
      <c r="B244" s="42"/>
      <c r="C244" s="43"/>
      <c r="D244" s="261" t="s">
        <v>819</v>
      </c>
      <c r="E244" s="43"/>
      <c r="F244" s="262" t="s">
        <v>970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819</v>
      </c>
      <c r="AU244" s="20" t="s">
        <v>84</v>
      </c>
    </row>
    <row r="245" s="2" customFormat="1" ht="16.5" customHeight="1">
      <c r="A245" s="41"/>
      <c r="B245" s="42"/>
      <c r="C245" s="209" t="s">
        <v>651</v>
      </c>
      <c r="D245" s="209" t="s">
        <v>259</v>
      </c>
      <c r="E245" s="210" t="s">
        <v>971</v>
      </c>
      <c r="F245" s="211" t="s">
        <v>1085</v>
      </c>
      <c r="G245" s="212" t="s">
        <v>962</v>
      </c>
      <c r="H245" s="213">
        <v>7</v>
      </c>
      <c r="I245" s="214"/>
      <c r="J245" s="215">
        <f>ROUND(I245*H245,2)</f>
        <v>0</v>
      </c>
      <c r="K245" s="211" t="s">
        <v>816</v>
      </c>
      <c r="L245" s="47"/>
      <c r="M245" s="216" t="s">
        <v>19</v>
      </c>
      <c r="N245" s="217" t="s">
        <v>46</v>
      </c>
      <c r="O245" s="87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0" t="s">
        <v>105</v>
      </c>
      <c r="AT245" s="220" t="s">
        <v>259</v>
      </c>
      <c r="AU245" s="220" t="s">
        <v>84</v>
      </c>
      <c r="AY245" s="20" t="s">
        <v>258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20" t="s">
        <v>82</v>
      </c>
      <c r="BK245" s="221">
        <f>ROUND(I245*H245,2)</f>
        <v>0</v>
      </c>
      <c r="BL245" s="20" t="s">
        <v>105</v>
      </c>
      <c r="BM245" s="220" t="s">
        <v>1401</v>
      </c>
    </row>
    <row r="246" s="2" customFormat="1">
      <c r="A246" s="41"/>
      <c r="B246" s="42"/>
      <c r="C246" s="43"/>
      <c r="D246" s="222" t="s">
        <v>264</v>
      </c>
      <c r="E246" s="43"/>
      <c r="F246" s="223" t="s">
        <v>1085</v>
      </c>
      <c r="G246" s="43"/>
      <c r="H246" s="43"/>
      <c r="I246" s="224"/>
      <c r="J246" s="43"/>
      <c r="K246" s="43"/>
      <c r="L246" s="47"/>
      <c r="M246" s="225"/>
      <c r="N246" s="22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264</v>
      </c>
      <c r="AU246" s="20" t="s">
        <v>84</v>
      </c>
    </row>
    <row r="247" s="2" customFormat="1">
      <c r="A247" s="41"/>
      <c r="B247" s="42"/>
      <c r="C247" s="43"/>
      <c r="D247" s="261" t="s">
        <v>819</v>
      </c>
      <c r="E247" s="43"/>
      <c r="F247" s="262" t="s">
        <v>975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819</v>
      </c>
      <c r="AU247" s="20" t="s">
        <v>84</v>
      </c>
    </row>
    <row r="248" s="2" customFormat="1" ht="24.15" customHeight="1">
      <c r="A248" s="41"/>
      <c r="B248" s="42"/>
      <c r="C248" s="209" t="s">
        <v>661</v>
      </c>
      <c r="D248" s="209" t="s">
        <v>259</v>
      </c>
      <c r="E248" s="210" t="s">
        <v>1316</v>
      </c>
      <c r="F248" s="211" t="s">
        <v>1317</v>
      </c>
      <c r="G248" s="212" t="s">
        <v>1018</v>
      </c>
      <c r="H248" s="213">
        <v>25</v>
      </c>
      <c r="I248" s="214"/>
      <c r="J248" s="215">
        <f>ROUND(I248*H248,2)</f>
        <v>0</v>
      </c>
      <c r="K248" s="211" t="s">
        <v>19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84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1402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1317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84</v>
      </c>
    </row>
    <row r="250" s="2" customFormat="1" ht="16.5" customHeight="1">
      <c r="A250" s="41"/>
      <c r="B250" s="42"/>
      <c r="C250" s="209" t="s">
        <v>671</v>
      </c>
      <c r="D250" s="209" t="s">
        <v>259</v>
      </c>
      <c r="E250" s="210" t="s">
        <v>1323</v>
      </c>
      <c r="F250" s="211" t="s">
        <v>1324</v>
      </c>
      <c r="G250" s="212" t="s">
        <v>1018</v>
      </c>
      <c r="H250" s="213">
        <v>25</v>
      </c>
      <c r="I250" s="214"/>
      <c r="J250" s="215">
        <f>ROUND(I250*H250,2)</f>
        <v>0</v>
      </c>
      <c r="K250" s="211" t="s">
        <v>816</v>
      </c>
      <c r="L250" s="47"/>
      <c r="M250" s="216" t="s">
        <v>19</v>
      </c>
      <c r="N250" s="217" t="s">
        <v>46</v>
      </c>
      <c r="O250" s="87"/>
      <c r="P250" s="218">
        <f>O250*H250</f>
        <v>0</v>
      </c>
      <c r="Q250" s="218">
        <v>0</v>
      </c>
      <c r="R250" s="218">
        <f>Q250*H250</f>
        <v>0</v>
      </c>
      <c r="S250" s="218">
        <v>0</v>
      </c>
      <c r="T250" s="21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0" t="s">
        <v>105</v>
      </c>
      <c r="AT250" s="220" t="s">
        <v>259</v>
      </c>
      <c r="AU250" s="220" t="s">
        <v>84</v>
      </c>
      <c r="AY250" s="20" t="s">
        <v>258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20" t="s">
        <v>82</v>
      </c>
      <c r="BK250" s="221">
        <f>ROUND(I250*H250,2)</f>
        <v>0</v>
      </c>
      <c r="BL250" s="20" t="s">
        <v>105</v>
      </c>
      <c r="BM250" s="220" t="s">
        <v>1403</v>
      </c>
    </row>
    <row r="251" s="2" customFormat="1">
      <c r="A251" s="41"/>
      <c r="B251" s="42"/>
      <c r="C251" s="43"/>
      <c r="D251" s="222" t="s">
        <v>264</v>
      </c>
      <c r="E251" s="43"/>
      <c r="F251" s="223" t="s">
        <v>1324</v>
      </c>
      <c r="G251" s="43"/>
      <c r="H251" s="43"/>
      <c r="I251" s="224"/>
      <c r="J251" s="43"/>
      <c r="K251" s="43"/>
      <c r="L251" s="47"/>
      <c r="M251" s="225"/>
      <c r="N251" s="22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264</v>
      </c>
      <c r="AU251" s="20" t="s">
        <v>84</v>
      </c>
    </row>
    <row r="252" s="2" customFormat="1">
      <c r="A252" s="41"/>
      <c r="B252" s="42"/>
      <c r="C252" s="43"/>
      <c r="D252" s="261" t="s">
        <v>819</v>
      </c>
      <c r="E252" s="43"/>
      <c r="F252" s="262" t="s">
        <v>1326</v>
      </c>
      <c r="G252" s="43"/>
      <c r="H252" s="43"/>
      <c r="I252" s="224"/>
      <c r="J252" s="43"/>
      <c r="K252" s="43"/>
      <c r="L252" s="47"/>
      <c r="M252" s="225"/>
      <c r="N252" s="226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819</v>
      </c>
      <c r="AU252" s="20" t="s">
        <v>84</v>
      </c>
    </row>
    <row r="253" s="2" customFormat="1" ht="24.15" customHeight="1">
      <c r="A253" s="41"/>
      <c r="B253" s="42"/>
      <c r="C253" s="209" t="s">
        <v>676</v>
      </c>
      <c r="D253" s="209" t="s">
        <v>259</v>
      </c>
      <c r="E253" s="210" t="s">
        <v>1327</v>
      </c>
      <c r="F253" s="211" t="s">
        <v>1328</v>
      </c>
      <c r="G253" s="212" t="s">
        <v>881</v>
      </c>
      <c r="H253" s="213">
        <v>120</v>
      </c>
      <c r="I253" s="214"/>
      <c r="J253" s="215">
        <f>ROUND(I253*H253,2)</f>
        <v>0</v>
      </c>
      <c r="K253" s="211" t="s">
        <v>19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84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1404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1330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84</v>
      </c>
    </row>
    <row r="255" s="2" customFormat="1" ht="24.15" customHeight="1">
      <c r="A255" s="41"/>
      <c r="B255" s="42"/>
      <c r="C255" s="209" t="s">
        <v>681</v>
      </c>
      <c r="D255" s="209" t="s">
        <v>259</v>
      </c>
      <c r="E255" s="210" t="s">
        <v>1182</v>
      </c>
      <c r="F255" s="211" t="s">
        <v>1331</v>
      </c>
      <c r="G255" s="212" t="s">
        <v>881</v>
      </c>
      <c r="H255" s="213">
        <v>12</v>
      </c>
      <c r="I255" s="214"/>
      <c r="J255" s="215">
        <f>ROUND(I255*H255,2)</f>
        <v>0</v>
      </c>
      <c r="K255" s="211" t="s">
        <v>19</v>
      </c>
      <c r="L255" s="47"/>
      <c r="M255" s="216" t="s">
        <v>19</v>
      </c>
      <c r="N255" s="217" t="s">
        <v>46</v>
      </c>
      <c r="O255" s="87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0" t="s">
        <v>105</v>
      </c>
      <c r="AT255" s="220" t="s">
        <v>259</v>
      </c>
      <c r="AU255" s="220" t="s">
        <v>84</v>
      </c>
      <c r="AY255" s="20" t="s">
        <v>258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0" t="s">
        <v>82</v>
      </c>
      <c r="BK255" s="221">
        <f>ROUND(I255*H255,2)</f>
        <v>0</v>
      </c>
      <c r="BL255" s="20" t="s">
        <v>105</v>
      </c>
      <c r="BM255" s="220" t="s">
        <v>1405</v>
      </c>
    </row>
    <row r="256" s="2" customFormat="1">
      <c r="A256" s="41"/>
      <c r="B256" s="42"/>
      <c r="C256" s="43"/>
      <c r="D256" s="222" t="s">
        <v>264</v>
      </c>
      <c r="E256" s="43"/>
      <c r="F256" s="223" t="s">
        <v>1331</v>
      </c>
      <c r="G256" s="43"/>
      <c r="H256" s="43"/>
      <c r="I256" s="224"/>
      <c r="J256" s="43"/>
      <c r="K256" s="43"/>
      <c r="L256" s="47"/>
      <c r="M256" s="225"/>
      <c r="N256" s="22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264</v>
      </c>
      <c r="AU256" s="20" t="s">
        <v>84</v>
      </c>
    </row>
    <row r="257" s="2" customFormat="1" ht="16.5" customHeight="1">
      <c r="A257" s="41"/>
      <c r="B257" s="42"/>
      <c r="C257" s="209" t="s">
        <v>1181</v>
      </c>
      <c r="D257" s="209" t="s">
        <v>259</v>
      </c>
      <c r="E257" s="210" t="s">
        <v>1181</v>
      </c>
      <c r="F257" s="211" t="s">
        <v>1337</v>
      </c>
      <c r="G257" s="212" t="s">
        <v>962</v>
      </c>
      <c r="H257" s="213">
        <v>7.21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84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1406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1337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84</v>
      </c>
    </row>
    <row r="259" s="2" customFormat="1" ht="16.5" customHeight="1">
      <c r="A259" s="41"/>
      <c r="B259" s="42"/>
      <c r="C259" s="209" t="s">
        <v>1186</v>
      </c>
      <c r="D259" s="209" t="s">
        <v>259</v>
      </c>
      <c r="E259" s="210" t="s">
        <v>1186</v>
      </c>
      <c r="F259" s="211" t="s">
        <v>1339</v>
      </c>
      <c r="G259" s="212" t="s">
        <v>962</v>
      </c>
      <c r="H259" s="213">
        <v>0.59999999999999998</v>
      </c>
      <c r="I259" s="214"/>
      <c r="J259" s="215">
        <f>ROUND(I259*H259,2)</f>
        <v>0</v>
      </c>
      <c r="K259" s="211" t="s">
        <v>19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84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1407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1339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84</v>
      </c>
    </row>
    <row r="261" s="11" customFormat="1" ht="22.8" customHeight="1">
      <c r="A261" s="11"/>
      <c r="B261" s="195"/>
      <c r="C261" s="196"/>
      <c r="D261" s="197" t="s">
        <v>74</v>
      </c>
      <c r="E261" s="259" t="s">
        <v>1294</v>
      </c>
      <c r="F261" s="259" t="s">
        <v>1408</v>
      </c>
      <c r="G261" s="196"/>
      <c r="H261" s="196"/>
      <c r="I261" s="199"/>
      <c r="J261" s="260">
        <f>BK261</f>
        <v>0</v>
      </c>
      <c r="K261" s="196"/>
      <c r="L261" s="201"/>
      <c r="M261" s="202"/>
      <c r="N261" s="203"/>
      <c r="O261" s="203"/>
      <c r="P261" s="204">
        <f>SUM(P262:P282)</f>
        <v>0</v>
      </c>
      <c r="Q261" s="203"/>
      <c r="R261" s="204">
        <f>SUM(R262:R282)</f>
        <v>0</v>
      </c>
      <c r="S261" s="203"/>
      <c r="T261" s="205">
        <f>SUM(T262:T282)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206" t="s">
        <v>82</v>
      </c>
      <c r="AT261" s="207" t="s">
        <v>74</v>
      </c>
      <c r="AU261" s="207" t="s">
        <v>82</v>
      </c>
      <c r="AY261" s="206" t="s">
        <v>258</v>
      </c>
      <c r="BK261" s="208">
        <f>SUM(BK262:BK282)</f>
        <v>0</v>
      </c>
    </row>
    <row r="262" s="2" customFormat="1" ht="16.5" customHeight="1">
      <c r="A262" s="41"/>
      <c r="B262" s="42"/>
      <c r="C262" s="209" t="s">
        <v>1188</v>
      </c>
      <c r="D262" s="209" t="s">
        <v>259</v>
      </c>
      <c r="E262" s="210" t="s">
        <v>1396</v>
      </c>
      <c r="F262" s="211" t="s">
        <v>1397</v>
      </c>
      <c r="G262" s="212" t="s">
        <v>962</v>
      </c>
      <c r="H262" s="213">
        <v>7</v>
      </c>
      <c r="I262" s="214"/>
      <c r="J262" s="215">
        <f>ROUND(I262*H262,2)</f>
        <v>0</v>
      </c>
      <c r="K262" s="211" t="s">
        <v>19</v>
      </c>
      <c r="L262" s="47"/>
      <c r="M262" s="216" t="s">
        <v>19</v>
      </c>
      <c r="N262" s="217" t="s">
        <v>46</v>
      </c>
      <c r="O262" s="87"/>
      <c r="P262" s="218">
        <f>O262*H262</f>
        <v>0</v>
      </c>
      <c r="Q262" s="218">
        <v>0</v>
      </c>
      <c r="R262" s="218">
        <f>Q262*H262</f>
        <v>0</v>
      </c>
      <c r="S262" s="218">
        <v>0</v>
      </c>
      <c r="T262" s="21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0" t="s">
        <v>105</v>
      </c>
      <c r="AT262" s="220" t="s">
        <v>259</v>
      </c>
      <c r="AU262" s="220" t="s">
        <v>84</v>
      </c>
      <c r="AY262" s="20" t="s">
        <v>258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20" t="s">
        <v>82</v>
      </c>
      <c r="BK262" s="221">
        <f>ROUND(I262*H262,2)</f>
        <v>0</v>
      </c>
      <c r="BL262" s="20" t="s">
        <v>105</v>
      </c>
      <c r="BM262" s="220" t="s">
        <v>1409</v>
      </c>
    </row>
    <row r="263" s="2" customFormat="1">
      <c r="A263" s="41"/>
      <c r="B263" s="42"/>
      <c r="C263" s="43"/>
      <c r="D263" s="222" t="s">
        <v>264</v>
      </c>
      <c r="E263" s="43"/>
      <c r="F263" s="223" t="s">
        <v>1399</v>
      </c>
      <c r="G263" s="43"/>
      <c r="H263" s="43"/>
      <c r="I263" s="224"/>
      <c r="J263" s="43"/>
      <c r="K263" s="43"/>
      <c r="L263" s="47"/>
      <c r="M263" s="225"/>
      <c r="N263" s="226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264</v>
      </c>
      <c r="AU263" s="20" t="s">
        <v>84</v>
      </c>
    </row>
    <row r="264" s="2" customFormat="1" ht="16.5" customHeight="1">
      <c r="A264" s="41"/>
      <c r="B264" s="42"/>
      <c r="C264" s="209" t="s">
        <v>1192</v>
      </c>
      <c r="D264" s="209" t="s">
        <v>259</v>
      </c>
      <c r="E264" s="210" t="s">
        <v>966</v>
      </c>
      <c r="F264" s="211" t="s">
        <v>1083</v>
      </c>
      <c r="G264" s="212" t="s">
        <v>962</v>
      </c>
      <c r="H264" s="213">
        <v>7</v>
      </c>
      <c r="I264" s="214"/>
      <c r="J264" s="215">
        <f>ROUND(I264*H264,2)</f>
        <v>0</v>
      </c>
      <c r="K264" s="211" t="s">
        <v>816</v>
      </c>
      <c r="L264" s="47"/>
      <c r="M264" s="216" t="s">
        <v>19</v>
      </c>
      <c r="N264" s="217" t="s">
        <v>46</v>
      </c>
      <c r="O264" s="87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0" t="s">
        <v>105</v>
      </c>
      <c r="AT264" s="220" t="s">
        <v>259</v>
      </c>
      <c r="AU264" s="220" t="s">
        <v>84</v>
      </c>
      <c r="AY264" s="20" t="s">
        <v>258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0" t="s">
        <v>82</v>
      </c>
      <c r="BK264" s="221">
        <f>ROUND(I264*H264,2)</f>
        <v>0</v>
      </c>
      <c r="BL264" s="20" t="s">
        <v>105</v>
      </c>
      <c r="BM264" s="220" t="s">
        <v>1410</v>
      </c>
    </row>
    <row r="265" s="2" customFormat="1">
      <c r="A265" s="41"/>
      <c r="B265" s="42"/>
      <c r="C265" s="43"/>
      <c r="D265" s="222" t="s">
        <v>264</v>
      </c>
      <c r="E265" s="43"/>
      <c r="F265" s="223" t="s">
        <v>1083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264</v>
      </c>
      <c r="AU265" s="20" t="s">
        <v>84</v>
      </c>
    </row>
    <row r="266" s="2" customFormat="1">
      <c r="A266" s="41"/>
      <c r="B266" s="42"/>
      <c r="C266" s="43"/>
      <c r="D266" s="261" t="s">
        <v>819</v>
      </c>
      <c r="E266" s="43"/>
      <c r="F266" s="262" t="s">
        <v>970</v>
      </c>
      <c r="G266" s="43"/>
      <c r="H266" s="43"/>
      <c r="I266" s="224"/>
      <c r="J266" s="43"/>
      <c r="K266" s="43"/>
      <c r="L266" s="47"/>
      <c r="M266" s="225"/>
      <c r="N266" s="226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819</v>
      </c>
      <c r="AU266" s="20" t="s">
        <v>84</v>
      </c>
    </row>
    <row r="267" s="2" customFormat="1" ht="16.5" customHeight="1">
      <c r="A267" s="41"/>
      <c r="B267" s="42"/>
      <c r="C267" s="209" t="s">
        <v>1194</v>
      </c>
      <c r="D267" s="209" t="s">
        <v>259</v>
      </c>
      <c r="E267" s="210" t="s">
        <v>971</v>
      </c>
      <c r="F267" s="211" t="s">
        <v>1085</v>
      </c>
      <c r="G267" s="212" t="s">
        <v>962</v>
      </c>
      <c r="H267" s="213">
        <v>7</v>
      </c>
      <c r="I267" s="214"/>
      <c r="J267" s="215">
        <f>ROUND(I267*H267,2)</f>
        <v>0</v>
      </c>
      <c r="K267" s="211" t="s">
        <v>816</v>
      </c>
      <c r="L267" s="47"/>
      <c r="M267" s="216" t="s">
        <v>19</v>
      </c>
      <c r="N267" s="217" t="s">
        <v>46</v>
      </c>
      <c r="O267" s="87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0" t="s">
        <v>105</v>
      </c>
      <c r="AT267" s="220" t="s">
        <v>259</v>
      </c>
      <c r="AU267" s="220" t="s">
        <v>84</v>
      </c>
      <c r="AY267" s="20" t="s">
        <v>258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20" t="s">
        <v>82</v>
      </c>
      <c r="BK267" s="221">
        <f>ROUND(I267*H267,2)</f>
        <v>0</v>
      </c>
      <c r="BL267" s="20" t="s">
        <v>105</v>
      </c>
      <c r="BM267" s="220" t="s">
        <v>1411</v>
      </c>
    </row>
    <row r="268" s="2" customFormat="1">
      <c r="A268" s="41"/>
      <c r="B268" s="42"/>
      <c r="C268" s="43"/>
      <c r="D268" s="222" t="s">
        <v>264</v>
      </c>
      <c r="E268" s="43"/>
      <c r="F268" s="223" t="s">
        <v>1085</v>
      </c>
      <c r="G268" s="43"/>
      <c r="H268" s="43"/>
      <c r="I268" s="224"/>
      <c r="J268" s="43"/>
      <c r="K268" s="43"/>
      <c r="L268" s="47"/>
      <c r="M268" s="225"/>
      <c r="N268" s="22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264</v>
      </c>
      <c r="AU268" s="20" t="s">
        <v>84</v>
      </c>
    </row>
    <row r="269" s="2" customFormat="1">
      <c r="A269" s="41"/>
      <c r="B269" s="42"/>
      <c r="C269" s="43"/>
      <c r="D269" s="261" t="s">
        <v>819</v>
      </c>
      <c r="E269" s="43"/>
      <c r="F269" s="262" t="s">
        <v>975</v>
      </c>
      <c r="G269" s="43"/>
      <c r="H269" s="43"/>
      <c r="I269" s="224"/>
      <c r="J269" s="43"/>
      <c r="K269" s="43"/>
      <c r="L269" s="47"/>
      <c r="M269" s="225"/>
      <c r="N269" s="22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819</v>
      </c>
      <c r="AU269" s="20" t="s">
        <v>84</v>
      </c>
    </row>
    <row r="270" s="2" customFormat="1" ht="24.15" customHeight="1">
      <c r="A270" s="41"/>
      <c r="B270" s="42"/>
      <c r="C270" s="209" t="s">
        <v>1196</v>
      </c>
      <c r="D270" s="209" t="s">
        <v>259</v>
      </c>
      <c r="E270" s="210" t="s">
        <v>1316</v>
      </c>
      <c r="F270" s="211" t="s">
        <v>1317</v>
      </c>
      <c r="G270" s="212" t="s">
        <v>1018</v>
      </c>
      <c r="H270" s="213">
        <v>25</v>
      </c>
      <c r="I270" s="214"/>
      <c r="J270" s="215">
        <f>ROUND(I270*H270,2)</f>
        <v>0</v>
      </c>
      <c r="K270" s="211" t="s">
        <v>19</v>
      </c>
      <c r="L270" s="47"/>
      <c r="M270" s="216" t="s">
        <v>19</v>
      </c>
      <c r="N270" s="217" t="s">
        <v>46</v>
      </c>
      <c r="O270" s="8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105</v>
      </c>
      <c r="AT270" s="220" t="s">
        <v>259</v>
      </c>
      <c r="AU270" s="220" t="s">
        <v>84</v>
      </c>
      <c r="AY270" s="20" t="s">
        <v>258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82</v>
      </c>
      <c r="BK270" s="221">
        <f>ROUND(I270*H270,2)</f>
        <v>0</v>
      </c>
      <c r="BL270" s="20" t="s">
        <v>105</v>
      </c>
      <c r="BM270" s="220" t="s">
        <v>1412</v>
      </c>
    </row>
    <row r="271" s="2" customFormat="1">
      <c r="A271" s="41"/>
      <c r="B271" s="42"/>
      <c r="C271" s="43"/>
      <c r="D271" s="222" t="s">
        <v>264</v>
      </c>
      <c r="E271" s="43"/>
      <c r="F271" s="223" t="s">
        <v>1317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264</v>
      </c>
      <c r="AU271" s="20" t="s">
        <v>84</v>
      </c>
    </row>
    <row r="272" s="2" customFormat="1" ht="16.5" customHeight="1">
      <c r="A272" s="41"/>
      <c r="B272" s="42"/>
      <c r="C272" s="209" t="s">
        <v>1198</v>
      </c>
      <c r="D272" s="209" t="s">
        <v>259</v>
      </c>
      <c r="E272" s="210" t="s">
        <v>1323</v>
      </c>
      <c r="F272" s="211" t="s">
        <v>1324</v>
      </c>
      <c r="G272" s="212" t="s">
        <v>1018</v>
      </c>
      <c r="H272" s="213">
        <v>25</v>
      </c>
      <c r="I272" s="214"/>
      <c r="J272" s="215">
        <f>ROUND(I272*H272,2)</f>
        <v>0</v>
      </c>
      <c r="K272" s="211" t="s">
        <v>816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84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1413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1324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84</v>
      </c>
    </row>
    <row r="274" s="2" customFormat="1">
      <c r="A274" s="41"/>
      <c r="B274" s="42"/>
      <c r="C274" s="43"/>
      <c r="D274" s="261" t="s">
        <v>819</v>
      </c>
      <c r="E274" s="43"/>
      <c r="F274" s="262" t="s">
        <v>1326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819</v>
      </c>
      <c r="AU274" s="20" t="s">
        <v>84</v>
      </c>
    </row>
    <row r="275" s="2" customFormat="1" ht="24.15" customHeight="1">
      <c r="A275" s="41"/>
      <c r="B275" s="42"/>
      <c r="C275" s="209" t="s">
        <v>1201</v>
      </c>
      <c r="D275" s="209" t="s">
        <v>259</v>
      </c>
      <c r="E275" s="210" t="s">
        <v>1327</v>
      </c>
      <c r="F275" s="211" t="s">
        <v>1328</v>
      </c>
      <c r="G275" s="212" t="s">
        <v>881</v>
      </c>
      <c r="H275" s="213">
        <v>120</v>
      </c>
      <c r="I275" s="214"/>
      <c r="J275" s="215">
        <f>ROUND(I275*H275,2)</f>
        <v>0</v>
      </c>
      <c r="K275" s="211" t="s">
        <v>19</v>
      </c>
      <c r="L275" s="47"/>
      <c r="M275" s="216" t="s">
        <v>19</v>
      </c>
      <c r="N275" s="217" t="s">
        <v>46</v>
      </c>
      <c r="O275" s="87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0" t="s">
        <v>105</v>
      </c>
      <c r="AT275" s="220" t="s">
        <v>259</v>
      </c>
      <c r="AU275" s="220" t="s">
        <v>84</v>
      </c>
      <c r="AY275" s="20" t="s">
        <v>258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0" t="s">
        <v>82</v>
      </c>
      <c r="BK275" s="221">
        <f>ROUND(I275*H275,2)</f>
        <v>0</v>
      </c>
      <c r="BL275" s="20" t="s">
        <v>105</v>
      </c>
      <c r="BM275" s="220" t="s">
        <v>1414</v>
      </c>
    </row>
    <row r="276" s="2" customFormat="1">
      <c r="A276" s="41"/>
      <c r="B276" s="42"/>
      <c r="C276" s="43"/>
      <c r="D276" s="222" t="s">
        <v>264</v>
      </c>
      <c r="E276" s="43"/>
      <c r="F276" s="223" t="s">
        <v>1330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264</v>
      </c>
      <c r="AU276" s="20" t="s">
        <v>84</v>
      </c>
    </row>
    <row r="277" s="2" customFormat="1" ht="24.15" customHeight="1">
      <c r="A277" s="41"/>
      <c r="B277" s="42"/>
      <c r="C277" s="209" t="s">
        <v>1204</v>
      </c>
      <c r="D277" s="209" t="s">
        <v>259</v>
      </c>
      <c r="E277" s="210" t="s">
        <v>1182</v>
      </c>
      <c r="F277" s="211" t="s">
        <v>1331</v>
      </c>
      <c r="G277" s="212" t="s">
        <v>881</v>
      </c>
      <c r="H277" s="213">
        <v>12</v>
      </c>
      <c r="I277" s="214"/>
      <c r="J277" s="215">
        <f>ROUND(I277*H277,2)</f>
        <v>0</v>
      </c>
      <c r="K277" s="211" t="s">
        <v>19</v>
      </c>
      <c r="L277" s="47"/>
      <c r="M277" s="216" t="s">
        <v>19</v>
      </c>
      <c r="N277" s="217" t="s">
        <v>46</v>
      </c>
      <c r="O277" s="87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0" t="s">
        <v>105</v>
      </c>
      <c r="AT277" s="220" t="s">
        <v>259</v>
      </c>
      <c r="AU277" s="220" t="s">
        <v>84</v>
      </c>
      <c r="AY277" s="20" t="s">
        <v>258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82</v>
      </c>
      <c r="BK277" s="221">
        <f>ROUND(I277*H277,2)</f>
        <v>0</v>
      </c>
      <c r="BL277" s="20" t="s">
        <v>105</v>
      </c>
      <c r="BM277" s="220" t="s">
        <v>1415</v>
      </c>
    </row>
    <row r="278" s="2" customFormat="1">
      <c r="A278" s="41"/>
      <c r="B278" s="42"/>
      <c r="C278" s="43"/>
      <c r="D278" s="222" t="s">
        <v>264</v>
      </c>
      <c r="E278" s="43"/>
      <c r="F278" s="223" t="s">
        <v>1331</v>
      </c>
      <c r="G278" s="43"/>
      <c r="H278" s="43"/>
      <c r="I278" s="224"/>
      <c r="J278" s="43"/>
      <c r="K278" s="43"/>
      <c r="L278" s="47"/>
      <c r="M278" s="225"/>
      <c r="N278" s="22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264</v>
      </c>
      <c r="AU278" s="20" t="s">
        <v>84</v>
      </c>
    </row>
    <row r="279" s="2" customFormat="1" ht="16.5" customHeight="1">
      <c r="A279" s="41"/>
      <c r="B279" s="42"/>
      <c r="C279" s="209" t="s">
        <v>1207</v>
      </c>
      <c r="D279" s="209" t="s">
        <v>259</v>
      </c>
      <c r="E279" s="210" t="s">
        <v>1188</v>
      </c>
      <c r="F279" s="211" t="s">
        <v>1337</v>
      </c>
      <c r="G279" s="212" t="s">
        <v>962</v>
      </c>
      <c r="H279" s="213">
        <v>7.21</v>
      </c>
      <c r="I279" s="214"/>
      <c r="J279" s="215">
        <f>ROUND(I279*H279,2)</f>
        <v>0</v>
      </c>
      <c r="K279" s="211" t="s">
        <v>19</v>
      </c>
      <c r="L279" s="47"/>
      <c r="M279" s="216" t="s">
        <v>19</v>
      </c>
      <c r="N279" s="217" t="s">
        <v>46</v>
      </c>
      <c r="O279" s="87"/>
      <c r="P279" s="218">
        <f>O279*H279</f>
        <v>0</v>
      </c>
      <c r="Q279" s="218">
        <v>0</v>
      </c>
      <c r="R279" s="218">
        <f>Q279*H279</f>
        <v>0</v>
      </c>
      <c r="S279" s="218">
        <v>0</v>
      </c>
      <c r="T279" s="21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0" t="s">
        <v>105</v>
      </c>
      <c r="AT279" s="220" t="s">
        <v>259</v>
      </c>
      <c r="AU279" s="220" t="s">
        <v>84</v>
      </c>
      <c r="AY279" s="20" t="s">
        <v>258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20" t="s">
        <v>82</v>
      </c>
      <c r="BK279" s="221">
        <f>ROUND(I279*H279,2)</f>
        <v>0</v>
      </c>
      <c r="BL279" s="20" t="s">
        <v>105</v>
      </c>
      <c r="BM279" s="220" t="s">
        <v>1416</v>
      </c>
    </row>
    <row r="280" s="2" customFormat="1">
      <c r="A280" s="41"/>
      <c r="B280" s="42"/>
      <c r="C280" s="43"/>
      <c r="D280" s="222" t="s">
        <v>264</v>
      </c>
      <c r="E280" s="43"/>
      <c r="F280" s="223" t="s">
        <v>1337</v>
      </c>
      <c r="G280" s="43"/>
      <c r="H280" s="43"/>
      <c r="I280" s="224"/>
      <c r="J280" s="43"/>
      <c r="K280" s="43"/>
      <c r="L280" s="47"/>
      <c r="M280" s="225"/>
      <c r="N280" s="226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264</v>
      </c>
      <c r="AU280" s="20" t="s">
        <v>84</v>
      </c>
    </row>
    <row r="281" s="2" customFormat="1" ht="16.5" customHeight="1">
      <c r="A281" s="41"/>
      <c r="B281" s="42"/>
      <c r="C281" s="209" t="s">
        <v>1209</v>
      </c>
      <c r="D281" s="209" t="s">
        <v>259</v>
      </c>
      <c r="E281" s="210" t="s">
        <v>1192</v>
      </c>
      <c r="F281" s="211" t="s">
        <v>1339</v>
      </c>
      <c r="G281" s="212" t="s">
        <v>962</v>
      </c>
      <c r="H281" s="213">
        <v>0.59999999999999998</v>
      </c>
      <c r="I281" s="214"/>
      <c r="J281" s="215">
        <f>ROUND(I281*H281,2)</f>
        <v>0</v>
      </c>
      <c r="K281" s="211" t="s">
        <v>19</v>
      </c>
      <c r="L281" s="47"/>
      <c r="M281" s="216" t="s">
        <v>19</v>
      </c>
      <c r="N281" s="217" t="s">
        <v>46</v>
      </c>
      <c r="O281" s="87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0" t="s">
        <v>105</v>
      </c>
      <c r="AT281" s="220" t="s">
        <v>259</v>
      </c>
      <c r="AU281" s="220" t="s">
        <v>84</v>
      </c>
      <c r="AY281" s="20" t="s">
        <v>258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20" t="s">
        <v>82</v>
      </c>
      <c r="BK281" s="221">
        <f>ROUND(I281*H281,2)</f>
        <v>0</v>
      </c>
      <c r="BL281" s="20" t="s">
        <v>105</v>
      </c>
      <c r="BM281" s="220" t="s">
        <v>1417</v>
      </c>
    </row>
    <row r="282" s="2" customFormat="1">
      <c r="A282" s="41"/>
      <c r="B282" s="42"/>
      <c r="C282" s="43"/>
      <c r="D282" s="222" t="s">
        <v>264</v>
      </c>
      <c r="E282" s="43"/>
      <c r="F282" s="223" t="s">
        <v>1339</v>
      </c>
      <c r="G282" s="43"/>
      <c r="H282" s="43"/>
      <c r="I282" s="224"/>
      <c r="J282" s="43"/>
      <c r="K282" s="43"/>
      <c r="L282" s="47"/>
      <c r="M282" s="225"/>
      <c r="N282" s="22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264</v>
      </c>
      <c r="AU282" s="20" t="s">
        <v>84</v>
      </c>
    </row>
    <row r="283" s="11" customFormat="1" ht="22.8" customHeight="1">
      <c r="A283" s="11"/>
      <c r="B283" s="195"/>
      <c r="C283" s="196"/>
      <c r="D283" s="197" t="s">
        <v>74</v>
      </c>
      <c r="E283" s="259" t="s">
        <v>1418</v>
      </c>
      <c r="F283" s="259" t="s">
        <v>1419</v>
      </c>
      <c r="G283" s="196"/>
      <c r="H283" s="196"/>
      <c r="I283" s="199"/>
      <c r="J283" s="260">
        <f>BK283</f>
        <v>0</v>
      </c>
      <c r="K283" s="196"/>
      <c r="L283" s="201"/>
      <c r="M283" s="202"/>
      <c r="N283" s="203"/>
      <c r="O283" s="203"/>
      <c r="P283" s="204">
        <f>SUM(P284:P304)</f>
        <v>0</v>
      </c>
      <c r="Q283" s="203"/>
      <c r="R283" s="204">
        <f>SUM(R284:R304)</f>
        <v>0</v>
      </c>
      <c r="S283" s="203"/>
      <c r="T283" s="205">
        <f>SUM(T284:T304)</f>
        <v>0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206" t="s">
        <v>82</v>
      </c>
      <c r="AT283" s="207" t="s">
        <v>74</v>
      </c>
      <c r="AU283" s="207" t="s">
        <v>82</v>
      </c>
      <c r="AY283" s="206" t="s">
        <v>258</v>
      </c>
      <c r="BK283" s="208">
        <f>SUM(BK284:BK304)</f>
        <v>0</v>
      </c>
    </row>
    <row r="284" s="2" customFormat="1" ht="16.5" customHeight="1">
      <c r="A284" s="41"/>
      <c r="B284" s="42"/>
      <c r="C284" s="209" t="s">
        <v>1212</v>
      </c>
      <c r="D284" s="209" t="s">
        <v>259</v>
      </c>
      <c r="E284" s="210" t="s">
        <v>1396</v>
      </c>
      <c r="F284" s="211" t="s">
        <v>1397</v>
      </c>
      <c r="G284" s="212" t="s">
        <v>962</v>
      </c>
      <c r="H284" s="213">
        <v>7</v>
      </c>
      <c r="I284" s="214"/>
      <c r="J284" s="215">
        <f>ROUND(I284*H284,2)</f>
        <v>0</v>
      </c>
      <c r="K284" s="211" t="s">
        <v>19</v>
      </c>
      <c r="L284" s="47"/>
      <c r="M284" s="216" t="s">
        <v>19</v>
      </c>
      <c r="N284" s="217" t="s">
        <v>46</v>
      </c>
      <c r="O284" s="87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0" t="s">
        <v>105</v>
      </c>
      <c r="AT284" s="220" t="s">
        <v>259</v>
      </c>
      <c r="AU284" s="220" t="s">
        <v>84</v>
      </c>
      <c r="AY284" s="20" t="s">
        <v>258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20" t="s">
        <v>82</v>
      </c>
      <c r="BK284" s="221">
        <f>ROUND(I284*H284,2)</f>
        <v>0</v>
      </c>
      <c r="BL284" s="20" t="s">
        <v>105</v>
      </c>
      <c r="BM284" s="220" t="s">
        <v>1420</v>
      </c>
    </row>
    <row r="285" s="2" customFormat="1">
      <c r="A285" s="41"/>
      <c r="B285" s="42"/>
      <c r="C285" s="43"/>
      <c r="D285" s="222" t="s">
        <v>264</v>
      </c>
      <c r="E285" s="43"/>
      <c r="F285" s="223" t="s">
        <v>1399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264</v>
      </c>
      <c r="AU285" s="20" t="s">
        <v>84</v>
      </c>
    </row>
    <row r="286" s="2" customFormat="1" ht="16.5" customHeight="1">
      <c r="A286" s="41"/>
      <c r="B286" s="42"/>
      <c r="C286" s="209" t="s">
        <v>1214</v>
      </c>
      <c r="D286" s="209" t="s">
        <v>259</v>
      </c>
      <c r="E286" s="210" t="s">
        <v>966</v>
      </c>
      <c r="F286" s="211" t="s">
        <v>1083</v>
      </c>
      <c r="G286" s="212" t="s">
        <v>962</v>
      </c>
      <c r="H286" s="213">
        <v>7</v>
      </c>
      <c r="I286" s="214"/>
      <c r="J286" s="215">
        <f>ROUND(I286*H286,2)</f>
        <v>0</v>
      </c>
      <c r="K286" s="211" t="s">
        <v>816</v>
      </c>
      <c r="L286" s="47"/>
      <c r="M286" s="216" t="s">
        <v>19</v>
      </c>
      <c r="N286" s="217" t="s">
        <v>46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105</v>
      </c>
      <c r="AT286" s="220" t="s">
        <v>259</v>
      </c>
      <c r="AU286" s="220" t="s">
        <v>84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1421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1083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84</v>
      </c>
    </row>
    <row r="288" s="2" customFormat="1">
      <c r="A288" s="41"/>
      <c r="B288" s="42"/>
      <c r="C288" s="43"/>
      <c r="D288" s="261" t="s">
        <v>819</v>
      </c>
      <c r="E288" s="43"/>
      <c r="F288" s="262" t="s">
        <v>970</v>
      </c>
      <c r="G288" s="43"/>
      <c r="H288" s="43"/>
      <c r="I288" s="224"/>
      <c r="J288" s="43"/>
      <c r="K288" s="43"/>
      <c r="L288" s="47"/>
      <c r="M288" s="225"/>
      <c r="N288" s="22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819</v>
      </c>
      <c r="AU288" s="20" t="s">
        <v>84</v>
      </c>
    </row>
    <row r="289" s="2" customFormat="1" ht="16.5" customHeight="1">
      <c r="A289" s="41"/>
      <c r="B289" s="42"/>
      <c r="C289" s="209" t="s">
        <v>1216</v>
      </c>
      <c r="D289" s="209" t="s">
        <v>259</v>
      </c>
      <c r="E289" s="210" t="s">
        <v>971</v>
      </c>
      <c r="F289" s="211" t="s">
        <v>1085</v>
      </c>
      <c r="G289" s="212" t="s">
        <v>962</v>
      </c>
      <c r="H289" s="213">
        <v>7</v>
      </c>
      <c r="I289" s="214"/>
      <c r="J289" s="215">
        <f>ROUND(I289*H289,2)</f>
        <v>0</v>
      </c>
      <c r="K289" s="211" t="s">
        <v>816</v>
      </c>
      <c r="L289" s="47"/>
      <c r="M289" s="216" t="s">
        <v>19</v>
      </c>
      <c r="N289" s="217" t="s">
        <v>46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105</v>
      </c>
      <c r="AT289" s="220" t="s">
        <v>259</v>
      </c>
      <c r="AU289" s="220" t="s">
        <v>84</v>
      </c>
      <c r="AY289" s="20" t="s">
        <v>258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82</v>
      </c>
      <c r="BK289" s="221">
        <f>ROUND(I289*H289,2)</f>
        <v>0</v>
      </c>
      <c r="BL289" s="20" t="s">
        <v>105</v>
      </c>
      <c r="BM289" s="220" t="s">
        <v>1422</v>
      </c>
    </row>
    <row r="290" s="2" customFormat="1">
      <c r="A290" s="41"/>
      <c r="B290" s="42"/>
      <c r="C290" s="43"/>
      <c r="D290" s="222" t="s">
        <v>264</v>
      </c>
      <c r="E290" s="43"/>
      <c r="F290" s="223" t="s">
        <v>1085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264</v>
      </c>
      <c r="AU290" s="20" t="s">
        <v>84</v>
      </c>
    </row>
    <row r="291" s="2" customFormat="1">
      <c r="A291" s="41"/>
      <c r="B291" s="42"/>
      <c r="C291" s="43"/>
      <c r="D291" s="261" t="s">
        <v>819</v>
      </c>
      <c r="E291" s="43"/>
      <c r="F291" s="262" t="s">
        <v>975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819</v>
      </c>
      <c r="AU291" s="20" t="s">
        <v>84</v>
      </c>
    </row>
    <row r="292" s="2" customFormat="1" ht="24.15" customHeight="1">
      <c r="A292" s="41"/>
      <c r="B292" s="42"/>
      <c r="C292" s="209" t="s">
        <v>1218</v>
      </c>
      <c r="D292" s="209" t="s">
        <v>259</v>
      </c>
      <c r="E292" s="210" t="s">
        <v>1316</v>
      </c>
      <c r="F292" s="211" t="s">
        <v>1317</v>
      </c>
      <c r="G292" s="212" t="s">
        <v>1018</v>
      </c>
      <c r="H292" s="213">
        <v>25</v>
      </c>
      <c r="I292" s="214"/>
      <c r="J292" s="215">
        <f>ROUND(I292*H292,2)</f>
        <v>0</v>
      </c>
      <c r="K292" s="211" t="s">
        <v>19</v>
      </c>
      <c r="L292" s="47"/>
      <c r="M292" s="216" t="s">
        <v>19</v>
      </c>
      <c r="N292" s="217" t="s">
        <v>46</v>
      </c>
      <c r="O292" s="87"/>
      <c r="P292" s="218">
        <f>O292*H292</f>
        <v>0</v>
      </c>
      <c r="Q292" s="218">
        <v>0</v>
      </c>
      <c r="R292" s="218">
        <f>Q292*H292</f>
        <v>0</v>
      </c>
      <c r="S292" s="218">
        <v>0</v>
      </c>
      <c r="T292" s="21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0" t="s">
        <v>105</v>
      </c>
      <c r="AT292" s="220" t="s">
        <v>259</v>
      </c>
      <c r="AU292" s="220" t="s">
        <v>84</v>
      </c>
      <c r="AY292" s="20" t="s">
        <v>258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20" t="s">
        <v>82</v>
      </c>
      <c r="BK292" s="221">
        <f>ROUND(I292*H292,2)</f>
        <v>0</v>
      </c>
      <c r="BL292" s="20" t="s">
        <v>105</v>
      </c>
      <c r="BM292" s="220" t="s">
        <v>1423</v>
      </c>
    </row>
    <row r="293" s="2" customFormat="1">
      <c r="A293" s="41"/>
      <c r="B293" s="42"/>
      <c r="C293" s="43"/>
      <c r="D293" s="222" t="s">
        <v>264</v>
      </c>
      <c r="E293" s="43"/>
      <c r="F293" s="223" t="s">
        <v>1317</v>
      </c>
      <c r="G293" s="43"/>
      <c r="H293" s="43"/>
      <c r="I293" s="224"/>
      <c r="J293" s="43"/>
      <c r="K293" s="43"/>
      <c r="L293" s="47"/>
      <c r="M293" s="225"/>
      <c r="N293" s="22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264</v>
      </c>
      <c r="AU293" s="20" t="s">
        <v>84</v>
      </c>
    </row>
    <row r="294" s="2" customFormat="1" ht="16.5" customHeight="1">
      <c r="A294" s="41"/>
      <c r="B294" s="42"/>
      <c r="C294" s="209" t="s">
        <v>1220</v>
      </c>
      <c r="D294" s="209" t="s">
        <v>259</v>
      </c>
      <c r="E294" s="210" t="s">
        <v>1323</v>
      </c>
      <c r="F294" s="211" t="s">
        <v>1324</v>
      </c>
      <c r="G294" s="212" t="s">
        <v>1018</v>
      </c>
      <c r="H294" s="213">
        <v>25</v>
      </c>
      <c r="I294" s="214"/>
      <c r="J294" s="215">
        <f>ROUND(I294*H294,2)</f>
        <v>0</v>
      </c>
      <c r="K294" s="211" t="s">
        <v>816</v>
      </c>
      <c r="L294" s="47"/>
      <c r="M294" s="216" t="s">
        <v>19</v>
      </c>
      <c r="N294" s="217" t="s">
        <v>46</v>
      </c>
      <c r="O294" s="87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0" t="s">
        <v>105</v>
      </c>
      <c r="AT294" s="220" t="s">
        <v>259</v>
      </c>
      <c r="AU294" s="220" t="s">
        <v>84</v>
      </c>
      <c r="AY294" s="20" t="s">
        <v>258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82</v>
      </c>
      <c r="BK294" s="221">
        <f>ROUND(I294*H294,2)</f>
        <v>0</v>
      </c>
      <c r="BL294" s="20" t="s">
        <v>105</v>
      </c>
      <c r="BM294" s="220" t="s">
        <v>1424</v>
      </c>
    </row>
    <row r="295" s="2" customFormat="1">
      <c r="A295" s="41"/>
      <c r="B295" s="42"/>
      <c r="C295" s="43"/>
      <c r="D295" s="222" t="s">
        <v>264</v>
      </c>
      <c r="E295" s="43"/>
      <c r="F295" s="223" t="s">
        <v>1324</v>
      </c>
      <c r="G295" s="43"/>
      <c r="H295" s="43"/>
      <c r="I295" s="224"/>
      <c r="J295" s="43"/>
      <c r="K295" s="43"/>
      <c r="L295" s="47"/>
      <c r="M295" s="225"/>
      <c r="N295" s="22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264</v>
      </c>
      <c r="AU295" s="20" t="s">
        <v>84</v>
      </c>
    </row>
    <row r="296" s="2" customFormat="1">
      <c r="A296" s="41"/>
      <c r="B296" s="42"/>
      <c r="C296" s="43"/>
      <c r="D296" s="261" t="s">
        <v>819</v>
      </c>
      <c r="E296" s="43"/>
      <c r="F296" s="262" t="s">
        <v>1326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819</v>
      </c>
      <c r="AU296" s="20" t="s">
        <v>84</v>
      </c>
    </row>
    <row r="297" s="2" customFormat="1" ht="24.15" customHeight="1">
      <c r="A297" s="41"/>
      <c r="B297" s="42"/>
      <c r="C297" s="209" t="s">
        <v>1222</v>
      </c>
      <c r="D297" s="209" t="s">
        <v>259</v>
      </c>
      <c r="E297" s="210" t="s">
        <v>1327</v>
      </c>
      <c r="F297" s="211" t="s">
        <v>1328</v>
      </c>
      <c r="G297" s="212" t="s">
        <v>881</v>
      </c>
      <c r="H297" s="213">
        <v>120</v>
      </c>
      <c r="I297" s="214"/>
      <c r="J297" s="215">
        <f>ROUND(I297*H297,2)</f>
        <v>0</v>
      </c>
      <c r="K297" s="211" t="s">
        <v>19</v>
      </c>
      <c r="L297" s="47"/>
      <c r="M297" s="216" t="s">
        <v>19</v>
      </c>
      <c r="N297" s="217" t="s">
        <v>46</v>
      </c>
      <c r="O297" s="87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0" t="s">
        <v>105</v>
      </c>
      <c r="AT297" s="220" t="s">
        <v>259</v>
      </c>
      <c r="AU297" s="220" t="s">
        <v>84</v>
      </c>
      <c r="AY297" s="20" t="s">
        <v>258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20" t="s">
        <v>82</v>
      </c>
      <c r="BK297" s="221">
        <f>ROUND(I297*H297,2)</f>
        <v>0</v>
      </c>
      <c r="BL297" s="20" t="s">
        <v>105</v>
      </c>
      <c r="BM297" s="220" t="s">
        <v>1425</v>
      </c>
    </row>
    <row r="298" s="2" customFormat="1">
      <c r="A298" s="41"/>
      <c r="B298" s="42"/>
      <c r="C298" s="43"/>
      <c r="D298" s="222" t="s">
        <v>264</v>
      </c>
      <c r="E298" s="43"/>
      <c r="F298" s="223" t="s">
        <v>1330</v>
      </c>
      <c r="G298" s="43"/>
      <c r="H298" s="43"/>
      <c r="I298" s="224"/>
      <c r="J298" s="43"/>
      <c r="K298" s="43"/>
      <c r="L298" s="47"/>
      <c r="M298" s="225"/>
      <c r="N298" s="22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264</v>
      </c>
      <c r="AU298" s="20" t="s">
        <v>84</v>
      </c>
    </row>
    <row r="299" s="2" customFormat="1" ht="24.15" customHeight="1">
      <c r="A299" s="41"/>
      <c r="B299" s="42"/>
      <c r="C299" s="209" t="s">
        <v>1224</v>
      </c>
      <c r="D299" s="209" t="s">
        <v>259</v>
      </c>
      <c r="E299" s="210" t="s">
        <v>1182</v>
      </c>
      <c r="F299" s="211" t="s">
        <v>1331</v>
      </c>
      <c r="G299" s="212" t="s">
        <v>881</v>
      </c>
      <c r="H299" s="213">
        <v>12</v>
      </c>
      <c r="I299" s="214"/>
      <c r="J299" s="215">
        <f>ROUND(I299*H299,2)</f>
        <v>0</v>
      </c>
      <c r="K299" s="211" t="s">
        <v>19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84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1426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1331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84</v>
      </c>
    </row>
    <row r="301" s="2" customFormat="1" ht="16.5" customHeight="1">
      <c r="A301" s="41"/>
      <c r="B301" s="42"/>
      <c r="C301" s="209" t="s">
        <v>1226</v>
      </c>
      <c r="D301" s="209" t="s">
        <v>259</v>
      </c>
      <c r="E301" s="210" t="s">
        <v>1194</v>
      </c>
      <c r="F301" s="211" t="s">
        <v>1337</v>
      </c>
      <c r="G301" s="212" t="s">
        <v>962</v>
      </c>
      <c r="H301" s="213">
        <v>7.21</v>
      </c>
      <c r="I301" s="214"/>
      <c r="J301" s="215">
        <f>ROUND(I301*H301,2)</f>
        <v>0</v>
      </c>
      <c r="K301" s="211" t="s">
        <v>19</v>
      </c>
      <c r="L301" s="47"/>
      <c r="M301" s="216" t="s">
        <v>19</v>
      </c>
      <c r="N301" s="217" t="s">
        <v>46</v>
      </c>
      <c r="O301" s="87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0" t="s">
        <v>105</v>
      </c>
      <c r="AT301" s="220" t="s">
        <v>259</v>
      </c>
      <c r="AU301" s="220" t="s">
        <v>84</v>
      </c>
      <c r="AY301" s="20" t="s">
        <v>258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20" t="s">
        <v>82</v>
      </c>
      <c r="BK301" s="221">
        <f>ROUND(I301*H301,2)</f>
        <v>0</v>
      </c>
      <c r="BL301" s="20" t="s">
        <v>105</v>
      </c>
      <c r="BM301" s="220" t="s">
        <v>1427</v>
      </c>
    </row>
    <row r="302" s="2" customFormat="1">
      <c r="A302" s="41"/>
      <c r="B302" s="42"/>
      <c r="C302" s="43"/>
      <c r="D302" s="222" t="s">
        <v>264</v>
      </c>
      <c r="E302" s="43"/>
      <c r="F302" s="223" t="s">
        <v>1337</v>
      </c>
      <c r="G302" s="43"/>
      <c r="H302" s="43"/>
      <c r="I302" s="224"/>
      <c r="J302" s="43"/>
      <c r="K302" s="43"/>
      <c r="L302" s="47"/>
      <c r="M302" s="225"/>
      <c r="N302" s="22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264</v>
      </c>
      <c r="AU302" s="20" t="s">
        <v>84</v>
      </c>
    </row>
    <row r="303" s="2" customFormat="1" ht="16.5" customHeight="1">
      <c r="A303" s="41"/>
      <c r="B303" s="42"/>
      <c r="C303" s="209" t="s">
        <v>1229</v>
      </c>
      <c r="D303" s="209" t="s">
        <v>259</v>
      </c>
      <c r="E303" s="210" t="s">
        <v>1196</v>
      </c>
      <c r="F303" s="211" t="s">
        <v>1339</v>
      </c>
      <c r="G303" s="212" t="s">
        <v>962</v>
      </c>
      <c r="H303" s="213">
        <v>0.59999999999999998</v>
      </c>
      <c r="I303" s="214"/>
      <c r="J303" s="215">
        <f>ROUND(I303*H303,2)</f>
        <v>0</v>
      </c>
      <c r="K303" s="211" t="s">
        <v>19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84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1428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1339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84</v>
      </c>
    </row>
    <row r="305" s="11" customFormat="1" ht="22.8" customHeight="1">
      <c r="A305" s="11"/>
      <c r="B305" s="195"/>
      <c r="C305" s="196"/>
      <c r="D305" s="197" t="s">
        <v>74</v>
      </c>
      <c r="E305" s="259" t="s">
        <v>1429</v>
      </c>
      <c r="F305" s="259" t="s">
        <v>1430</v>
      </c>
      <c r="G305" s="196"/>
      <c r="H305" s="196"/>
      <c r="I305" s="199"/>
      <c r="J305" s="260">
        <f>BK305</f>
        <v>0</v>
      </c>
      <c r="K305" s="196"/>
      <c r="L305" s="201"/>
      <c r="M305" s="202"/>
      <c r="N305" s="203"/>
      <c r="O305" s="203"/>
      <c r="P305" s="204">
        <f>SUM(P306:P326)</f>
        <v>0</v>
      </c>
      <c r="Q305" s="203"/>
      <c r="R305" s="204">
        <f>SUM(R306:R326)</f>
        <v>0</v>
      </c>
      <c r="S305" s="203"/>
      <c r="T305" s="205">
        <f>SUM(T306:T326)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206" t="s">
        <v>82</v>
      </c>
      <c r="AT305" s="207" t="s">
        <v>74</v>
      </c>
      <c r="AU305" s="207" t="s">
        <v>82</v>
      </c>
      <c r="AY305" s="206" t="s">
        <v>258</v>
      </c>
      <c r="BK305" s="208">
        <f>SUM(BK306:BK326)</f>
        <v>0</v>
      </c>
    </row>
    <row r="306" s="2" customFormat="1" ht="16.5" customHeight="1">
      <c r="A306" s="41"/>
      <c r="B306" s="42"/>
      <c r="C306" s="209" t="s">
        <v>1231</v>
      </c>
      <c r="D306" s="209" t="s">
        <v>259</v>
      </c>
      <c r="E306" s="210" t="s">
        <v>1396</v>
      </c>
      <c r="F306" s="211" t="s">
        <v>1397</v>
      </c>
      <c r="G306" s="212" t="s">
        <v>962</v>
      </c>
      <c r="H306" s="213">
        <v>7</v>
      </c>
      <c r="I306" s="214"/>
      <c r="J306" s="215">
        <f>ROUND(I306*H306,2)</f>
        <v>0</v>
      </c>
      <c r="K306" s="211" t="s">
        <v>19</v>
      </c>
      <c r="L306" s="47"/>
      <c r="M306" s="216" t="s">
        <v>19</v>
      </c>
      <c r="N306" s="217" t="s">
        <v>46</v>
      </c>
      <c r="O306" s="87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0" t="s">
        <v>105</v>
      </c>
      <c r="AT306" s="220" t="s">
        <v>259</v>
      </c>
      <c r="AU306" s="220" t="s">
        <v>84</v>
      </c>
      <c r="AY306" s="20" t="s">
        <v>258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20" t="s">
        <v>82</v>
      </c>
      <c r="BK306" s="221">
        <f>ROUND(I306*H306,2)</f>
        <v>0</v>
      </c>
      <c r="BL306" s="20" t="s">
        <v>105</v>
      </c>
      <c r="BM306" s="220" t="s">
        <v>1431</v>
      </c>
    </row>
    <row r="307" s="2" customFormat="1">
      <c r="A307" s="41"/>
      <c r="B307" s="42"/>
      <c r="C307" s="43"/>
      <c r="D307" s="222" t="s">
        <v>264</v>
      </c>
      <c r="E307" s="43"/>
      <c r="F307" s="223" t="s">
        <v>1399</v>
      </c>
      <c r="G307" s="43"/>
      <c r="H307" s="43"/>
      <c r="I307" s="224"/>
      <c r="J307" s="43"/>
      <c r="K307" s="43"/>
      <c r="L307" s="47"/>
      <c r="M307" s="225"/>
      <c r="N307" s="226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264</v>
      </c>
      <c r="AU307" s="20" t="s">
        <v>84</v>
      </c>
    </row>
    <row r="308" s="2" customFormat="1" ht="16.5" customHeight="1">
      <c r="A308" s="41"/>
      <c r="B308" s="42"/>
      <c r="C308" s="209" t="s">
        <v>1235</v>
      </c>
      <c r="D308" s="209" t="s">
        <v>259</v>
      </c>
      <c r="E308" s="210" t="s">
        <v>966</v>
      </c>
      <c r="F308" s="211" t="s">
        <v>1083</v>
      </c>
      <c r="G308" s="212" t="s">
        <v>962</v>
      </c>
      <c r="H308" s="213">
        <v>7</v>
      </c>
      <c r="I308" s="214"/>
      <c r="J308" s="215">
        <f>ROUND(I308*H308,2)</f>
        <v>0</v>
      </c>
      <c r="K308" s="211" t="s">
        <v>816</v>
      </c>
      <c r="L308" s="47"/>
      <c r="M308" s="216" t="s">
        <v>19</v>
      </c>
      <c r="N308" s="217" t="s">
        <v>46</v>
      </c>
      <c r="O308" s="87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0" t="s">
        <v>105</v>
      </c>
      <c r="AT308" s="220" t="s">
        <v>259</v>
      </c>
      <c r="AU308" s="220" t="s">
        <v>84</v>
      </c>
      <c r="AY308" s="20" t="s">
        <v>258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20" t="s">
        <v>82</v>
      </c>
      <c r="BK308" s="221">
        <f>ROUND(I308*H308,2)</f>
        <v>0</v>
      </c>
      <c r="BL308" s="20" t="s">
        <v>105</v>
      </c>
      <c r="BM308" s="220" t="s">
        <v>1432</v>
      </c>
    </row>
    <row r="309" s="2" customFormat="1">
      <c r="A309" s="41"/>
      <c r="B309" s="42"/>
      <c r="C309" s="43"/>
      <c r="D309" s="222" t="s">
        <v>264</v>
      </c>
      <c r="E309" s="43"/>
      <c r="F309" s="223" t="s">
        <v>1083</v>
      </c>
      <c r="G309" s="43"/>
      <c r="H309" s="43"/>
      <c r="I309" s="224"/>
      <c r="J309" s="43"/>
      <c r="K309" s="43"/>
      <c r="L309" s="47"/>
      <c r="M309" s="225"/>
      <c r="N309" s="22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264</v>
      </c>
      <c r="AU309" s="20" t="s">
        <v>84</v>
      </c>
    </row>
    <row r="310" s="2" customFormat="1">
      <c r="A310" s="41"/>
      <c r="B310" s="42"/>
      <c r="C310" s="43"/>
      <c r="D310" s="261" t="s">
        <v>819</v>
      </c>
      <c r="E310" s="43"/>
      <c r="F310" s="262" t="s">
        <v>970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819</v>
      </c>
      <c r="AU310" s="20" t="s">
        <v>84</v>
      </c>
    </row>
    <row r="311" s="2" customFormat="1" ht="16.5" customHeight="1">
      <c r="A311" s="41"/>
      <c r="B311" s="42"/>
      <c r="C311" s="209" t="s">
        <v>1237</v>
      </c>
      <c r="D311" s="209" t="s">
        <v>259</v>
      </c>
      <c r="E311" s="210" t="s">
        <v>971</v>
      </c>
      <c r="F311" s="211" t="s">
        <v>1085</v>
      </c>
      <c r="G311" s="212" t="s">
        <v>962</v>
      </c>
      <c r="H311" s="213">
        <v>7</v>
      </c>
      <c r="I311" s="214"/>
      <c r="J311" s="215">
        <f>ROUND(I311*H311,2)</f>
        <v>0</v>
      </c>
      <c r="K311" s="211" t="s">
        <v>816</v>
      </c>
      <c r="L311" s="47"/>
      <c r="M311" s="216" t="s">
        <v>19</v>
      </c>
      <c r="N311" s="217" t="s">
        <v>46</v>
      </c>
      <c r="O311" s="87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0" t="s">
        <v>105</v>
      </c>
      <c r="AT311" s="220" t="s">
        <v>259</v>
      </c>
      <c r="AU311" s="220" t="s">
        <v>84</v>
      </c>
      <c r="AY311" s="20" t="s">
        <v>258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20" t="s">
        <v>82</v>
      </c>
      <c r="BK311" s="221">
        <f>ROUND(I311*H311,2)</f>
        <v>0</v>
      </c>
      <c r="BL311" s="20" t="s">
        <v>105</v>
      </c>
      <c r="BM311" s="220" t="s">
        <v>1433</v>
      </c>
    </row>
    <row r="312" s="2" customFormat="1">
      <c r="A312" s="41"/>
      <c r="B312" s="42"/>
      <c r="C312" s="43"/>
      <c r="D312" s="222" t="s">
        <v>264</v>
      </c>
      <c r="E312" s="43"/>
      <c r="F312" s="223" t="s">
        <v>1085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264</v>
      </c>
      <c r="AU312" s="20" t="s">
        <v>84</v>
      </c>
    </row>
    <row r="313" s="2" customFormat="1">
      <c r="A313" s="41"/>
      <c r="B313" s="42"/>
      <c r="C313" s="43"/>
      <c r="D313" s="261" t="s">
        <v>819</v>
      </c>
      <c r="E313" s="43"/>
      <c r="F313" s="262" t="s">
        <v>975</v>
      </c>
      <c r="G313" s="43"/>
      <c r="H313" s="43"/>
      <c r="I313" s="224"/>
      <c r="J313" s="43"/>
      <c r="K313" s="43"/>
      <c r="L313" s="47"/>
      <c r="M313" s="225"/>
      <c r="N313" s="22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819</v>
      </c>
      <c r="AU313" s="20" t="s">
        <v>84</v>
      </c>
    </row>
    <row r="314" s="2" customFormat="1" ht="24.15" customHeight="1">
      <c r="A314" s="41"/>
      <c r="B314" s="42"/>
      <c r="C314" s="209" t="s">
        <v>1239</v>
      </c>
      <c r="D314" s="209" t="s">
        <v>259</v>
      </c>
      <c r="E314" s="210" t="s">
        <v>1316</v>
      </c>
      <c r="F314" s="211" t="s">
        <v>1317</v>
      </c>
      <c r="G314" s="212" t="s">
        <v>1018</v>
      </c>
      <c r="H314" s="213">
        <v>25</v>
      </c>
      <c r="I314" s="214"/>
      <c r="J314" s="215">
        <f>ROUND(I314*H314,2)</f>
        <v>0</v>
      </c>
      <c r="K314" s="211" t="s">
        <v>19</v>
      </c>
      <c r="L314" s="47"/>
      <c r="M314" s="216" t="s">
        <v>19</v>
      </c>
      <c r="N314" s="217" t="s">
        <v>46</v>
      </c>
      <c r="O314" s="87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0" t="s">
        <v>105</v>
      </c>
      <c r="AT314" s="220" t="s">
        <v>259</v>
      </c>
      <c r="AU314" s="220" t="s">
        <v>84</v>
      </c>
      <c r="AY314" s="20" t="s">
        <v>258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20" t="s">
        <v>82</v>
      </c>
      <c r="BK314" s="221">
        <f>ROUND(I314*H314,2)</f>
        <v>0</v>
      </c>
      <c r="BL314" s="20" t="s">
        <v>105</v>
      </c>
      <c r="BM314" s="220" t="s">
        <v>1434</v>
      </c>
    </row>
    <row r="315" s="2" customFormat="1">
      <c r="A315" s="41"/>
      <c r="B315" s="42"/>
      <c r="C315" s="43"/>
      <c r="D315" s="222" t="s">
        <v>264</v>
      </c>
      <c r="E315" s="43"/>
      <c r="F315" s="223" t="s">
        <v>1317</v>
      </c>
      <c r="G315" s="43"/>
      <c r="H315" s="43"/>
      <c r="I315" s="224"/>
      <c r="J315" s="43"/>
      <c r="K315" s="43"/>
      <c r="L315" s="47"/>
      <c r="M315" s="225"/>
      <c r="N315" s="22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264</v>
      </c>
      <c r="AU315" s="20" t="s">
        <v>84</v>
      </c>
    </row>
    <row r="316" s="2" customFormat="1" ht="16.5" customHeight="1">
      <c r="A316" s="41"/>
      <c r="B316" s="42"/>
      <c r="C316" s="209" t="s">
        <v>1243</v>
      </c>
      <c r="D316" s="209" t="s">
        <v>259</v>
      </c>
      <c r="E316" s="210" t="s">
        <v>1323</v>
      </c>
      <c r="F316" s="211" t="s">
        <v>1324</v>
      </c>
      <c r="G316" s="212" t="s">
        <v>1018</v>
      </c>
      <c r="H316" s="213">
        <v>25</v>
      </c>
      <c r="I316" s="214"/>
      <c r="J316" s="215">
        <f>ROUND(I316*H316,2)</f>
        <v>0</v>
      </c>
      <c r="K316" s="211" t="s">
        <v>816</v>
      </c>
      <c r="L316" s="47"/>
      <c r="M316" s="216" t="s">
        <v>19</v>
      </c>
      <c r="N316" s="217" t="s">
        <v>46</v>
      </c>
      <c r="O316" s="87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0" t="s">
        <v>105</v>
      </c>
      <c r="AT316" s="220" t="s">
        <v>259</v>
      </c>
      <c r="AU316" s="220" t="s">
        <v>84</v>
      </c>
      <c r="AY316" s="20" t="s">
        <v>258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20" t="s">
        <v>82</v>
      </c>
      <c r="BK316" s="221">
        <f>ROUND(I316*H316,2)</f>
        <v>0</v>
      </c>
      <c r="BL316" s="20" t="s">
        <v>105</v>
      </c>
      <c r="BM316" s="220" t="s">
        <v>1435</v>
      </c>
    </row>
    <row r="317" s="2" customFormat="1">
      <c r="A317" s="41"/>
      <c r="B317" s="42"/>
      <c r="C317" s="43"/>
      <c r="D317" s="222" t="s">
        <v>264</v>
      </c>
      <c r="E317" s="43"/>
      <c r="F317" s="223" t="s">
        <v>1324</v>
      </c>
      <c r="G317" s="43"/>
      <c r="H317" s="43"/>
      <c r="I317" s="224"/>
      <c r="J317" s="43"/>
      <c r="K317" s="43"/>
      <c r="L317" s="47"/>
      <c r="M317" s="225"/>
      <c r="N317" s="22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264</v>
      </c>
      <c r="AU317" s="20" t="s">
        <v>84</v>
      </c>
    </row>
    <row r="318" s="2" customFormat="1">
      <c r="A318" s="41"/>
      <c r="B318" s="42"/>
      <c r="C318" s="43"/>
      <c r="D318" s="261" t="s">
        <v>819</v>
      </c>
      <c r="E318" s="43"/>
      <c r="F318" s="262" t="s">
        <v>1326</v>
      </c>
      <c r="G318" s="43"/>
      <c r="H318" s="43"/>
      <c r="I318" s="224"/>
      <c r="J318" s="43"/>
      <c r="K318" s="43"/>
      <c r="L318" s="47"/>
      <c r="M318" s="225"/>
      <c r="N318" s="226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819</v>
      </c>
      <c r="AU318" s="20" t="s">
        <v>84</v>
      </c>
    </row>
    <row r="319" s="2" customFormat="1" ht="24.15" customHeight="1">
      <c r="A319" s="41"/>
      <c r="B319" s="42"/>
      <c r="C319" s="209" t="s">
        <v>1245</v>
      </c>
      <c r="D319" s="209" t="s">
        <v>259</v>
      </c>
      <c r="E319" s="210" t="s">
        <v>1327</v>
      </c>
      <c r="F319" s="211" t="s">
        <v>1328</v>
      </c>
      <c r="G319" s="212" t="s">
        <v>881</v>
      </c>
      <c r="H319" s="213">
        <v>120</v>
      </c>
      <c r="I319" s="214"/>
      <c r="J319" s="215">
        <f>ROUND(I319*H319,2)</f>
        <v>0</v>
      </c>
      <c r="K319" s="211" t="s">
        <v>19</v>
      </c>
      <c r="L319" s="47"/>
      <c r="M319" s="216" t="s">
        <v>19</v>
      </c>
      <c r="N319" s="217" t="s">
        <v>46</v>
      </c>
      <c r="O319" s="87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0" t="s">
        <v>105</v>
      </c>
      <c r="AT319" s="220" t="s">
        <v>259</v>
      </c>
      <c r="AU319" s="220" t="s">
        <v>84</v>
      </c>
      <c r="AY319" s="20" t="s">
        <v>258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20" t="s">
        <v>82</v>
      </c>
      <c r="BK319" s="221">
        <f>ROUND(I319*H319,2)</f>
        <v>0</v>
      </c>
      <c r="BL319" s="20" t="s">
        <v>105</v>
      </c>
      <c r="BM319" s="220" t="s">
        <v>1436</v>
      </c>
    </row>
    <row r="320" s="2" customFormat="1">
      <c r="A320" s="41"/>
      <c r="B320" s="42"/>
      <c r="C320" s="43"/>
      <c r="D320" s="222" t="s">
        <v>264</v>
      </c>
      <c r="E320" s="43"/>
      <c r="F320" s="223" t="s">
        <v>1330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264</v>
      </c>
      <c r="AU320" s="20" t="s">
        <v>84</v>
      </c>
    </row>
    <row r="321" s="2" customFormat="1" ht="24.15" customHeight="1">
      <c r="A321" s="41"/>
      <c r="B321" s="42"/>
      <c r="C321" s="209" t="s">
        <v>1247</v>
      </c>
      <c r="D321" s="209" t="s">
        <v>259</v>
      </c>
      <c r="E321" s="210" t="s">
        <v>1182</v>
      </c>
      <c r="F321" s="211" t="s">
        <v>1331</v>
      </c>
      <c r="G321" s="212" t="s">
        <v>881</v>
      </c>
      <c r="H321" s="213">
        <v>12</v>
      </c>
      <c r="I321" s="214"/>
      <c r="J321" s="215">
        <f>ROUND(I321*H321,2)</f>
        <v>0</v>
      </c>
      <c r="K321" s="211" t="s">
        <v>19</v>
      </c>
      <c r="L321" s="47"/>
      <c r="M321" s="216" t="s">
        <v>19</v>
      </c>
      <c r="N321" s="217" t="s">
        <v>46</v>
      </c>
      <c r="O321" s="87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0" t="s">
        <v>105</v>
      </c>
      <c r="AT321" s="220" t="s">
        <v>259</v>
      </c>
      <c r="AU321" s="220" t="s">
        <v>84</v>
      </c>
      <c r="AY321" s="20" t="s">
        <v>258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20" t="s">
        <v>82</v>
      </c>
      <c r="BK321" s="221">
        <f>ROUND(I321*H321,2)</f>
        <v>0</v>
      </c>
      <c r="BL321" s="20" t="s">
        <v>105</v>
      </c>
      <c r="BM321" s="220" t="s">
        <v>1437</v>
      </c>
    </row>
    <row r="322" s="2" customFormat="1">
      <c r="A322" s="41"/>
      <c r="B322" s="42"/>
      <c r="C322" s="43"/>
      <c r="D322" s="222" t="s">
        <v>264</v>
      </c>
      <c r="E322" s="43"/>
      <c r="F322" s="223" t="s">
        <v>1331</v>
      </c>
      <c r="G322" s="43"/>
      <c r="H322" s="43"/>
      <c r="I322" s="224"/>
      <c r="J322" s="43"/>
      <c r="K322" s="43"/>
      <c r="L322" s="47"/>
      <c r="M322" s="225"/>
      <c r="N322" s="22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264</v>
      </c>
      <c r="AU322" s="20" t="s">
        <v>84</v>
      </c>
    </row>
    <row r="323" s="2" customFormat="1" ht="16.5" customHeight="1">
      <c r="A323" s="41"/>
      <c r="B323" s="42"/>
      <c r="C323" s="209" t="s">
        <v>1249</v>
      </c>
      <c r="D323" s="209" t="s">
        <v>259</v>
      </c>
      <c r="E323" s="210" t="s">
        <v>1198</v>
      </c>
      <c r="F323" s="211" t="s">
        <v>1337</v>
      </c>
      <c r="G323" s="212" t="s">
        <v>962</v>
      </c>
      <c r="H323" s="213">
        <v>7.21</v>
      </c>
      <c r="I323" s="214"/>
      <c r="J323" s="215">
        <f>ROUND(I323*H323,2)</f>
        <v>0</v>
      </c>
      <c r="K323" s="211" t="s">
        <v>19</v>
      </c>
      <c r="L323" s="47"/>
      <c r="M323" s="216" t="s">
        <v>19</v>
      </c>
      <c r="N323" s="217" t="s">
        <v>46</v>
      </c>
      <c r="O323" s="87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0" t="s">
        <v>105</v>
      </c>
      <c r="AT323" s="220" t="s">
        <v>259</v>
      </c>
      <c r="AU323" s="220" t="s">
        <v>84</v>
      </c>
      <c r="AY323" s="20" t="s">
        <v>258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82</v>
      </c>
      <c r="BK323" s="221">
        <f>ROUND(I323*H323,2)</f>
        <v>0</v>
      </c>
      <c r="BL323" s="20" t="s">
        <v>105</v>
      </c>
      <c r="BM323" s="220" t="s">
        <v>1438</v>
      </c>
    </row>
    <row r="324" s="2" customFormat="1">
      <c r="A324" s="41"/>
      <c r="B324" s="42"/>
      <c r="C324" s="43"/>
      <c r="D324" s="222" t="s">
        <v>264</v>
      </c>
      <c r="E324" s="43"/>
      <c r="F324" s="223" t="s">
        <v>1337</v>
      </c>
      <c r="G324" s="43"/>
      <c r="H324" s="43"/>
      <c r="I324" s="224"/>
      <c r="J324" s="43"/>
      <c r="K324" s="43"/>
      <c r="L324" s="47"/>
      <c r="M324" s="225"/>
      <c r="N324" s="22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264</v>
      </c>
      <c r="AU324" s="20" t="s">
        <v>84</v>
      </c>
    </row>
    <row r="325" s="2" customFormat="1" ht="16.5" customHeight="1">
      <c r="A325" s="41"/>
      <c r="B325" s="42"/>
      <c r="C325" s="209" t="s">
        <v>1251</v>
      </c>
      <c r="D325" s="209" t="s">
        <v>259</v>
      </c>
      <c r="E325" s="210" t="s">
        <v>1201</v>
      </c>
      <c r="F325" s="211" t="s">
        <v>1339</v>
      </c>
      <c r="G325" s="212" t="s">
        <v>962</v>
      </c>
      <c r="H325" s="213">
        <v>0.59999999999999998</v>
      </c>
      <c r="I325" s="214"/>
      <c r="J325" s="215">
        <f>ROUND(I325*H325,2)</f>
        <v>0</v>
      </c>
      <c r="K325" s="211" t="s">
        <v>19</v>
      </c>
      <c r="L325" s="47"/>
      <c r="M325" s="216" t="s">
        <v>19</v>
      </c>
      <c r="N325" s="217" t="s">
        <v>46</v>
      </c>
      <c r="O325" s="87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0" t="s">
        <v>105</v>
      </c>
      <c r="AT325" s="220" t="s">
        <v>259</v>
      </c>
      <c r="AU325" s="220" t="s">
        <v>84</v>
      </c>
      <c r="AY325" s="20" t="s">
        <v>258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20" t="s">
        <v>82</v>
      </c>
      <c r="BK325" s="221">
        <f>ROUND(I325*H325,2)</f>
        <v>0</v>
      </c>
      <c r="BL325" s="20" t="s">
        <v>105</v>
      </c>
      <c r="BM325" s="220" t="s">
        <v>1439</v>
      </c>
    </row>
    <row r="326" s="2" customFormat="1">
      <c r="A326" s="41"/>
      <c r="B326" s="42"/>
      <c r="C326" s="43"/>
      <c r="D326" s="222" t="s">
        <v>264</v>
      </c>
      <c r="E326" s="43"/>
      <c r="F326" s="223" t="s">
        <v>1339</v>
      </c>
      <c r="G326" s="43"/>
      <c r="H326" s="43"/>
      <c r="I326" s="224"/>
      <c r="J326" s="43"/>
      <c r="K326" s="43"/>
      <c r="L326" s="47"/>
      <c r="M326" s="225"/>
      <c r="N326" s="22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264</v>
      </c>
      <c r="AU326" s="20" t="s">
        <v>84</v>
      </c>
    </row>
    <row r="327" s="11" customFormat="1" ht="22.8" customHeight="1">
      <c r="A327" s="11"/>
      <c r="B327" s="195"/>
      <c r="C327" s="196"/>
      <c r="D327" s="197" t="s">
        <v>74</v>
      </c>
      <c r="E327" s="259" t="s">
        <v>1440</v>
      </c>
      <c r="F327" s="259" t="s">
        <v>1441</v>
      </c>
      <c r="G327" s="196"/>
      <c r="H327" s="196"/>
      <c r="I327" s="199"/>
      <c r="J327" s="260">
        <f>BK327</f>
        <v>0</v>
      </c>
      <c r="K327" s="196"/>
      <c r="L327" s="201"/>
      <c r="M327" s="202"/>
      <c r="N327" s="203"/>
      <c r="O327" s="203"/>
      <c r="P327" s="204">
        <f>SUM(P328:P348)</f>
        <v>0</v>
      </c>
      <c r="Q327" s="203"/>
      <c r="R327" s="204">
        <f>SUM(R328:R348)</f>
        <v>0</v>
      </c>
      <c r="S327" s="203"/>
      <c r="T327" s="205">
        <f>SUM(T328:T348)</f>
        <v>0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6" t="s">
        <v>82</v>
      </c>
      <c r="AT327" s="207" t="s">
        <v>74</v>
      </c>
      <c r="AU327" s="207" t="s">
        <v>82</v>
      </c>
      <c r="AY327" s="206" t="s">
        <v>258</v>
      </c>
      <c r="BK327" s="208">
        <f>SUM(BK328:BK348)</f>
        <v>0</v>
      </c>
    </row>
    <row r="328" s="2" customFormat="1" ht="16.5" customHeight="1">
      <c r="A328" s="41"/>
      <c r="B328" s="42"/>
      <c r="C328" s="209" t="s">
        <v>1253</v>
      </c>
      <c r="D328" s="209" t="s">
        <v>259</v>
      </c>
      <c r="E328" s="210" t="s">
        <v>1396</v>
      </c>
      <c r="F328" s="211" t="s">
        <v>1397</v>
      </c>
      <c r="G328" s="212" t="s">
        <v>962</v>
      </c>
      <c r="H328" s="213">
        <v>7</v>
      </c>
      <c r="I328" s="214"/>
      <c r="J328" s="215">
        <f>ROUND(I328*H328,2)</f>
        <v>0</v>
      </c>
      <c r="K328" s="211" t="s">
        <v>19</v>
      </c>
      <c r="L328" s="47"/>
      <c r="M328" s="216" t="s">
        <v>19</v>
      </c>
      <c r="N328" s="217" t="s">
        <v>46</v>
      </c>
      <c r="O328" s="87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0" t="s">
        <v>105</v>
      </c>
      <c r="AT328" s="220" t="s">
        <v>259</v>
      </c>
      <c r="AU328" s="220" t="s">
        <v>84</v>
      </c>
      <c r="AY328" s="20" t="s">
        <v>258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20" t="s">
        <v>82</v>
      </c>
      <c r="BK328" s="221">
        <f>ROUND(I328*H328,2)</f>
        <v>0</v>
      </c>
      <c r="BL328" s="20" t="s">
        <v>105</v>
      </c>
      <c r="BM328" s="220" t="s">
        <v>1442</v>
      </c>
    </row>
    <row r="329" s="2" customFormat="1">
      <c r="A329" s="41"/>
      <c r="B329" s="42"/>
      <c r="C329" s="43"/>
      <c r="D329" s="222" t="s">
        <v>264</v>
      </c>
      <c r="E329" s="43"/>
      <c r="F329" s="223" t="s">
        <v>1399</v>
      </c>
      <c r="G329" s="43"/>
      <c r="H329" s="43"/>
      <c r="I329" s="224"/>
      <c r="J329" s="43"/>
      <c r="K329" s="43"/>
      <c r="L329" s="47"/>
      <c r="M329" s="225"/>
      <c r="N329" s="22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264</v>
      </c>
      <c r="AU329" s="20" t="s">
        <v>84</v>
      </c>
    </row>
    <row r="330" s="2" customFormat="1" ht="16.5" customHeight="1">
      <c r="A330" s="41"/>
      <c r="B330" s="42"/>
      <c r="C330" s="209" t="s">
        <v>1257</v>
      </c>
      <c r="D330" s="209" t="s">
        <v>259</v>
      </c>
      <c r="E330" s="210" t="s">
        <v>966</v>
      </c>
      <c r="F330" s="211" t="s">
        <v>1083</v>
      </c>
      <c r="G330" s="212" t="s">
        <v>962</v>
      </c>
      <c r="H330" s="213">
        <v>7</v>
      </c>
      <c r="I330" s="214"/>
      <c r="J330" s="215">
        <f>ROUND(I330*H330,2)</f>
        <v>0</v>
      </c>
      <c r="K330" s="211" t="s">
        <v>816</v>
      </c>
      <c r="L330" s="47"/>
      <c r="M330" s="216" t="s">
        <v>19</v>
      </c>
      <c r="N330" s="217" t="s">
        <v>46</v>
      </c>
      <c r="O330" s="87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0" t="s">
        <v>105</v>
      </c>
      <c r="AT330" s="220" t="s">
        <v>259</v>
      </c>
      <c r="AU330" s="220" t="s">
        <v>84</v>
      </c>
      <c r="AY330" s="20" t="s">
        <v>258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82</v>
      </c>
      <c r="BK330" s="221">
        <f>ROUND(I330*H330,2)</f>
        <v>0</v>
      </c>
      <c r="BL330" s="20" t="s">
        <v>105</v>
      </c>
      <c r="BM330" s="220" t="s">
        <v>1443</v>
      </c>
    </row>
    <row r="331" s="2" customFormat="1">
      <c r="A331" s="41"/>
      <c r="B331" s="42"/>
      <c r="C331" s="43"/>
      <c r="D331" s="222" t="s">
        <v>264</v>
      </c>
      <c r="E331" s="43"/>
      <c r="F331" s="223" t="s">
        <v>1083</v>
      </c>
      <c r="G331" s="43"/>
      <c r="H331" s="43"/>
      <c r="I331" s="224"/>
      <c r="J331" s="43"/>
      <c r="K331" s="43"/>
      <c r="L331" s="47"/>
      <c r="M331" s="225"/>
      <c r="N331" s="22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264</v>
      </c>
      <c r="AU331" s="20" t="s">
        <v>84</v>
      </c>
    </row>
    <row r="332" s="2" customFormat="1">
      <c r="A332" s="41"/>
      <c r="B332" s="42"/>
      <c r="C332" s="43"/>
      <c r="D332" s="261" t="s">
        <v>819</v>
      </c>
      <c r="E332" s="43"/>
      <c r="F332" s="262" t="s">
        <v>970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819</v>
      </c>
      <c r="AU332" s="20" t="s">
        <v>84</v>
      </c>
    </row>
    <row r="333" s="2" customFormat="1" ht="16.5" customHeight="1">
      <c r="A333" s="41"/>
      <c r="B333" s="42"/>
      <c r="C333" s="209" t="s">
        <v>1259</v>
      </c>
      <c r="D333" s="209" t="s">
        <v>259</v>
      </c>
      <c r="E333" s="210" t="s">
        <v>971</v>
      </c>
      <c r="F333" s="211" t="s">
        <v>1085</v>
      </c>
      <c r="G333" s="212" t="s">
        <v>962</v>
      </c>
      <c r="H333" s="213">
        <v>7</v>
      </c>
      <c r="I333" s="214"/>
      <c r="J333" s="215">
        <f>ROUND(I333*H333,2)</f>
        <v>0</v>
      </c>
      <c r="K333" s="211" t="s">
        <v>816</v>
      </c>
      <c r="L333" s="47"/>
      <c r="M333" s="216" t="s">
        <v>19</v>
      </c>
      <c r="N333" s="217" t="s">
        <v>46</v>
      </c>
      <c r="O333" s="87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0" t="s">
        <v>105</v>
      </c>
      <c r="AT333" s="220" t="s">
        <v>259</v>
      </c>
      <c r="AU333" s="220" t="s">
        <v>84</v>
      </c>
      <c r="AY333" s="20" t="s">
        <v>258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82</v>
      </c>
      <c r="BK333" s="221">
        <f>ROUND(I333*H333,2)</f>
        <v>0</v>
      </c>
      <c r="BL333" s="20" t="s">
        <v>105</v>
      </c>
      <c r="BM333" s="220" t="s">
        <v>1444</v>
      </c>
    </row>
    <row r="334" s="2" customFormat="1">
      <c r="A334" s="41"/>
      <c r="B334" s="42"/>
      <c r="C334" s="43"/>
      <c r="D334" s="222" t="s">
        <v>264</v>
      </c>
      <c r="E334" s="43"/>
      <c r="F334" s="223" t="s">
        <v>1085</v>
      </c>
      <c r="G334" s="43"/>
      <c r="H334" s="43"/>
      <c r="I334" s="224"/>
      <c r="J334" s="43"/>
      <c r="K334" s="43"/>
      <c r="L334" s="47"/>
      <c r="M334" s="225"/>
      <c r="N334" s="226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264</v>
      </c>
      <c r="AU334" s="20" t="s">
        <v>84</v>
      </c>
    </row>
    <row r="335" s="2" customFormat="1">
      <c r="A335" s="41"/>
      <c r="B335" s="42"/>
      <c r="C335" s="43"/>
      <c r="D335" s="261" t="s">
        <v>819</v>
      </c>
      <c r="E335" s="43"/>
      <c r="F335" s="262" t="s">
        <v>975</v>
      </c>
      <c r="G335" s="43"/>
      <c r="H335" s="43"/>
      <c r="I335" s="224"/>
      <c r="J335" s="43"/>
      <c r="K335" s="43"/>
      <c r="L335" s="47"/>
      <c r="M335" s="225"/>
      <c r="N335" s="226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819</v>
      </c>
      <c r="AU335" s="20" t="s">
        <v>84</v>
      </c>
    </row>
    <row r="336" s="2" customFormat="1" ht="24.15" customHeight="1">
      <c r="A336" s="41"/>
      <c r="B336" s="42"/>
      <c r="C336" s="209" t="s">
        <v>1263</v>
      </c>
      <c r="D336" s="209" t="s">
        <v>259</v>
      </c>
      <c r="E336" s="210" t="s">
        <v>1316</v>
      </c>
      <c r="F336" s="211" t="s">
        <v>1317</v>
      </c>
      <c r="G336" s="212" t="s">
        <v>1018</v>
      </c>
      <c r="H336" s="213">
        <v>25</v>
      </c>
      <c r="I336" s="214"/>
      <c r="J336" s="215">
        <f>ROUND(I336*H336,2)</f>
        <v>0</v>
      </c>
      <c r="K336" s="211" t="s">
        <v>19</v>
      </c>
      <c r="L336" s="47"/>
      <c r="M336" s="216" t="s">
        <v>19</v>
      </c>
      <c r="N336" s="217" t="s">
        <v>46</v>
      </c>
      <c r="O336" s="87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0" t="s">
        <v>105</v>
      </c>
      <c r="AT336" s="220" t="s">
        <v>259</v>
      </c>
      <c r="AU336" s="220" t="s">
        <v>84</v>
      </c>
      <c r="AY336" s="20" t="s">
        <v>258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20" t="s">
        <v>82</v>
      </c>
      <c r="BK336" s="221">
        <f>ROUND(I336*H336,2)</f>
        <v>0</v>
      </c>
      <c r="BL336" s="20" t="s">
        <v>105</v>
      </c>
      <c r="BM336" s="220" t="s">
        <v>1445</v>
      </c>
    </row>
    <row r="337" s="2" customFormat="1">
      <c r="A337" s="41"/>
      <c r="B337" s="42"/>
      <c r="C337" s="43"/>
      <c r="D337" s="222" t="s">
        <v>264</v>
      </c>
      <c r="E337" s="43"/>
      <c r="F337" s="223" t="s">
        <v>1317</v>
      </c>
      <c r="G337" s="43"/>
      <c r="H337" s="43"/>
      <c r="I337" s="224"/>
      <c r="J337" s="43"/>
      <c r="K337" s="43"/>
      <c r="L337" s="47"/>
      <c r="M337" s="225"/>
      <c r="N337" s="22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264</v>
      </c>
      <c r="AU337" s="20" t="s">
        <v>84</v>
      </c>
    </row>
    <row r="338" s="2" customFormat="1" ht="16.5" customHeight="1">
      <c r="A338" s="41"/>
      <c r="B338" s="42"/>
      <c r="C338" s="209" t="s">
        <v>1265</v>
      </c>
      <c r="D338" s="209" t="s">
        <v>259</v>
      </c>
      <c r="E338" s="210" t="s">
        <v>1323</v>
      </c>
      <c r="F338" s="211" t="s">
        <v>1324</v>
      </c>
      <c r="G338" s="212" t="s">
        <v>1018</v>
      </c>
      <c r="H338" s="213">
        <v>25</v>
      </c>
      <c r="I338" s="214"/>
      <c r="J338" s="215">
        <f>ROUND(I338*H338,2)</f>
        <v>0</v>
      </c>
      <c r="K338" s="211" t="s">
        <v>816</v>
      </c>
      <c r="L338" s="47"/>
      <c r="M338" s="216" t="s">
        <v>19</v>
      </c>
      <c r="N338" s="217" t="s">
        <v>46</v>
      </c>
      <c r="O338" s="87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0" t="s">
        <v>105</v>
      </c>
      <c r="AT338" s="220" t="s">
        <v>259</v>
      </c>
      <c r="AU338" s="220" t="s">
        <v>84</v>
      </c>
      <c r="AY338" s="20" t="s">
        <v>258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20" t="s">
        <v>82</v>
      </c>
      <c r="BK338" s="221">
        <f>ROUND(I338*H338,2)</f>
        <v>0</v>
      </c>
      <c r="BL338" s="20" t="s">
        <v>105</v>
      </c>
      <c r="BM338" s="220" t="s">
        <v>1446</v>
      </c>
    </row>
    <row r="339" s="2" customFormat="1">
      <c r="A339" s="41"/>
      <c r="B339" s="42"/>
      <c r="C339" s="43"/>
      <c r="D339" s="222" t="s">
        <v>264</v>
      </c>
      <c r="E339" s="43"/>
      <c r="F339" s="223" t="s">
        <v>1324</v>
      </c>
      <c r="G339" s="43"/>
      <c r="H339" s="43"/>
      <c r="I339" s="224"/>
      <c r="J339" s="43"/>
      <c r="K339" s="43"/>
      <c r="L339" s="47"/>
      <c r="M339" s="225"/>
      <c r="N339" s="226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264</v>
      </c>
      <c r="AU339" s="20" t="s">
        <v>84</v>
      </c>
    </row>
    <row r="340" s="2" customFormat="1">
      <c r="A340" s="41"/>
      <c r="B340" s="42"/>
      <c r="C340" s="43"/>
      <c r="D340" s="261" t="s">
        <v>819</v>
      </c>
      <c r="E340" s="43"/>
      <c r="F340" s="262" t="s">
        <v>1326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819</v>
      </c>
      <c r="AU340" s="20" t="s">
        <v>84</v>
      </c>
    </row>
    <row r="341" s="2" customFormat="1" ht="24.15" customHeight="1">
      <c r="A341" s="41"/>
      <c r="B341" s="42"/>
      <c r="C341" s="209" t="s">
        <v>1267</v>
      </c>
      <c r="D341" s="209" t="s">
        <v>259</v>
      </c>
      <c r="E341" s="210" t="s">
        <v>1327</v>
      </c>
      <c r="F341" s="211" t="s">
        <v>1328</v>
      </c>
      <c r="G341" s="212" t="s">
        <v>881</v>
      </c>
      <c r="H341" s="213">
        <v>120</v>
      </c>
      <c r="I341" s="214"/>
      <c r="J341" s="215">
        <f>ROUND(I341*H341,2)</f>
        <v>0</v>
      </c>
      <c r="K341" s="211" t="s">
        <v>19</v>
      </c>
      <c r="L341" s="47"/>
      <c r="M341" s="216" t="s">
        <v>19</v>
      </c>
      <c r="N341" s="217" t="s">
        <v>46</v>
      </c>
      <c r="O341" s="87"/>
      <c r="P341" s="218">
        <f>O341*H341</f>
        <v>0</v>
      </c>
      <c r="Q341" s="218">
        <v>0</v>
      </c>
      <c r="R341" s="218">
        <f>Q341*H341</f>
        <v>0</v>
      </c>
      <c r="S341" s="218">
        <v>0</v>
      </c>
      <c r="T341" s="219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0" t="s">
        <v>105</v>
      </c>
      <c r="AT341" s="220" t="s">
        <v>259</v>
      </c>
      <c r="AU341" s="220" t="s">
        <v>84</v>
      </c>
      <c r="AY341" s="20" t="s">
        <v>258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20" t="s">
        <v>82</v>
      </c>
      <c r="BK341" s="221">
        <f>ROUND(I341*H341,2)</f>
        <v>0</v>
      </c>
      <c r="BL341" s="20" t="s">
        <v>105</v>
      </c>
      <c r="BM341" s="220" t="s">
        <v>1447</v>
      </c>
    </row>
    <row r="342" s="2" customFormat="1">
      <c r="A342" s="41"/>
      <c r="B342" s="42"/>
      <c r="C342" s="43"/>
      <c r="D342" s="222" t="s">
        <v>264</v>
      </c>
      <c r="E342" s="43"/>
      <c r="F342" s="223" t="s">
        <v>1330</v>
      </c>
      <c r="G342" s="43"/>
      <c r="H342" s="43"/>
      <c r="I342" s="224"/>
      <c r="J342" s="43"/>
      <c r="K342" s="43"/>
      <c r="L342" s="47"/>
      <c r="M342" s="225"/>
      <c r="N342" s="226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264</v>
      </c>
      <c r="AU342" s="20" t="s">
        <v>84</v>
      </c>
    </row>
    <row r="343" s="2" customFormat="1" ht="24.15" customHeight="1">
      <c r="A343" s="41"/>
      <c r="B343" s="42"/>
      <c r="C343" s="209" t="s">
        <v>1269</v>
      </c>
      <c r="D343" s="209" t="s">
        <v>259</v>
      </c>
      <c r="E343" s="210" t="s">
        <v>1182</v>
      </c>
      <c r="F343" s="211" t="s">
        <v>1331</v>
      </c>
      <c r="G343" s="212" t="s">
        <v>881</v>
      </c>
      <c r="H343" s="213">
        <v>12</v>
      </c>
      <c r="I343" s="214"/>
      <c r="J343" s="215">
        <f>ROUND(I343*H343,2)</f>
        <v>0</v>
      </c>
      <c r="K343" s="211" t="s">
        <v>19</v>
      </c>
      <c r="L343" s="47"/>
      <c r="M343" s="216" t="s">
        <v>19</v>
      </c>
      <c r="N343" s="217" t="s">
        <v>46</v>
      </c>
      <c r="O343" s="87"/>
      <c r="P343" s="218">
        <f>O343*H343</f>
        <v>0</v>
      </c>
      <c r="Q343" s="218">
        <v>0</v>
      </c>
      <c r="R343" s="218">
        <f>Q343*H343</f>
        <v>0</v>
      </c>
      <c r="S343" s="218">
        <v>0</v>
      </c>
      <c r="T343" s="219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0" t="s">
        <v>105</v>
      </c>
      <c r="AT343" s="220" t="s">
        <v>259</v>
      </c>
      <c r="AU343" s="220" t="s">
        <v>84</v>
      </c>
      <c r="AY343" s="20" t="s">
        <v>258</v>
      </c>
      <c r="BE343" s="221">
        <f>IF(N343="základní",J343,0)</f>
        <v>0</v>
      </c>
      <c r="BF343" s="221">
        <f>IF(N343="snížená",J343,0)</f>
        <v>0</v>
      </c>
      <c r="BG343" s="221">
        <f>IF(N343="zákl. přenesená",J343,0)</f>
        <v>0</v>
      </c>
      <c r="BH343" s="221">
        <f>IF(N343="sníž. přenesená",J343,0)</f>
        <v>0</v>
      </c>
      <c r="BI343" s="221">
        <f>IF(N343="nulová",J343,0)</f>
        <v>0</v>
      </c>
      <c r="BJ343" s="20" t="s">
        <v>82</v>
      </c>
      <c r="BK343" s="221">
        <f>ROUND(I343*H343,2)</f>
        <v>0</v>
      </c>
      <c r="BL343" s="20" t="s">
        <v>105</v>
      </c>
      <c r="BM343" s="220" t="s">
        <v>1448</v>
      </c>
    </row>
    <row r="344" s="2" customFormat="1">
      <c r="A344" s="41"/>
      <c r="B344" s="42"/>
      <c r="C344" s="43"/>
      <c r="D344" s="222" t="s">
        <v>264</v>
      </c>
      <c r="E344" s="43"/>
      <c r="F344" s="223" t="s">
        <v>1331</v>
      </c>
      <c r="G344" s="43"/>
      <c r="H344" s="43"/>
      <c r="I344" s="224"/>
      <c r="J344" s="43"/>
      <c r="K344" s="43"/>
      <c r="L344" s="47"/>
      <c r="M344" s="225"/>
      <c r="N344" s="226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264</v>
      </c>
      <c r="AU344" s="20" t="s">
        <v>84</v>
      </c>
    </row>
    <row r="345" s="2" customFormat="1" ht="16.5" customHeight="1">
      <c r="A345" s="41"/>
      <c r="B345" s="42"/>
      <c r="C345" s="209" t="s">
        <v>1273</v>
      </c>
      <c r="D345" s="209" t="s">
        <v>259</v>
      </c>
      <c r="E345" s="210" t="s">
        <v>1204</v>
      </c>
      <c r="F345" s="211" t="s">
        <v>1337</v>
      </c>
      <c r="G345" s="212" t="s">
        <v>962</v>
      </c>
      <c r="H345" s="213">
        <v>7.21</v>
      </c>
      <c r="I345" s="214"/>
      <c r="J345" s="215">
        <f>ROUND(I345*H345,2)</f>
        <v>0</v>
      </c>
      <c r="K345" s="211" t="s">
        <v>19</v>
      </c>
      <c r="L345" s="47"/>
      <c r="M345" s="216" t="s">
        <v>19</v>
      </c>
      <c r="N345" s="217" t="s">
        <v>46</v>
      </c>
      <c r="O345" s="87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9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0" t="s">
        <v>105</v>
      </c>
      <c r="AT345" s="220" t="s">
        <v>259</v>
      </c>
      <c r="AU345" s="220" t="s">
        <v>84</v>
      </c>
      <c r="AY345" s="20" t="s">
        <v>258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20" t="s">
        <v>82</v>
      </c>
      <c r="BK345" s="221">
        <f>ROUND(I345*H345,2)</f>
        <v>0</v>
      </c>
      <c r="BL345" s="20" t="s">
        <v>105</v>
      </c>
      <c r="BM345" s="220" t="s">
        <v>1449</v>
      </c>
    </row>
    <row r="346" s="2" customFormat="1">
      <c r="A346" s="41"/>
      <c r="B346" s="42"/>
      <c r="C346" s="43"/>
      <c r="D346" s="222" t="s">
        <v>264</v>
      </c>
      <c r="E346" s="43"/>
      <c r="F346" s="223" t="s">
        <v>1337</v>
      </c>
      <c r="G346" s="43"/>
      <c r="H346" s="43"/>
      <c r="I346" s="224"/>
      <c r="J346" s="43"/>
      <c r="K346" s="43"/>
      <c r="L346" s="47"/>
      <c r="M346" s="225"/>
      <c r="N346" s="226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264</v>
      </c>
      <c r="AU346" s="20" t="s">
        <v>84</v>
      </c>
    </row>
    <row r="347" s="2" customFormat="1" ht="16.5" customHeight="1">
      <c r="A347" s="41"/>
      <c r="B347" s="42"/>
      <c r="C347" s="209" t="s">
        <v>1275</v>
      </c>
      <c r="D347" s="209" t="s">
        <v>259</v>
      </c>
      <c r="E347" s="210" t="s">
        <v>1229</v>
      </c>
      <c r="F347" s="211" t="s">
        <v>1339</v>
      </c>
      <c r="G347" s="212" t="s">
        <v>962</v>
      </c>
      <c r="H347" s="213">
        <v>0.59999999999999998</v>
      </c>
      <c r="I347" s="214"/>
      <c r="J347" s="215">
        <f>ROUND(I347*H347,2)</f>
        <v>0</v>
      </c>
      <c r="K347" s="211" t="s">
        <v>19</v>
      </c>
      <c r="L347" s="47"/>
      <c r="M347" s="216" t="s">
        <v>19</v>
      </c>
      <c r="N347" s="217" t="s">
        <v>46</v>
      </c>
      <c r="O347" s="87"/>
      <c r="P347" s="218">
        <f>O347*H347</f>
        <v>0</v>
      </c>
      <c r="Q347" s="218">
        <v>0</v>
      </c>
      <c r="R347" s="218">
        <f>Q347*H347</f>
        <v>0</v>
      </c>
      <c r="S347" s="218">
        <v>0</v>
      </c>
      <c r="T347" s="219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0" t="s">
        <v>105</v>
      </c>
      <c r="AT347" s="220" t="s">
        <v>259</v>
      </c>
      <c r="AU347" s="220" t="s">
        <v>84</v>
      </c>
      <c r="AY347" s="20" t="s">
        <v>258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20" t="s">
        <v>82</v>
      </c>
      <c r="BK347" s="221">
        <f>ROUND(I347*H347,2)</f>
        <v>0</v>
      </c>
      <c r="BL347" s="20" t="s">
        <v>105</v>
      </c>
      <c r="BM347" s="220" t="s">
        <v>1450</v>
      </c>
    </row>
    <row r="348" s="2" customFormat="1">
      <c r="A348" s="41"/>
      <c r="B348" s="42"/>
      <c r="C348" s="43"/>
      <c r="D348" s="222" t="s">
        <v>264</v>
      </c>
      <c r="E348" s="43"/>
      <c r="F348" s="223" t="s">
        <v>1339</v>
      </c>
      <c r="G348" s="43"/>
      <c r="H348" s="43"/>
      <c r="I348" s="224"/>
      <c r="J348" s="43"/>
      <c r="K348" s="43"/>
      <c r="L348" s="47"/>
      <c r="M348" s="249"/>
      <c r="N348" s="250"/>
      <c r="O348" s="251"/>
      <c r="P348" s="251"/>
      <c r="Q348" s="251"/>
      <c r="R348" s="251"/>
      <c r="S348" s="251"/>
      <c r="T348" s="252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264</v>
      </c>
      <c r="AU348" s="20" t="s">
        <v>84</v>
      </c>
    </row>
    <row r="349" s="2" customFormat="1" ht="6.96" customHeight="1">
      <c r="A349" s="41"/>
      <c r="B349" s="62"/>
      <c r="C349" s="63"/>
      <c r="D349" s="63"/>
      <c r="E349" s="63"/>
      <c r="F349" s="63"/>
      <c r="G349" s="63"/>
      <c r="H349" s="63"/>
      <c r="I349" s="63"/>
      <c r="J349" s="63"/>
      <c r="K349" s="63"/>
      <c r="L349" s="47"/>
      <c r="M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</row>
  </sheetData>
  <sheetProtection sheet="1" autoFilter="0" formatColumns="0" formatRows="0" objects="1" scenarios="1" spinCount="100000" saltValue="sAENe+m1ZY0hE0qTvqxIW7gOxlQ+qbHzVKmowxhHVU08fkTq1jnK1JRjXCJJmNHwlSfWsuc/CONEvlITd3U5iQ==" hashValue="yZhw2ljnme1ssqpwZhRmSwJ5bgpwK6aUgNkKXpSwqjZQRx+nniYvJFTvXMwikyq6zXGAyXGkk+ZouM2ax38G7g==" algorithmName="SHA-512" password="CC35"/>
  <autoFilter ref="C101:K3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9" r:id="rId1" display="https://podminky.urs.cz/item/CS_URS_2024_01/185851121"/>
    <hyperlink ref="F112" r:id="rId2" display="https://podminky.urs.cz/item/CS_URS_2024_01/185851129"/>
    <hyperlink ref="F117" r:id="rId3" display="https://podminky.urs.cz/item/CS_URS_2024_01/184911111"/>
    <hyperlink ref="F120" r:id="rId4" display="https://podminky.urs.cz/item/CS_URS_2024_01/184852322"/>
    <hyperlink ref="F136" r:id="rId5" display="https://podminky.urs.cz/item/CS_URS_2024_01/185851121"/>
    <hyperlink ref="F139" r:id="rId6" display="https://podminky.urs.cz/item/CS_URS_2024_01/185851129"/>
    <hyperlink ref="F144" r:id="rId7" display="https://podminky.urs.cz/item/CS_URS_2024_01/184911111"/>
    <hyperlink ref="F147" r:id="rId8" display="https://podminky.urs.cz/item/CS_URS_2024_01/184852322"/>
    <hyperlink ref="F163" r:id="rId9" display="https://podminky.urs.cz/item/CS_URS_2024_01/185851121"/>
    <hyperlink ref="F166" r:id="rId10" display="https://podminky.urs.cz/item/CS_URS_2024_01/185851129"/>
    <hyperlink ref="F171" r:id="rId11" display="https://podminky.urs.cz/item/CS_URS_2024_01/184911111"/>
    <hyperlink ref="F174" r:id="rId12" display="https://podminky.urs.cz/item/CS_URS_2024_01/184852322"/>
    <hyperlink ref="F190" r:id="rId13" display="https://podminky.urs.cz/item/CS_URS_2024_01/185851121"/>
    <hyperlink ref="F193" r:id="rId14" display="https://podminky.urs.cz/item/CS_URS_2024_01/185851129"/>
    <hyperlink ref="F198" r:id="rId15" display="https://podminky.urs.cz/item/CS_URS_2024_01/184911111"/>
    <hyperlink ref="F201" r:id="rId16" display="https://podminky.urs.cz/item/CS_URS_2024_01/184852322"/>
    <hyperlink ref="F217" r:id="rId17" display="https://podminky.urs.cz/item/CS_URS_2024_01/185851121"/>
    <hyperlink ref="F220" r:id="rId18" display="https://podminky.urs.cz/item/CS_URS_2024_01/185851129"/>
    <hyperlink ref="F225" r:id="rId19" display="https://podminky.urs.cz/item/CS_URS_2024_01/184911111"/>
    <hyperlink ref="F228" r:id="rId20" display="https://podminky.urs.cz/item/CS_URS_2024_01/184852322"/>
    <hyperlink ref="F244" r:id="rId21" display="https://podminky.urs.cz/item/CS_URS_2024_01/185851121"/>
    <hyperlink ref="F247" r:id="rId22" display="https://podminky.urs.cz/item/CS_URS_2024_01/185851129"/>
    <hyperlink ref="F252" r:id="rId23" display="https://podminky.urs.cz/item/CS_URS_2024_01/184852322"/>
    <hyperlink ref="F266" r:id="rId24" display="https://podminky.urs.cz/item/CS_URS_2024_01/185851121"/>
    <hyperlink ref="F269" r:id="rId25" display="https://podminky.urs.cz/item/CS_URS_2024_01/185851129"/>
    <hyperlink ref="F274" r:id="rId26" display="https://podminky.urs.cz/item/CS_URS_2024_01/184852322"/>
    <hyperlink ref="F288" r:id="rId27" display="https://podminky.urs.cz/item/CS_URS_2024_01/185851121"/>
    <hyperlink ref="F291" r:id="rId28" display="https://podminky.urs.cz/item/CS_URS_2024_01/185851129"/>
    <hyperlink ref="F296" r:id="rId29" display="https://podminky.urs.cz/item/CS_URS_2024_01/184852322"/>
    <hyperlink ref="F310" r:id="rId30" display="https://podminky.urs.cz/item/CS_URS_2024_01/185851121"/>
    <hyperlink ref="F313" r:id="rId31" display="https://podminky.urs.cz/item/CS_URS_2024_01/185851129"/>
    <hyperlink ref="F318" r:id="rId32" display="https://podminky.urs.cz/item/CS_URS_2024_01/184852322"/>
    <hyperlink ref="F332" r:id="rId33" display="https://podminky.urs.cz/item/CS_URS_2024_01/185851121"/>
    <hyperlink ref="F335" r:id="rId34" display="https://podminky.urs.cz/item/CS_URS_2024_01/185851129"/>
    <hyperlink ref="F340" r:id="rId35" display="https://podminky.urs.cz/item/CS_URS_2024_01/1848523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1451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ROUND((SUM(BE99:BE191)),  2)</f>
        <v>0</v>
      </c>
      <c r="G37" s="41"/>
      <c r="H37" s="41"/>
      <c r="I37" s="161">
        <v>0.20999999999999999</v>
      </c>
      <c r="J37" s="160">
        <f>ROUND(((SUM(BE99:BE191))*I37),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ROUND((SUM(BF99:BF191)),  2)</f>
        <v>0</v>
      </c>
      <c r="G38" s="41"/>
      <c r="H38" s="41"/>
      <c r="I38" s="161">
        <v>0.14999999999999999</v>
      </c>
      <c r="J38" s="160">
        <f>ROUND(((SUM(BF99:BF191))*I38),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ROUND((SUM(BG99:BG191)),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ROUND((SUM(BH99:BH191)),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ROUND((SUM(BI99:BI191)),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16.2.5 - Zatravnění ploch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1452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1453</v>
      </c>
      <c r="E69" s="256"/>
      <c r="F69" s="256"/>
      <c r="G69" s="256"/>
      <c r="H69" s="256"/>
      <c r="I69" s="256"/>
      <c r="J69" s="257">
        <f>J101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1454</v>
      </c>
      <c r="E70" s="256"/>
      <c r="F70" s="256"/>
      <c r="G70" s="256"/>
      <c r="H70" s="256"/>
      <c r="I70" s="256"/>
      <c r="J70" s="257">
        <f>J125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907</v>
      </c>
      <c r="E71" s="256"/>
      <c r="F71" s="256"/>
      <c r="G71" s="256"/>
      <c r="H71" s="256"/>
      <c r="I71" s="256"/>
      <c r="J71" s="257">
        <f>J135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1455</v>
      </c>
      <c r="E72" s="256"/>
      <c r="F72" s="256"/>
      <c r="G72" s="256"/>
      <c r="H72" s="256"/>
      <c r="I72" s="256"/>
      <c r="J72" s="257">
        <f>J146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1454</v>
      </c>
      <c r="E73" s="256"/>
      <c r="F73" s="256"/>
      <c r="G73" s="256"/>
      <c r="H73" s="256"/>
      <c r="I73" s="256"/>
      <c r="J73" s="257">
        <f>J168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907</v>
      </c>
      <c r="E74" s="256"/>
      <c r="F74" s="256"/>
      <c r="G74" s="256"/>
      <c r="H74" s="256"/>
      <c r="I74" s="256"/>
      <c r="J74" s="257">
        <f>J178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1456</v>
      </c>
      <c r="E75" s="256"/>
      <c r="F75" s="256"/>
      <c r="G75" s="256"/>
      <c r="H75" s="256"/>
      <c r="I75" s="256"/>
      <c r="J75" s="257">
        <f>J189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224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225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53" t="s">
        <v>800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904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16.2.5 - Zatravnění ploch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Liberec</v>
      </c>
      <c r="G93" s="43"/>
      <c r="H93" s="43"/>
      <c r="I93" s="35" t="s">
        <v>23</v>
      </c>
      <c r="J93" s="75" t="str">
        <f>IF(J16="","",J16)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Statutární město Liberec</v>
      </c>
      <c r="G95" s="43"/>
      <c r="H95" s="43"/>
      <c r="I95" s="35" t="s">
        <v>33</v>
      </c>
      <c r="J95" s="39" t="str">
        <f>E25</f>
        <v>Miriam Janů, DiS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Miriam Janů, DiS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</f>
        <v>0</v>
      </c>
      <c r="Q99" s="99"/>
      <c r="R99" s="192">
        <f>R100</f>
        <v>0</v>
      </c>
      <c r="S99" s="99"/>
      <c r="T99" s="193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809</v>
      </c>
      <c r="F100" s="198" t="s">
        <v>117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P101+P125+P135+P146+P168+P178+P189</f>
        <v>0</v>
      </c>
      <c r="Q100" s="203"/>
      <c r="R100" s="204">
        <f>R101+R125+R135+R146+R168+R178+R189</f>
        <v>0</v>
      </c>
      <c r="S100" s="203"/>
      <c r="T100" s="205">
        <f>T101+T125+T135+T146+T168+T178+T189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BK101+BK125+BK135+BK146+BK168+BK178+BK189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811</v>
      </c>
      <c r="F101" s="259" t="s">
        <v>1457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SUM(P102:P124)</f>
        <v>0</v>
      </c>
      <c r="Q101" s="203"/>
      <c r="R101" s="204">
        <f>SUM(R102:R124)</f>
        <v>0</v>
      </c>
      <c r="S101" s="203"/>
      <c r="T101" s="205">
        <f>SUM(T102:T124)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SUM(BK102:BK124)</f>
        <v>0</v>
      </c>
    </row>
    <row r="102" s="2" customFormat="1" ht="21.75" customHeight="1">
      <c r="A102" s="41"/>
      <c r="B102" s="42"/>
      <c r="C102" s="209" t="s">
        <v>82</v>
      </c>
      <c r="D102" s="209" t="s">
        <v>259</v>
      </c>
      <c r="E102" s="210" t="s">
        <v>1458</v>
      </c>
      <c r="F102" s="211" t="s">
        <v>1459</v>
      </c>
      <c r="G102" s="212" t="s">
        <v>881</v>
      </c>
      <c r="H102" s="213">
        <v>1690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1460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1459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21.75" customHeight="1">
      <c r="A104" s="41"/>
      <c r="B104" s="42"/>
      <c r="C104" s="209" t="s">
        <v>84</v>
      </c>
      <c r="D104" s="209" t="s">
        <v>259</v>
      </c>
      <c r="E104" s="210" t="s">
        <v>1461</v>
      </c>
      <c r="F104" s="211" t="s">
        <v>1462</v>
      </c>
      <c r="G104" s="212" t="s">
        <v>881</v>
      </c>
      <c r="H104" s="213">
        <v>1690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1463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1462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1464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1465</v>
      </c>
      <c r="F107" s="211" t="s">
        <v>1466</v>
      </c>
      <c r="G107" s="212" t="s">
        <v>881</v>
      </c>
      <c r="H107" s="213">
        <v>1690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1467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1466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1468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16.5" customHeight="1">
      <c r="A110" s="41"/>
      <c r="B110" s="42"/>
      <c r="C110" s="209" t="s">
        <v>105</v>
      </c>
      <c r="D110" s="209" t="s">
        <v>259</v>
      </c>
      <c r="E110" s="210" t="s">
        <v>1469</v>
      </c>
      <c r="F110" s="211" t="s">
        <v>1470</v>
      </c>
      <c r="G110" s="212" t="s">
        <v>881</v>
      </c>
      <c r="H110" s="213">
        <v>3380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1471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1472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16.5" customHeight="1">
      <c r="A112" s="41"/>
      <c r="B112" s="42"/>
      <c r="C112" s="209" t="s">
        <v>289</v>
      </c>
      <c r="D112" s="209" t="s">
        <v>259</v>
      </c>
      <c r="E112" s="210" t="s">
        <v>1473</v>
      </c>
      <c r="F112" s="211" t="s">
        <v>1474</v>
      </c>
      <c r="G112" s="212" t="s">
        <v>881</v>
      </c>
      <c r="H112" s="213">
        <v>3380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1475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1476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16.5" customHeight="1">
      <c r="A114" s="41"/>
      <c r="B114" s="42"/>
      <c r="C114" s="209" t="s">
        <v>295</v>
      </c>
      <c r="D114" s="209" t="s">
        <v>259</v>
      </c>
      <c r="E114" s="210" t="s">
        <v>1477</v>
      </c>
      <c r="F114" s="211" t="s">
        <v>1478</v>
      </c>
      <c r="G114" s="212" t="s">
        <v>881</v>
      </c>
      <c r="H114" s="213">
        <v>1690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1479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1478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16.5" customHeight="1">
      <c r="A116" s="41"/>
      <c r="B116" s="42"/>
      <c r="C116" s="209" t="s">
        <v>306</v>
      </c>
      <c r="D116" s="209" t="s">
        <v>259</v>
      </c>
      <c r="E116" s="210" t="s">
        <v>1480</v>
      </c>
      <c r="F116" s="211" t="s">
        <v>1481</v>
      </c>
      <c r="G116" s="212" t="s">
        <v>894</v>
      </c>
      <c r="H116" s="213">
        <v>0.058999999999999997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1482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1481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314</v>
      </c>
      <c r="D118" s="209" t="s">
        <v>259</v>
      </c>
      <c r="E118" s="210" t="s">
        <v>1483</v>
      </c>
      <c r="F118" s="211" t="s">
        <v>1484</v>
      </c>
      <c r="G118" s="212" t="s">
        <v>962</v>
      </c>
      <c r="H118" s="213">
        <v>33.799999999999997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1485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1486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16.5" customHeight="1">
      <c r="A120" s="41"/>
      <c r="B120" s="42"/>
      <c r="C120" s="209" t="s">
        <v>324</v>
      </c>
      <c r="D120" s="209" t="s">
        <v>259</v>
      </c>
      <c r="E120" s="210" t="s">
        <v>966</v>
      </c>
      <c r="F120" s="211" t="s">
        <v>1487</v>
      </c>
      <c r="G120" s="212" t="s">
        <v>962</v>
      </c>
      <c r="H120" s="213">
        <v>33.799999999999997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1488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1487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 ht="16.5" customHeight="1">
      <c r="A122" s="41"/>
      <c r="B122" s="42"/>
      <c r="C122" s="209" t="s">
        <v>205</v>
      </c>
      <c r="D122" s="209" t="s">
        <v>259</v>
      </c>
      <c r="E122" s="210" t="s">
        <v>971</v>
      </c>
      <c r="F122" s="211" t="s">
        <v>1085</v>
      </c>
      <c r="G122" s="212" t="s">
        <v>962</v>
      </c>
      <c r="H122" s="213">
        <v>33.799999999999997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1489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1085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975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883</v>
      </c>
      <c r="F125" s="259" t="s">
        <v>1490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SUM(P126:P134)</f>
        <v>0</v>
      </c>
      <c r="Q125" s="203"/>
      <c r="R125" s="204">
        <f>SUM(R126:R134)</f>
        <v>0</v>
      </c>
      <c r="S125" s="203"/>
      <c r="T125" s="205">
        <f>SUM(T126:T134)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SUM(BK126:BK134)</f>
        <v>0</v>
      </c>
    </row>
    <row r="126" s="2" customFormat="1" ht="16.5" customHeight="1">
      <c r="A126" s="41"/>
      <c r="B126" s="42"/>
      <c r="C126" s="209" t="s">
        <v>208</v>
      </c>
      <c r="D126" s="209" t="s">
        <v>259</v>
      </c>
      <c r="E126" s="210" t="s">
        <v>1491</v>
      </c>
      <c r="F126" s="211" t="s">
        <v>1492</v>
      </c>
      <c r="G126" s="212" t="s">
        <v>962</v>
      </c>
      <c r="H126" s="213">
        <v>338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1493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1494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16.5" customHeight="1">
      <c r="A128" s="41"/>
      <c r="B128" s="42"/>
      <c r="C128" s="209" t="s">
        <v>211</v>
      </c>
      <c r="D128" s="209" t="s">
        <v>259</v>
      </c>
      <c r="E128" s="210" t="s">
        <v>1142</v>
      </c>
      <c r="F128" s="211" t="s">
        <v>1495</v>
      </c>
      <c r="G128" s="212" t="s">
        <v>962</v>
      </c>
      <c r="H128" s="213">
        <v>338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1496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1497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16.5" customHeight="1">
      <c r="A130" s="41"/>
      <c r="B130" s="42"/>
      <c r="C130" s="209" t="s">
        <v>214</v>
      </c>
      <c r="D130" s="209" t="s">
        <v>259</v>
      </c>
      <c r="E130" s="210" t="s">
        <v>971</v>
      </c>
      <c r="F130" s="211" t="s">
        <v>1085</v>
      </c>
      <c r="G130" s="212" t="s">
        <v>962</v>
      </c>
      <c r="H130" s="213">
        <v>338</v>
      </c>
      <c r="I130" s="214"/>
      <c r="J130" s="215">
        <f>ROUND(I130*H130,2)</f>
        <v>0</v>
      </c>
      <c r="K130" s="211" t="s">
        <v>816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1498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1085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2" customFormat="1">
      <c r="A132" s="41"/>
      <c r="B132" s="42"/>
      <c r="C132" s="43"/>
      <c r="D132" s="261" t="s">
        <v>819</v>
      </c>
      <c r="E132" s="43"/>
      <c r="F132" s="262" t="s">
        <v>975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819</v>
      </c>
      <c r="AU132" s="20" t="s">
        <v>84</v>
      </c>
    </row>
    <row r="133" s="2" customFormat="1" ht="21.75" customHeight="1">
      <c r="A133" s="41"/>
      <c r="B133" s="42"/>
      <c r="C133" s="209" t="s">
        <v>191</v>
      </c>
      <c r="D133" s="209" t="s">
        <v>259</v>
      </c>
      <c r="E133" s="210" t="s">
        <v>1499</v>
      </c>
      <c r="F133" s="211" t="s">
        <v>1500</v>
      </c>
      <c r="G133" s="212" t="s">
        <v>881</v>
      </c>
      <c r="H133" s="213">
        <v>1690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1501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1502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11" customFormat="1" ht="22.8" customHeight="1">
      <c r="A135" s="11"/>
      <c r="B135" s="195"/>
      <c r="C135" s="196"/>
      <c r="D135" s="197" t="s">
        <v>74</v>
      </c>
      <c r="E135" s="259" t="s">
        <v>976</v>
      </c>
      <c r="F135" s="259" t="s">
        <v>977</v>
      </c>
      <c r="G135" s="196"/>
      <c r="H135" s="196"/>
      <c r="I135" s="199"/>
      <c r="J135" s="260">
        <f>BK135</f>
        <v>0</v>
      </c>
      <c r="K135" s="196"/>
      <c r="L135" s="201"/>
      <c r="M135" s="202"/>
      <c r="N135" s="203"/>
      <c r="O135" s="203"/>
      <c r="P135" s="204">
        <f>SUM(P136:P145)</f>
        <v>0</v>
      </c>
      <c r="Q135" s="203"/>
      <c r="R135" s="204">
        <f>SUM(R136:R145)</f>
        <v>0</v>
      </c>
      <c r="S135" s="203"/>
      <c r="T135" s="205">
        <f>SUM(T136:T145)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82</v>
      </c>
      <c r="AT135" s="207" t="s">
        <v>74</v>
      </c>
      <c r="AU135" s="207" t="s">
        <v>82</v>
      </c>
      <c r="AY135" s="206" t="s">
        <v>258</v>
      </c>
      <c r="BK135" s="208">
        <f>SUM(BK136:BK145)</f>
        <v>0</v>
      </c>
    </row>
    <row r="136" s="2" customFormat="1" ht="16.5" customHeight="1">
      <c r="A136" s="41"/>
      <c r="B136" s="42"/>
      <c r="C136" s="209" t="s">
        <v>8</v>
      </c>
      <c r="D136" s="209" t="s">
        <v>259</v>
      </c>
      <c r="E136" s="210" t="s">
        <v>1209</v>
      </c>
      <c r="F136" s="211" t="s">
        <v>1503</v>
      </c>
      <c r="G136" s="212" t="s">
        <v>1110</v>
      </c>
      <c r="H136" s="213">
        <v>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1504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1503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2" customFormat="1" ht="37.8" customHeight="1">
      <c r="A138" s="41"/>
      <c r="B138" s="42"/>
      <c r="C138" s="209" t="s">
        <v>93</v>
      </c>
      <c r="D138" s="209" t="s">
        <v>259</v>
      </c>
      <c r="E138" s="210" t="s">
        <v>1212</v>
      </c>
      <c r="F138" s="211" t="s">
        <v>1505</v>
      </c>
      <c r="G138" s="212" t="s">
        <v>1102</v>
      </c>
      <c r="H138" s="213">
        <v>50.700000000000003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1506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1505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 ht="16.5" customHeight="1">
      <c r="A140" s="41"/>
      <c r="B140" s="42"/>
      <c r="C140" s="209" t="s">
        <v>125</v>
      </c>
      <c r="D140" s="209" t="s">
        <v>259</v>
      </c>
      <c r="E140" s="210" t="s">
        <v>1214</v>
      </c>
      <c r="F140" s="211" t="s">
        <v>1507</v>
      </c>
      <c r="G140" s="212" t="s">
        <v>962</v>
      </c>
      <c r="H140" s="213">
        <v>34.810000000000002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1508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1507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 ht="16.5" customHeight="1">
      <c r="A142" s="41"/>
      <c r="B142" s="42"/>
      <c r="C142" s="209" t="s">
        <v>219</v>
      </c>
      <c r="D142" s="209" t="s">
        <v>259</v>
      </c>
      <c r="E142" s="210" t="s">
        <v>1216</v>
      </c>
      <c r="F142" s="211" t="s">
        <v>1509</v>
      </c>
      <c r="G142" s="212" t="s">
        <v>962</v>
      </c>
      <c r="H142" s="213">
        <v>348.10000000000002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1510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1511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 ht="24.15" customHeight="1">
      <c r="A144" s="41"/>
      <c r="B144" s="42"/>
      <c r="C144" s="209" t="s">
        <v>389</v>
      </c>
      <c r="D144" s="209" t="s">
        <v>259</v>
      </c>
      <c r="E144" s="210" t="s">
        <v>1218</v>
      </c>
      <c r="F144" s="211" t="s">
        <v>1512</v>
      </c>
      <c r="G144" s="212" t="s">
        <v>1102</v>
      </c>
      <c r="H144" s="213">
        <v>50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1513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1514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11" customFormat="1" ht="22.8" customHeight="1">
      <c r="A146" s="11"/>
      <c r="B146" s="195"/>
      <c r="C146" s="196"/>
      <c r="D146" s="197" t="s">
        <v>74</v>
      </c>
      <c r="E146" s="259" t="s">
        <v>890</v>
      </c>
      <c r="F146" s="259" t="s">
        <v>1515</v>
      </c>
      <c r="G146" s="196"/>
      <c r="H146" s="196"/>
      <c r="I146" s="199"/>
      <c r="J146" s="260">
        <f>BK146</f>
        <v>0</v>
      </c>
      <c r="K146" s="196"/>
      <c r="L146" s="201"/>
      <c r="M146" s="202"/>
      <c r="N146" s="203"/>
      <c r="O146" s="203"/>
      <c r="P146" s="204">
        <f>SUM(P147:P167)</f>
        <v>0</v>
      </c>
      <c r="Q146" s="203"/>
      <c r="R146" s="204">
        <f>SUM(R147:R167)</f>
        <v>0</v>
      </c>
      <c r="S146" s="203"/>
      <c r="T146" s="205">
        <f>SUM(T147:T167)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6" t="s">
        <v>82</v>
      </c>
      <c r="AT146" s="207" t="s">
        <v>74</v>
      </c>
      <c r="AU146" s="207" t="s">
        <v>82</v>
      </c>
      <c r="AY146" s="206" t="s">
        <v>258</v>
      </c>
      <c r="BK146" s="208">
        <f>SUM(BK147:BK167)</f>
        <v>0</v>
      </c>
    </row>
    <row r="147" s="2" customFormat="1" ht="21.75" customHeight="1">
      <c r="A147" s="41"/>
      <c r="B147" s="42"/>
      <c r="C147" s="209" t="s">
        <v>394</v>
      </c>
      <c r="D147" s="209" t="s">
        <v>259</v>
      </c>
      <c r="E147" s="210" t="s">
        <v>1461</v>
      </c>
      <c r="F147" s="211" t="s">
        <v>1462</v>
      </c>
      <c r="G147" s="212" t="s">
        <v>881</v>
      </c>
      <c r="H147" s="213">
        <v>242</v>
      </c>
      <c r="I147" s="214"/>
      <c r="J147" s="215">
        <f>ROUND(I147*H147,2)</f>
        <v>0</v>
      </c>
      <c r="K147" s="211" t="s">
        <v>816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84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1516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1462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84</v>
      </c>
    </row>
    <row r="149" s="2" customFormat="1">
      <c r="A149" s="41"/>
      <c r="B149" s="42"/>
      <c r="C149" s="43"/>
      <c r="D149" s="261" t="s">
        <v>819</v>
      </c>
      <c r="E149" s="43"/>
      <c r="F149" s="262" t="s">
        <v>1464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819</v>
      </c>
      <c r="AU149" s="20" t="s">
        <v>84</v>
      </c>
    </row>
    <row r="150" s="2" customFormat="1" ht="16.5" customHeight="1">
      <c r="A150" s="41"/>
      <c r="B150" s="42"/>
      <c r="C150" s="209" t="s">
        <v>7</v>
      </c>
      <c r="D150" s="209" t="s">
        <v>259</v>
      </c>
      <c r="E150" s="210" t="s">
        <v>1465</v>
      </c>
      <c r="F150" s="211" t="s">
        <v>1466</v>
      </c>
      <c r="G150" s="212" t="s">
        <v>881</v>
      </c>
      <c r="H150" s="213">
        <v>242</v>
      </c>
      <c r="I150" s="214"/>
      <c r="J150" s="215">
        <f>ROUND(I150*H150,2)</f>
        <v>0</v>
      </c>
      <c r="K150" s="211" t="s">
        <v>816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84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1517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1466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84</v>
      </c>
    </row>
    <row r="152" s="2" customFormat="1">
      <c r="A152" s="41"/>
      <c r="B152" s="42"/>
      <c r="C152" s="43"/>
      <c r="D152" s="261" t="s">
        <v>819</v>
      </c>
      <c r="E152" s="43"/>
      <c r="F152" s="262" t="s">
        <v>1468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819</v>
      </c>
      <c r="AU152" s="20" t="s">
        <v>84</v>
      </c>
    </row>
    <row r="153" s="2" customFormat="1" ht="16.5" customHeight="1">
      <c r="A153" s="41"/>
      <c r="B153" s="42"/>
      <c r="C153" s="209" t="s">
        <v>412</v>
      </c>
      <c r="D153" s="209" t="s">
        <v>259</v>
      </c>
      <c r="E153" s="210" t="s">
        <v>1469</v>
      </c>
      <c r="F153" s="211" t="s">
        <v>1470</v>
      </c>
      <c r="G153" s="212" t="s">
        <v>881</v>
      </c>
      <c r="H153" s="213">
        <v>484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1518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1472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 ht="16.5" customHeight="1">
      <c r="A155" s="41"/>
      <c r="B155" s="42"/>
      <c r="C155" s="209" t="s">
        <v>416</v>
      </c>
      <c r="D155" s="209" t="s">
        <v>259</v>
      </c>
      <c r="E155" s="210" t="s">
        <v>1473</v>
      </c>
      <c r="F155" s="211" t="s">
        <v>1474</v>
      </c>
      <c r="G155" s="212" t="s">
        <v>881</v>
      </c>
      <c r="H155" s="213">
        <v>484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84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1519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1476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84</v>
      </c>
    </row>
    <row r="157" s="2" customFormat="1" ht="16.5" customHeight="1">
      <c r="A157" s="41"/>
      <c r="B157" s="42"/>
      <c r="C157" s="209" t="s">
        <v>425</v>
      </c>
      <c r="D157" s="209" t="s">
        <v>259</v>
      </c>
      <c r="E157" s="210" t="s">
        <v>1477</v>
      </c>
      <c r="F157" s="211" t="s">
        <v>1478</v>
      </c>
      <c r="G157" s="212" t="s">
        <v>881</v>
      </c>
      <c r="H157" s="213">
        <v>242</v>
      </c>
      <c r="I157" s="214"/>
      <c r="J157" s="215">
        <f>ROUND(I157*H157,2)</f>
        <v>0</v>
      </c>
      <c r="K157" s="211" t="s">
        <v>19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1520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1478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 ht="16.5" customHeight="1">
      <c r="A159" s="41"/>
      <c r="B159" s="42"/>
      <c r="C159" s="209" t="s">
        <v>432</v>
      </c>
      <c r="D159" s="209" t="s">
        <v>259</v>
      </c>
      <c r="E159" s="210" t="s">
        <v>1521</v>
      </c>
      <c r="F159" s="211" t="s">
        <v>1522</v>
      </c>
      <c r="G159" s="212" t="s">
        <v>894</v>
      </c>
      <c r="H159" s="213">
        <v>0.0070000000000000001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84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1523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1522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84</v>
      </c>
    </row>
    <row r="161" s="2" customFormat="1" ht="16.5" customHeight="1">
      <c r="A161" s="41"/>
      <c r="B161" s="42"/>
      <c r="C161" s="209" t="s">
        <v>439</v>
      </c>
      <c r="D161" s="209" t="s">
        <v>259</v>
      </c>
      <c r="E161" s="210" t="s">
        <v>1483</v>
      </c>
      <c r="F161" s="211" t="s">
        <v>1484</v>
      </c>
      <c r="G161" s="212" t="s">
        <v>962</v>
      </c>
      <c r="H161" s="213">
        <v>9.8599999999999994</v>
      </c>
      <c r="I161" s="214"/>
      <c r="J161" s="215">
        <f>ROUND(I161*H161,2)</f>
        <v>0</v>
      </c>
      <c r="K161" s="211" t="s">
        <v>19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1524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1486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 ht="16.5" customHeight="1">
      <c r="A163" s="41"/>
      <c r="B163" s="42"/>
      <c r="C163" s="209" t="s">
        <v>444</v>
      </c>
      <c r="D163" s="209" t="s">
        <v>259</v>
      </c>
      <c r="E163" s="210" t="s">
        <v>966</v>
      </c>
      <c r="F163" s="211" t="s">
        <v>1487</v>
      </c>
      <c r="G163" s="212" t="s">
        <v>962</v>
      </c>
      <c r="H163" s="213">
        <v>9.8599999999999994</v>
      </c>
      <c r="I163" s="214"/>
      <c r="J163" s="215">
        <f>ROUND(I163*H163,2)</f>
        <v>0</v>
      </c>
      <c r="K163" s="211" t="s">
        <v>19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1525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1487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2" customFormat="1" ht="16.5" customHeight="1">
      <c r="A165" s="41"/>
      <c r="B165" s="42"/>
      <c r="C165" s="209" t="s">
        <v>448</v>
      </c>
      <c r="D165" s="209" t="s">
        <v>259</v>
      </c>
      <c r="E165" s="210" t="s">
        <v>971</v>
      </c>
      <c r="F165" s="211" t="s">
        <v>1085</v>
      </c>
      <c r="G165" s="212" t="s">
        <v>962</v>
      </c>
      <c r="H165" s="213">
        <v>9.8599999999999994</v>
      </c>
      <c r="I165" s="214"/>
      <c r="J165" s="215">
        <f>ROUND(I165*H165,2)</f>
        <v>0</v>
      </c>
      <c r="K165" s="211" t="s">
        <v>816</v>
      </c>
      <c r="L165" s="47"/>
      <c r="M165" s="216" t="s">
        <v>19</v>
      </c>
      <c r="N165" s="217" t="s">
        <v>46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105</v>
      </c>
      <c r="AT165" s="220" t="s">
        <v>259</v>
      </c>
      <c r="AU165" s="220" t="s">
        <v>84</v>
      </c>
      <c r="AY165" s="20" t="s">
        <v>258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82</v>
      </c>
      <c r="BK165" s="221">
        <f>ROUND(I165*H165,2)</f>
        <v>0</v>
      </c>
      <c r="BL165" s="20" t="s">
        <v>105</v>
      </c>
      <c r="BM165" s="220" t="s">
        <v>1526</v>
      </c>
    </row>
    <row r="166" s="2" customFormat="1">
      <c r="A166" s="41"/>
      <c r="B166" s="42"/>
      <c r="C166" s="43"/>
      <c r="D166" s="222" t="s">
        <v>264</v>
      </c>
      <c r="E166" s="43"/>
      <c r="F166" s="223" t="s">
        <v>1085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264</v>
      </c>
      <c r="AU166" s="20" t="s">
        <v>84</v>
      </c>
    </row>
    <row r="167" s="2" customFormat="1">
      <c r="A167" s="41"/>
      <c r="B167" s="42"/>
      <c r="C167" s="43"/>
      <c r="D167" s="261" t="s">
        <v>819</v>
      </c>
      <c r="E167" s="43"/>
      <c r="F167" s="262" t="s">
        <v>975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819</v>
      </c>
      <c r="AU167" s="20" t="s">
        <v>84</v>
      </c>
    </row>
    <row r="168" s="11" customFormat="1" ht="22.8" customHeight="1">
      <c r="A168" s="11"/>
      <c r="B168" s="195"/>
      <c r="C168" s="196"/>
      <c r="D168" s="197" t="s">
        <v>74</v>
      </c>
      <c r="E168" s="259" t="s">
        <v>883</v>
      </c>
      <c r="F168" s="259" t="s">
        <v>1490</v>
      </c>
      <c r="G168" s="196"/>
      <c r="H168" s="196"/>
      <c r="I168" s="199"/>
      <c r="J168" s="260">
        <f>BK168</f>
        <v>0</v>
      </c>
      <c r="K168" s="196"/>
      <c r="L168" s="201"/>
      <c r="M168" s="202"/>
      <c r="N168" s="203"/>
      <c r="O168" s="203"/>
      <c r="P168" s="204">
        <f>SUM(P169:P177)</f>
        <v>0</v>
      </c>
      <c r="Q168" s="203"/>
      <c r="R168" s="204">
        <f>SUM(R169:R177)</f>
        <v>0</v>
      </c>
      <c r="S168" s="203"/>
      <c r="T168" s="205">
        <f>SUM(T169:T177)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6" t="s">
        <v>82</v>
      </c>
      <c r="AT168" s="207" t="s">
        <v>74</v>
      </c>
      <c r="AU168" s="207" t="s">
        <v>82</v>
      </c>
      <c r="AY168" s="206" t="s">
        <v>258</v>
      </c>
      <c r="BK168" s="208">
        <f>SUM(BK169:BK177)</f>
        <v>0</v>
      </c>
    </row>
    <row r="169" s="2" customFormat="1" ht="16.5" customHeight="1">
      <c r="A169" s="41"/>
      <c r="B169" s="42"/>
      <c r="C169" s="209" t="s">
        <v>454</v>
      </c>
      <c r="D169" s="209" t="s">
        <v>259</v>
      </c>
      <c r="E169" s="210" t="s">
        <v>1491</v>
      </c>
      <c r="F169" s="211" t="s">
        <v>1492</v>
      </c>
      <c r="G169" s="212" t="s">
        <v>962</v>
      </c>
      <c r="H169" s="213">
        <v>98.599999999999994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1527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1494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16.5" customHeight="1">
      <c r="A171" s="41"/>
      <c r="B171" s="42"/>
      <c r="C171" s="209" t="s">
        <v>459</v>
      </c>
      <c r="D171" s="209" t="s">
        <v>259</v>
      </c>
      <c r="E171" s="210" t="s">
        <v>1142</v>
      </c>
      <c r="F171" s="211" t="s">
        <v>1495</v>
      </c>
      <c r="G171" s="212" t="s">
        <v>962</v>
      </c>
      <c r="H171" s="213">
        <v>98.599999999999994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1528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1497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 ht="16.5" customHeight="1">
      <c r="A173" s="41"/>
      <c r="B173" s="42"/>
      <c r="C173" s="209" t="s">
        <v>466</v>
      </c>
      <c r="D173" s="209" t="s">
        <v>259</v>
      </c>
      <c r="E173" s="210" t="s">
        <v>971</v>
      </c>
      <c r="F173" s="211" t="s">
        <v>1085</v>
      </c>
      <c r="G173" s="212" t="s">
        <v>962</v>
      </c>
      <c r="H173" s="213">
        <v>98.599999999999994</v>
      </c>
      <c r="I173" s="214"/>
      <c r="J173" s="215">
        <f>ROUND(I173*H173,2)</f>
        <v>0</v>
      </c>
      <c r="K173" s="211" t="s">
        <v>816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1529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1085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>
      <c r="A175" s="41"/>
      <c r="B175" s="42"/>
      <c r="C175" s="43"/>
      <c r="D175" s="261" t="s">
        <v>819</v>
      </c>
      <c r="E175" s="43"/>
      <c r="F175" s="262" t="s">
        <v>975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819</v>
      </c>
      <c r="AU175" s="20" t="s">
        <v>84</v>
      </c>
    </row>
    <row r="176" s="2" customFormat="1" ht="21.75" customHeight="1">
      <c r="A176" s="41"/>
      <c r="B176" s="42"/>
      <c r="C176" s="209" t="s">
        <v>473</v>
      </c>
      <c r="D176" s="209" t="s">
        <v>259</v>
      </c>
      <c r="E176" s="210" t="s">
        <v>1499</v>
      </c>
      <c r="F176" s="211" t="s">
        <v>1500</v>
      </c>
      <c r="G176" s="212" t="s">
        <v>881</v>
      </c>
      <c r="H176" s="213">
        <v>242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84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1530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1502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84</v>
      </c>
    </row>
    <row r="178" s="11" customFormat="1" ht="22.8" customHeight="1">
      <c r="A178" s="11"/>
      <c r="B178" s="195"/>
      <c r="C178" s="196"/>
      <c r="D178" s="197" t="s">
        <v>74</v>
      </c>
      <c r="E178" s="259" t="s">
        <v>976</v>
      </c>
      <c r="F178" s="259" t="s">
        <v>977</v>
      </c>
      <c r="G178" s="196"/>
      <c r="H178" s="196"/>
      <c r="I178" s="199"/>
      <c r="J178" s="260">
        <f>BK178</f>
        <v>0</v>
      </c>
      <c r="K178" s="196"/>
      <c r="L178" s="201"/>
      <c r="M178" s="202"/>
      <c r="N178" s="203"/>
      <c r="O178" s="203"/>
      <c r="P178" s="204">
        <f>SUM(P179:P188)</f>
        <v>0</v>
      </c>
      <c r="Q178" s="203"/>
      <c r="R178" s="204">
        <f>SUM(R179:R188)</f>
        <v>0</v>
      </c>
      <c r="S178" s="203"/>
      <c r="T178" s="205">
        <f>SUM(T179:T188)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6" t="s">
        <v>82</v>
      </c>
      <c r="AT178" s="207" t="s">
        <v>74</v>
      </c>
      <c r="AU178" s="207" t="s">
        <v>82</v>
      </c>
      <c r="AY178" s="206" t="s">
        <v>258</v>
      </c>
      <c r="BK178" s="208">
        <f>SUM(BK179:BK188)</f>
        <v>0</v>
      </c>
    </row>
    <row r="179" s="2" customFormat="1" ht="16.5" customHeight="1">
      <c r="A179" s="41"/>
      <c r="B179" s="42"/>
      <c r="C179" s="209" t="s">
        <v>483</v>
      </c>
      <c r="D179" s="209" t="s">
        <v>259</v>
      </c>
      <c r="E179" s="210" t="s">
        <v>1220</v>
      </c>
      <c r="F179" s="211" t="s">
        <v>1503</v>
      </c>
      <c r="G179" s="212" t="s">
        <v>1110</v>
      </c>
      <c r="H179" s="213">
        <v>0.20000000000000001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84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1531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1503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84</v>
      </c>
    </row>
    <row r="181" s="2" customFormat="1" ht="37.8" customHeight="1">
      <c r="A181" s="41"/>
      <c r="B181" s="42"/>
      <c r="C181" s="209" t="s">
        <v>495</v>
      </c>
      <c r="D181" s="209" t="s">
        <v>259</v>
      </c>
      <c r="E181" s="210" t="s">
        <v>1222</v>
      </c>
      <c r="F181" s="211" t="s">
        <v>1532</v>
      </c>
      <c r="G181" s="212" t="s">
        <v>1102</v>
      </c>
      <c r="H181" s="213">
        <v>7.2599999999999998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1533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1534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501</v>
      </c>
      <c r="D183" s="209" t="s">
        <v>259</v>
      </c>
      <c r="E183" s="210" t="s">
        <v>1224</v>
      </c>
      <c r="F183" s="211" t="s">
        <v>1507</v>
      </c>
      <c r="G183" s="212" t="s">
        <v>962</v>
      </c>
      <c r="H183" s="213">
        <v>10.16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1535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1507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2" customFormat="1" ht="16.5" customHeight="1">
      <c r="A185" s="41"/>
      <c r="B185" s="42"/>
      <c r="C185" s="209" t="s">
        <v>507</v>
      </c>
      <c r="D185" s="209" t="s">
        <v>259</v>
      </c>
      <c r="E185" s="210" t="s">
        <v>1226</v>
      </c>
      <c r="F185" s="211" t="s">
        <v>1509</v>
      </c>
      <c r="G185" s="212" t="s">
        <v>962</v>
      </c>
      <c r="H185" s="213">
        <v>101.59999999999999</v>
      </c>
      <c r="I185" s="214"/>
      <c r="J185" s="215">
        <f>ROUND(I185*H185,2)</f>
        <v>0</v>
      </c>
      <c r="K185" s="211" t="s">
        <v>19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1536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1511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 ht="24.15" customHeight="1">
      <c r="A187" s="41"/>
      <c r="B187" s="42"/>
      <c r="C187" s="209" t="s">
        <v>514</v>
      </c>
      <c r="D187" s="209" t="s">
        <v>259</v>
      </c>
      <c r="E187" s="210" t="s">
        <v>1229</v>
      </c>
      <c r="F187" s="211" t="s">
        <v>1512</v>
      </c>
      <c r="G187" s="212" t="s">
        <v>1102</v>
      </c>
      <c r="H187" s="213">
        <v>25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1537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1514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11" customFormat="1" ht="22.8" customHeight="1">
      <c r="A189" s="11"/>
      <c r="B189" s="195"/>
      <c r="C189" s="196"/>
      <c r="D189" s="197" t="s">
        <v>74</v>
      </c>
      <c r="E189" s="259" t="s">
        <v>1040</v>
      </c>
      <c r="F189" s="259" t="s">
        <v>1538</v>
      </c>
      <c r="G189" s="196"/>
      <c r="H189" s="196"/>
      <c r="I189" s="199"/>
      <c r="J189" s="260">
        <f>BK189</f>
        <v>0</v>
      </c>
      <c r="K189" s="196"/>
      <c r="L189" s="201"/>
      <c r="M189" s="202"/>
      <c r="N189" s="203"/>
      <c r="O189" s="203"/>
      <c r="P189" s="204">
        <f>SUM(P190:P191)</f>
        <v>0</v>
      </c>
      <c r="Q189" s="203"/>
      <c r="R189" s="204">
        <f>SUM(R190:R191)</f>
        <v>0</v>
      </c>
      <c r="S189" s="203"/>
      <c r="T189" s="205">
        <f>SUM(T190:T191)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6" t="s">
        <v>82</v>
      </c>
      <c r="AT189" s="207" t="s">
        <v>74</v>
      </c>
      <c r="AU189" s="207" t="s">
        <v>82</v>
      </c>
      <c r="AY189" s="206" t="s">
        <v>258</v>
      </c>
      <c r="BK189" s="208">
        <f>SUM(BK190:BK191)</f>
        <v>0</v>
      </c>
    </row>
    <row r="190" s="2" customFormat="1" ht="16.5" customHeight="1">
      <c r="A190" s="41"/>
      <c r="B190" s="42"/>
      <c r="C190" s="209" t="s">
        <v>521</v>
      </c>
      <c r="D190" s="209" t="s">
        <v>259</v>
      </c>
      <c r="E190" s="210" t="s">
        <v>956</v>
      </c>
      <c r="F190" s="211" t="s">
        <v>902</v>
      </c>
      <c r="G190" s="212" t="s">
        <v>894</v>
      </c>
      <c r="H190" s="213">
        <v>0.25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84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1539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902</v>
      </c>
      <c r="G191" s="43"/>
      <c r="H191" s="43"/>
      <c r="I191" s="224"/>
      <c r="J191" s="43"/>
      <c r="K191" s="43"/>
      <c r="L191" s="47"/>
      <c r="M191" s="249"/>
      <c r="N191" s="250"/>
      <c r="O191" s="251"/>
      <c r="P191" s="251"/>
      <c r="Q191" s="251"/>
      <c r="R191" s="251"/>
      <c r="S191" s="251"/>
      <c r="T191" s="252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84</v>
      </c>
    </row>
    <row r="192" s="2" customFormat="1" ht="6.96" customHeight="1">
      <c r="A192" s="41"/>
      <c r="B192" s="62"/>
      <c r="C192" s="63"/>
      <c r="D192" s="63"/>
      <c r="E192" s="63"/>
      <c r="F192" s="63"/>
      <c r="G192" s="63"/>
      <c r="H192" s="63"/>
      <c r="I192" s="63"/>
      <c r="J192" s="63"/>
      <c r="K192" s="63"/>
      <c r="L192" s="47"/>
      <c r="M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</sheetData>
  <sheetProtection sheet="1" autoFilter="0" formatColumns="0" formatRows="0" objects="1" scenarios="1" spinCount="100000" saltValue="Bn+657xWNf8pspAKgz9pZX8ByX2CeQEBYKOOHVm6FyePt5TQS4vQGRFd5f8JOmJPWPOtv42L65rCfxVNCrvxcg==" hashValue="bEvC2IO180/r2gvhI/Lha7Wj4IftQ4xJHbI8zv6BfZMvNAOGMCqLXS0VHdWHsMm0gDeXWS1v4SKIFCJRKiA+RA==" algorithmName="SHA-512" password="CC35"/>
  <autoFilter ref="C98:K19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6" r:id="rId1" display="https://podminky.urs.cz/item/CS_URS_2024_01/184813511"/>
    <hyperlink ref="F109" r:id="rId2" display="https://podminky.urs.cz/item/CS_URS_2024_01/183402131"/>
    <hyperlink ref="F124" r:id="rId3" display="https://podminky.urs.cz/item/CS_URS_2024_01/185851129"/>
    <hyperlink ref="F132" r:id="rId4" display="https://podminky.urs.cz/item/CS_URS_2024_01/185851129"/>
    <hyperlink ref="F149" r:id="rId5" display="https://podminky.urs.cz/item/CS_URS_2024_01/184813511"/>
    <hyperlink ref="F152" r:id="rId6" display="https://podminky.urs.cz/item/CS_URS_2024_01/183402131"/>
    <hyperlink ref="F167" r:id="rId7" display="https://podminky.urs.cz/item/CS_URS_2024_01/185851129"/>
    <hyperlink ref="F175" r:id="rId8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1540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ROUND((SUM(BE95:BE124)),  2)</f>
        <v>0</v>
      </c>
      <c r="G37" s="41"/>
      <c r="H37" s="41"/>
      <c r="I37" s="161">
        <v>0.20999999999999999</v>
      </c>
      <c r="J37" s="160">
        <f>ROUND(((SUM(BE95:BE124))*I37),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ROUND((SUM(BF95:BF124)),  2)</f>
        <v>0</v>
      </c>
      <c r="G38" s="41"/>
      <c r="H38" s="41"/>
      <c r="I38" s="161">
        <v>0.14999999999999999</v>
      </c>
      <c r="J38" s="160">
        <f>ROUND(((SUM(BF95:BF124))*I38),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ROUND((SUM(BG95:BG124)),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ROUND((SUM(BH95:BH124)),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ROUND((SUM(BI95:BI124)),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16.2.6 - Péče o travnaté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1541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1542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1543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1544</v>
      </c>
      <c r="E71" s="256"/>
      <c r="F71" s="256"/>
      <c r="G71" s="256"/>
      <c r="H71" s="256"/>
      <c r="I71" s="256"/>
      <c r="J71" s="257">
        <f>J122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800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904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16.2.6 - Péče o travnaté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1545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P97+P115+P122</f>
        <v>0</v>
      </c>
      <c r="Q96" s="203"/>
      <c r="R96" s="204">
        <f>R97+R115+R122</f>
        <v>0</v>
      </c>
      <c r="S96" s="203"/>
      <c r="T96" s="205">
        <f>T97+T115+T122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BK97+BK115+BK122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1546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SUM(P98:P114)</f>
        <v>0</v>
      </c>
      <c r="Q97" s="203"/>
      <c r="R97" s="204">
        <f>SUM(R98:R114)</f>
        <v>0</v>
      </c>
      <c r="S97" s="203"/>
      <c r="T97" s="205">
        <f>SUM(T98:T114)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SUM(BK98:BK114)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1483</v>
      </c>
      <c r="F98" s="211" t="s">
        <v>1547</v>
      </c>
      <c r="G98" s="212" t="s">
        <v>962</v>
      </c>
      <c r="H98" s="213">
        <v>579.60000000000002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1548</v>
      </c>
    </row>
    <row r="99" s="2" customFormat="1">
      <c r="A99" s="41"/>
      <c r="B99" s="42"/>
      <c r="C99" s="43"/>
      <c r="D99" s="222" t="s">
        <v>264</v>
      </c>
      <c r="E99" s="43"/>
      <c r="F99" s="223" t="s">
        <v>1549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966</v>
      </c>
      <c r="F100" s="211" t="s">
        <v>1487</v>
      </c>
      <c r="G100" s="212" t="s">
        <v>962</v>
      </c>
      <c r="H100" s="213">
        <v>579.60000000000002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1550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1487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971</v>
      </c>
      <c r="F102" s="211" t="s">
        <v>1085</v>
      </c>
      <c r="G102" s="212" t="s">
        <v>962</v>
      </c>
      <c r="H102" s="213">
        <v>579.60000000000002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1551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1085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975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1480</v>
      </c>
      <c r="F105" s="211" t="s">
        <v>1552</v>
      </c>
      <c r="G105" s="212" t="s">
        <v>894</v>
      </c>
      <c r="H105" s="213">
        <v>0.13500000000000001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1553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1552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21.75" customHeight="1">
      <c r="A107" s="41"/>
      <c r="B107" s="42"/>
      <c r="C107" s="209" t="s">
        <v>289</v>
      </c>
      <c r="D107" s="209" t="s">
        <v>259</v>
      </c>
      <c r="E107" s="210" t="s">
        <v>1499</v>
      </c>
      <c r="F107" s="211" t="s">
        <v>1554</v>
      </c>
      <c r="G107" s="212" t="s">
        <v>881</v>
      </c>
      <c r="H107" s="213">
        <v>19320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1555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1556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 ht="21.75" customHeight="1">
      <c r="A109" s="41"/>
      <c r="B109" s="42"/>
      <c r="C109" s="209" t="s">
        <v>295</v>
      </c>
      <c r="D109" s="209" t="s">
        <v>259</v>
      </c>
      <c r="E109" s="210" t="s">
        <v>1477</v>
      </c>
      <c r="F109" s="211" t="s">
        <v>1557</v>
      </c>
      <c r="G109" s="212" t="s">
        <v>881</v>
      </c>
      <c r="H109" s="213">
        <v>193.19999999999999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1558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1557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16.5" customHeight="1">
      <c r="A111" s="41"/>
      <c r="B111" s="42"/>
      <c r="C111" s="209" t="s">
        <v>306</v>
      </c>
      <c r="D111" s="209" t="s">
        <v>259</v>
      </c>
      <c r="E111" s="210" t="s">
        <v>1559</v>
      </c>
      <c r="F111" s="211" t="s">
        <v>1560</v>
      </c>
      <c r="G111" s="212" t="s">
        <v>881</v>
      </c>
      <c r="H111" s="213">
        <v>1932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1561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1560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21.75" customHeight="1">
      <c r="A113" s="41"/>
      <c r="B113" s="42"/>
      <c r="C113" s="209" t="s">
        <v>314</v>
      </c>
      <c r="D113" s="209" t="s">
        <v>259</v>
      </c>
      <c r="E113" s="210" t="s">
        <v>1562</v>
      </c>
      <c r="F113" s="211" t="s">
        <v>1563</v>
      </c>
      <c r="G113" s="212" t="s">
        <v>881</v>
      </c>
      <c r="H113" s="213">
        <v>1932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1564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1563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976</v>
      </c>
      <c r="F115" s="259" t="s">
        <v>1565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SUM(P116:P121)</f>
        <v>0</v>
      </c>
      <c r="Q115" s="203"/>
      <c r="R115" s="204">
        <f>SUM(R116:R121)</f>
        <v>0</v>
      </c>
      <c r="S115" s="203"/>
      <c r="T115" s="205">
        <f>SUM(T116:T121)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SUM(BK116:BK121)</f>
        <v>0</v>
      </c>
    </row>
    <row r="116" s="2" customFormat="1" ht="16.5" customHeight="1">
      <c r="A116" s="41"/>
      <c r="B116" s="42"/>
      <c r="C116" s="209" t="s">
        <v>324</v>
      </c>
      <c r="D116" s="209" t="s">
        <v>259</v>
      </c>
      <c r="E116" s="210" t="s">
        <v>1231</v>
      </c>
      <c r="F116" s="211" t="s">
        <v>1509</v>
      </c>
      <c r="G116" s="212" t="s">
        <v>962</v>
      </c>
      <c r="H116" s="213">
        <v>596.99000000000001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1566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1511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37.8" customHeight="1">
      <c r="A118" s="41"/>
      <c r="B118" s="42"/>
      <c r="C118" s="209" t="s">
        <v>205</v>
      </c>
      <c r="D118" s="209" t="s">
        <v>259</v>
      </c>
      <c r="E118" s="210" t="s">
        <v>1235</v>
      </c>
      <c r="F118" s="211" t="s">
        <v>1532</v>
      </c>
      <c r="G118" s="212" t="s">
        <v>1102</v>
      </c>
      <c r="H118" s="213">
        <v>5.7960000000000003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1567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1568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24.15" customHeight="1">
      <c r="A120" s="41"/>
      <c r="B120" s="42"/>
      <c r="C120" s="209" t="s">
        <v>208</v>
      </c>
      <c r="D120" s="209" t="s">
        <v>259</v>
      </c>
      <c r="E120" s="210" t="s">
        <v>1237</v>
      </c>
      <c r="F120" s="211" t="s">
        <v>1512</v>
      </c>
      <c r="G120" s="212" t="s">
        <v>1102</v>
      </c>
      <c r="H120" s="213">
        <v>135.24000000000001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1569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1514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11" customFormat="1" ht="22.8" customHeight="1">
      <c r="A122" s="11"/>
      <c r="B122" s="195"/>
      <c r="C122" s="196"/>
      <c r="D122" s="197" t="s">
        <v>74</v>
      </c>
      <c r="E122" s="259" t="s">
        <v>883</v>
      </c>
      <c r="F122" s="259" t="s">
        <v>1538</v>
      </c>
      <c r="G122" s="196"/>
      <c r="H122" s="196"/>
      <c r="I122" s="199"/>
      <c r="J122" s="26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82</v>
      </c>
      <c r="AT122" s="207" t="s">
        <v>74</v>
      </c>
      <c r="AU122" s="207" t="s">
        <v>82</v>
      </c>
      <c r="AY122" s="206" t="s">
        <v>258</v>
      </c>
      <c r="BK122" s="208">
        <f>SUM(BK123:BK124)</f>
        <v>0</v>
      </c>
    </row>
    <row r="123" s="2" customFormat="1" ht="16.5" customHeight="1">
      <c r="A123" s="41"/>
      <c r="B123" s="42"/>
      <c r="C123" s="209" t="s">
        <v>211</v>
      </c>
      <c r="D123" s="209" t="s">
        <v>259</v>
      </c>
      <c r="E123" s="210" t="s">
        <v>956</v>
      </c>
      <c r="F123" s="211" t="s">
        <v>902</v>
      </c>
      <c r="G123" s="212" t="s">
        <v>894</v>
      </c>
      <c r="H123" s="213">
        <v>19.32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1570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902</v>
      </c>
      <c r="G124" s="43"/>
      <c r="H124" s="43"/>
      <c r="I124" s="224"/>
      <c r="J124" s="43"/>
      <c r="K124" s="43"/>
      <c r="L124" s="47"/>
      <c r="M124" s="249"/>
      <c r="N124" s="250"/>
      <c r="O124" s="251"/>
      <c r="P124" s="251"/>
      <c r="Q124" s="251"/>
      <c r="R124" s="251"/>
      <c r="S124" s="251"/>
      <c r="T124" s="252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BYQ6Ycqfa8lYi06ll0PAKpphZrtUC1zNDQkJZzAgRKhUOFCkKwlNlOj3PXIsFzaqRUbihVrd+x5hPG9rViJwTA==" hashValue="iER4b2y0iKU/ggoPN8daMCi6+ePv6qeHkVvCzYZ3WPQc8uhuGJmSuXmzAJGz04GUCc+n8c7ammQzwwQD3LwpUA==" algorithmName="SHA-512" password="CC35"/>
  <autoFilter ref="C94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4" r:id="rId1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1571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ROUND((SUM(BE95:BE115)),  2)</f>
        <v>0</v>
      </c>
      <c r="G37" s="41"/>
      <c r="H37" s="41"/>
      <c r="I37" s="161">
        <v>0.20999999999999999</v>
      </c>
      <c r="J37" s="160">
        <f>ROUND(((SUM(BE95:BE115))*I37),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ROUND((SUM(BF95:BF115)),  2)</f>
        <v>0</v>
      </c>
      <c r="G38" s="41"/>
      <c r="H38" s="41"/>
      <c r="I38" s="161">
        <v>0.14999999999999999</v>
      </c>
      <c r="J38" s="160">
        <f>ROUND(((SUM(BF95:BF115))*I38),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ROUND((SUM(BG95:BG115)),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ROUND((SUM(BH95:BH115)),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ROUND((SUM(BI95:BI115)),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16.2.7 - Štěpkové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1572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1573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1574</v>
      </c>
      <c r="E70" s="256"/>
      <c r="F70" s="256"/>
      <c r="G70" s="256"/>
      <c r="H70" s="256"/>
      <c r="I70" s="256"/>
      <c r="J70" s="257">
        <f>J107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1575</v>
      </c>
      <c r="E71" s="256"/>
      <c r="F71" s="256"/>
      <c r="G71" s="256"/>
      <c r="H71" s="256"/>
      <c r="I71" s="256"/>
      <c r="J71" s="257">
        <f>J112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800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904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16.2.7 - Štěpkové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123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P97+P107+P112</f>
        <v>0</v>
      </c>
      <c r="Q96" s="203"/>
      <c r="R96" s="204">
        <f>R97+R107+R112</f>
        <v>0</v>
      </c>
      <c r="S96" s="203"/>
      <c r="T96" s="205">
        <f>T97+T107+T112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BK97+BK107+BK112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1576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SUM(P98:P106)</f>
        <v>0</v>
      </c>
      <c r="Q97" s="203"/>
      <c r="R97" s="204">
        <f>SUM(R98:R106)</f>
        <v>0</v>
      </c>
      <c r="S97" s="203"/>
      <c r="T97" s="205">
        <f>SUM(T98:T106)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SUM(BK98:BK106)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1577</v>
      </c>
      <c r="F98" s="211" t="s">
        <v>1578</v>
      </c>
      <c r="G98" s="212" t="s">
        <v>881</v>
      </c>
      <c r="H98" s="213">
        <v>70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1579</v>
      </c>
    </row>
    <row r="99" s="2" customFormat="1">
      <c r="A99" s="41"/>
      <c r="B99" s="42"/>
      <c r="C99" s="43"/>
      <c r="D99" s="222" t="s">
        <v>264</v>
      </c>
      <c r="E99" s="43"/>
      <c r="F99" s="223" t="s">
        <v>1580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1581</v>
      </c>
      <c r="F100" s="211" t="s">
        <v>1582</v>
      </c>
      <c r="G100" s="212" t="s">
        <v>881</v>
      </c>
      <c r="H100" s="213">
        <v>70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1583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1582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1584</v>
      </c>
      <c r="F102" s="211" t="s">
        <v>1585</v>
      </c>
      <c r="G102" s="212" t="s">
        <v>881</v>
      </c>
      <c r="H102" s="213">
        <v>2.3999999999999999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1586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1585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105</v>
      </c>
      <c r="D104" s="209" t="s">
        <v>259</v>
      </c>
      <c r="E104" s="210" t="s">
        <v>1020</v>
      </c>
      <c r="F104" s="211" t="s">
        <v>1587</v>
      </c>
      <c r="G104" s="212" t="s">
        <v>894</v>
      </c>
      <c r="H104" s="213">
        <v>11.35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1588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1587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1024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1" customFormat="1" ht="22.8" customHeight="1">
      <c r="A107" s="11"/>
      <c r="B107" s="195"/>
      <c r="C107" s="196"/>
      <c r="D107" s="197" t="s">
        <v>74</v>
      </c>
      <c r="E107" s="259" t="s">
        <v>883</v>
      </c>
      <c r="F107" s="259" t="s">
        <v>1096</v>
      </c>
      <c r="G107" s="196"/>
      <c r="H107" s="196"/>
      <c r="I107" s="199"/>
      <c r="J107" s="260">
        <f>BK107</f>
        <v>0</v>
      </c>
      <c r="K107" s="196"/>
      <c r="L107" s="201"/>
      <c r="M107" s="202"/>
      <c r="N107" s="203"/>
      <c r="O107" s="203"/>
      <c r="P107" s="204">
        <f>SUM(P108:P111)</f>
        <v>0</v>
      </c>
      <c r="Q107" s="203"/>
      <c r="R107" s="204">
        <f>SUM(R108:R111)</f>
        <v>0</v>
      </c>
      <c r="S107" s="203"/>
      <c r="T107" s="205">
        <f>SUM(T108:T111)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82</v>
      </c>
      <c r="AT107" s="207" t="s">
        <v>74</v>
      </c>
      <c r="AU107" s="207" t="s">
        <v>82</v>
      </c>
      <c r="AY107" s="206" t="s">
        <v>258</v>
      </c>
      <c r="BK107" s="208">
        <f>SUM(BK108:BK111)</f>
        <v>0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1239</v>
      </c>
      <c r="F108" s="211" t="s">
        <v>1589</v>
      </c>
      <c r="G108" s="212" t="s">
        <v>962</v>
      </c>
      <c r="H108" s="213">
        <v>5.5999999999999996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1590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1589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21.75" customHeight="1">
      <c r="A110" s="41"/>
      <c r="B110" s="42"/>
      <c r="C110" s="209" t="s">
        <v>295</v>
      </c>
      <c r="D110" s="209" t="s">
        <v>259</v>
      </c>
      <c r="E110" s="210" t="s">
        <v>1243</v>
      </c>
      <c r="F110" s="211" t="s">
        <v>1591</v>
      </c>
      <c r="G110" s="212" t="s">
        <v>1018</v>
      </c>
      <c r="H110" s="213">
        <v>15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1592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1591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11" customFormat="1" ht="22.8" customHeight="1">
      <c r="A112" s="11"/>
      <c r="B112" s="195"/>
      <c r="C112" s="196"/>
      <c r="D112" s="197" t="s">
        <v>74</v>
      </c>
      <c r="E112" s="259" t="s">
        <v>890</v>
      </c>
      <c r="F112" s="259" t="s">
        <v>980</v>
      </c>
      <c r="G112" s="196"/>
      <c r="H112" s="196"/>
      <c r="I112" s="199"/>
      <c r="J112" s="260">
        <f>BK112</f>
        <v>0</v>
      </c>
      <c r="K112" s="196"/>
      <c r="L112" s="201"/>
      <c r="M112" s="202"/>
      <c r="N112" s="203"/>
      <c r="O112" s="203"/>
      <c r="P112" s="204">
        <f>SUM(P113:P115)</f>
        <v>0</v>
      </c>
      <c r="Q112" s="203"/>
      <c r="R112" s="204">
        <f>SUM(R113:R115)</f>
        <v>0</v>
      </c>
      <c r="S112" s="203"/>
      <c r="T112" s="205">
        <f>SUM(T113:T115)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6" t="s">
        <v>82</v>
      </c>
      <c r="AT112" s="207" t="s">
        <v>74</v>
      </c>
      <c r="AU112" s="207" t="s">
        <v>82</v>
      </c>
      <c r="AY112" s="206" t="s">
        <v>258</v>
      </c>
      <c r="BK112" s="208">
        <f>SUM(BK113:BK115)</f>
        <v>0</v>
      </c>
    </row>
    <row r="113" s="2" customFormat="1" ht="16.5" customHeight="1">
      <c r="A113" s="41"/>
      <c r="B113" s="42"/>
      <c r="C113" s="209" t="s">
        <v>306</v>
      </c>
      <c r="D113" s="209" t="s">
        <v>259</v>
      </c>
      <c r="E113" s="210" t="s">
        <v>892</v>
      </c>
      <c r="F113" s="211" t="s">
        <v>893</v>
      </c>
      <c r="G113" s="212" t="s">
        <v>894</v>
      </c>
      <c r="H113" s="213">
        <v>11.35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1593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893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897</v>
      </c>
      <c r="G115" s="43"/>
      <c r="H115" s="43"/>
      <c r="I115" s="224"/>
      <c r="J115" s="43"/>
      <c r="K115" s="43"/>
      <c r="L115" s="47"/>
      <c r="M115" s="249"/>
      <c r="N115" s="250"/>
      <c r="O115" s="251"/>
      <c r="P115" s="251"/>
      <c r="Q115" s="251"/>
      <c r="R115" s="251"/>
      <c r="S115" s="251"/>
      <c r="T115" s="252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FIqvqznybJBf1LEKcPfQXR7FVLzpG4TrJMLf54VpXDSfTJaKsKuDqRCPwLph2r2RdRSIHf54soagUZCa3ODfxw==" hashValue="8U3FK2ZvBMHgIOAsAXqZTY3gO0iS7iSmp1PTQeXMKoAo2A4aGo+rqIBO1S60twyU6Y2fuyMv2kkVWHMsSlR2XQ==" algorithmName="SHA-512" password="CC35"/>
  <autoFilter ref="C94:K1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6" r:id="rId1" display="https://podminky.urs.cz/item/CS_URS_2024_01/998231411"/>
    <hyperlink ref="F115" r:id="rId2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1595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ROUND((SUM(BE97:BE146)),  2)</f>
        <v>0</v>
      </c>
      <c r="G37" s="41"/>
      <c r="H37" s="41"/>
      <c r="I37" s="161">
        <v>0.20999999999999999</v>
      </c>
      <c r="J37" s="160">
        <f>ROUND(((SUM(BE97:BE146))*I37),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ROUND((SUM(BF97:BF146)),  2)</f>
        <v>0</v>
      </c>
      <c r="G38" s="41"/>
      <c r="H38" s="41"/>
      <c r="I38" s="161">
        <v>0.14999999999999999</v>
      </c>
      <c r="J38" s="160">
        <f>ROUND(((SUM(BF97:BF146))*I38),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ROUND((SUM(BG97:BG146)),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ROUND((SUM(BH97:BH146)),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ROUND((SUM(BI97:BI146)),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17.1 - Travnaté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1452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1596</v>
      </c>
      <c r="E69" s="256"/>
      <c r="F69" s="256"/>
      <c r="G69" s="256"/>
      <c r="H69" s="256"/>
      <c r="I69" s="256"/>
      <c r="J69" s="257">
        <f>J99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1454</v>
      </c>
      <c r="E70" s="256"/>
      <c r="F70" s="256"/>
      <c r="G70" s="256"/>
      <c r="H70" s="256"/>
      <c r="I70" s="256"/>
      <c r="J70" s="257">
        <f>J121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907</v>
      </c>
      <c r="E71" s="256"/>
      <c r="F71" s="256"/>
      <c r="G71" s="256"/>
      <c r="H71" s="256"/>
      <c r="I71" s="256"/>
      <c r="J71" s="257">
        <f>J130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1597</v>
      </c>
      <c r="E72" s="256"/>
      <c r="F72" s="256"/>
      <c r="G72" s="256"/>
      <c r="H72" s="256"/>
      <c r="I72" s="256"/>
      <c r="J72" s="257">
        <f>J141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1456</v>
      </c>
      <c r="E73" s="256"/>
      <c r="F73" s="256"/>
      <c r="G73" s="256"/>
      <c r="H73" s="256"/>
      <c r="I73" s="256"/>
      <c r="J73" s="257">
        <f>J144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244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Úprava okolí přehrady Harcov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223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224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225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53" t="s">
        <v>1594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801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17.1 - Travnaté plochy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Liberec</v>
      </c>
      <c r="G91" s="43"/>
      <c r="H91" s="43"/>
      <c r="I91" s="35" t="s">
        <v>23</v>
      </c>
      <c r="J91" s="75" t="str">
        <f>IF(J16="","",J16)</f>
        <v>16. 5. 2024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Statutární město Liberec</v>
      </c>
      <c r="G93" s="43"/>
      <c r="H93" s="43"/>
      <c r="I93" s="35" t="s">
        <v>33</v>
      </c>
      <c r="J93" s="39" t="str">
        <f>E25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Miriam Janů, DiS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0" customFormat="1" ht="29.28" customHeight="1">
      <c r="A96" s="184"/>
      <c r="B96" s="185"/>
      <c r="C96" s="186" t="s">
        <v>245</v>
      </c>
      <c r="D96" s="187" t="s">
        <v>60</v>
      </c>
      <c r="E96" s="187" t="s">
        <v>56</v>
      </c>
      <c r="F96" s="187" t="s">
        <v>57</v>
      </c>
      <c r="G96" s="187" t="s">
        <v>246</v>
      </c>
      <c r="H96" s="187" t="s">
        <v>247</v>
      </c>
      <c r="I96" s="187" t="s">
        <v>248</v>
      </c>
      <c r="J96" s="187" t="s">
        <v>233</v>
      </c>
      <c r="K96" s="188" t="s">
        <v>249</v>
      </c>
      <c r="L96" s="189"/>
      <c r="M96" s="95" t="s">
        <v>19</v>
      </c>
      <c r="N96" s="96" t="s">
        <v>45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</f>
        <v>0</v>
      </c>
      <c r="Q97" s="99"/>
      <c r="R97" s="192">
        <f>R98</f>
        <v>0</v>
      </c>
      <c r="S97" s="99"/>
      <c r="T97" s="193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74</v>
      </c>
      <c r="AU97" s="20" t="s">
        <v>234</v>
      </c>
      <c r="BK97" s="194">
        <f>BK98</f>
        <v>0</v>
      </c>
    </row>
    <row r="98" s="11" customFormat="1" ht="25.92" customHeight="1">
      <c r="A98" s="11"/>
      <c r="B98" s="195"/>
      <c r="C98" s="196"/>
      <c r="D98" s="197" t="s">
        <v>74</v>
      </c>
      <c r="E98" s="198" t="s">
        <v>809</v>
      </c>
      <c r="F98" s="198" t="s">
        <v>117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P99+P121+P130+P141+P144</f>
        <v>0</v>
      </c>
      <c r="Q98" s="203"/>
      <c r="R98" s="204">
        <f>R99+R121+R130+R141+R144</f>
        <v>0</v>
      </c>
      <c r="S98" s="203"/>
      <c r="T98" s="205">
        <f>T99+T121+T130+T141+T144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75</v>
      </c>
      <c r="AY98" s="206" t="s">
        <v>258</v>
      </c>
      <c r="BK98" s="208">
        <f>BK99+BK121+BK130+BK141+BK144</f>
        <v>0</v>
      </c>
    </row>
    <row r="99" s="11" customFormat="1" ht="22.8" customHeight="1">
      <c r="A99" s="11"/>
      <c r="B99" s="195"/>
      <c r="C99" s="196"/>
      <c r="D99" s="197" t="s">
        <v>74</v>
      </c>
      <c r="E99" s="259" t="s">
        <v>811</v>
      </c>
      <c r="F99" s="259" t="s">
        <v>1598</v>
      </c>
      <c r="G99" s="196"/>
      <c r="H99" s="196"/>
      <c r="I99" s="199"/>
      <c r="J99" s="260">
        <f>BK99</f>
        <v>0</v>
      </c>
      <c r="K99" s="196"/>
      <c r="L99" s="201"/>
      <c r="M99" s="202"/>
      <c r="N99" s="203"/>
      <c r="O99" s="203"/>
      <c r="P99" s="204">
        <f>SUM(P100:P120)</f>
        <v>0</v>
      </c>
      <c r="Q99" s="203"/>
      <c r="R99" s="204">
        <f>SUM(R100:R120)</f>
        <v>0</v>
      </c>
      <c r="S99" s="203"/>
      <c r="T99" s="205">
        <f>SUM(T100:T120)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82</v>
      </c>
      <c r="AT99" s="207" t="s">
        <v>74</v>
      </c>
      <c r="AU99" s="207" t="s">
        <v>82</v>
      </c>
      <c r="AY99" s="206" t="s">
        <v>258</v>
      </c>
      <c r="BK99" s="208">
        <f>SUM(BK100:BK120)</f>
        <v>0</v>
      </c>
    </row>
    <row r="100" s="2" customFormat="1" ht="21.75" customHeight="1">
      <c r="A100" s="41"/>
      <c r="B100" s="42"/>
      <c r="C100" s="209" t="s">
        <v>82</v>
      </c>
      <c r="D100" s="209" t="s">
        <v>259</v>
      </c>
      <c r="E100" s="210" t="s">
        <v>1461</v>
      </c>
      <c r="F100" s="211" t="s">
        <v>1462</v>
      </c>
      <c r="G100" s="212" t="s">
        <v>881</v>
      </c>
      <c r="H100" s="213">
        <v>1006</v>
      </c>
      <c r="I100" s="214"/>
      <c r="J100" s="215">
        <f>ROUND(I100*H100,2)</f>
        <v>0</v>
      </c>
      <c r="K100" s="211" t="s">
        <v>816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1599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1462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>
      <c r="A102" s="41"/>
      <c r="B102" s="42"/>
      <c r="C102" s="43"/>
      <c r="D102" s="261" t="s">
        <v>819</v>
      </c>
      <c r="E102" s="43"/>
      <c r="F102" s="262" t="s">
        <v>1464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819</v>
      </c>
      <c r="AU102" s="20" t="s">
        <v>84</v>
      </c>
    </row>
    <row r="103" s="2" customFormat="1" ht="16.5" customHeight="1">
      <c r="A103" s="41"/>
      <c r="B103" s="42"/>
      <c r="C103" s="209" t="s">
        <v>84</v>
      </c>
      <c r="D103" s="209" t="s">
        <v>259</v>
      </c>
      <c r="E103" s="210" t="s">
        <v>1465</v>
      </c>
      <c r="F103" s="211" t="s">
        <v>1466</v>
      </c>
      <c r="G103" s="212" t="s">
        <v>881</v>
      </c>
      <c r="H103" s="213">
        <v>1006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1600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1466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1468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2" customFormat="1" ht="16.5" customHeight="1">
      <c r="A106" s="41"/>
      <c r="B106" s="42"/>
      <c r="C106" s="209" t="s">
        <v>98</v>
      </c>
      <c r="D106" s="209" t="s">
        <v>259</v>
      </c>
      <c r="E106" s="210" t="s">
        <v>1469</v>
      </c>
      <c r="F106" s="211" t="s">
        <v>1470</v>
      </c>
      <c r="G106" s="212" t="s">
        <v>881</v>
      </c>
      <c r="H106" s="213">
        <v>2012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1601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1472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1473</v>
      </c>
      <c r="F108" s="211" t="s">
        <v>1474</v>
      </c>
      <c r="G108" s="212" t="s">
        <v>881</v>
      </c>
      <c r="H108" s="213">
        <v>2012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1602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1476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16.5" customHeight="1">
      <c r="A110" s="41"/>
      <c r="B110" s="42"/>
      <c r="C110" s="209" t="s">
        <v>289</v>
      </c>
      <c r="D110" s="209" t="s">
        <v>259</v>
      </c>
      <c r="E110" s="210" t="s">
        <v>1477</v>
      </c>
      <c r="F110" s="211" t="s">
        <v>1478</v>
      </c>
      <c r="G110" s="212" t="s">
        <v>881</v>
      </c>
      <c r="H110" s="213">
        <v>1006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1603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1478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16.5" customHeight="1">
      <c r="A112" s="41"/>
      <c r="B112" s="42"/>
      <c r="C112" s="209" t="s">
        <v>295</v>
      </c>
      <c r="D112" s="209" t="s">
        <v>259</v>
      </c>
      <c r="E112" s="210" t="s">
        <v>1480</v>
      </c>
      <c r="F112" s="211" t="s">
        <v>1522</v>
      </c>
      <c r="G112" s="212" t="s">
        <v>894</v>
      </c>
      <c r="H112" s="213">
        <v>0.029999999999999999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1604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1522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16.5" customHeight="1">
      <c r="A114" s="41"/>
      <c r="B114" s="42"/>
      <c r="C114" s="209" t="s">
        <v>306</v>
      </c>
      <c r="D114" s="209" t="s">
        <v>259</v>
      </c>
      <c r="E114" s="210" t="s">
        <v>1483</v>
      </c>
      <c r="F114" s="211" t="s">
        <v>1484</v>
      </c>
      <c r="G114" s="212" t="s">
        <v>962</v>
      </c>
      <c r="H114" s="213">
        <v>20.120000000000001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1605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1486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16.5" customHeight="1">
      <c r="A116" s="41"/>
      <c r="B116" s="42"/>
      <c r="C116" s="209" t="s">
        <v>314</v>
      </c>
      <c r="D116" s="209" t="s">
        <v>259</v>
      </c>
      <c r="E116" s="210" t="s">
        <v>966</v>
      </c>
      <c r="F116" s="211" t="s">
        <v>1487</v>
      </c>
      <c r="G116" s="212" t="s">
        <v>962</v>
      </c>
      <c r="H116" s="213">
        <v>20.120000000000001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1606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1487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324</v>
      </c>
      <c r="D118" s="209" t="s">
        <v>259</v>
      </c>
      <c r="E118" s="210" t="s">
        <v>971</v>
      </c>
      <c r="F118" s="211" t="s">
        <v>1085</v>
      </c>
      <c r="G118" s="212" t="s">
        <v>962</v>
      </c>
      <c r="H118" s="213">
        <v>20.120000000000001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1607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1085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975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883</v>
      </c>
      <c r="F121" s="259" t="s">
        <v>1490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SUM(P122:P129)</f>
        <v>0</v>
      </c>
      <c r="Q121" s="203"/>
      <c r="R121" s="204">
        <f>SUM(R122:R129)</f>
        <v>0</v>
      </c>
      <c r="S121" s="203"/>
      <c r="T121" s="205">
        <f>SUM(T122:T129)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SUM(BK122:BK129)</f>
        <v>0</v>
      </c>
    </row>
    <row r="122" s="2" customFormat="1" ht="16.5" customHeight="1">
      <c r="A122" s="41"/>
      <c r="B122" s="42"/>
      <c r="C122" s="209" t="s">
        <v>205</v>
      </c>
      <c r="D122" s="209" t="s">
        <v>259</v>
      </c>
      <c r="E122" s="210" t="s">
        <v>1491</v>
      </c>
      <c r="F122" s="211" t="s">
        <v>1492</v>
      </c>
      <c r="G122" s="212" t="s">
        <v>962</v>
      </c>
      <c r="H122" s="213">
        <v>201.19999999999999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1608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1494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208</v>
      </c>
      <c r="D124" s="209" t="s">
        <v>259</v>
      </c>
      <c r="E124" s="210" t="s">
        <v>1142</v>
      </c>
      <c r="F124" s="211" t="s">
        <v>1495</v>
      </c>
      <c r="G124" s="212" t="s">
        <v>962</v>
      </c>
      <c r="H124" s="213">
        <v>201.19999999999999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1609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1497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 ht="16.5" customHeight="1">
      <c r="A126" s="41"/>
      <c r="B126" s="42"/>
      <c r="C126" s="209" t="s">
        <v>211</v>
      </c>
      <c r="D126" s="209" t="s">
        <v>259</v>
      </c>
      <c r="E126" s="210" t="s">
        <v>1145</v>
      </c>
      <c r="F126" s="211" t="s">
        <v>1610</v>
      </c>
      <c r="G126" s="212" t="s">
        <v>962</v>
      </c>
      <c r="H126" s="213">
        <v>201.19999999999999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1611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1610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21.75" customHeight="1">
      <c r="A128" s="41"/>
      <c r="B128" s="42"/>
      <c r="C128" s="209" t="s">
        <v>214</v>
      </c>
      <c r="D128" s="209" t="s">
        <v>259</v>
      </c>
      <c r="E128" s="210" t="s">
        <v>1499</v>
      </c>
      <c r="F128" s="211" t="s">
        <v>1500</v>
      </c>
      <c r="G128" s="212" t="s">
        <v>881</v>
      </c>
      <c r="H128" s="213">
        <v>1006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1612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1502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11" customFormat="1" ht="22.8" customHeight="1">
      <c r="A130" s="11"/>
      <c r="B130" s="195"/>
      <c r="C130" s="196"/>
      <c r="D130" s="197" t="s">
        <v>74</v>
      </c>
      <c r="E130" s="259" t="s">
        <v>976</v>
      </c>
      <c r="F130" s="259" t="s">
        <v>977</v>
      </c>
      <c r="G130" s="196"/>
      <c r="H130" s="196"/>
      <c r="I130" s="199"/>
      <c r="J130" s="260">
        <f>BK130</f>
        <v>0</v>
      </c>
      <c r="K130" s="196"/>
      <c r="L130" s="201"/>
      <c r="M130" s="202"/>
      <c r="N130" s="203"/>
      <c r="O130" s="203"/>
      <c r="P130" s="204">
        <f>SUM(P131:P140)</f>
        <v>0</v>
      </c>
      <c r="Q130" s="203"/>
      <c r="R130" s="204">
        <f>SUM(R131:R140)</f>
        <v>0</v>
      </c>
      <c r="S130" s="203"/>
      <c r="T130" s="205">
        <f>SUM(T131:T140)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82</v>
      </c>
      <c r="AT130" s="207" t="s">
        <v>74</v>
      </c>
      <c r="AU130" s="207" t="s">
        <v>82</v>
      </c>
      <c r="AY130" s="206" t="s">
        <v>258</v>
      </c>
      <c r="BK130" s="208">
        <f>SUM(BK131:BK140)</f>
        <v>0</v>
      </c>
    </row>
    <row r="131" s="2" customFormat="1" ht="16.5" customHeight="1">
      <c r="A131" s="41"/>
      <c r="B131" s="42"/>
      <c r="C131" s="209" t="s">
        <v>191</v>
      </c>
      <c r="D131" s="209" t="s">
        <v>259</v>
      </c>
      <c r="E131" s="210" t="s">
        <v>82</v>
      </c>
      <c r="F131" s="211" t="s">
        <v>1503</v>
      </c>
      <c r="G131" s="212" t="s">
        <v>1110</v>
      </c>
      <c r="H131" s="213">
        <v>0.80000000000000004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1613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1503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 ht="37.8" customHeight="1">
      <c r="A133" s="41"/>
      <c r="B133" s="42"/>
      <c r="C133" s="209" t="s">
        <v>8</v>
      </c>
      <c r="D133" s="209" t="s">
        <v>259</v>
      </c>
      <c r="E133" s="210" t="s">
        <v>84</v>
      </c>
      <c r="F133" s="211" t="s">
        <v>1532</v>
      </c>
      <c r="G133" s="212" t="s">
        <v>1102</v>
      </c>
      <c r="H133" s="213">
        <v>30.18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1614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1534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2" customFormat="1" ht="16.5" customHeight="1">
      <c r="A135" s="41"/>
      <c r="B135" s="42"/>
      <c r="C135" s="209" t="s">
        <v>93</v>
      </c>
      <c r="D135" s="209" t="s">
        <v>259</v>
      </c>
      <c r="E135" s="210" t="s">
        <v>98</v>
      </c>
      <c r="F135" s="211" t="s">
        <v>1507</v>
      </c>
      <c r="G135" s="212" t="s">
        <v>962</v>
      </c>
      <c r="H135" s="213">
        <v>20.719999999999999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1615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1507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 ht="16.5" customHeight="1">
      <c r="A137" s="41"/>
      <c r="B137" s="42"/>
      <c r="C137" s="209" t="s">
        <v>125</v>
      </c>
      <c r="D137" s="209" t="s">
        <v>259</v>
      </c>
      <c r="E137" s="210" t="s">
        <v>105</v>
      </c>
      <c r="F137" s="211" t="s">
        <v>1509</v>
      </c>
      <c r="G137" s="212" t="s">
        <v>962</v>
      </c>
      <c r="H137" s="213">
        <v>207.19999999999999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1616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1511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24.15" customHeight="1">
      <c r="A139" s="41"/>
      <c r="B139" s="42"/>
      <c r="C139" s="209" t="s">
        <v>219</v>
      </c>
      <c r="D139" s="209" t="s">
        <v>259</v>
      </c>
      <c r="E139" s="210" t="s">
        <v>289</v>
      </c>
      <c r="F139" s="211" t="s">
        <v>1617</v>
      </c>
      <c r="G139" s="212" t="s">
        <v>1102</v>
      </c>
      <c r="H139" s="213">
        <v>35.210000000000001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1618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1619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890</v>
      </c>
      <c r="F141" s="259" t="s">
        <v>1620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SUM(P142:P143)</f>
        <v>0</v>
      </c>
      <c r="Q141" s="203"/>
      <c r="R141" s="204">
        <f>SUM(R142:R143)</f>
        <v>0</v>
      </c>
      <c r="S141" s="203"/>
      <c r="T141" s="205">
        <f>SUM(T142:T143)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SUM(BK142:BK143)</f>
        <v>0</v>
      </c>
    </row>
    <row r="142" s="2" customFormat="1" ht="24.15" customHeight="1">
      <c r="A142" s="41"/>
      <c r="B142" s="42"/>
      <c r="C142" s="209" t="s">
        <v>389</v>
      </c>
      <c r="D142" s="209" t="s">
        <v>259</v>
      </c>
      <c r="E142" s="210" t="s">
        <v>1621</v>
      </c>
      <c r="F142" s="211" t="s">
        <v>1622</v>
      </c>
      <c r="G142" s="212" t="s">
        <v>881</v>
      </c>
      <c r="H142" s="213">
        <v>800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1623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1622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11" customFormat="1" ht="22.8" customHeight="1">
      <c r="A144" s="11"/>
      <c r="B144" s="195"/>
      <c r="C144" s="196"/>
      <c r="D144" s="197" t="s">
        <v>74</v>
      </c>
      <c r="E144" s="259" t="s">
        <v>1040</v>
      </c>
      <c r="F144" s="259" t="s">
        <v>1538</v>
      </c>
      <c r="G144" s="196"/>
      <c r="H144" s="196"/>
      <c r="I144" s="199"/>
      <c r="J144" s="260">
        <f>BK144</f>
        <v>0</v>
      </c>
      <c r="K144" s="196"/>
      <c r="L144" s="201"/>
      <c r="M144" s="202"/>
      <c r="N144" s="203"/>
      <c r="O144" s="203"/>
      <c r="P144" s="204">
        <f>SUM(P145:P146)</f>
        <v>0</v>
      </c>
      <c r="Q144" s="203"/>
      <c r="R144" s="204">
        <f>SUM(R145:R146)</f>
        <v>0</v>
      </c>
      <c r="S144" s="203"/>
      <c r="T144" s="205">
        <f>SUM(T145:T146)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6" t="s">
        <v>82</v>
      </c>
      <c r="AT144" s="207" t="s">
        <v>74</v>
      </c>
      <c r="AU144" s="207" t="s">
        <v>82</v>
      </c>
      <c r="AY144" s="206" t="s">
        <v>258</v>
      </c>
      <c r="BK144" s="208">
        <f>SUM(BK145:BK146)</f>
        <v>0</v>
      </c>
    </row>
    <row r="145" s="2" customFormat="1" ht="16.5" customHeight="1">
      <c r="A145" s="41"/>
      <c r="B145" s="42"/>
      <c r="C145" s="209" t="s">
        <v>394</v>
      </c>
      <c r="D145" s="209" t="s">
        <v>259</v>
      </c>
      <c r="E145" s="210" t="s">
        <v>956</v>
      </c>
      <c r="F145" s="211" t="s">
        <v>902</v>
      </c>
      <c r="G145" s="212" t="s">
        <v>894</v>
      </c>
      <c r="H145" s="213">
        <v>1.8600000000000001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1624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902</v>
      </c>
      <c r="G146" s="43"/>
      <c r="H146" s="43"/>
      <c r="I146" s="224"/>
      <c r="J146" s="43"/>
      <c r="K146" s="43"/>
      <c r="L146" s="47"/>
      <c r="M146" s="249"/>
      <c r="N146" s="250"/>
      <c r="O146" s="251"/>
      <c r="P146" s="251"/>
      <c r="Q146" s="251"/>
      <c r="R146" s="251"/>
      <c r="S146" s="251"/>
      <c r="T146" s="252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 ht="6.96" customHeight="1">
      <c r="A147" s="41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47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tJJH4mNbzficSYeinE0+mjlz+rCxHPlVBFpu8j6OF+yErHi9S6qxB/KjZFw4jcM4xRhKdpAO4ESNS+c6WgrEfA==" hashValue="YMMrWO1NFWzQX2VWaCdJAnOonzYDO6EGYR246Og7g/BxWRXtcG1BKOYuqC8M7+mvfz4mIEAx3U1BWjQ76v+r3A==" algorithmName="SHA-512" password="CC35"/>
  <autoFilter ref="C96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2" r:id="rId1" display="https://podminky.urs.cz/item/CS_URS_2024_01/184813511"/>
    <hyperlink ref="F105" r:id="rId2" display="https://podminky.urs.cz/item/CS_URS_2024_01/183402131"/>
    <hyperlink ref="F120" r:id="rId3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1625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ROUND((SUM(BE95:BE124)),  2)</f>
        <v>0</v>
      </c>
      <c r="G37" s="41"/>
      <c r="H37" s="41"/>
      <c r="I37" s="161">
        <v>0.20999999999999999</v>
      </c>
      <c r="J37" s="160">
        <f>ROUND(((SUM(BE95:BE124))*I37),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ROUND((SUM(BF95:BF124)),  2)</f>
        <v>0</v>
      </c>
      <c r="G38" s="41"/>
      <c r="H38" s="41"/>
      <c r="I38" s="161">
        <v>0.14999999999999999</v>
      </c>
      <c r="J38" s="160">
        <f>ROUND(((SUM(BF95:BF124))*I38),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ROUND((SUM(BG95:BG124)),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ROUND((SUM(BH95:BH124)),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ROUND((SUM(BI95:BI124)),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17.2 - Péče o travnaté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1626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1542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1543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1544</v>
      </c>
      <c r="E71" s="256"/>
      <c r="F71" s="256"/>
      <c r="G71" s="256"/>
      <c r="H71" s="256"/>
      <c r="I71" s="256"/>
      <c r="J71" s="257">
        <f>J122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1594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801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17.2 - Péče o travnaté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1627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P97+P115+P122</f>
        <v>0</v>
      </c>
      <c r="Q96" s="203"/>
      <c r="R96" s="204">
        <f>R97+R115+R122</f>
        <v>0</v>
      </c>
      <c r="S96" s="203"/>
      <c r="T96" s="205">
        <f>T97+T115+T122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BK97+BK115+BK122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1546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SUM(P98:P114)</f>
        <v>0</v>
      </c>
      <c r="Q97" s="203"/>
      <c r="R97" s="204">
        <f>SUM(R98:R114)</f>
        <v>0</v>
      </c>
      <c r="S97" s="203"/>
      <c r="T97" s="205">
        <f>SUM(T98:T114)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SUM(BK98:BK114)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1483</v>
      </c>
      <c r="F98" s="211" t="s">
        <v>1547</v>
      </c>
      <c r="G98" s="212" t="s">
        <v>962</v>
      </c>
      <c r="H98" s="213">
        <v>301.80000000000001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1628</v>
      </c>
    </row>
    <row r="99" s="2" customFormat="1">
      <c r="A99" s="41"/>
      <c r="B99" s="42"/>
      <c r="C99" s="43"/>
      <c r="D99" s="222" t="s">
        <v>264</v>
      </c>
      <c r="E99" s="43"/>
      <c r="F99" s="223" t="s">
        <v>1549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966</v>
      </c>
      <c r="F100" s="211" t="s">
        <v>1487</v>
      </c>
      <c r="G100" s="212" t="s">
        <v>962</v>
      </c>
      <c r="H100" s="213">
        <v>301.80000000000001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1629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1487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971</v>
      </c>
      <c r="F102" s="211" t="s">
        <v>1085</v>
      </c>
      <c r="G102" s="212" t="s">
        <v>962</v>
      </c>
      <c r="H102" s="213">
        <v>301.80000000000001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1630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1085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975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1480</v>
      </c>
      <c r="F105" s="211" t="s">
        <v>1552</v>
      </c>
      <c r="G105" s="212" t="s">
        <v>894</v>
      </c>
      <c r="H105" s="213">
        <v>0.070000000000000007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1631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1552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21.75" customHeight="1">
      <c r="A107" s="41"/>
      <c r="B107" s="42"/>
      <c r="C107" s="209" t="s">
        <v>289</v>
      </c>
      <c r="D107" s="209" t="s">
        <v>259</v>
      </c>
      <c r="E107" s="210" t="s">
        <v>1499</v>
      </c>
      <c r="F107" s="211" t="s">
        <v>1554</v>
      </c>
      <c r="G107" s="212" t="s">
        <v>881</v>
      </c>
      <c r="H107" s="213">
        <v>10060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1632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1556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 ht="21.75" customHeight="1">
      <c r="A109" s="41"/>
      <c r="B109" s="42"/>
      <c r="C109" s="209" t="s">
        <v>295</v>
      </c>
      <c r="D109" s="209" t="s">
        <v>259</v>
      </c>
      <c r="E109" s="210" t="s">
        <v>1477</v>
      </c>
      <c r="F109" s="211" t="s">
        <v>1557</v>
      </c>
      <c r="G109" s="212" t="s">
        <v>881</v>
      </c>
      <c r="H109" s="213">
        <v>106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1633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1557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16.5" customHeight="1">
      <c r="A111" s="41"/>
      <c r="B111" s="42"/>
      <c r="C111" s="209" t="s">
        <v>306</v>
      </c>
      <c r="D111" s="209" t="s">
        <v>259</v>
      </c>
      <c r="E111" s="210" t="s">
        <v>1559</v>
      </c>
      <c r="F111" s="211" t="s">
        <v>1560</v>
      </c>
      <c r="G111" s="212" t="s">
        <v>881</v>
      </c>
      <c r="H111" s="213">
        <v>1006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1634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1560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21.75" customHeight="1">
      <c r="A113" s="41"/>
      <c r="B113" s="42"/>
      <c r="C113" s="209" t="s">
        <v>314</v>
      </c>
      <c r="D113" s="209" t="s">
        <v>259</v>
      </c>
      <c r="E113" s="210" t="s">
        <v>1562</v>
      </c>
      <c r="F113" s="211" t="s">
        <v>1563</v>
      </c>
      <c r="G113" s="212" t="s">
        <v>881</v>
      </c>
      <c r="H113" s="213">
        <v>1006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1635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1563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976</v>
      </c>
      <c r="F115" s="259" t="s">
        <v>1565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SUM(P116:P121)</f>
        <v>0</v>
      </c>
      <c r="Q115" s="203"/>
      <c r="R115" s="204">
        <f>SUM(R116:R121)</f>
        <v>0</v>
      </c>
      <c r="S115" s="203"/>
      <c r="T115" s="205">
        <f>SUM(T116:T121)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SUM(BK116:BK121)</f>
        <v>0</v>
      </c>
    </row>
    <row r="116" s="2" customFormat="1" ht="16.5" customHeight="1">
      <c r="A116" s="41"/>
      <c r="B116" s="42"/>
      <c r="C116" s="209" t="s">
        <v>324</v>
      </c>
      <c r="D116" s="209" t="s">
        <v>259</v>
      </c>
      <c r="E116" s="210" t="s">
        <v>295</v>
      </c>
      <c r="F116" s="211" t="s">
        <v>1509</v>
      </c>
      <c r="G116" s="212" t="s">
        <v>962</v>
      </c>
      <c r="H116" s="213">
        <v>310.85000000000002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1636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1511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37.8" customHeight="1">
      <c r="A118" s="41"/>
      <c r="B118" s="42"/>
      <c r="C118" s="209" t="s">
        <v>205</v>
      </c>
      <c r="D118" s="209" t="s">
        <v>259</v>
      </c>
      <c r="E118" s="210" t="s">
        <v>306</v>
      </c>
      <c r="F118" s="211" t="s">
        <v>1532</v>
      </c>
      <c r="G118" s="212" t="s">
        <v>1102</v>
      </c>
      <c r="H118" s="213">
        <v>3.1800000000000002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1637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1568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24.15" customHeight="1">
      <c r="A120" s="41"/>
      <c r="B120" s="42"/>
      <c r="C120" s="209" t="s">
        <v>208</v>
      </c>
      <c r="D120" s="209" t="s">
        <v>259</v>
      </c>
      <c r="E120" s="210" t="s">
        <v>314</v>
      </c>
      <c r="F120" s="211" t="s">
        <v>1512</v>
      </c>
      <c r="G120" s="212" t="s">
        <v>1102</v>
      </c>
      <c r="H120" s="213">
        <v>70.420000000000002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1638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1514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11" customFormat="1" ht="22.8" customHeight="1">
      <c r="A122" s="11"/>
      <c r="B122" s="195"/>
      <c r="C122" s="196"/>
      <c r="D122" s="197" t="s">
        <v>74</v>
      </c>
      <c r="E122" s="259" t="s">
        <v>883</v>
      </c>
      <c r="F122" s="259" t="s">
        <v>1538</v>
      </c>
      <c r="G122" s="196"/>
      <c r="H122" s="196"/>
      <c r="I122" s="199"/>
      <c r="J122" s="26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82</v>
      </c>
      <c r="AT122" s="207" t="s">
        <v>74</v>
      </c>
      <c r="AU122" s="207" t="s">
        <v>82</v>
      </c>
      <c r="AY122" s="206" t="s">
        <v>258</v>
      </c>
      <c r="BK122" s="208">
        <f>SUM(BK123:BK124)</f>
        <v>0</v>
      </c>
    </row>
    <row r="123" s="2" customFormat="1" ht="16.5" customHeight="1">
      <c r="A123" s="41"/>
      <c r="B123" s="42"/>
      <c r="C123" s="209" t="s">
        <v>211</v>
      </c>
      <c r="D123" s="209" t="s">
        <v>259</v>
      </c>
      <c r="E123" s="210" t="s">
        <v>956</v>
      </c>
      <c r="F123" s="211" t="s">
        <v>902</v>
      </c>
      <c r="G123" s="212" t="s">
        <v>894</v>
      </c>
      <c r="H123" s="213">
        <v>10.060000000000001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1639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902</v>
      </c>
      <c r="G124" s="43"/>
      <c r="H124" s="43"/>
      <c r="I124" s="224"/>
      <c r="J124" s="43"/>
      <c r="K124" s="43"/>
      <c r="L124" s="47"/>
      <c r="M124" s="249"/>
      <c r="N124" s="250"/>
      <c r="O124" s="251"/>
      <c r="P124" s="251"/>
      <c r="Q124" s="251"/>
      <c r="R124" s="251"/>
      <c r="S124" s="251"/>
      <c r="T124" s="252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ykTjwQrJT1ff1T4ZemD6fq4yzrMB0zF/kbWHrZa5zAmxq6pvobEwvXgOc3pL0D3XMFlZ4jB9PJ3EZtKPA46IBw==" hashValue="IWmMjWMzeoD9p+5nImMx/jsukDB6MM1M/KyAg717GML5DxxT5sb9Sf7qXBrvJltyt0AJRvJHUeo52s02pb3g5w==" algorithmName="SHA-512" password="CC35"/>
  <autoFilter ref="C94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4" r:id="rId1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1640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ROUND((SUM(BE95:BE111)),  2)</f>
        <v>0</v>
      </c>
      <c r="G37" s="41"/>
      <c r="H37" s="41"/>
      <c r="I37" s="161">
        <v>0.20999999999999999</v>
      </c>
      <c r="J37" s="160">
        <f>ROUND(((SUM(BE95:BE111))*I37),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ROUND((SUM(BF95:BF111)),  2)</f>
        <v>0</v>
      </c>
      <c r="G38" s="41"/>
      <c r="H38" s="41"/>
      <c r="I38" s="161">
        <v>0.14999999999999999</v>
      </c>
      <c r="J38" s="160">
        <f>ROUND(((SUM(BF95:BF111))*I38),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ROUND((SUM(BG95:BG111)),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ROUND((SUM(BH95:BH111)),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ROUND((SUM(BI95:BI111)),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17.3 - Štěpkové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1572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1641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1574</v>
      </c>
      <c r="E70" s="256"/>
      <c r="F70" s="256"/>
      <c r="G70" s="256"/>
      <c r="H70" s="256"/>
      <c r="I70" s="256"/>
      <c r="J70" s="257">
        <f>J105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1575</v>
      </c>
      <c r="E71" s="256"/>
      <c r="F71" s="256"/>
      <c r="G71" s="256"/>
      <c r="H71" s="256"/>
      <c r="I71" s="256"/>
      <c r="J71" s="257">
        <f>J108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1594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801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17.3 - Štěpkové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123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P97+P105+P108</f>
        <v>0</v>
      </c>
      <c r="Q96" s="203"/>
      <c r="R96" s="204">
        <f>R97+R105+R108</f>
        <v>0</v>
      </c>
      <c r="S96" s="203"/>
      <c r="T96" s="205">
        <f>T97+T105+T108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BK97+BK105+BK108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1642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SUM(P98:P104)</f>
        <v>0</v>
      </c>
      <c r="Q97" s="203"/>
      <c r="R97" s="204">
        <f>SUM(R98:R104)</f>
        <v>0</v>
      </c>
      <c r="S97" s="203"/>
      <c r="T97" s="205">
        <f>SUM(T98:T104)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SUM(BK98:BK104)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1577</v>
      </c>
      <c r="F98" s="211" t="s">
        <v>1578</v>
      </c>
      <c r="G98" s="212" t="s">
        <v>881</v>
      </c>
      <c r="H98" s="213">
        <v>82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1643</v>
      </c>
    </row>
    <row r="99" s="2" customFormat="1">
      <c r="A99" s="41"/>
      <c r="B99" s="42"/>
      <c r="C99" s="43"/>
      <c r="D99" s="222" t="s">
        <v>264</v>
      </c>
      <c r="E99" s="43"/>
      <c r="F99" s="223" t="s">
        <v>1580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1581</v>
      </c>
      <c r="F100" s="211" t="s">
        <v>1582</v>
      </c>
      <c r="G100" s="212" t="s">
        <v>881</v>
      </c>
      <c r="H100" s="213">
        <v>82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1644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1582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1020</v>
      </c>
      <c r="F102" s="211" t="s">
        <v>1587</v>
      </c>
      <c r="G102" s="212" t="s">
        <v>894</v>
      </c>
      <c r="H102" s="213">
        <v>1.97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1645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1587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1024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11" customFormat="1" ht="22.8" customHeight="1">
      <c r="A105" s="11"/>
      <c r="B105" s="195"/>
      <c r="C105" s="196"/>
      <c r="D105" s="197" t="s">
        <v>74</v>
      </c>
      <c r="E105" s="259" t="s">
        <v>883</v>
      </c>
      <c r="F105" s="259" t="s">
        <v>1096</v>
      </c>
      <c r="G105" s="196"/>
      <c r="H105" s="196"/>
      <c r="I105" s="199"/>
      <c r="J105" s="260">
        <f>BK105</f>
        <v>0</v>
      </c>
      <c r="K105" s="196"/>
      <c r="L105" s="201"/>
      <c r="M105" s="202"/>
      <c r="N105" s="203"/>
      <c r="O105" s="203"/>
      <c r="P105" s="204">
        <f>SUM(P106:P107)</f>
        <v>0</v>
      </c>
      <c r="Q105" s="203"/>
      <c r="R105" s="204">
        <f>SUM(R106:R107)</f>
        <v>0</v>
      </c>
      <c r="S105" s="203"/>
      <c r="T105" s="205">
        <f>SUM(T106:T107)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206" t="s">
        <v>82</v>
      </c>
      <c r="AT105" s="207" t="s">
        <v>74</v>
      </c>
      <c r="AU105" s="207" t="s">
        <v>82</v>
      </c>
      <c r="AY105" s="206" t="s">
        <v>258</v>
      </c>
      <c r="BK105" s="208">
        <f>SUM(BK106:BK107)</f>
        <v>0</v>
      </c>
    </row>
    <row r="106" s="2" customFormat="1" ht="16.5" customHeight="1">
      <c r="A106" s="41"/>
      <c r="B106" s="42"/>
      <c r="C106" s="209" t="s">
        <v>105</v>
      </c>
      <c r="D106" s="209" t="s">
        <v>259</v>
      </c>
      <c r="E106" s="210" t="s">
        <v>324</v>
      </c>
      <c r="F106" s="211" t="s">
        <v>1646</v>
      </c>
      <c r="G106" s="212" t="s">
        <v>962</v>
      </c>
      <c r="H106" s="213">
        <v>6.5599999999999996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1647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1646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11" customFormat="1" ht="22.8" customHeight="1">
      <c r="A108" s="11"/>
      <c r="B108" s="195"/>
      <c r="C108" s="196"/>
      <c r="D108" s="197" t="s">
        <v>74</v>
      </c>
      <c r="E108" s="259" t="s">
        <v>890</v>
      </c>
      <c r="F108" s="259" t="s">
        <v>980</v>
      </c>
      <c r="G108" s="196"/>
      <c r="H108" s="196"/>
      <c r="I108" s="199"/>
      <c r="J108" s="260">
        <f>BK108</f>
        <v>0</v>
      </c>
      <c r="K108" s="196"/>
      <c r="L108" s="201"/>
      <c r="M108" s="202"/>
      <c r="N108" s="203"/>
      <c r="O108" s="203"/>
      <c r="P108" s="204">
        <f>SUM(P109:P111)</f>
        <v>0</v>
      </c>
      <c r="Q108" s="203"/>
      <c r="R108" s="204">
        <f>SUM(R109:R111)</f>
        <v>0</v>
      </c>
      <c r="S108" s="203"/>
      <c r="T108" s="205">
        <f>SUM(T109:T111)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6" t="s">
        <v>82</v>
      </c>
      <c r="AT108" s="207" t="s">
        <v>74</v>
      </c>
      <c r="AU108" s="207" t="s">
        <v>82</v>
      </c>
      <c r="AY108" s="206" t="s">
        <v>258</v>
      </c>
      <c r="BK108" s="208">
        <f>SUM(BK109:BK111)</f>
        <v>0</v>
      </c>
    </row>
    <row r="109" s="2" customFormat="1" ht="16.5" customHeight="1">
      <c r="A109" s="41"/>
      <c r="B109" s="42"/>
      <c r="C109" s="209" t="s">
        <v>289</v>
      </c>
      <c r="D109" s="209" t="s">
        <v>259</v>
      </c>
      <c r="E109" s="210" t="s">
        <v>892</v>
      </c>
      <c r="F109" s="211" t="s">
        <v>893</v>
      </c>
      <c r="G109" s="212" t="s">
        <v>894</v>
      </c>
      <c r="H109" s="213">
        <v>1.97</v>
      </c>
      <c r="I109" s="214"/>
      <c r="J109" s="215">
        <f>ROUND(I109*H109,2)</f>
        <v>0</v>
      </c>
      <c r="K109" s="211" t="s">
        <v>816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1648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893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>
      <c r="A111" s="41"/>
      <c r="B111" s="42"/>
      <c r="C111" s="43"/>
      <c r="D111" s="261" t="s">
        <v>819</v>
      </c>
      <c r="E111" s="43"/>
      <c r="F111" s="262" t="s">
        <v>897</v>
      </c>
      <c r="G111" s="43"/>
      <c r="H111" s="43"/>
      <c r="I111" s="224"/>
      <c r="J111" s="43"/>
      <c r="K111" s="43"/>
      <c r="L111" s="47"/>
      <c r="M111" s="249"/>
      <c r="N111" s="250"/>
      <c r="O111" s="251"/>
      <c r="P111" s="251"/>
      <c r="Q111" s="251"/>
      <c r="R111" s="251"/>
      <c r="S111" s="251"/>
      <c r="T111" s="252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819</v>
      </c>
      <c r="AU111" s="20" t="s">
        <v>84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bZtMaGmppc23aK4W/kCa26lemYuXpOLspUf4gvLDO6ySHisukeRfbJ8dJOlCJOCb7vz0ZO170BZB2+4kT9/Axw==" hashValue="zHEf0IGNVlw6x6eoefNWMPPXA9FORALq2AwxrnfvXYP/Dxv+0jbX3sCm52DzW2Z8s8WiTUIOTVnji2U3QYVilQ==" algorithmName="SHA-512" password="CC35"/>
  <autoFilter ref="C94:K11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4" r:id="rId1" display="https://podminky.urs.cz/item/CS_URS_2024_01/998231411"/>
    <hyperlink ref="F111" r:id="rId2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1649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ROUND((SUM(BE99:BE223)),  2)</f>
        <v>0</v>
      </c>
      <c r="G37" s="41"/>
      <c r="H37" s="41"/>
      <c r="I37" s="161">
        <v>0.20999999999999999</v>
      </c>
      <c r="J37" s="160">
        <f>ROUND(((SUM(BE99:BE223))*I37),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ROUND((SUM(BF99:BF223)),  2)</f>
        <v>0</v>
      </c>
      <c r="G38" s="41"/>
      <c r="H38" s="41"/>
      <c r="I38" s="161">
        <v>0.14999999999999999</v>
      </c>
      <c r="J38" s="160">
        <f>ROUND(((SUM(BF99:BF223))*I38),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ROUND((SUM(BG99:BG223)),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ROUND((SUM(BH99:BH223)),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ROUND((SUM(BI99:BI223)),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17.4 - Záhony 1-2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1650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1651</v>
      </c>
      <c r="E69" s="256"/>
      <c r="F69" s="256"/>
      <c r="G69" s="256"/>
      <c r="H69" s="256"/>
      <c r="I69" s="256"/>
      <c r="J69" s="257">
        <f>J101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J143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J150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1653</v>
      </c>
      <c r="E72" s="256"/>
      <c r="F72" s="256"/>
      <c r="G72" s="256"/>
      <c r="H72" s="256"/>
      <c r="I72" s="256"/>
      <c r="J72" s="257">
        <f>J161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1045</v>
      </c>
      <c r="E73" s="256"/>
      <c r="F73" s="256"/>
      <c r="G73" s="256"/>
      <c r="H73" s="256"/>
      <c r="I73" s="256"/>
      <c r="J73" s="257">
        <f>J202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1652</v>
      </c>
      <c r="E74" s="256"/>
      <c r="F74" s="256"/>
      <c r="G74" s="256"/>
      <c r="H74" s="256"/>
      <c r="I74" s="256"/>
      <c r="J74" s="257">
        <f>J209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1654</v>
      </c>
      <c r="E75" s="256"/>
      <c r="F75" s="256"/>
      <c r="G75" s="256"/>
      <c r="H75" s="256"/>
      <c r="I75" s="256"/>
      <c r="J75" s="257">
        <f>J218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224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225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53" t="s">
        <v>1594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801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17.4 - Záhony 1-2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Liberec</v>
      </c>
      <c r="G93" s="43"/>
      <c r="H93" s="43"/>
      <c r="I93" s="35" t="s">
        <v>23</v>
      </c>
      <c r="J93" s="75" t="str">
        <f>IF(J16="","",J16)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Statutární město Liberec</v>
      </c>
      <c r="G95" s="43"/>
      <c r="H95" s="43"/>
      <c r="I95" s="35" t="s">
        <v>33</v>
      </c>
      <c r="J95" s="39" t="str">
        <f>E25</f>
        <v>Miriam Janů, DiS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Miriam Janů, DiS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</f>
        <v>0</v>
      </c>
      <c r="Q99" s="99"/>
      <c r="R99" s="192">
        <f>R100</f>
        <v>0</v>
      </c>
      <c r="S99" s="99"/>
      <c r="T99" s="193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809</v>
      </c>
      <c r="F100" s="198" t="s">
        <v>1655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P101+P143+P150+P161+P202+P209+P218</f>
        <v>0</v>
      </c>
      <c r="Q100" s="203"/>
      <c r="R100" s="204">
        <f>R101+R143+R150+R161+R202+R209+R218</f>
        <v>0</v>
      </c>
      <c r="S100" s="203"/>
      <c r="T100" s="205">
        <f>T101+T143+T150+T161+T202+T209+T218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BK101+BK143+BK150+BK161+BK202+BK209+BK218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811</v>
      </c>
      <c r="F101" s="259" t="s">
        <v>1656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SUM(P102:P142)</f>
        <v>0</v>
      </c>
      <c r="Q101" s="203"/>
      <c r="R101" s="204">
        <f>SUM(R102:R142)</f>
        <v>0</v>
      </c>
      <c r="S101" s="203"/>
      <c r="T101" s="205">
        <f>SUM(T102:T142)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SUM(BK102:BK142)</f>
        <v>0</v>
      </c>
    </row>
    <row r="102" s="2" customFormat="1" ht="24.15" customHeight="1">
      <c r="A102" s="41"/>
      <c r="B102" s="42"/>
      <c r="C102" s="209" t="s">
        <v>82</v>
      </c>
      <c r="D102" s="209" t="s">
        <v>259</v>
      </c>
      <c r="E102" s="210" t="s">
        <v>1657</v>
      </c>
      <c r="F102" s="211" t="s">
        <v>1658</v>
      </c>
      <c r="G102" s="212" t="s">
        <v>962</v>
      </c>
      <c r="H102" s="213">
        <v>27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1659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1658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21.75" customHeight="1">
      <c r="A104" s="41"/>
      <c r="B104" s="42"/>
      <c r="C104" s="209" t="s">
        <v>84</v>
      </c>
      <c r="D104" s="209" t="s">
        <v>259</v>
      </c>
      <c r="E104" s="210" t="s">
        <v>1660</v>
      </c>
      <c r="F104" s="211" t="s">
        <v>1661</v>
      </c>
      <c r="G104" s="212" t="s">
        <v>881</v>
      </c>
      <c r="H104" s="213">
        <v>60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1662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1661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1663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1664</v>
      </c>
      <c r="F107" s="211" t="s">
        <v>1665</v>
      </c>
      <c r="G107" s="212" t="s">
        <v>881</v>
      </c>
      <c r="H107" s="213">
        <v>60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1666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1665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1667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16.5" customHeight="1">
      <c r="A110" s="41"/>
      <c r="B110" s="42"/>
      <c r="C110" s="209" t="s">
        <v>105</v>
      </c>
      <c r="D110" s="209" t="s">
        <v>259</v>
      </c>
      <c r="E110" s="210" t="s">
        <v>1469</v>
      </c>
      <c r="F110" s="211" t="s">
        <v>1668</v>
      </c>
      <c r="G110" s="212" t="s">
        <v>881</v>
      </c>
      <c r="H110" s="213">
        <v>60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1669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1668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24.15" customHeight="1">
      <c r="A112" s="41"/>
      <c r="B112" s="42"/>
      <c r="C112" s="209" t="s">
        <v>289</v>
      </c>
      <c r="D112" s="209" t="s">
        <v>259</v>
      </c>
      <c r="E112" s="210" t="s">
        <v>1670</v>
      </c>
      <c r="F112" s="211" t="s">
        <v>1671</v>
      </c>
      <c r="G112" s="212" t="s">
        <v>881</v>
      </c>
      <c r="H112" s="213">
        <v>60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1672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1671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21.75" customHeight="1">
      <c r="A114" s="41"/>
      <c r="B114" s="42"/>
      <c r="C114" s="209" t="s">
        <v>295</v>
      </c>
      <c r="D114" s="209" t="s">
        <v>259</v>
      </c>
      <c r="E114" s="210" t="s">
        <v>1673</v>
      </c>
      <c r="F114" s="211" t="s">
        <v>1674</v>
      </c>
      <c r="G114" s="212" t="s">
        <v>1018</v>
      </c>
      <c r="H114" s="213">
        <v>780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1675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1674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21.75" customHeight="1">
      <c r="A116" s="41"/>
      <c r="B116" s="42"/>
      <c r="C116" s="209" t="s">
        <v>306</v>
      </c>
      <c r="D116" s="209" t="s">
        <v>259</v>
      </c>
      <c r="E116" s="210" t="s">
        <v>1676</v>
      </c>
      <c r="F116" s="211" t="s">
        <v>1677</v>
      </c>
      <c r="G116" s="212" t="s">
        <v>1018</v>
      </c>
      <c r="H116" s="213">
        <v>1800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1678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1677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314</v>
      </c>
      <c r="D118" s="209" t="s">
        <v>259</v>
      </c>
      <c r="E118" s="210" t="s">
        <v>1679</v>
      </c>
      <c r="F118" s="211" t="s">
        <v>1680</v>
      </c>
      <c r="G118" s="212" t="s">
        <v>1018</v>
      </c>
      <c r="H118" s="213">
        <v>312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1681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1680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1682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16.5" customHeight="1">
      <c r="A121" s="41"/>
      <c r="B121" s="42"/>
      <c r="C121" s="209" t="s">
        <v>324</v>
      </c>
      <c r="D121" s="209" t="s">
        <v>259</v>
      </c>
      <c r="E121" s="210" t="s">
        <v>1683</v>
      </c>
      <c r="F121" s="211" t="s">
        <v>1684</v>
      </c>
      <c r="G121" s="212" t="s">
        <v>1018</v>
      </c>
      <c r="H121" s="213">
        <v>468</v>
      </c>
      <c r="I121" s="214"/>
      <c r="J121" s="215">
        <f>ROUND(I121*H121,2)</f>
        <v>0</v>
      </c>
      <c r="K121" s="211" t="s">
        <v>816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1685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1684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>
      <c r="A123" s="41"/>
      <c r="B123" s="42"/>
      <c r="C123" s="43"/>
      <c r="D123" s="261" t="s">
        <v>819</v>
      </c>
      <c r="E123" s="43"/>
      <c r="F123" s="262" t="s">
        <v>1686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819</v>
      </c>
      <c r="AU123" s="20" t="s">
        <v>84</v>
      </c>
    </row>
    <row r="124" s="2" customFormat="1" ht="16.5" customHeight="1">
      <c r="A124" s="41"/>
      <c r="B124" s="42"/>
      <c r="C124" s="209" t="s">
        <v>205</v>
      </c>
      <c r="D124" s="209" t="s">
        <v>259</v>
      </c>
      <c r="E124" s="210" t="s">
        <v>1687</v>
      </c>
      <c r="F124" s="211" t="s">
        <v>1688</v>
      </c>
      <c r="G124" s="212" t="s">
        <v>1018</v>
      </c>
      <c r="H124" s="213">
        <v>1800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1689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1688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1690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2" customFormat="1" ht="21.75" customHeight="1">
      <c r="A127" s="41"/>
      <c r="B127" s="42"/>
      <c r="C127" s="209" t="s">
        <v>208</v>
      </c>
      <c r="D127" s="209" t="s">
        <v>259</v>
      </c>
      <c r="E127" s="210" t="s">
        <v>1691</v>
      </c>
      <c r="F127" s="211" t="s">
        <v>1692</v>
      </c>
      <c r="G127" s="212" t="s">
        <v>881</v>
      </c>
      <c r="H127" s="213">
        <v>60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1693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1692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 ht="16.5" customHeight="1">
      <c r="A129" s="41"/>
      <c r="B129" s="42"/>
      <c r="C129" s="209" t="s">
        <v>211</v>
      </c>
      <c r="D129" s="209" t="s">
        <v>259</v>
      </c>
      <c r="E129" s="210" t="s">
        <v>1182</v>
      </c>
      <c r="F129" s="211" t="s">
        <v>1694</v>
      </c>
      <c r="G129" s="212" t="s">
        <v>881</v>
      </c>
      <c r="H129" s="213">
        <v>60</v>
      </c>
      <c r="I129" s="214"/>
      <c r="J129" s="215">
        <f>ROUND(I129*H129,2)</f>
        <v>0</v>
      </c>
      <c r="K129" s="211" t="s">
        <v>816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1695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1694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2" customFormat="1">
      <c r="A131" s="41"/>
      <c r="B131" s="42"/>
      <c r="C131" s="43"/>
      <c r="D131" s="261" t="s">
        <v>819</v>
      </c>
      <c r="E131" s="43"/>
      <c r="F131" s="262" t="s">
        <v>1185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819</v>
      </c>
      <c r="AU131" s="20" t="s">
        <v>84</v>
      </c>
    </row>
    <row r="132" s="2" customFormat="1" ht="16.5" customHeight="1">
      <c r="A132" s="41"/>
      <c r="B132" s="42"/>
      <c r="C132" s="209" t="s">
        <v>214</v>
      </c>
      <c r="D132" s="209" t="s">
        <v>259</v>
      </c>
      <c r="E132" s="210" t="s">
        <v>1483</v>
      </c>
      <c r="F132" s="211" t="s">
        <v>1696</v>
      </c>
      <c r="G132" s="212" t="s">
        <v>962</v>
      </c>
      <c r="H132" s="213">
        <v>1.2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1697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1698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 ht="16.5" customHeight="1">
      <c r="A134" s="41"/>
      <c r="B134" s="42"/>
      <c r="C134" s="209" t="s">
        <v>191</v>
      </c>
      <c r="D134" s="209" t="s">
        <v>259</v>
      </c>
      <c r="E134" s="210" t="s">
        <v>966</v>
      </c>
      <c r="F134" s="211" t="s">
        <v>1083</v>
      </c>
      <c r="G134" s="212" t="s">
        <v>962</v>
      </c>
      <c r="H134" s="213">
        <v>1.2</v>
      </c>
      <c r="I134" s="214"/>
      <c r="J134" s="215">
        <f>ROUND(I134*H134,2)</f>
        <v>0</v>
      </c>
      <c r="K134" s="211" t="s">
        <v>816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1699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1083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>
      <c r="A136" s="41"/>
      <c r="B136" s="42"/>
      <c r="C136" s="43"/>
      <c r="D136" s="261" t="s">
        <v>819</v>
      </c>
      <c r="E136" s="43"/>
      <c r="F136" s="262" t="s">
        <v>970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819</v>
      </c>
      <c r="AU136" s="20" t="s">
        <v>84</v>
      </c>
    </row>
    <row r="137" s="2" customFormat="1" ht="16.5" customHeight="1">
      <c r="A137" s="41"/>
      <c r="B137" s="42"/>
      <c r="C137" s="209" t="s">
        <v>8</v>
      </c>
      <c r="D137" s="209" t="s">
        <v>259</v>
      </c>
      <c r="E137" s="210" t="s">
        <v>971</v>
      </c>
      <c r="F137" s="211" t="s">
        <v>1700</v>
      </c>
      <c r="G137" s="212" t="s">
        <v>962</v>
      </c>
      <c r="H137" s="213">
        <v>1.2</v>
      </c>
      <c r="I137" s="214"/>
      <c r="J137" s="215">
        <f>ROUND(I137*H137,2)</f>
        <v>0</v>
      </c>
      <c r="K137" s="211" t="s">
        <v>816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1701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1700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>
      <c r="A139" s="41"/>
      <c r="B139" s="42"/>
      <c r="C139" s="43"/>
      <c r="D139" s="261" t="s">
        <v>819</v>
      </c>
      <c r="E139" s="43"/>
      <c r="F139" s="262" t="s">
        <v>975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819</v>
      </c>
      <c r="AU139" s="20" t="s">
        <v>84</v>
      </c>
    </row>
    <row r="140" s="2" customFormat="1" ht="16.5" customHeight="1">
      <c r="A140" s="41"/>
      <c r="B140" s="42"/>
      <c r="C140" s="209" t="s">
        <v>93</v>
      </c>
      <c r="D140" s="209" t="s">
        <v>259</v>
      </c>
      <c r="E140" s="210" t="s">
        <v>1020</v>
      </c>
      <c r="F140" s="211" t="s">
        <v>1587</v>
      </c>
      <c r="G140" s="212" t="s">
        <v>894</v>
      </c>
      <c r="H140" s="213">
        <v>0.23400000000000001</v>
      </c>
      <c r="I140" s="214"/>
      <c r="J140" s="215">
        <f>ROUND(I140*H140,2)</f>
        <v>0</v>
      </c>
      <c r="K140" s="211" t="s">
        <v>816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1702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1587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>
      <c r="A142" s="41"/>
      <c r="B142" s="42"/>
      <c r="C142" s="43"/>
      <c r="D142" s="261" t="s">
        <v>819</v>
      </c>
      <c r="E142" s="43"/>
      <c r="F142" s="262" t="s">
        <v>1024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819</v>
      </c>
      <c r="AU142" s="20" t="s">
        <v>84</v>
      </c>
    </row>
    <row r="143" s="11" customFormat="1" ht="22.8" customHeight="1">
      <c r="A143" s="11"/>
      <c r="B143" s="195"/>
      <c r="C143" s="196"/>
      <c r="D143" s="197" t="s">
        <v>74</v>
      </c>
      <c r="E143" s="259" t="s">
        <v>883</v>
      </c>
      <c r="F143" s="259" t="s">
        <v>1092</v>
      </c>
      <c r="G143" s="196"/>
      <c r="H143" s="196"/>
      <c r="I143" s="199"/>
      <c r="J143" s="260">
        <f>BK143</f>
        <v>0</v>
      </c>
      <c r="K143" s="196"/>
      <c r="L143" s="201"/>
      <c r="M143" s="202"/>
      <c r="N143" s="203"/>
      <c r="O143" s="203"/>
      <c r="P143" s="204">
        <f>SUM(P144:P149)</f>
        <v>0</v>
      </c>
      <c r="Q143" s="203"/>
      <c r="R143" s="204">
        <f>SUM(R144:R149)</f>
        <v>0</v>
      </c>
      <c r="S143" s="203"/>
      <c r="T143" s="205">
        <f>SUM(T144:T149)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6" t="s">
        <v>82</v>
      </c>
      <c r="AT143" s="207" t="s">
        <v>74</v>
      </c>
      <c r="AU143" s="207" t="s">
        <v>82</v>
      </c>
      <c r="AY143" s="206" t="s">
        <v>258</v>
      </c>
      <c r="BK143" s="208">
        <f>SUM(BK144:BK149)</f>
        <v>0</v>
      </c>
    </row>
    <row r="144" s="2" customFormat="1" ht="16.5" customHeight="1">
      <c r="A144" s="41"/>
      <c r="B144" s="42"/>
      <c r="C144" s="209" t="s">
        <v>125</v>
      </c>
      <c r="D144" s="209" t="s">
        <v>259</v>
      </c>
      <c r="E144" s="210" t="s">
        <v>205</v>
      </c>
      <c r="F144" s="211" t="s">
        <v>1703</v>
      </c>
      <c r="G144" s="212" t="s">
        <v>1018</v>
      </c>
      <c r="H144" s="213">
        <v>312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1704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1703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 ht="16.5" customHeight="1">
      <c r="A146" s="41"/>
      <c r="B146" s="42"/>
      <c r="C146" s="209" t="s">
        <v>219</v>
      </c>
      <c r="D146" s="209" t="s">
        <v>259</v>
      </c>
      <c r="E146" s="210" t="s">
        <v>208</v>
      </c>
      <c r="F146" s="211" t="s">
        <v>1705</v>
      </c>
      <c r="G146" s="212" t="s">
        <v>1018</v>
      </c>
      <c r="H146" s="213">
        <v>468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1706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1705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 ht="16.5" customHeight="1">
      <c r="A148" s="41"/>
      <c r="B148" s="42"/>
      <c r="C148" s="209" t="s">
        <v>389</v>
      </c>
      <c r="D148" s="209" t="s">
        <v>259</v>
      </c>
      <c r="E148" s="210" t="s">
        <v>211</v>
      </c>
      <c r="F148" s="211" t="s">
        <v>1707</v>
      </c>
      <c r="G148" s="212" t="s">
        <v>1018</v>
      </c>
      <c r="H148" s="213">
        <v>1800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1708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1709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11" customFormat="1" ht="22.8" customHeight="1">
      <c r="A150" s="11"/>
      <c r="B150" s="195"/>
      <c r="C150" s="196"/>
      <c r="D150" s="197" t="s">
        <v>74</v>
      </c>
      <c r="E150" s="259" t="s">
        <v>890</v>
      </c>
      <c r="F150" s="259" t="s">
        <v>1710</v>
      </c>
      <c r="G150" s="196"/>
      <c r="H150" s="196"/>
      <c r="I150" s="199"/>
      <c r="J150" s="260">
        <f>BK150</f>
        <v>0</v>
      </c>
      <c r="K150" s="196"/>
      <c r="L150" s="201"/>
      <c r="M150" s="202"/>
      <c r="N150" s="203"/>
      <c r="O150" s="203"/>
      <c r="P150" s="204">
        <f>SUM(P151:P160)</f>
        <v>0</v>
      </c>
      <c r="Q150" s="203"/>
      <c r="R150" s="204">
        <f>SUM(R151:R160)</f>
        <v>0</v>
      </c>
      <c r="S150" s="203"/>
      <c r="T150" s="205">
        <f>SUM(T151:T160)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82</v>
      </c>
      <c r="AT150" s="207" t="s">
        <v>74</v>
      </c>
      <c r="AU150" s="207" t="s">
        <v>82</v>
      </c>
      <c r="AY150" s="206" t="s">
        <v>258</v>
      </c>
      <c r="BK150" s="208">
        <f>SUM(BK151:BK160)</f>
        <v>0</v>
      </c>
    </row>
    <row r="151" s="2" customFormat="1" ht="16.5" customHeight="1">
      <c r="A151" s="41"/>
      <c r="B151" s="42"/>
      <c r="C151" s="209" t="s">
        <v>394</v>
      </c>
      <c r="D151" s="209" t="s">
        <v>259</v>
      </c>
      <c r="E151" s="210" t="s">
        <v>214</v>
      </c>
      <c r="F151" s="211" t="s">
        <v>1711</v>
      </c>
      <c r="G151" s="212" t="s">
        <v>894</v>
      </c>
      <c r="H151" s="213">
        <v>10.800000000000001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84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1712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1711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84</v>
      </c>
    </row>
    <row r="153" s="2" customFormat="1" ht="16.5" customHeight="1">
      <c r="A153" s="41"/>
      <c r="B153" s="42"/>
      <c r="C153" s="209" t="s">
        <v>7</v>
      </c>
      <c r="D153" s="209" t="s">
        <v>259</v>
      </c>
      <c r="E153" s="210" t="s">
        <v>191</v>
      </c>
      <c r="F153" s="211" t="s">
        <v>1713</v>
      </c>
      <c r="G153" s="212" t="s">
        <v>962</v>
      </c>
      <c r="H153" s="213">
        <v>4.2000000000000002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1714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1713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 ht="16.5" customHeight="1">
      <c r="A155" s="41"/>
      <c r="B155" s="42"/>
      <c r="C155" s="209" t="s">
        <v>412</v>
      </c>
      <c r="D155" s="209" t="s">
        <v>259</v>
      </c>
      <c r="E155" s="210" t="s">
        <v>8</v>
      </c>
      <c r="F155" s="211" t="s">
        <v>1715</v>
      </c>
      <c r="G155" s="212" t="s">
        <v>962</v>
      </c>
      <c r="H155" s="213">
        <v>18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84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1716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1717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84</v>
      </c>
    </row>
    <row r="157" s="2" customFormat="1" ht="16.5" customHeight="1">
      <c r="A157" s="41"/>
      <c r="B157" s="42"/>
      <c r="C157" s="209" t="s">
        <v>416</v>
      </c>
      <c r="D157" s="209" t="s">
        <v>259</v>
      </c>
      <c r="E157" s="210" t="s">
        <v>93</v>
      </c>
      <c r="F157" s="211" t="s">
        <v>1718</v>
      </c>
      <c r="G157" s="212" t="s">
        <v>1102</v>
      </c>
      <c r="H157" s="213">
        <v>6</v>
      </c>
      <c r="I157" s="214"/>
      <c r="J157" s="215">
        <f>ROUND(I157*H157,2)</f>
        <v>0</v>
      </c>
      <c r="K157" s="211" t="s">
        <v>19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1719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1720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 ht="16.5" customHeight="1">
      <c r="A159" s="41"/>
      <c r="B159" s="42"/>
      <c r="C159" s="209" t="s">
        <v>425</v>
      </c>
      <c r="D159" s="209" t="s">
        <v>259</v>
      </c>
      <c r="E159" s="210" t="s">
        <v>125</v>
      </c>
      <c r="F159" s="211" t="s">
        <v>1337</v>
      </c>
      <c r="G159" s="212" t="s">
        <v>962</v>
      </c>
      <c r="H159" s="213">
        <v>1.24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84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1721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1337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84</v>
      </c>
    </row>
    <row r="161" s="11" customFormat="1" ht="22.8" customHeight="1">
      <c r="A161" s="11"/>
      <c r="B161" s="195"/>
      <c r="C161" s="196"/>
      <c r="D161" s="197" t="s">
        <v>74</v>
      </c>
      <c r="E161" s="259" t="s">
        <v>1040</v>
      </c>
      <c r="F161" s="259" t="s">
        <v>1722</v>
      </c>
      <c r="G161" s="196"/>
      <c r="H161" s="196"/>
      <c r="I161" s="199"/>
      <c r="J161" s="260">
        <f>BK161</f>
        <v>0</v>
      </c>
      <c r="K161" s="196"/>
      <c r="L161" s="201"/>
      <c r="M161" s="202"/>
      <c r="N161" s="203"/>
      <c r="O161" s="203"/>
      <c r="P161" s="204">
        <f>SUM(P162:P201)</f>
        <v>0</v>
      </c>
      <c r="Q161" s="203"/>
      <c r="R161" s="204">
        <f>SUM(R162:R201)</f>
        <v>0</v>
      </c>
      <c r="S161" s="203"/>
      <c r="T161" s="205">
        <f>SUM(T162:T201)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6" t="s">
        <v>82</v>
      </c>
      <c r="AT161" s="207" t="s">
        <v>74</v>
      </c>
      <c r="AU161" s="207" t="s">
        <v>82</v>
      </c>
      <c r="AY161" s="206" t="s">
        <v>258</v>
      </c>
      <c r="BK161" s="208">
        <f>SUM(BK162:BK201)</f>
        <v>0</v>
      </c>
    </row>
    <row r="162" s="2" customFormat="1" ht="24.15" customHeight="1">
      <c r="A162" s="41"/>
      <c r="B162" s="42"/>
      <c r="C162" s="209" t="s">
        <v>432</v>
      </c>
      <c r="D162" s="209" t="s">
        <v>259</v>
      </c>
      <c r="E162" s="210" t="s">
        <v>1657</v>
      </c>
      <c r="F162" s="211" t="s">
        <v>1658</v>
      </c>
      <c r="G162" s="212" t="s">
        <v>962</v>
      </c>
      <c r="H162" s="213">
        <v>32.399999999999999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84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1723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1658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84</v>
      </c>
    </row>
    <row r="164" s="2" customFormat="1" ht="21.75" customHeight="1">
      <c r="A164" s="41"/>
      <c r="B164" s="42"/>
      <c r="C164" s="209" t="s">
        <v>439</v>
      </c>
      <c r="D164" s="209" t="s">
        <v>259</v>
      </c>
      <c r="E164" s="210" t="s">
        <v>1660</v>
      </c>
      <c r="F164" s="211" t="s">
        <v>1661</v>
      </c>
      <c r="G164" s="212" t="s">
        <v>881</v>
      </c>
      <c r="H164" s="213">
        <v>72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1724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1661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1663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16.5" customHeight="1">
      <c r="A167" s="41"/>
      <c r="B167" s="42"/>
      <c r="C167" s="209" t="s">
        <v>444</v>
      </c>
      <c r="D167" s="209" t="s">
        <v>259</v>
      </c>
      <c r="E167" s="210" t="s">
        <v>1664</v>
      </c>
      <c r="F167" s="211" t="s">
        <v>1665</v>
      </c>
      <c r="G167" s="212" t="s">
        <v>881</v>
      </c>
      <c r="H167" s="213">
        <v>72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1725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1665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1667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2" customFormat="1" ht="16.5" customHeight="1">
      <c r="A170" s="41"/>
      <c r="B170" s="42"/>
      <c r="C170" s="209" t="s">
        <v>448</v>
      </c>
      <c r="D170" s="209" t="s">
        <v>259</v>
      </c>
      <c r="E170" s="210" t="s">
        <v>1469</v>
      </c>
      <c r="F170" s="211" t="s">
        <v>1668</v>
      </c>
      <c r="G170" s="212" t="s">
        <v>881</v>
      </c>
      <c r="H170" s="213">
        <v>72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84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1726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1668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84</v>
      </c>
    </row>
    <row r="172" s="2" customFormat="1" ht="24.15" customHeight="1">
      <c r="A172" s="41"/>
      <c r="B172" s="42"/>
      <c r="C172" s="209" t="s">
        <v>454</v>
      </c>
      <c r="D172" s="209" t="s">
        <v>259</v>
      </c>
      <c r="E172" s="210" t="s">
        <v>1670</v>
      </c>
      <c r="F172" s="211" t="s">
        <v>1671</v>
      </c>
      <c r="G172" s="212" t="s">
        <v>881</v>
      </c>
      <c r="H172" s="213">
        <v>72</v>
      </c>
      <c r="I172" s="214"/>
      <c r="J172" s="215">
        <f>ROUND(I172*H172,2)</f>
        <v>0</v>
      </c>
      <c r="K172" s="211" t="s">
        <v>19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84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1727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1671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84</v>
      </c>
    </row>
    <row r="174" s="2" customFormat="1" ht="21.75" customHeight="1">
      <c r="A174" s="41"/>
      <c r="B174" s="42"/>
      <c r="C174" s="209" t="s">
        <v>459</v>
      </c>
      <c r="D174" s="209" t="s">
        <v>259</v>
      </c>
      <c r="E174" s="210" t="s">
        <v>1673</v>
      </c>
      <c r="F174" s="211" t="s">
        <v>1674</v>
      </c>
      <c r="G174" s="212" t="s">
        <v>1018</v>
      </c>
      <c r="H174" s="213">
        <v>936</v>
      </c>
      <c r="I174" s="214"/>
      <c r="J174" s="215">
        <f>ROUND(I174*H174,2)</f>
        <v>0</v>
      </c>
      <c r="K174" s="211" t="s">
        <v>19</v>
      </c>
      <c r="L174" s="47"/>
      <c r="M174" s="216" t="s">
        <v>19</v>
      </c>
      <c r="N174" s="217" t="s">
        <v>46</v>
      </c>
      <c r="O174" s="8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105</v>
      </c>
      <c r="AT174" s="220" t="s">
        <v>259</v>
      </c>
      <c r="AU174" s="220" t="s">
        <v>84</v>
      </c>
      <c r="AY174" s="20" t="s">
        <v>258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82</v>
      </c>
      <c r="BK174" s="221">
        <f>ROUND(I174*H174,2)</f>
        <v>0</v>
      </c>
      <c r="BL174" s="20" t="s">
        <v>105</v>
      </c>
      <c r="BM174" s="220" t="s">
        <v>1728</v>
      </c>
    </row>
    <row r="175" s="2" customFormat="1">
      <c r="A175" s="41"/>
      <c r="B175" s="42"/>
      <c r="C175" s="43"/>
      <c r="D175" s="222" t="s">
        <v>264</v>
      </c>
      <c r="E175" s="43"/>
      <c r="F175" s="223" t="s">
        <v>1674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264</v>
      </c>
      <c r="AU175" s="20" t="s">
        <v>84</v>
      </c>
    </row>
    <row r="176" s="2" customFormat="1" ht="21.75" customHeight="1">
      <c r="A176" s="41"/>
      <c r="B176" s="42"/>
      <c r="C176" s="209" t="s">
        <v>466</v>
      </c>
      <c r="D176" s="209" t="s">
        <v>259</v>
      </c>
      <c r="E176" s="210" t="s">
        <v>1676</v>
      </c>
      <c r="F176" s="211" t="s">
        <v>1677</v>
      </c>
      <c r="G176" s="212" t="s">
        <v>1018</v>
      </c>
      <c r="H176" s="213">
        <v>2160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84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1729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1677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84</v>
      </c>
    </row>
    <row r="178" s="2" customFormat="1" ht="16.5" customHeight="1">
      <c r="A178" s="41"/>
      <c r="B178" s="42"/>
      <c r="C178" s="209" t="s">
        <v>473</v>
      </c>
      <c r="D178" s="209" t="s">
        <v>259</v>
      </c>
      <c r="E178" s="210" t="s">
        <v>1679</v>
      </c>
      <c r="F178" s="211" t="s">
        <v>1680</v>
      </c>
      <c r="G178" s="212" t="s">
        <v>1018</v>
      </c>
      <c r="H178" s="213">
        <v>861</v>
      </c>
      <c r="I178" s="214"/>
      <c r="J178" s="215">
        <f>ROUND(I178*H178,2)</f>
        <v>0</v>
      </c>
      <c r="K178" s="211" t="s">
        <v>816</v>
      </c>
      <c r="L178" s="47"/>
      <c r="M178" s="216" t="s">
        <v>19</v>
      </c>
      <c r="N178" s="217" t="s">
        <v>46</v>
      </c>
      <c r="O178" s="8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105</v>
      </c>
      <c r="AT178" s="220" t="s">
        <v>259</v>
      </c>
      <c r="AU178" s="220" t="s">
        <v>84</v>
      </c>
      <c r="AY178" s="20" t="s">
        <v>258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82</v>
      </c>
      <c r="BK178" s="221">
        <f>ROUND(I178*H178,2)</f>
        <v>0</v>
      </c>
      <c r="BL178" s="20" t="s">
        <v>105</v>
      </c>
      <c r="BM178" s="220" t="s">
        <v>1730</v>
      </c>
    </row>
    <row r="179" s="2" customFormat="1">
      <c r="A179" s="41"/>
      <c r="B179" s="42"/>
      <c r="C179" s="43"/>
      <c r="D179" s="222" t="s">
        <v>264</v>
      </c>
      <c r="E179" s="43"/>
      <c r="F179" s="223" t="s">
        <v>1680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264</v>
      </c>
      <c r="AU179" s="20" t="s">
        <v>84</v>
      </c>
    </row>
    <row r="180" s="2" customFormat="1">
      <c r="A180" s="41"/>
      <c r="B180" s="42"/>
      <c r="C180" s="43"/>
      <c r="D180" s="261" t="s">
        <v>819</v>
      </c>
      <c r="E180" s="43"/>
      <c r="F180" s="262" t="s">
        <v>1682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819</v>
      </c>
      <c r="AU180" s="20" t="s">
        <v>84</v>
      </c>
    </row>
    <row r="181" s="2" customFormat="1" ht="16.5" customHeight="1">
      <c r="A181" s="41"/>
      <c r="B181" s="42"/>
      <c r="C181" s="209" t="s">
        <v>483</v>
      </c>
      <c r="D181" s="209" t="s">
        <v>259</v>
      </c>
      <c r="E181" s="210" t="s">
        <v>1683</v>
      </c>
      <c r="F181" s="211" t="s">
        <v>1684</v>
      </c>
      <c r="G181" s="212" t="s">
        <v>1018</v>
      </c>
      <c r="H181" s="213">
        <v>75</v>
      </c>
      <c r="I181" s="214"/>
      <c r="J181" s="215">
        <f>ROUND(I181*H181,2)</f>
        <v>0</v>
      </c>
      <c r="K181" s="211" t="s">
        <v>816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1731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1684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>
      <c r="A183" s="41"/>
      <c r="B183" s="42"/>
      <c r="C183" s="43"/>
      <c r="D183" s="261" t="s">
        <v>819</v>
      </c>
      <c r="E183" s="43"/>
      <c r="F183" s="262" t="s">
        <v>1686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819</v>
      </c>
      <c r="AU183" s="20" t="s">
        <v>84</v>
      </c>
    </row>
    <row r="184" s="2" customFormat="1" ht="16.5" customHeight="1">
      <c r="A184" s="41"/>
      <c r="B184" s="42"/>
      <c r="C184" s="209" t="s">
        <v>495</v>
      </c>
      <c r="D184" s="209" t="s">
        <v>259</v>
      </c>
      <c r="E184" s="210" t="s">
        <v>1687</v>
      </c>
      <c r="F184" s="211" t="s">
        <v>1688</v>
      </c>
      <c r="G184" s="212" t="s">
        <v>1018</v>
      </c>
      <c r="H184" s="213">
        <v>2160</v>
      </c>
      <c r="I184" s="214"/>
      <c r="J184" s="215">
        <f>ROUND(I184*H184,2)</f>
        <v>0</v>
      </c>
      <c r="K184" s="211" t="s">
        <v>816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84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1732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1688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84</v>
      </c>
    </row>
    <row r="186" s="2" customFormat="1">
      <c r="A186" s="41"/>
      <c r="B186" s="42"/>
      <c r="C186" s="43"/>
      <c r="D186" s="261" t="s">
        <v>819</v>
      </c>
      <c r="E186" s="43"/>
      <c r="F186" s="262" t="s">
        <v>1690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819</v>
      </c>
      <c r="AU186" s="20" t="s">
        <v>84</v>
      </c>
    </row>
    <row r="187" s="2" customFormat="1" ht="21.75" customHeight="1">
      <c r="A187" s="41"/>
      <c r="B187" s="42"/>
      <c r="C187" s="209" t="s">
        <v>501</v>
      </c>
      <c r="D187" s="209" t="s">
        <v>259</v>
      </c>
      <c r="E187" s="210" t="s">
        <v>1691</v>
      </c>
      <c r="F187" s="211" t="s">
        <v>1692</v>
      </c>
      <c r="G187" s="212" t="s">
        <v>881</v>
      </c>
      <c r="H187" s="213">
        <v>7.2000000000000002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1733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1692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 ht="16.5" customHeight="1">
      <c r="A189" s="41"/>
      <c r="B189" s="42"/>
      <c r="C189" s="209" t="s">
        <v>507</v>
      </c>
      <c r="D189" s="209" t="s">
        <v>259</v>
      </c>
      <c r="E189" s="210" t="s">
        <v>1483</v>
      </c>
      <c r="F189" s="211" t="s">
        <v>1696</v>
      </c>
      <c r="G189" s="212" t="s">
        <v>962</v>
      </c>
      <c r="H189" s="213">
        <v>1.44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84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1734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1698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84</v>
      </c>
    </row>
    <row r="191" s="2" customFormat="1" ht="16.5" customHeight="1">
      <c r="A191" s="41"/>
      <c r="B191" s="42"/>
      <c r="C191" s="209" t="s">
        <v>514</v>
      </c>
      <c r="D191" s="209" t="s">
        <v>259</v>
      </c>
      <c r="E191" s="210" t="s">
        <v>966</v>
      </c>
      <c r="F191" s="211" t="s">
        <v>1083</v>
      </c>
      <c r="G191" s="212" t="s">
        <v>962</v>
      </c>
      <c r="H191" s="213">
        <v>1.44</v>
      </c>
      <c r="I191" s="214"/>
      <c r="J191" s="215">
        <f>ROUND(I191*H191,2)</f>
        <v>0</v>
      </c>
      <c r="K191" s="211" t="s">
        <v>816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1735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1083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>
      <c r="A193" s="41"/>
      <c r="B193" s="42"/>
      <c r="C193" s="43"/>
      <c r="D193" s="261" t="s">
        <v>819</v>
      </c>
      <c r="E193" s="43"/>
      <c r="F193" s="262" t="s">
        <v>970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819</v>
      </c>
      <c r="AU193" s="20" t="s">
        <v>84</v>
      </c>
    </row>
    <row r="194" s="2" customFormat="1" ht="16.5" customHeight="1">
      <c r="A194" s="41"/>
      <c r="B194" s="42"/>
      <c r="C194" s="209" t="s">
        <v>521</v>
      </c>
      <c r="D194" s="209" t="s">
        <v>259</v>
      </c>
      <c r="E194" s="210" t="s">
        <v>971</v>
      </c>
      <c r="F194" s="211" t="s">
        <v>1700</v>
      </c>
      <c r="G194" s="212" t="s">
        <v>962</v>
      </c>
      <c r="H194" s="213">
        <v>1.44</v>
      </c>
      <c r="I194" s="214"/>
      <c r="J194" s="215">
        <f>ROUND(I194*H194,2)</f>
        <v>0</v>
      </c>
      <c r="K194" s="211" t="s">
        <v>816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1736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1700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2" customFormat="1">
      <c r="A196" s="41"/>
      <c r="B196" s="42"/>
      <c r="C196" s="43"/>
      <c r="D196" s="261" t="s">
        <v>819</v>
      </c>
      <c r="E196" s="43"/>
      <c r="F196" s="262" t="s">
        <v>975</v>
      </c>
      <c r="G196" s="43"/>
      <c r="H196" s="43"/>
      <c r="I196" s="224"/>
      <c r="J196" s="43"/>
      <c r="K196" s="43"/>
      <c r="L196" s="47"/>
      <c r="M196" s="225"/>
      <c r="N196" s="22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819</v>
      </c>
      <c r="AU196" s="20" t="s">
        <v>84</v>
      </c>
    </row>
    <row r="197" s="2" customFormat="1" ht="21.75" customHeight="1">
      <c r="A197" s="41"/>
      <c r="B197" s="42"/>
      <c r="C197" s="209" t="s">
        <v>527</v>
      </c>
      <c r="D197" s="209" t="s">
        <v>259</v>
      </c>
      <c r="E197" s="210" t="s">
        <v>219</v>
      </c>
      <c r="F197" s="211" t="s">
        <v>1737</v>
      </c>
      <c r="G197" s="212" t="s">
        <v>1738</v>
      </c>
      <c r="H197" s="213">
        <v>4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1739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1737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2" customFormat="1" ht="16.5" customHeight="1">
      <c r="A199" s="41"/>
      <c r="B199" s="42"/>
      <c r="C199" s="209" t="s">
        <v>535</v>
      </c>
      <c r="D199" s="209" t="s">
        <v>259</v>
      </c>
      <c r="E199" s="210" t="s">
        <v>1020</v>
      </c>
      <c r="F199" s="211" t="s">
        <v>1587</v>
      </c>
      <c r="G199" s="212" t="s">
        <v>894</v>
      </c>
      <c r="H199" s="213">
        <v>0.28100000000000003</v>
      </c>
      <c r="I199" s="214"/>
      <c r="J199" s="215">
        <f>ROUND(I199*H199,2)</f>
        <v>0</v>
      </c>
      <c r="K199" s="211" t="s">
        <v>816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1740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1587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>
      <c r="A201" s="41"/>
      <c r="B201" s="42"/>
      <c r="C201" s="43"/>
      <c r="D201" s="261" t="s">
        <v>819</v>
      </c>
      <c r="E201" s="43"/>
      <c r="F201" s="262" t="s">
        <v>1024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819</v>
      </c>
      <c r="AU201" s="20" t="s">
        <v>84</v>
      </c>
    </row>
    <row r="202" s="11" customFormat="1" ht="22.8" customHeight="1">
      <c r="A202" s="11"/>
      <c r="B202" s="195"/>
      <c r="C202" s="196"/>
      <c r="D202" s="197" t="s">
        <v>74</v>
      </c>
      <c r="E202" s="259" t="s">
        <v>883</v>
      </c>
      <c r="F202" s="259" t="s">
        <v>1092</v>
      </c>
      <c r="G202" s="196"/>
      <c r="H202" s="196"/>
      <c r="I202" s="199"/>
      <c r="J202" s="260">
        <f>BK202</f>
        <v>0</v>
      </c>
      <c r="K202" s="196"/>
      <c r="L202" s="201"/>
      <c r="M202" s="202"/>
      <c r="N202" s="203"/>
      <c r="O202" s="203"/>
      <c r="P202" s="204">
        <f>SUM(P203:P208)</f>
        <v>0</v>
      </c>
      <c r="Q202" s="203"/>
      <c r="R202" s="204">
        <f>SUM(R203:R208)</f>
        <v>0</v>
      </c>
      <c r="S202" s="203"/>
      <c r="T202" s="205">
        <f>SUM(T203:T208)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6" t="s">
        <v>82</v>
      </c>
      <c r="AT202" s="207" t="s">
        <v>74</v>
      </c>
      <c r="AU202" s="207" t="s">
        <v>82</v>
      </c>
      <c r="AY202" s="206" t="s">
        <v>258</v>
      </c>
      <c r="BK202" s="208">
        <f>SUM(BK203:BK208)</f>
        <v>0</v>
      </c>
    </row>
    <row r="203" s="2" customFormat="1" ht="16.5" customHeight="1">
      <c r="A203" s="41"/>
      <c r="B203" s="42"/>
      <c r="C203" s="209" t="s">
        <v>542</v>
      </c>
      <c r="D203" s="209" t="s">
        <v>259</v>
      </c>
      <c r="E203" s="210" t="s">
        <v>389</v>
      </c>
      <c r="F203" s="211" t="s">
        <v>1703</v>
      </c>
      <c r="G203" s="212" t="s">
        <v>1018</v>
      </c>
      <c r="H203" s="213">
        <v>861</v>
      </c>
      <c r="I203" s="214"/>
      <c r="J203" s="215">
        <f>ROUND(I203*H203,2)</f>
        <v>0</v>
      </c>
      <c r="K203" s="211" t="s">
        <v>19</v>
      </c>
      <c r="L203" s="47"/>
      <c r="M203" s="216" t="s">
        <v>19</v>
      </c>
      <c r="N203" s="217" t="s">
        <v>46</v>
      </c>
      <c r="O203" s="87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0" t="s">
        <v>105</v>
      </c>
      <c r="AT203" s="220" t="s">
        <v>259</v>
      </c>
      <c r="AU203" s="220" t="s">
        <v>84</v>
      </c>
      <c r="AY203" s="20" t="s">
        <v>258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82</v>
      </c>
      <c r="BK203" s="221">
        <f>ROUND(I203*H203,2)</f>
        <v>0</v>
      </c>
      <c r="BL203" s="20" t="s">
        <v>105</v>
      </c>
      <c r="BM203" s="220" t="s">
        <v>1741</v>
      </c>
    </row>
    <row r="204" s="2" customFormat="1">
      <c r="A204" s="41"/>
      <c r="B204" s="42"/>
      <c r="C204" s="43"/>
      <c r="D204" s="222" t="s">
        <v>264</v>
      </c>
      <c r="E204" s="43"/>
      <c r="F204" s="223" t="s">
        <v>1703</v>
      </c>
      <c r="G204" s="43"/>
      <c r="H204" s="43"/>
      <c r="I204" s="224"/>
      <c r="J204" s="43"/>
      <c r="K204" s="43"/>
      <c r="L204" s="47"/>
      <c r="M204" s="225"/>
      <c r="N204" s="22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264</v>
      </c>
      <c r="AU204" s="20" t="s">
        <v>84</v>
      </c>
    </row>
    <row r="205" s="2" customFormat="1" ht="16.5" customHeight="1">
      <c r="A205" s="41"/>
      <c r="B205" s="42"/>
      <c r="C205" s="209" t="s">
        <v>548</v>
      </c>
      <c r="D205" s="209" t="s">
        <v>259</v>
      </c>
      <c r="E205" s="210" t="s">
        <v>394</v>
      </c>
      <c r="F205" s="211" t="s">
        <v>1705</v>
      </c>
      <c r="G205" s="212" t="s">
        <v>1018</v>
      </c>
      <c r="H205" s="213">
        <v>75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84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1742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1705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84</v>
      </c>
    </row>
    <row r="207" s="2" customFormat="1" ht="16.5" customHeight="1">
      <c r="A207" s="41"/>
      <c r="B207" s="42"/>
      <c r="C207" s="209" t="s">
        <v>554</v>
      </c>
      <c r="D207" s="209" t="s">
        <v>259</v>
      </c>
      <c r="E207" s="210" t="s">
        <v>7</v>
      </c>
      <c r="F207" s="211" t="s">
        <v>1707</v>
      </c>
      <c r="G207" s="212" t="s">
        <v>1018</v>
      </c>
      <c r="H207" s="213">
        <v>2160</v>
      </c>
      <c r="I207" s="214"/>
      <c r="J207" s="215">
        <f>ROUND(I207*H207,2)</f>
        <v>0</v>
      </c>
      <c r="K207" s="211" t="s">
        <v>19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1743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1709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11" customFormat="1" ht="22.8" customHeight="1">
      <c r="A209" s="11"/>
      <c r="B209" s="195"/>
      <c r="C209" s="196"/>
      <c r="D209" s="197" t="s">
        <v>74</v>
      </c>
      <c r="E209" s="259" t="s">
        <v>890</v>
      </c>
      <c r="F209" s="259" t="s">
        <v>1710</v>
      </c>
      <c r="G209" s="196"/>
      <c r="H209" s="196"/>
      <c r="I209" s="199"/>
      <c r="J209" s="260">
        <f>BK209</f>
        <v>0</v>
      </c>
      <c r="K209" s="196"/>
      <c r="L209" s="201"/>
      <c r="M209" s="202"/>
      <c r="N209" s="203"/>
      <c r="O209" s="203"/>
      <c r="P209" s="204">
        <f>SUM(P210:P217)</f>
        <v>0</v>
      </c>
      <c r="Q209" s="203"/>
      <c r="R209" s="204">
        <f>SUM(R210:R217)</f>
        <v>0</v>
      </c>
      <c r="S209" s="203"/>
      <c r="T209" s="205">
        <f>SUM(T210:T217)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06" t="s">
        <v>82</v>
      </c>
      <c r="AT209" s="207" t="s">
        <v>74</v>
      </c>
      <c r="AU209" s="207" t="s">
        <v>82</v>
      </c>
      <c r="AY209" s="206" t="s">
        <v>258</v>
      </c>
      <c r="BK209" s="208">
        <f>SUM(BK210:BK217)</f>
        <v>0</v>
      </c>
    </row>
    <row r="210" s="2" customFormat="1" ht="16.5" customHeight="1">
      <c r="A210" s="41"/>
      <c r="B210" s="42"/>
      <c r="C210" s="209" t="s">
        <v>561</v>
      </c>
      <c r="D210" s="209" t="s">
        <v>259</v>
      </c>
      <c r="E210" s="210" t="s">
        <v>412</v>
      </c>
      <c r="F210" s="211" t="s">
        <v>1711</v>
      </c>
      <c r="G210" s="212" t="s">
        <v>894</v>
      </c>
      <c r="H210" s="213">
        <v>12.960000000000001</v>
      </c>
      <c r="I210" s="214"/>
      <c r="J210" s="215">
        <f>ROUND(I210*H210,2)</f>
        <v>0</v>
      </c>
      <c r="K210" s="211" t="s">
        <v>19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1744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1711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2" customFormat="1" ht="16.5" customHeight="1">
      <c r="A212" s="41"/>
      <c r="B212" s="42"/>
      <c r="C212" s="209" t="s">
        <v>568</v>
      </c>
      <c r="D212" s="209" t="s">
        <v>259</v>
      </c>
      <c r="E212" s="210" t="s">
        <v>416</v>
      </c>
      <c r="F212" s="211" t="s">
        <v>1715</v>
      </c>
      <c r="G212" s="212" t="s">
        <v>962</v>
      </c>
      <c r="H212" s="213">
        <v>21.600000000000001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84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1745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1717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84</v>
      </c>
    </row>
    <row r="214" s="2" customFormat="1" ht="16.5" customHeight="1">
      <c r="A214" s="41"/>
      <c r="B214" s="42"/>
      <c r="C214" s="209" t="s">
        <v>573</v>
      </c>
      <c r="D214" s="209" t="s">
        <v>259</v>
      </c>
      <c r="E214" s="210" t="s">
        <v>425</v>
      </c>
      <c r="F214" s="211" t="s">
        <v>1718</v>
      </c>
      <c r="G214" s="212" t="s">
        <v>1102</v>
      </c>
      <c r="H214" s="213">
        <v>7.2000000000000002</v>
      </c>
      <c r="I214" s="214"/>
      <c r="J214" s="215">
        <f>ROUND(I214*H214,2)</f>
        <v>0</v>
      </c>
      <c r="K214" s="211" t="s">
        <v>19</v>
      </c>
      <c r="L214" s="47"/>
      <c r="M214" s="216" t="s">
        <v>19</v>
      </c>
      <c r="N214" s="217" t="s">
        <v>46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105</v>
      </c>
      <c r="AT214" s="220" t="s">
        <v>259</v>
      </c>
      <c r="AU214" s="220" t="s">
        <v>84</v>
      </c>
      <c r="AY214" s="20" t="s">
        <v>258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82</v>
      </c>
      <c r="BK214" s="221">
        <f>ROUND(I214*H214,2)</f>
        <v>0</v>
      </c>
      <c r="BL214" s="20" t="s">
        <v>105</v>
      </c>
      <c r="BM214" s="220" t="s">
        <v>1746</v>
      </c>
    </row>
    <row r="215" s="2" customFormat="1">
      <c r="A215" s="41"/>
      <c r="B215" s="42"/>
      <c r="C215" s="43"/>
      <c r="D215" s="222" t="s">
        <v>264</v>
      </c>
      <c r="E215" s="43"/>
      <c r="F215" s="223" t="s">
        <v>1720</v>
      </c>
      <c r="G215" s="43"/>
      <c r="H215" s="43"/>
      <c r="I215" s="224"/>
      <c r="J215" s="43"/>
      <c r="K215" s="43"/>
      <c r="L215" s="47"/>
      <c r="M215" s="225"/>
      <c r="N215" s="226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264</v>
      </c>
      <c r="AU215" s="20" t="s">
        <v>84</v>
      </c>
    </row>
    <row r="216" s="2" customFormat="1" ht="16.5" customHeight="1">
      <c r="A216" s="41"/>
      <c r="B216" s="42"/>
      <c r="C216" s="209" t="s">
        <v>581</v>
      </c>
      <c r="D216" s="209" t="s">
        <v>259</v>
      </c>
      <c r="E216" s="210" t="s">
        <v>432</v>
      </c>
      <c r="F216" s="211" t="s">
        <v>1337</v>
      </c>
      <c r="G216" s="212" t="s">
        <v>962</v>
      </c>
      <c r="H216" s="213">
        <v>1.48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84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1747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1337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84</v>
      </c>
    </row>
    <row r="218" s="11" customFormat="1" ht="22.8" customHeight="1">
      <c r="A218" s="11"/>
      <c r="B218" s="195"/>
      <c r="C218" s="196"/>
      <c r="D218" s="197" t="s">
        <v>74</v>
      </c>
      <c r="E218" s="259" t="s">
        <v>1168</v>
      </c>
      <c r="F218" s="259" t="s">
        <v>980</v>
      </c>
      <c r="G218" s="196"/>
      <c r="H218" s="196"/>
      <c r="I218" s="199"/>
      <c r="J218" s="260">
        <f>BK218</f>
        <v>0</v>
      </c>
      <c r="K218" s="196"/>
      <c r="L218" s="201"/>
      <c r="M218" s="202"/>
      <c r="N218" s="203"/>
      <c r="O218" s="203"/>
      <c r="P218" s="204">
        <f>SUM(P219:P223)</f>
        <v>0</v>
      </c>
      <c r="Q218" s="203"/>
      <c r="R218" s="204">
        <f>SUM(R219:R223)</f>
        <v>0</v>
      </c>
      <c r="S218" s="203"/>
      <c r="T218" s="205">
        <f>SUM(T219:T223)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06" t="s">
        <v>82</v>
      </c>
      <c r="AT218" s="207" t="s">
        <v>74</v>
      </c>
      <c r="AU218" s="207" t="s">
        <v>82</v>
      </c>
      <c r="AY218" s="206" t="s">
        <v>258</v>
      </c>
      <c r="BK218" s="208">
        <f>SUM(BK219:BK223)</f>
        <v>0</v>
      </c>
    </row>
    <row r="219" s="2" customFormat="1" ht="24.15" customHeight="1">
      <c r="A219" s="41"/>
      <c r="B219" s="42"/>
      <c r="C219" s="209" t="s">
        <v>589</v>
      </c>
      <c r="D219" s="209" t="s">
        <v>259</v>
      </c>
      <c r="E219" s="210" t="s">
        <v>1748</v>
      </c>
      <c r="F219" s="211" t="s">
        <v>1749</v>
      </c>
      <c r="G219" s="212" t="s">
        <v>962</v>
      </c>
      <c r="H219" s="213">
        <v>59.399999999999999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84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1750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1749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84</v>
      </c>
    </row>
    <row r="221" s="2" customFormat="1" ht="16.5" customHeight="1">
      <c r="A221" s="41"/>
      <c r="B221" s="42"/>
      <c r="C221" s="209" t="s">
        <v>596</v>
      </c>
      <c r="D221" s="209" t="s">
        <v>259</v>
      </c>
      <c r="E221" s="210" t="s">
        <v>892</v>
      </c>
      <c r="F221" s="211" t="s">
        <v>893</v>
      </c>
      <c r="G221" s="212" t="s">
        <v>894</v>
      </c>
      <c r="H221" s="213">
        <v>88.900000000000006</v>
      </c>
      <c r="I221" s="214"/>
      <c r="J221" s="215">
        <f>ROUND(I221*H221,2)</f>
        <v>0</v>
      </c>
      <c r="K221" s="211" t="s">
        <v>816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1751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893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2" customFormat="1">
      <c r="A223" s="41"/>
      <c r="B223" s="42"/>
      <c r="C223" s="43"/>
      <c r="D223" s="261" t="s">
        <v>819</v>
      </c>
      <c r="E223" s="43"/>
      <c r="F223" s="262" t="s">
        <v>897</v>
      </c>
      <c r="G223" s="43"/>
      <c r="H223" s="43"/>
      <c r="I223" s="224"/>
      <c r="J223" s="43"/>
      <c r="K223" s="43"/>
      <c r="L223" s="47"/>
      <c r="M223" s="249"/>
      <c r="N223" s="250"/>
      <c r="O223" s="251"/>
      <c r="P223" s="251"/>
      <c r="Q223" s="251"/>
      <c r="R223" s="251"/>
      <c r="S223" s="251"/>
      <c r="T223" s="252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819</v>
      </c>
      <c r="AU223" s="20" t="s">
        <v>84</v>
      </c>
    </row>
    <row r="224" s="2" customFormat="1" ht="6.96" customHeight="1">
      <c r="A224" s="41"/>
      <c r="B224" s="62"/>
      <c r="C224" s="63"/>
      <c r="D224" s="63"/>
      <c r="E224" s="63"/>
      <c r="F224" s="63"/>
      <c r="G224" s="63"/>
      <c r="H224" s="63"/>
      <c r="I224" s="63"/>
      <c r="J224" s="63"/>
      <c r="K224" s="63"/>
      <c r="L224" s="47"/>
      <c r="M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</sheetData>
  <sheetProtection sheet="1" autoFilter="0" formatColumns="0" formatRows="0" objects="1" scenarios="1" spinCount="100000" saltValue="g9kHAeb6dvjdfPhZ4MyBkoesLKvD7/EKsN7hENRqikm/QEqoo7AsvV6frpLDxZ4VAa5dVOBQpCgVPgYNLfjoUA==" hashValue="ODlafRc2Tknl4RLn2W18cbYWFZYwWhos6iBc9OBHktBSFqij1wDRDaJQ4Dotlq+NWdFaI0xU3DYiFKA7ch9vyA==" algorithmName="SHA-512" password="CC35"/>
  <autoFilter ref="C98:K2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6" r:id="rId1" display="https://podminky.urs.cz/item/CS_URS_2024_01/184911335"/>
    <hyperlink ref="F109" r:id="rId2" display="https://podminky.urs.cz/item/CS_URS_2024_01/181006115"/>
    <hyperlink ref="F120" r:id="rId3" display="https://podminky.urs.cz/item/CS_URS_2024_01/183211322"/>
    <hyperlink ref="F123" r:id="rId4" display="https://podminky.urs.cz/item/CS_URS_2024_01/183211323"/>
    <hyperlink ref="F126" r:id="rId5" display="https://podminky.urs.cz/item/CS_URS_2024_01/183211313"/>
    <hyperlink ref="F131" r:id="rId6" display="https://podminky.urs.cz/item/CS_URS_2024_01/184911421"/>
    <hyperlink ref="F136" r:id="rId7" display="https://podminky.urs.cz/item/CS_URS_2024_01/185851121"/>
    <hyperlink ref="F139" r:id="rId8" display="https://podminky.urs.cz/item/CS_URS_2024_01/185851129"/>
    <hyperlink ref="F142" r:id="rId9" display="https://podminky.urs.cz/item/CS_URS_2024_01/998231411"/>
    <hyperlink ref="F166" r:id="rId10" display="https://podminky.urs.cz/item/CS_URS_2024_01/184911335"/>
    <hyperlink ref="F169" r:id="rId11" display="https://podminky.urs.cz/item/CS_URS_2024_01/181006115"/>
    <hyperlink ref="F180" r:id="rId12" display="https://podminky.urs.cz/item/CS_URS_2024_01/183211322"/>
    <hyperlink ref="F183" r:id="rId13" display="https://podminky.urs.cz/item/CS_URS_2024_01/183211323"/>
    <hyperlink ref="F186" r:id="rId14" display="https://podminky.urs.cz/item/CS_URS_2024_01/183211313"/>
    <hyperlink ref="F193" r:id="rId15" display="https://podminky.urs.cz/item/CS_URS_2024_01/185851121"/>
    <hyperlink ref="F196" r:id="rId16" display="https://podminky.urs.cz/item/CS_URS_2024_01/185851129"/>
    <hyperlink ref="F201" r:id="rId17" display="https://podminky.urs.cz/item/CS_URS_2024_01/998231411"/>
    <hyperlink ref="F223" r:id="rId18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1752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ROUND((SUM(BE96:BE144)),  2)</f>
        <v>0</v>
      </c>
      <c r="G37" s="41"/>
      <c r="H37" s="41"/>
      <c r="I37" s="161">
        <v>0.20999999999999999</v>
      </c>
      <c r="J37" s="160">
        <f>ROUND(((SUM(BE96:BE144))*I37),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ROUND((SUM(BF96:BF144)),  2)</f>
        <v>0</v>
      </c>
      <c r="G38" s="41"/>
      <c r="H38" s="41"/>
      <c r="I38" s="161">
        <v>0.14999999999999999</v>
      </c>
      <c r="J38" s="160">
        <f>ROUND(((SUM(BF96:BF144))*I38),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ROUND((SUM(BG96:BG144)),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ROUND((SUM(BH96:BH144)),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ROUND((SUM(BI96:BI144)),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17.5 - Záhony 3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1650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1753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J127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J130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J141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17.5 - Záhony 3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1655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P98+P127+P130+P141</f>
        <v>0</v>
      </c>
      <c r="Q97" s="203"/>
      <c r="R97" s="204">
        <f>R98+R127+R130+R141</f>
        <v>0</v>
      </c>
      <c r="S97" s="203"/>
      <c r="T97" s="205">
        <f>T98+T127+T130+T141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BK98+BK127+BK130+BK141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1754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SUM(P99:P126)</f>
        <v>0</v>
      </c>
      <c r="Q98" s="203"/>
      <c r="R98" s="204">
        <f>SUM(R99:R126)</f>
        <v>0</v>
      </c>
      <c r="S98" s="203"/>
      <c r="T98" s="205">
        <f>SUM(T99:T126)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SUM(BK99:BK126)</f>
        <v>0</v>
      </c>
    </row>
    <row r="99" s="2" customFormat="1" ht="16.5" customHeight="1">
      <c r="A99" s="41"/>
      <c r="B99" s="42"/>
      <c r="C99" s="209" t="s">
        <v>82</v>
      </c>
      <c r="D99" s="209" t="s">
        <v>259</v>
      </c>
      <c r="E99" s="210" t="s">
        <v>1755</v>
      </c>
      <c r="F99" s="211" t="s">
        <v>1756</v>
      </c>
      <c r="G99" s="212" t="s">
        <v>881</v>
      </c>
      <c r="H99" s="213">
        <v>62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1757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1756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1758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1759</v>
      </c>
      <c r="F102" s="211" t="s">
        <v>1760</v>
      </c>
      <c r="G102" s="212" t="s">
        <v>881</v>
      </c>
      <c r="H102" s="213">
        <v>62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1761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1760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1762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24.15" customHeight="1">
      <c r="A105" s="41"/>
      <c r="B105" s="42"/>
      <c r="C105" s="209" t="s">
        <v>98</v>
      </c>
      <c r="D105" s="209" t="s">
        <v>259</v>
      </c>
      <c r="E105" s="210" t="s">
        <v>1763</v>
      </c>
      <c r="F105" s="211" t="s">
        <v>1764</v>
      </c>
      <c r="G105" s="212" t="s">
        <v>1018</v>
      </c>
      <c r="H105" s="213">
        <v>70</v>
      </c>
      <c r="I105" s="214"/>
      <c r="J105" s="215">
        <f>ROUND(I105*H105,2)</f>
        <v>0</v>
      </c>
      <c r="K105" s="211" t="s">
        <v>816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1765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1764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>
      <c r="A107" s="41"/>
      <c r="B107" s="42"/>
      <c r="C107" s="43"/>
      <c r="D107" s="261" t="s">
        <v>819</v>
      </c>
      <c r="E107" s="43"/>
      <c r="F107" s="262" t="s">
        <v>1766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819</v>
      </c>
      <c r="AU107" s="20" t="s">
        <v>84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1683</v>
      </c>
      <c r="F108" s="211" t="s">
        <v>1684</v>
      </c>
      <c r="G108" s="212" t="s">
        <v>1018</v>
      </c>
      <c r="H108" s="213">
        <v>70</v>
      </c>
      <c r="I108" s="214"/>
      <c r="J108" s="215">
        <f>ROUND(I108*H108,2)</f>
        <v>0</v>
      </c>
      <c r="K108" s="211" t="s">
        <v>816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1767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1684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>
      <c r="A110" s="41"/>
      <c r="B110" s="42"/>
      <c r="C110" s="43"/>
      <c r="D110" s="261" t="s">
        <v>819</v>
      </c>
      <c r="E110" s="43"/>
      <c r="F110" s="262" t="s">
        <v>1686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819</v>
      </c>
      <c r="AU110" s="20" t="s">
        <v>84</v>
      </c>
    </row>
    <row r="111" s="2" customFormat="1" ht="21.75" customHeight="1">
      <c r="A111" s="41"/>
      <c r="B111" s="42"/>
      <c r="C111" s="209" t="s">
        <v>289</v>
      </c>
      <c r="D111" s="209" t="s">
        <v>259</v>
      </c>
      <c r="E111" s="210" t="s">
        <v>1768</v>
      </c>
      <c r="F111" s="211" t="s">
        <v>1769</v>
      </c>
      <c r="G111" s="212" t="s">
        <v>1018</v>
      </c>
      <c r="H111" s="213">
        <v>70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1770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1769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16.5" customHeight="1">
      <c r="A113" s="41"/>
      <c r="B113" s="42"/>
      <c r="C113" s="209" t="s">
        <v>295</v>
      </c>
      <c r="D113" s="209" t="s">
        <v>259</v>
      </c>
      <c r="E113" s="210" t="s">
        <v>1182</v>
      </c>
      <c r="F113" s="211" t="s">
        <v>1694</v>
      </c>
      <c r="G113" s="212" t="s">
        <v>881</v>
      </c>
      <c r="H113" s="213">
        <v>62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1771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1694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1185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2" customFormat="1" ht="16.5" customHeight="1">
      <c r="A116" s="41"/>
      <c r="B116" s="42"/>
      <c r="C116" s="209" t="s">
        <v>306</v>
      </c>
      <c r="D116" s="209" t="s">
        <v>259</v>
      </c>
      <c r="E116" s="210" t="s">
        <v>960</v>
      </c>
      <c r="F116" s="211" t="s">
        <v>1772</v>
      </c>
      <c r="G116" s="212" t="s">
        <v>962</v>
      </c>
      <c r="H116" s="213">
        <v>0.69999999999999996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1773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1774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314</v>
      </c>
      <c r="D118" s="209" t="s">
        <v>259</v>
      </c>
      <c r="E118" s="210" t="s">
        <v>966</v>
      </c>
      <c r="F118" s="211" t="s">
        <v>1083</v>
      </c>
      <c r="G118" s="212" t="s">
        <v>962</v>
      </c>
      <c r="H118" s="213">
        <v>0.69999999999999996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1775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1083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970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16.5" customHeight="1">
      <c r="A121" s="41"/>
      <c r="B121" s="42"/>
      <c r="C121" s="209" t="s">
        <v>324</v>
      </c>
      <c r="D121" s="209" t="s">
        <v>259</v>
      </c>
      <c r="E121" s="210" t="s">
        <v>971</v>
      </c>
      <c r="F121" s="211" t="s">
        <v>1700</v>
      </c>
      <c r="G121" s="212" t="s">
        <v>962</v>
      </c>
      <c r="H121" s="213">
        <v>0.69999999999999996</v>
      </c>
      <c r="I121" s="214"/>
      <c r="J121" s="215">
        <f>ROUND(I121*H121,2)</f>
        <v>0</v>
      </c>
      <c r="K121" s="211" t="s">
        <v>816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1776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1700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>
      <c r="A123" s="41"/>
      <c r="B123" s="42"/>
      <c r="C123" s="43"/>
      <c r="D123" s="261" t="s">
        <v>819</v>
      </c>
      <c r="E123" s="43"/>
      <c r="F123" s="262" t="s">
        <v>975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819</v>
      </c>
      <c r="AU123" s="20" t="s">
        <v>84</v>
      </c>
    </row>
    <row r="124" s="2" customFormat="1" ht="16.5" customHeight="1">
      <c r="A124" s="41"/>
      <c r="B124" s="42"/>
      <c r="C124" s="209" t="s">
        <v>205</v>
      </c>
      <c r="D124" s="209" t="s">
        <v>259</v>
      </c>
      <c r="E124" s="210" t="s">
        <v>1020</v>
      </c>
      <c r="F124" s="211" t="s">
        <v>1587</v>
      </c>
      <c r="G124" s="212" t="s">
        <v>894</v>
      </c>
      <c r="H124" s="213">
        <v>9.9199999999999999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1777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1587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1024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883</v>
      </c>
      <c r="F127" s="259" t="s">
        <v>1092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208</v>
      </c>
      <c r="D128" s="209" t="s">
        <v>259</v>
      </c>
      <c r="E128" s="210" t="s">
        <v>439</v>
      </c>
      <c r="F128" s="211" t="s">
        <v>1778</v>
      </c>
      <c r="G128" s="212" t="s">
        <v>1018</v>
      </c>
      <c r="H128" s="213">
        <v>70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1779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1778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11" customFormat="1" ht="22.8" customHeight="1">
      <c r="A130" s="11"/>
      <c r="B130" s="195"/>
      <c r="C130" s="196"/>
      <c r="D130" s="197" t="s">
        <v>74</v>
      </c>
      <c r="E130" s="259" t="s">
        <v>890</v>
      </c>
      <c r="F130" s="259" t="s">
        <v>1710</v>
      </c>
      <c r="G130" s="196"/>
      <c r="H130" s="196"/>
      <c r="I130" s="199"/>
      <c r="J130" s="260">
        <f>BK130</f>
        <v>0</v>
      </c>
      <c r="K130" s="196"/>
      <c r="L130" s="201"/>
      <c r="M130" s="202"/>
      <c r="N130" s="203"/>
      <c r="O130" s="203"/>
      <c r="P130" s="204">
        <f>SUM(P131:P140)</f>
        <v>0</v>
      </c>
      <c r="Q130" s="203"/>
      <c r="R130" s="204">
        <f>SUM(R131:R140)</f>
        <v>0</v>
      </c>
      <c r="S130" s="203"/>
      <c r="T130" s="205">
        <f>SUM(T131:T140)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82</v>
      </c>
      <c r="AT130" s="207" t="s">
        <v>74</v>
      </c>
      <c r="AU130" s="207" t="s">
        <v>82</v>
      </c>
      <c r="AY130" s="206" t="s">
        <v>258</v>
      </c>
      <c r="BK130" s="208">
        <f>SUM(BK131:BK140)</f>
        <v>0</v>
      </c>
    </row>
    <row r="131" s="2" customFormat="1" ht="16.5" customHeight="1">
      <c r="A131" s="41"/>
      <c r="B131" s="42"/>
      <c r="C131" s="209" t="s">
        <v>211</v>
      </c>
      <c r="D131" s="209" t="s">
        <v>259</v>
      </c>
      <c r="E131" s="210" t="s">
        <v>444</v>
      </c>
      <c r="F131" s="211" t="s">
        <v>1713</v>
      </c>
      <c r="G131" s="212" t="s">
        <v>962</v>
      </c>
      <c r="H131" s="213">
        <v>4.3399999999999999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1780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1713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 ht="16.5" customHeight="1">
      <c r="A133" s="41"/>
      <c r="B133" s="42"/>
      <c r="C133" s="209" t="s">
        <v>214</v>
      </c>
      <c r="D133" s="209" t="s">
        <v>259</v>
      </c>
      <c r="E133" s="210" t="s">
        <v>448</v>
      </c>
      <c r="F133" s="211" t="s">
        <v>1781</v>
      </c>
      <c r="G133" s="212" t="s">
        <v>962</v>
      </c>
      <c r="H133" s="213">
        <v>3.5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1782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1781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2" customFormat="1" ht="16.5" customHeight="1">
      <c r="A135" s="41"/>
      <c r="B135" s="42"/>
      <c r="C135" s="209" t="s">
        <v>191</v>
      </c>
      <c r="D135" s="209" t="s">
        <v>259</v>
      </c>
      <c r="E135" s="210" t="s">
        <v>454</v>
      </c>
      <c r="F135" s="211" t="s">
        <v>1783</v>
      </c>
      <c r="G135" s="212" t="s">
        <v>1018</v>
      </c>
      <c r="H135" s="213">
        <v>70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1784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1785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 ht="16.5" customHeight="1">
      <c r="A137" s="41"/>
      <c r="B137" s="42"/>
      <c r="C137" s="209" t="s">
        <v>8</v>
      </c>
      <c r="D137" s="209" t="s">
        <v>259</v>
      </c>
      <c r="E137" s="210" t="s">
        <v>459</v>
      </c>
      <c r="F137" s="211" t="s">
        <v>1337</v>
      </c>
      <c r="G137" s="212" t="s">
        <v>962</v>
      </c>
      <c r="H137" s="213">
        <v>0.71999999999999997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1786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1337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21.75" customHeight="1">
      <c r="A139" s="41"/>
      <c r="B139" s="42"/>
      <c r="C139" s="209" t="s">
        <v>93</v>
      </c>
      <c r="D139" s="209" t="s">
        <v>259</v>
      </c>
      <c r="E139" s="210" t="s">
        <v>466</v>
      </c>
      <c r="F139" s="211" t="s">
        <v>1737</v>
      </c>
      <c r="G139" s="212" t="s">
        <v>1738</v>
      </c>
      <c r="H139" s="213">
        <v>126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1787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1737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1040</v>
      </c>
      <c r="F141" s="259" t="s">
        <v>980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SUM(P142:P144)</f>
        <v>0</v>
      </c>
      <c r="Q141" s="203"/>
      <c r="R141" s="204">
        <f>SUM(R142:R144)</f>
        <v>0</v>
      </c>
      <c r="S141" s="203"/>
      <c r="T141" s="205">
        <f>SUM(T142:T144)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SUM(BK142:BK144)</f>
        <v>0</v>
      </c>
    </row>
    <row r="142" s="2" customFormat="1" ht="16.5" customHeight="1">
      <c r="A142" s="41"/>
      <c r="B142" s="42"/>
      <c r="C142" s="209" t="s">
        <v>125</v>
      </c>
      <c r="D142" s="209" t="s">
        <v>259</v>
      </c>
      <c r="E142" s="210" t="s">
        <v>892</v>
      </c>
      <c r="F142" s="211" t="s">
        <v>893</v>
      </c>
      <c r="G142" s="212" t="s">
        <v>894</v>
      </c>
      <c r="H142" s="213">
        <v>7.0999999999999996</v>
      </c>
      <c r="I142" s="214"/>
      <c r="J142" s="215">
        <f>ROUND(I142*H142,2)</f>
        <v>0</v>
      </c>
      <c r="K142" s="211" t="s">
        <v>816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1788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893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>
      <c r="A144" s="41"/>
      <c r="B144" s="42"/>
      <c r="C144" s="43"/>
      <c r="D144" s="261" t="s">
        <v>819</v>
      </c>
      <c r="E144" s="43"/>
      <c r="F144" s="262" t="s">
        <v>897</v>
      </c>
      <c r="G144" s="43"/>
      <c r="H144" s="43"/>
      <c r="I144" s="224"/>
      <c r="J144" s="43"/>
      <c r="K144" s="43"/>
      <c r="L144" s="47"/>
      <c r="M144" s="249"/>
      <c r="N144" s="250"/>
      <c r="O144" s="251"/>
      <c r="P144" s="251"/>
      <c r="Q144" s="251"/>
      <c r="R144" s="251"/>
      <c r="S144" s="251"/>
      <c r="T144" s="252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819</v>
      </c>
      <c r="AU144" s="20" t="s">
        <v>84</v>
      </c>
    </row>
    <row r="145" s="2" customFormat="1" ht="6.96" customHeight="1">
      <c r="A145" s="41"/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47"/>
      <c r="M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</sheetData>
  <sheetProtection sheet="1" autoFilter="0" formatColumns="0" formatRows="0" objects="1" scenarios="1" spinCount="100000" saltValue="8Yf8zouIEsgD12Tbg2io5FgPqpwy2W5pkddBNdzToBIh21JLbWqO/BEvVwskEU20k5HIOPRtatQutLq+lRLtvw==" hashValue="VR1OC34UEp6uRPg/9W4l6ALVtDo+8oYqI4DV7Yjfett0dH2/CzTQI4oPTeW/wKU1EuMNFUT/RxsIvPqj6gp68g==" algorithmName="SHA-512" password="CC35"/>
  <autoFilter ref="C95:K1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1301111"/>
    <hyperlink ref="F104" r:id="rId2" display="https://podminky.urs.cz/item/CS_URS_2024_01/119005121"/>
    <hyperlink ref="F107" r:id="rId3" display="https://podminky.urs.cz/item/CS_URS_2024_01/183111312"/>
    <hyperlink ref="F110" r:id="rId4" display="https://podminky.urs.cz/item/CS_URS_2024_01/183211323"/>
    <hyperlink ref="F115" r:id="rId5" display="https://podminky.urs.cz/item/CS_URS_2024_01/184911421"/>
    <hyperlink ref="F120" r:id="rId6" display="https://podminky.urs.cz/item/CS_URS_2024_01/185851121"/>
    <hyperlink ref="F123" r:id="rId7" display="https://podminky.urs.cz/item/CS_URS_2024_01/185851129"/>
    <hyperlink ref="F126" r:id="rId8" display="https://podminky.urs.cz/item/CS_URS_2024_01/998231411"/>
    <hyperlink ref="F144" r:id="rId9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1789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ROUND((SUM(BE96:BE145)),  2)</f>
        <v>0</v>
      </c>
      <c r="G37" s="41"/>
      <c r="H37" s="41"/>
      <c r="I37" s="161">
        <v>0.20999999999999999</v>
      </c>
      <c r="J37" s="160">
        <f>ROUND(((SUM(BE96:BE145))*I37),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ROUND((SUM(BF96:BF145)),  2)</f>
        <v>0</v>
      </c>
      <c r="G38" s="41"/>
      <c r="H38" s="41"/>
      <c r="I38" s="161">
        <v>0.14999999999999999</v>
      </c>
      <c r="J38" s="160">
        <f>ROUND(((SUM(BF96:BF145))*I38),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ROUND((SUM(BG96:BG145)),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ROUND((SUM(BH96:BH145)),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ROUND((SUM(BI96:BI145)),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17.6 - Záhony 4-5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1790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1791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J128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J133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J142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17.6 - Záhony 4-5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1792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P98+P128+P133+P142</f>
        <v>0</v>
      </c>
      <c r="Q97" s="203"/>
      <c r="R97" s="204">
        <f>R98+R128+R133+R142</f>
        <v>0</v>
      </c>
      <c r="S97" s="203"/>
      <c r="T97" s="205">
        <f>T98+T128+T133+T142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BK98+BK128+BK133+BK142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1793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SUM(P99:P127)</f>
        <v>0</v>
      </c>
      <c r="Q98" s="203"/>
      <c r="R98" s="204">
        <f>SUM(R99:R127)</f>
        <v>0</v>
      </c>
      <c r="S98" s="203"/>
      <c r="T98" s="205">
        <f>SUM(T99:T127)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SUM(BK99:BK127)</f>
        <v>0</v>
      </c>
    </row>
    <row r="99" s="2" customFormat="1" ht="16.5" customHeight="1">
      <c r="A99" s="41"/>
      <c r="B99" s="42"/>
      <c r="C99" s="209" t="s">
        <v>82</v>
      </c>
      <c r="D99" s="209" t="s">
        <v>259</v>
      </c>
      <c r="E99" s="210" t="s">
        <v>1755</v>
      </c>
      <c r="F99" s="211" t="s">
        <v>1756</v>
      </c>
      <c r="G99" s="212" t="s">
        <v>881</v>
      </c>
      <c r="H99" s="213">
        <v>238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1794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1756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1758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1664</v>
      </c>
      <c r="F102" s="211" t="s">
        <v>1795</v>
      </c>
      <c r="G102" s="212" t="s">
        <v>881</v>
      </c>
      <c r="H102" s="213">
        <v>238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1796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1795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1469</v>
      </c>
      <c r="F104" s="211" t="s">
        <v>1668</v>
      </c>
      <c r="G104" s="212" t="s">
        <v>881</v>
      </c>
      <c r="H104" s="213">
        <v>238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1797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1668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24.15" customHeight="1">
      <c r="A106" s="41"/>
      <c r="B106" s="42"/>
      <c r="C106" s="209" t="s">
        <v>105</v>
      </c>
      <c r="D106" s="209" t="s">
        <v>259</v>
      </c>
      <c r="E106" s="210" t="s">
        <v>1670</v>
      </c>
      <c r="F106" s="211" t="s">
        <v>1671</v>
      </c>
      <c r="G106" s="212" t="s">
        <v>881</v>
      </c>
      <c r="H106" s="213">
        <v>238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1798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1671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1673</v>
      </c>
      <c r="F108" s="211" t="s">
        <v>1799</v>
      </c>
      <c r="G108" s="212" t="s">
        <v>1018</v>
      </c>
      <c r="H108" s="213">
        <v>2856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1800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1799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16.5" customHeight="1">
      <c r="A110" s="41"/>
      <c r="B110" s="42"/>
      <c r="C110" s="209" t="s">
        <v>295</v>
      </c>
      <c r="D110" s="209" t="s">
        <v>259</v>
      </c>
      <c r="E110" s="210" t="s">
        <v>1679</v>
      </c>
      <c r="F110" s="211" t="s">
        <v>1680</v>
      </c>
      <c r="G110" s="212" t="s">
        <v>1018</v>
      </c>
      <c r="H110" s="213">
        <v>2856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1801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1680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21.75" customHeight="1">
      <c r="A112" s="41"/>
      <c r="B112" s="42"/>
      <c r="C112" s="209" t="s">
        <v>306</v>
      </c>
      <c r="D112" s="209" t="s">
        <v>259</v>
      </c>
      <c r="E112" s="210" t="s">
        <v>1691</v>
      </c>
      <c r="F112" s="211" t="s">
        <v>1692</v>
      </c>
      <c r="G112" s="212" t="s">
        <v>881</v>
      </c>
      <c r="H112" s="213">
        <v>238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1802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1692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16.5" customHeight="1">
      <c r="A114" s="41"/>
      <c r="B114" s="42"/>
      <c r="C114" s="209" t="s">
        <v>314</v>
      </c>
      <c r="D114" s="209" t="s">
        <v>259</v>
      </c>
      <c r="E114" s="210" t="s">
        <v>1182</v>
      </c>
      <c r="F114" s="211" t="s">
        <v>1694</v>
      </c>
      <c r="G114" s="212" t="s">
        <v>881</v>
      </c>
      <c r="H114" s="213">
        <v>238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1803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1694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1185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84</v>
      </c>
    </row>
    <row r="117" s="2" customFormat="1" ht="16.5" customHeight="1">
      <c r="A117" s="41"/>
      <c r="B117" s="42"/>
      <c r="C117" s="209" t="s">
        <v>324</v>
      </c>
      <c r="D117" s="209" t="s">
        <v>259</v>
      </c>
      <c r="E117" s="210" t="s">
        <v>1483</v>
      </c>
      <c r="F117" s="211" t="s">
        <v>1696</v>
      </c>
      <c r="G117" s="212" t="s">
        <v>962</v>
      </c>
      <c r="H117" s="213">
        <v>4.7599999999999998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1804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1698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 ht="16.5" customHeight="1">
      <c r="A119" s="41"/>
      <c r="B119" s="42"/>
      <c r="C119" s="209" t="s">
        <v>205</v>
      </c>
      <c r="D119" s="209" t="s">
        <v>259</v>
      </c>
      <c r="E119" s="210" t="s">
        <v>966</v>
      </c>
      <c r="F119" s="211" t="s">
        <v>1083</v>
      </c>
      <c r="G119" s="212" t="s">
        <v>962</v>
      </c>
      <c r="H119" s="213">
        <v>4.7599999999999998</v>
      </c>
      <c r="I119" s="214"/>
      <c r="J119" s="215">
        <f>ROUND(I119*H119,2)</f>
        <v>0</v>
      </c>
      <c r="K119" s="211" t="s">
        <v>816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1805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1083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>
      <c r="A121" s="41"/>
      <c r="B121" s="42"/>
      <c r="C121" s="43"/>
      <c r="D121" s="261" t="s">
        <v>819</v>
      </c>
      <c r="E121" s="43"/>
      <c r="F121" s="262" t="s">
        <v>970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819</v>
      </c>
      <c r="AU121" s="20" t="s">
        <v>84</v>
      </c>
    </row>
    <row r="122" s="2" customFormat="1" ht="16.5" customHeight="1">
      <c r="A122" s="41"/>
      <c r="B122" s="42"/>
      <c r="C122" s="209" t="s">
        <v>208</v>
      </c>
      <c r="D122" s="209" t="s">
        <v>259</v>
      </c>
      <c r="E122" s="210" t="s">
        <v>971</v>
      </c>
      <c r="F122" s="211" t="s">
        <v>1700</v>
      </c>
      <c r="G122" s="212" t="s">
        <v>962</v>
      </c>
      <c r="H122" s="213">
        <v>4.7599999999999998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1806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1700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975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2" customFormat="1" ht="16.5" customHeight="1">
      <c r="A125" s="41"/>
      <c r="B125" s="42"/>
      <c r="C125" s="209" t="s">
        <v>211</v>
      </c>
      <c r="D125" s="209" t="s">
        <v>259</v>
      </c>
      <c r="E125" s="210" t="s">
        <v>1020</v>
      </c>
      <c r="F125" s="211" t="s">
        <v>1587</v>
      </c>
      <c r="G125" s="212" t="s">
        <v>894</v>
      </c>
      <c r="H125" s="213">
        <v>38.649999999999999</v>
      </c>
      <c r="I125" s="214"/>
      <c r="J125" s="215">
        <f>ROUND(I125*H125,2)</f>
        <v>0</v>
      </c>
      <c r="K125" s="211" t="s">
        <v>816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1807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1587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>
      <c r="A127" s="41"/>
      <c r="B127" s="42"/>
      <c r="C127" s="43"/>
      <c r="D127" s="261" t="s">
        <v>819</v>
      </c>
      <c r="E127" s="43"/>
      <c r="F127" s="262" t="s">
        <v>1024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819</v>
      </c>
      <c r="AU127" s="20" t="s">
        <v>84</v>
      </c>
    </row>
    <row r="128" s="11" customFormat="1" ht="22.8" customHeight="1">
      <c r="A128" s="11"/>
      <c r="B128" s="195"/>
      <c r="C128" s="196"/>
      <c r="D128" s="197" t="s">
        <v>74</v>
      </c>
      <c r="E128" s="259" t="s">
        <v>883</v>
      </c>
      <c r="F128" s="259" t="s">
        <v>1092</v>
      </c>
      <c r="G128" s="196"/>
      <c r="H128" s="196"/>
      <c r="I128" s="199"/>
      <c r="J128" s="260">
        <f>BK128</f>
        <v>0</v>
      </c>
      <c r="K128" s="196"/>
      <c r="L128" s="201"/>
      <c r="M128" s="202"/>
      <c r="N128" s="203"/>
      <c r="O128" s="203"/>
      <c r="P128" s="204">
        <f>SUM(P129:P132)</f>
        <v>0</v>
      </c>
      <c r="Q128" s="203"/>
      <c r="R128" s="204">
        <f>SUM(R129:R132)</f>
        <v>0</v>
      </c>
      <c r="S128" s="203"/>
      <c r="T128" s="205">
        <f>SUM(T129:T132)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6" t="s">
        <v>82</v>
      </c>
      <c r="AT128" s="207" t="s">
        <v>74</v>
      </c>
      <c r="AU128" s="207" t="s">
        <v>82</v>
      </c>
      <c r="AY128" s="206" t="s">
        <v>258</v>
      </c>
      <c r="BK128" s="208">
        <f>SUM(BK129:BK132)</f>
        <v>0</v>
      </c>
    </row>
    <row r="129" s="2" customFormat="1" ht="16.5" customHeight="1">
      <c r="A129" s="41"/>
      <c r="B129" s="42"/>
      <c r="C129" s="209" t="s">
        <v>214</v>
      </c>
      <c r="D129" s="209" t="s">
        <v>259</v>
      </c>
      <c r="E129" s="210" t="s">
        <v>473</v>
      </c>
      <c r="F129" s="211" t="s">
        <v>1703</v>
      </c>
      <c r="G129" s="212" t="s">
        <v>1018</v>
      </c>
      <c r="H129" s="213">
        <v>2142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1808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1703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2" customFormat="1" ht="16.5" customHeight="1">
      <c r="A131" s="41"/>
      <c r="B131" s="42"/>
      <c r="C131" s="209" t="s">
        <v>191</v>
      </c>
      <c r="D131" s="209" t="s">
        <v>259</v>
      </c>
      <c r="E131" s="210" t="s">
        <v>483</v>
      </c>
      <c r="F131" s="211" t="s">
        <v>1809</v>
      </c>
      <c r="G131" s="212" t="s">
        <v>1018</v>
      </c>
      <c r="H131" s="213">
        <v>714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1810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1809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11" customFormat="1" ht="22.8" customHeight="1">
      <c r="A133" s="11"/>
      <c r="B133" s="195"/>
      <c r="C133" s="196"/>
      <c r="D133" s="197" t="s">
        <v>74</v>
      </c>
      <c r="E133" s="259" t="s">
        <v>890</v>
      </c>
      <c r="F133" s="259" t="s">
        <v>1710</v>
      </c>
      <c r="G133" s="196"/>
      <c r="H133" s="196"/>
      <c r="I133" s="199"/>
      <c r="J133" s="260">
        <f>BK133</f>
        <v>0</v>
      </c>
      <c r="K133" s="196"/>
      <c r="L133" s="201"/>
      <c r="M133" s="202"/>
      <c r="N133" s="203"/>
      <c r="O133" s="203"/>
      <c r="P133" s="204">
        <f>SUM(P134:P141)</f>
        <v>0</v>
      </c>
      <c r="Q133" s="203"/>
      <c r="R133" s="204">
        <f>SUM(R134:R141)</f>
        <v>0</v>
      </c>
      <c r="S133" s="203"/>
      <c r="T133" s="205">
        <f>SUM(T134:T141)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6" t="s">
        <v>82</v>
      </c>
      <c r="AT133" s="207" t="s">
        <v>74</v>
      </c>
      <c r="AU133" s="207" t="s">
        <v>82</v>
      </c>
      <c r="AY133" s="206" t="s">
        <v>258</v>
      </c>
      <c r="BK133" s="208">
        <f>SUM(BK134:BK141)</f>
        <v>0</v>
      </c>
    </row>
    <row r="134" s="2" customFormat="1" ht="16.5" customHeight="1">
      <c r="A134" s="41"/>
      <c r="B134" s="42"/>
      <c r="C134" s="209" t="s">
        <v>8</v>
      </c>
      <c r="D134" s="209" t="s">
        <v>259</v>
      </c>
      <c r="E134" s="210" t="s">
        <v>495</v>
      </c>
      <c r="F134" s="211" t="s">
        <v>1713</v>
      </c>
      <c r="G134" s="212" t="s">
        <v>962</v>
      </c>
      <c r="H134" s="213">
        <v>16.66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1811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1713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 ht="16.5" customHeight="1">
      <c r="A136" s="41"/>
      <c r="B136" s="42"/>
      <c r="C136" s="209" t="s">
        <v>93</v>
      </c>
      <c r="D136" s="209" t="s">
        <v>259</v>
      </c>
      <c r="E136" s="210" t="s">
        <v>501</v>
      </c>
      <c r="F136" s="211" t="s">
        <v>1781</v>
      </c>
      <c r="G136" s="212" t="s">
        <v>962</v>
      </c>
      <c r="H136" s="213">
        <v>23.800000000000001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1812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1781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2" customFormat="1" ht="16.5" customHeight="1">
      <c r="A138" s="41"/>
      <c r="B138" s="42"/>
      <c r="C138" s="209" t="s">
        <v>125</v>
      </c>
      <c r="D138" s="209" t="s">
        <v>259</v>
      </c>
      <c r="E138" s="210" t="s">
        <v>507</v>
      </c>
      <c r="F138" s="211" t="s">
        <v>1718</v>
      </c>
      <c r="G138" s="212" t="s">
        <v>1102</v>
      </c>
      <c r="H138" s="213">
        <v>23.800000000000001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1813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1720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 ht="16.5" customHeight="1">
      <c r="A140" s="41"/>
      <c r="B140" s="42"/>
      <c r="C140" s="209" t="s">
        <v>219</v>
      </c>
      <c r="D140" s="209" t="s">
        <v>259</v>
      </c>
      <c r="E140" s="210" t="s">
        <v>514</v>
      </c>
      <c r="F140" s="211" t="s">
        <v>1337</v>
      </c>
      <c r="G140" s="212" t="s">
        <v>962</v>
      </c>
      <c r="H140" s="213">
        <v>4.9000000000000004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1814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1337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11" customFormat="1" ht="22.8" customHeight="1">
      <c r="A142" s="11"/>
      <c r="B142" s="195"/>
      <c r="C142" s="196"/>
      <c r="D142" s="197" t="s">
        <v>74</v>
      </c>
      <c r="E142" s="259" t="s">
        <v>1040</v>
      </c>
      <c r="F142" s="259" t="s">
        <v>980</v>
      </c>
      <c r="G142" s="196"/>
      <c r="H142" s="196"/>
      <c r="I142" s="199"/>
      <c r="J142" s="260">
        <f>BK142</f>
        <v>0</v>
      </c>
      <c r="K142" s="196"/>
      <c r="L142" s="201"/>
      <c r="M142" s="202"/>
      <c r="N142" s="203"/>
      <c r="O142" s="203"/>
      <c r="P142" s="204">
        <f>SUM(P143:P145)</f>
        <v>0</v>
      </c>
      <c r="Q142" s="203"/>
      <c r="R142" s="204">
        <f>SUM(R143:R145)</f>
        <v>0</v>
      </c>
      <c r="S142" s="203"/>
      <c r="T142" s="205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6" t="s">
        <v>82</v>
      </c>
      <c r="AT142" s="207" t="s">
        <v>74</v>
      </c>
      <c r="AU142" s="207" t="s">
        <v>82</v>
      </c>
      <c r="AY142" s="206" t="s">
        <v>258</v>
      </c>
      <c r="BK142" s="208">
        <f>SUM(BK143:BK145)</f>
        <v>0</v>
      </c>
    </row>
    <row r="143" s="2" customFormat="1" ht="16.5" customHeight="1">
      <c r="A143" s="41"/>
      <c r="B143" s="42"/>
      <c r="C143" s="209" t="s">
        <v>389</v>
      </c>
      <c r="D143" s="209" t="s">
        <v>259</v>
      </c>
      <c r="E143" s="210" t="s">
        <v>892</v>
      </c>
      <c r="F143" s="211" t="s">
        <v>893</v>
      </c>
      <c r="G143" s="212" t="s">
        <v>894</v>
      </c>
      <c r="H143" s="213">
        <v>38.649999999999999</v>
      </c>
      <c r="I143" s="214"/>
      <c r="J143" s="215">
        <f>ROUND(I143*H143,2)</f>
        <v>0</v>
      </c>
      <c r="K143" s="211" t="s">
        <v>816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1815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893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>
      <c r="A145" s="41"/>
      <c r="B145" s="42"/>
      <c r="C145" s="43"/>
      <c r="D145" s="261" t="s">
        <v>819</v>
      </c>
      <c r="E145" s="43"/>
      <c r="F145" s="262" t="s">
        <v>897</v>
      </c>
      <c r="G145" s="43"/>
      <c r="H145" s="43"/>
      <c r="I145" s="224"/>
      <c r="J145" s="43"/>
      <c r="K145" s="43"/>
      <c r="L145" s="47"/>
      <c r="M145" s="249"/>
      <c r="N145" s="250"/>
      <c r="O145" s="251"/>
      <c r="P145" s="251"/>
      <c r="Q145" s="251"/>
      <c r="R145" s="251"/>
      <c r="S145" s="251"/>
      <c r="T145" s="252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819</v>
      </c>
      <c r="AU145" s="20" t="s">
        <v>84</v>
      </c>
    </row>
    <row r="146" s="2" customFormat="1" ht="6.96" customHeight="1">
      <c r="A146" s="41"/>
      <c r="B146" s="62"/>
      <c r="C146" s="63"/>
      <c r="D146" s="63"/>
      <c r="E146" s="63"/>
      <c r="F146" s="63"/>
      <c r="G146" s="63"/>
      <c r="H146" s="63"/>
      <c r="I146" s="63"/>
      <c r="J146" s="63"/>
      <c r="K146" s="63"/>
      <c r="L146" s="47"/>
      <c r="M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</sheetData>
  <sheetProtection sheet="1" autoFilter="0" formatColumns="0" formatRows="0" objects="1" scenarios="1" spinCount="100000" saltValue="5XIhriAf3fwXDClqQHMo5MXBnK+p1nxmE62q2Whx5O21n4ayoaJ3R07JgYmmF84CpoA3hxUK0hIwGXnot32feA==" hashValue="Apl2ek4C03zEsGGaK6vPdvRRLbm2KopSZUwlGajzkYP8C2Z66+r34a+9O4Bbom2+kyTkJGFSSyYaF97LEQNzYQ==" algorithmName="SHA-512" password="CC35"/>
  <autoFilter ref="C95:K14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1301111"/>
    <hyperlink ref="F116" r:id="rId2" display="https://podminky.urs.cz/item/CS_URS_2024_01/184911421"/>
    <hyperlink ref="F121" r:id="rId3" display="https://podminky.urs.cz/item/CS_URS_2024_01/185851121"/>
    <hyperlink ref="F124" r:id="rId4" display="https://podminky.urs.cz/item/CS_URS_2024_01/185851129"/>
    <hyperlink ref="F127" r:id="rId5" display="https://podminky.urs.cz/item/CS_URS_2024_01/998231411"/>
    <hyperlink ref="F145" r:id="rId6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1816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ROUND((SUM(BE99:BE197)),  2)</f>
        <v>0</v>
      </c>
      <c r="G37" s="41"/>
      <c r="H37" s="41"/>
      <c r="I37" s="161">
        <v>0.20999999999999999</v>
      </c>
      <c r="J37" s="160">
        <f>ROUND(((SUM(BE99:BE197))*I37),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ROUND((SUM(BF99:BF197)),  2)</f>
        <v>0</v>
      </c>
      <c r="G38" s="41"/>
      <c r="H38" s="41"/>
      <c r="I38" s="161">
        <v>0.14999999999999999</v>
      </c>
      <c r="J38" s="160">
        <f>ROUND(((SUM(BF99:BF197))*I38),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ROUND((SUM(BG99:BG197)),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ROUND((SUM(BH99:BH197)),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ROUND((SUM(BI99:BI197)),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17.7 - Záhony 6-8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1817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1818</v>
      </c>
      <c r="E69" s="256"/>
      <c r="F69" s="256"/>
      <c r="G69" s="256"/>
      <c r="H69" s="256"/>
      <c r="I69" s="256"/>
      <c r="J69" s="257">
        <f>J101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J136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J141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1819</v>
      </c>
      <c r="E72" s="256"/>
      <c r="F72" s="256"/>
      <c r="G72" s="256"/>
      <c r="H72" s="256"/>
      <c r="I72" s="256"/>
      <c r="J72" s="257">
        <f>J148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1045</v>
      </c>
      <c r="E73" s="256"/>
      <c r="F73" s="256"/>
      <c r="G73" s="256"/>
      <c r="H73" s="256"/>
      <c r="I73" s="256"/>
      <c r="J73" s="257">
        <f>J180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1652</v>
      </c>
      <c r="E74" s="256"/>
      <c r="F74" s="256"/>
      <c r="G74" s="256"/>
      <c r="H74" s="256"/>
      <c r="I74" s="256"/>
      <c r="J74" s="257">
        <f>J185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1654</v>
      </c>
      <c r="E75" s="256"/>
      <c r="F75" s="256"/>
      <c r="G75" s="256"/>
      <c r="H75" s="256"/>
      <c r="I75" s="256"/>
      <c r="J75" s="257">
        <f>J192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224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225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53" t="s">
        <v>1594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801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17.7 - Záhony 6-8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Liberec</v>
      </c>
      <c r="G93" s="43"/>
      <c r="H93" s="43"/>
      <c r="I93" s="35" t="s">
        <v>23</v>
      </c>
      <c r="J93" s="75" t="str">
        <f>IF(J16="","",J16)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Statutární město Liberec</v>
      </c>
      <c r="G95" s="43"/>
      <c r="H95" s="43"/>
      <c r="I95" s="35" t="s">
        <v>33</v>
      </c>
      <c r="J95" s="39" t="str">
        <f>E25</f>
        <v>Miriam Janů, DiS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Miriam Janů, DiS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</f>
        <v>0</v>
      </c>
      <c r="Q99" s="99"/>
      <c r="R99" s="192">
        <f>R100</f>
        <v>0</v>
      </c>
      <c r="S99" s="99"/>
      <c r="T99" s="193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809</v>
      </c>
      <c r="F100" s="198" t="s">
        <v>1820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P101+P136+P141+P148+P180+P185+P192</f>
        <v>0</v>
      </c>
      <c r="Q100" s="203"/>
      <c r="R100" s="204">
        <f>R101+R136+R141+R148+R180+R185+R192</f>
        <v>0</v>
      </c>
      <c r="S100" s="203"/>
      <c r="T100" s="205">
        <f>T101+T136+T141+T148+T180+T185+T192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BK101+BK136+BK141+BK148+BK180+BK185+BK192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811</v>
      </c>
      <c r="F101" s="259" t="s">
        <v>1821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SUM(P102:P135)</f>
        <v>0</v>
      </c>
      <c r="Q101" s="203"/>
      <c r="R101" s="204">
        <f>SUM(R102:R135)</f>
        <v>0</v>
      </c>
      <c r="S101" s="203"/>
      <c r="T101" s="205">
        <f>SUM(T102:T135)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SUM(BK102:BK135)</f>
        <v>0</v>
      </c>
    </row>
    <row r="102" s="2" customFormat="1" ht="21.75" customHeight="1">
      <c r="A102" s="41"/>
      <c r="B102" s="42"/>
      <c r="C102" s="209" t="s">
        <v>82</v>
      </c>
      <c r="D102" s="209" t="s">
        <v>259</v>
      </c>
      <c r="E102" s="210" t="s">
        <v>1822</v>
      </c>
      <c r="F102" s="211" t="s">
        <v>1823</v>
      </c>
      <c r="G102" s="212" t="s">
        <v>881</v>
      </c>
      <c r="H102" s="213">
        <v>90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1824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1823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1825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21.75" customHeight="1">
      <c r="A105" s="41"/>
      <c r="B105" s="42"/>
      <c r="C105" s="209" t="s">
        <v>84</v>
      </c>
      <c r="D105" s="209" t="s">
        <v>259</v>
      </c>
      <c r="E105" s="210" t="s">
        <v>1664</v>
      </c>
      <c r="F105" s="211" t="s">
        <v>1826</v>
      </c>
      <c r="G105" s="212" t="s">
        <v>881</v>
      </c>
      <c r="H105" s="213">
        <v>90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1827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1826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1469</v>
      </c>
      <c r="F107" s="211" t="s">
        <v>1668</v>
      </c>
      <c r="G107" s="212" t="s">
        <v>881</v>
      </c>
      <c r="H107" s="213">
        <v>90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1828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1668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 ht="24.15" customHeight="1">
      <c r="A109" s="41"/>
      <c r="B109" s="42"/>
      <c r="C109" s="209" t="s">
        <v>105</v>
      </c>
      <c r="D109" s="209" t="s">
        <v>259</v>
      </c>
      <c r="E109" s="210" t="s">
        <v>1670</v>
      </c>
      <c r="F109" s="211" t="s">
        <v>1671</v>
      </c>
      <c r="G109" s="212" t="s">
        <v>881</v>
      </c>
      <c r="H109" s="213">
        <v>90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1829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1671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21.75" customHeight="1">
      <c r="A111" s="41"/>
      <c r="B111" s="42"/>
      <c r="C111" s="209" t="s">
        <v>289</v>
      </c>
      <c r="D111" s="209" t="s">
        <v>259</v>
      </c>
      <c r="E111" s="210" t="s">
        <v>1830</v>
      </c>
      <c r="F111" s="211" t="s">
        <v>1831</v>
      </c>
      <c r="G111" s="212" t="s">
        <v>1018</v>
      </c>
      <c r="H111" s="213">
        <v>1170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1832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1831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1833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84</v>
      </c>
    </row>
    <row r="114" s="2" customFormat="1" ht="21.75" customHeight="1">
      <c r="A114" s="41"/>
      <c r="B114" s="42"/>
      <c r="C114" s="209" t="s">
        <v>295</v>
      </c>
      <c r="D114" s="209" t="s">
        <v>259</v>
      </c>
      <c r="E114" s="210" t="s">
        <v>1830</v>
      </c>
      <c r="F114" s="211" t="s">
        <v>1831</v>
      </c>
      <c r="G114" s="212" t="s">
        <v>1018</v>
      </c>
      <c r="H114" s="213">
        <v>2700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1834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1831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1833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84</v>
      </c>
    </row>
    <row r="117" s="2" customFormat="1" ht="16.5" customHeight="1">
      <c r="A117" s="41"/>
      <c r="B117" s="42"/>
      <c r="C117" s="209" t="s">
        <v>314</v>
      </c>
      <c r="D117" s="209" t="s">
        <v>259</v>
      </c>
      <c r="E117" s="210" t="s">
        <v>1687</v>
      </c>
      <c r="F117" s="211" t="s">
        <v>1688</v>
      </c>
      <c r="G117" s="212" t="s">
        <v>1018</v>
      </c>
      <c r="H117" s="213">
        <v>2700</v>
      </c>
      <c r="I117" s="214"/>
      <c r="J117" s="215">
        <f>ROUND(I117*H117,2)</f>
        <v>0</v>
      </c>
      <c r="K117" s="211" t="s">
        <v>816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1835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1688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>
      <c r="A119" s="41"/>
      <c r="B119" s="42"/>
      <c r="C119" s="43"/>
      <c r="D119" s="261" t="s">
        <v>819</v>
      </c>
      <c r="E119" s="43"/>
      <c r="F119" s="262" t="s">
        <v>1690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819</v>
      </c>
      <c r="AU119" s="20" t="s">
        <v>84</v>
      </c>
    </row>
    <row r="120" s="2" customFormat="1" ht="16.5" customHeight="1">
      <c r="A120" s="41"/>
      <c r="B120" s="42"/>
      <c r="C120" s="209" t="s">
        <v>306</v>
      </c>
      <c r="D120" s="209" t="s">
        <v>259</v>
      </c>
      <c r="E120" s="210" t="s">
        <v>1679</v>
      </c>
      <c r="F120" s="211" t="s">
        <v>1680</v>
      </c>
      <c r="G120" s="212" t="s">
        <v>1018</v>
      </c>
      <c r="H120" s="213">
        <v>1170</v>
      </c>
      <c r="I120" s="214"/>
      <c r="J120" s="215">
        <f>ROUND(I120*H120,2)</f>
        <v>0</v>
      </c>
      <c r="K120" s="211" t="s">
        <v>816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1836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1680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>
      <c r="A122" s="41"/>
      <c r="B122" s="42"/>
      <c r="C122" s="43"/>
      <c r="D122" s="261" t="s">
        <v>819</v>
      </c>
      <c r="E122" s="43"/>
      <c r="F122" s="262" t="s">
        <v>1682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819</v>
      </c>
      <c r="AU122" s="20" t="s">
        <v>84</v>
      </c>
    </row>
    <row r="123" s="2" customFormat="1" ht="21.75" customHeight="1">
      <c r="A123" s="41"/>
      <c r="B123" s="42"/>
      <c r="C123" s="209" t="s">
        <v>324</v>
      </c>
      <c r="D123" s="209" t="s">
        <v>259</v>
      </c>
      <c r="E123" s="210" t="s">
        <v>1691</v>
      </c>
      <c r="F123" s="211" t="s">
        <v>1692</v>
      </c>
      <c r="G123" s="212" t="s">
        <v>881</v>
      </c>
      <c r="H123" s="213">
        <v>9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1837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1692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16.5" customHeight="1">
      <c r="A125" s="41"/>
      <c r="B125" s="42"/>
      <c r="C125" s="209" t="s">
        <v>205</v>
      </c>
      <c r="D125" s="209" t="s">
        <v>259</v>
      </c>
      <c r="E125" s="210" t="s">
        <v>1483</v>
      </c>
      <c r="F125" s="211" t="s">
        <v>1696</v>
      </c>
      <c r="G125" s="212" t="s">
        <v>962</v>
      </c>
      <c r="H125" s="213">
        <v>1.8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1838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1698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 ht="16.5" customHeight="1">
      <c r="A127" s="41"/>
      <c r="B127" s="42"/>
      <c r="C127" s="209" t="s">
        <v>208</v>
      </c>
      <c r="D127" s="209" t="s">
        <v>259</v>
      </c>
      <c r="E127" s="210" t="s">
        <v>966</v>
      </c>
      <c r="F127" s="211" t="s">
        <v>1083</v>
      </c>
      <c r="G127" s="212" t="s">
        <v>962</v>
      </c>
      <c r="H127" s="213">
        <v>1.8</v>
      </c>
      <c r="I127" s="214"/>
      <c r="J127" s="215">
        <f>ROUND(I127*H127,2)</f>
        <v>0</v>
      </c>
      <c r="K127" s="211" t="s">
        <v>816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1839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1083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>
      <c r="A129" s="41"/>
      <c r="B129" s="42"/>
      <c r="C129" s="43"/>
      <c r="D129" s="261" t="s">
        <v>819</v>
      </c>
      <c r="E129" s="43"/>
      <c r="F129" s="262" t="s">
        <v>970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819</v>
      </c>
      <c r="AU129" s="20" t="s">
        <v>84</v>
      </c>
    </row>
    <row r="130" s="2" customFormat="1" ht="16.5" customHeight="1">
      <c r="A130" s="41"/>
      <c r="B130" s="42"/>
      <c r="C130" s="209" t="s">
        <v>211</v>
      </c>
      <c r="D130" s="209" t="s">
        <v>259</v>
      </c>
      <c r="E130" s="210" t="s">
        <v>971</v>
      </c>
      <c r="F130" s="211" t="s">
        <v>1700</v>
      </c>
      <c r="G130" s="212" t="s">
        <v>962</v>
      </c>
      <c r="H130" s="213">
        <v>1.8</v>
      </c>
      <c r="I130" s="214"/>
      <c r="J130" s="215">
        <f>ROUND(I130*H130,2)</f>
        <v>0</v>
      </c>
      <c r="K130" s="211" t="s">
        <v>816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1840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1700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2" customFormat="1">
      <c r="A132" s="41"/>
      <c r="B132" s="42"/>
      <c r="C132" s="43"/>
      <c r="D132" s="261" t="s">
        <v>819</v>
      </c>
      <c r="E132" s="43"/>
      <c r="F132" s="262" t="s">
        <v>975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819</v>
      </c>
      <c r="AU132" s="20" t="s">
        <v>84</v>
      </c>
    </row>
    <row r="133" s="2" customFormat="1" ht="16.5" customHeight="1">
      <c r="A133" s="41"/>
      <c r="B133" s="42"/>
      <c r="C133" s="209" t="s">
        <v>214</v>
      </c>
      <c r="D133" s="209" t="s">
        <v>259</v>
      </c>
      <c r="E133" s="210" t="s">
        <v>1020</v>
      </c>
      <c r="F133" s="211" t="s">
        <v>1587</v>
      </c>
      <c r="G133" s="212" t="s">
        <v>894</v>
      </c>
      <c r="H133" s="213">
        <v>29.100000000000001</v>
      </c>
      <c r="I133" s="214"/>
      <c r="J133" s="215">
        <f>ROUND(I133*H133,2)</f>
        <v>0</v>
      </c>
      <c r="K133" s="211" t="s">
        <v>816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1841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1587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2" customFormat="1">
      <c r="A135" s="41"/>
      <c r="B135" s="42"/>
      <c r="C135" s="43"/>
      <c r="D135" s="261" t="s">
        <v>819</v>
      </c>
      <c r="E135" s="43"/>
      <c r="F135" s="262" t="s">
        <v>1024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819</v>
      </c>
      <c r="AU135" s="20" t="s">
        <v>84</v>
      </c>
    </row>
    <row r="136" s="11" customFormat="1" ht="22.8" customHeight="1">
      <c r="A136" s="11"/>
      <c r="B136" s="195"/>
      <c r="C136" s="196"/>
      <c r="D136" s="197" t="s">
        <v>74</v>
      </c>
      <c r="E136" s="259" t="s">
        <v>883</v>
      </c>
      <c r="F136" s="259" t="s">
        <v>1092</v>
      </c>
      <c r="G136" s="196"/>
      <c r="H136" s="196"/>
      <c r="I136" s="199"/>
      <c r="J136" s="260">
        <f>BK136</f>
        <v>0</v>
      </c>
      <c r="K136" s="196"/>
      <c r="L136" s="201"/>
      <c r="M136" s="202"/>
      <c r="N136" s="203"/>
      <c r="O136" s="203"/>
      <c r="P136" s="204">
        <f>SUM(P137:P140)</f>
        <v>0</v>
      </c>
      <c r="Q136" s="203"/>
      <c r="R136" s="204">
        <f>SUM(R137:R140)</f>
        <v>0</v>
      </c>
      <c r="S136" s="203"/>
      <c r="T136" s="205">
        <f>SUM(T137:T140)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6" t="s">
        <v>82</v>
      </c>
      <c r="AT136" s="207" t="s">
        <v>74</v>
      </c>
      <c r="AU136" s="207" t="s">
        <v>82</v>
      </c>
      <c r="AY136" s="206" t="s">
        <v>258</v>
      </c>
      <c r="BK136" s="208">
        <f>SUM(BK137:BK140)</f>
        <v>0</v>
      </c>
    </row>
    <row r="137" s="2" customFormat="1" ht="16.5" customHeight="1">
      <c r="A137" s="41"/>
      <c r="B137" s="42"/>
      <c r="C137" s="209" t="s">
        <v>191</v>
      </c>
      <c r="D137" s="209" t="s">
        <v>259</v>
      </c>
      <c r="E137" s="210" t="s">
        <v>521</v>
      </c>
      <c r="F137" s="211" t="s">
        <v>1703</v>
      </c>
      <c r="G137" s="212" t="s">
        <v>1018</v>
      </c>
      <c r="H137" s="213">
        <v>1170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1842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1703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16.5" customHeight="1">
      <c r="A139" s="41"/>
      <c r="B139" s="42"/>
      <c r="C139" s="209" t="s">
        <v>8</v>
      </c>
      <c r="D139" s="209" t="s">
        <v>259</v>
      </c>
      <c r="E139" s="210" t="s">
        <v>527</v>
      </c>
      <c r="F139" s="211" t="s">
        <v>1843</v>
      </c>
      <c r="G139" s="212" t="s">
        <v>1018</v>
      </c>
      <c r="H139" s="213">
        <v>2700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1844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1845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890</v>
      </c>
      <c r="F141" s="259" t="s">
        <v>1710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SUM(P142:P147)</f>
        <v>0</v>
      </c>
      <c r="Q141" s="203"/>
      <c r="R141" s="204">
        <f>SUM(R142:R147)</f>
        <v>0</v>
      </c>
      <c r="S141" s="203"/>
      <c r="T141" s="205">
        <f>SUM(T142:T147)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SUM(BK142:BK147)</f>
        <v>0</v>
      </c>
    </row>
    <row r="142" s="2" customFormat="1" ht="16.5" customHeight="1">
      <c r="A142" s="41"/>
      <c r="B142" s="42"/>
      <c r="C142" s="209" t="s">
        <v>93</v>
      </c>
      <c r="D142" s="209" t="s">
        <v>259</v>
      </c>
      <c r="E142" s="210" t="s">
        <v>535</v>
      </c>
      <c r="F142" s="211" t="s">
        <v>1846</v>
      </c>
      <c r="G142" s="212" t="s">
        <v>962</v>
      </c>
      <c r="H142" s="213">
        <v>18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1847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1848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 ht="16.5" customHeight="1">
      <c r="A144" s="41"/>
      <c r="B144" s="42"/>
      <c r="C144" s="209" t="s">
        <v>125</v>
      </c>
      <c r="D144" s="209" t="s">
        <v>259</v>
      </c>
      <c r="E144" s="210" t="s">
        <v>542</v>
      </c>
      <c r="F144" s="211" t="s">
        <v>1718</v>
      </c>
      <c r="G144" s="212" t="s">
        <v>1102</v>
      </c>
      <c r="H144" s="213">
        <v>9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1849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1720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 ht="16.5" customHeight="1">
      <c r="A146" s="41"/>
      <c r="B146" s="42"/>
      <c r="C146" s="209" t="s">
        <v>219</v>
      </c>
      <c r="D146" s="209" t="s">
        <v>259</v>
      </c>
      <c r="E146" s="210" t="s">
        <v>548</v>
      </c>
      <c r="F146" s="211" t="s">
        <v>1337</v>
      </c>
      <c r="G146" s="212" t="s">
        <v>962</v>
      </c>
      <c r="H146" s="213">
        <v>1.8500000000000001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1850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1337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11" customFormat="1" ht="22.8" customHeight="1">
      <c r="A148" s="11"/>
      <c r="B148" s="195"/>
      <c r="C148" s="196"/>
      <c r="D148" s="197" t="s">
        <v>74</v>
      </c>
      <c r="E148" s="259" t="s">
        <v>1040</v>
      </c>
      <c r="F148" s="259" t="s">
        <v>1851</v>
      </c>
      <c r="G148" s="196"/>
      <c r="H148" s="196"/>
      <c r="I148" s="199"/>
      <c r="J148" s="260">
        <f>BK148</f>
        <v>0</v>
      </c>
      <c r="K148" s="196"/>
      <c r="L148" s="201"/>
      <c r="M148" s="202"/>
      <c r="N148" s="203"/>
      <c r="O148" s="203"/>
      <c r="P148" s="204">
        <f>SUM(P149:P179)</f>
        <v>0</v>
      </c>
      <c r="Q148" s="203"/>
      <c r="R148" s="204">
        <f>SUM(R149:R179)</f>
        <v>0</v>
      </c>
      <c r="S148" s="203"/>
      <c r="T148" s="205">
        <f>SUM(T149:T179)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6" t="s">
        <v>82</v>
      </c>
      <c r="AT148" s="207" t="s">
        <v>74</v>
      </c>
      <c r="AU148" s="207" t="s">
        <v>82</v>
      </c>
      <c r="AY148" s="206" t="s">
        <v>258</v>
      </c>
      <c r="BK148" s="208">
        <f>SUM(BK149:BK179)</f>
        <v>0</v>
      </c>
    </row>
    <row r="149" s="2" customFormat="1" ht="21.75" customHeight="1">
      <c r="A149" s="41"/>
      <c r="B149" s="42"/>
      <c r="C149" s="209" t="s">
        <v>389</v>
      </c>
      <c r="D149" s="209" t="s">
        <v>259</v>
      </c>
      <c r="E149" s="210" t="s">
        <v>1664</v>
      </c>
      <c r="F149" s="211" t="s">
        <v>1826</v>
      </c>
      <c r="G149" s="212" t="s">
        <v>881</v>
      </c>
      <c r="H149" s="213">
        <v>30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84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1852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1826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84</v>
      </c>
    </row>
    <row r="151" s="2" customFormat="1" ht="16.5" customHeight="1">
      <c r="A151" s="41"/>
      <c r="B151" s="42"/>
      <c r="C151" s="209" t="s">
        <v>394</v>
      </c>
      <c r="D151" s="209" t="s">
        <v>259</v>
      </c>
      <c r="E151" s="210" t="s">
        <v>1469</v>
      </c>
      <c r="F151" s="211" t="s">
        <v>1668</v>
      </c>
      <c r="G151" s="212" t="s">
        <v>881</v>
      </c>
      <c r="H151" s="213">
        <v>30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84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1853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1668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84</v>
      </c>
    </row>
    <row r="153" s="2" customFormat="1" ht="24.15" customHeight="1">
      <c r="A153" s="41"/>
      <c r="B153" s="42"/>
      <c r="C153" s="209" t="s">
        <v>7</v>
      </c>
      <c r="D153" s="209" t="s">
        <v>259</v>
      </c>
      <c r="E153" s="210" t="s">
        <v>1670</v>
      </c>
      <c r="F153" s="211" t="s">
        <v>1671</v>
      </c>
      <c r="G153" s="212" t="s">
        <v>881</v>
      </c>
      <c r="H153" s="213">
        <v>30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1854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1671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 ht="21.75" customHeight="1">
      <c r="A155" s="41"/>
      <c r="B155" s="42"/>
      <c r="C155" s="209" t="s">
        <v>412</v>
      </c>
      <c r="D155" s="209" t="s">
        <v>259</v>
      </c>
      <c r="E155" s="210" t="s">
        <v>1830</v>
      </c>
      <c r="F155" s="211" t="s">
        <v>1831</v>
      </c>
      <c r="G155" s="212" t="s">
        <v>1018</v>
      </c>
      <c r="H155" s="213">
        <v>390</v>
      </c>
      <c r="I155" s="214"/>
      <c r="J155" s="215">
        <f>ROUND(I155*H155,2)</f>
        <v>0</v>
      </c>
      <c r="K155" s="211" t="s">
        <v>816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84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1855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1831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84</v>
      </c>
    </row>
    <row r="157" s="2" customFormat="1">
      <c r="A157" s="41"/>
      <c r="B157" s="42"/>
      <c r="C157" s="43"/>
      <c r="D157" s="261" t="s">
        <v>819</v>
      </c>
      <c r="E157" s="43"/>
      <c r="F157" s="262" t="s">
        <v>1833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819</v>
      </c>
      <c r="AU157" s="20" t="s">
        <v>84</v>
      </c>
    </row>
    <row r="158" s="2" customFormat="1" ht="21.75" customHeight="1">
      <c r="A158" s="41"/>
      <c r="B158" s="42"/>
      <c r="C158" s="209" t="s">
        <v>416</v>
      </c>
      <c r="D158" s="209" t="s">
        <v>259</v>
      </c>
      <c r="E158" s="210" t="s">
        <v>1830</v>
      </c>
      <c r="F158" s="211" t="s">
        <v>1831</v>
      </c>
      <c r="G158" s="212" t="s">
        <v>1018</v>
      </c>
      <c r="H158" s="213">
        <v>900</v>
      </c>
      <c r="I158" s="214"/>
      <c r="J158" s="215">
        <f>ROUND(I158*H158,2)</f>
        <v>0</v>
      </c>
      <c r="K158" s="211" t="s">
        <v>816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84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1856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1831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84</v>
      </c>
    </row>
    <row r="160" s="2" customFormat="1">
      <c r="A160" s="41"/>
      <c r="B160" s="42"/>
      <c r="C160" s="43"/>
      <c r="D160" s="261" t="s">
        <v>819</v>
      </c>
      <c r="E160" s="43"/>
      <c r="F160" s="262" t="s">
        <v>1833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819</v>
      </c>
      <c r="AU160" s="20" t="s">
        <v>84</v>
      </c>
    </row>
    <row r="161" s="2" customFormat="1" ht="16.5" customHeight="1">
      <c r="A161" s="41"/>
      <c r="B161" s="42"/>
      <c r="C161" s="209" t="s">
        <v>425</v>
      </c>
      <c r="D161" s="209" t="s">
        <v>259</v>
      </c>
      <c r="E161" s="210" t="s">
        <v>1679</v>
      </c>
      <c r="F161" s="211" t="s">
        <v>1680</v>
      </c>
      <c r="G161" s="212" t="s">
        <v>1018</v>
      </c>
      <c r="H161" s="213">
        <v>390</v>
      </c>
      <c r="I161" s="214"/>
      <c r="J161" s="215">
        <f>ROUND(I161*H161,2)</f>
        <v>0</v>
      </c>
      <c r="K161" s="211" t="s">
        <v>816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1857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1680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>
      <c r="A163" s="41"/>
      <c r="B163" s="42"/>
      <c r="C163" s="43"/>
      <c r="D163" s="261" t="s">
        <v>819</v>
      </c>
      <c r="E163" s="43"/>
      <c r="F163" s="262" t="s">
        <v>1682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819</v>
      </c>
      <c r="AU163" s="20" t="s">
        <v>84</v>
      </c>
    </row>
    <row r="164" s="2" customFormat="1" ht="16.5" customHeight="1">
      <c r="A164" s="41"/>
      <c r="B164" s="42"/>
      <c r="C164" s="209" t="s">
        <v>432</v>
      </c>
      <c r="D164" s="209" t="s">
        <v>259</v>
      </c>
      <c r="E164" s="210" t="s">
        <v>1687</v>
      </c>
      <c r="F164" s="211" t="s">
        <v>1688</v>
      </c>
      <c r="G164" s="212" t="s">
        <v>1018</v>
      </c>
      <c r="H164" s="213">
        <v>900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1858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1688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1690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21.75" customHeight="1">
      <c r="A167" s="41"/>
      <c r="B167" s="42"/>
      <c r="C167" s="209" t="s">
        <v>439</v>
      </c>
      <c r="D167" s="209" t="s">
        <v>259</v>
      </c>
      <c r="E167" s="210" t="s">
        <v>1691</v>
      </c>
      <c r="F167" s="211" t="s">
        <v>1692</v>
      </c>
      <c r="G167" s="212" t="s">
        <v>881</v>
      </c>
      <c r="H167" s="213">
        <v>3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1859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1692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444</v>
      </c>
      <c r="D169" s="209" t="s">
        <v>259</v>
      </c>
      <c r="E169" s="210" t="s">
        <v>1483</v>
      </c>
      <c r="F169" s="211" t="s">
        <v>1696</v>
      </c>
      <c r="G169" s="212" t="s">
        <v>962</v>
      </c>
      <c r="H169" s="213">
        <v>0.59999999999999998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1860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1698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16.5" customHeight="1">
      <c r="A171" s="41"/>
      <c r="B171" s="42"/>
      <c r="C171" s="209" t="s">
        <v>448</v>
      </c>
      <c r="D171" s="209" t="s">
        <v>259</v>
      </c>
      <c r="E171" s="210" t="s">
        <v>966</v>
      </c>
      <c r="F171" s="211" t="s">
        <v>1083</v>
      </c>
      <c r="G171" s="212" t="s">
        <v>962</v>
      </c>
      <c r="H171" s="213">
        <v>0.59999999999999998</v>
      </c>
      <c r="I171" s="214"/>
      <c r="J171" s="215">
        <f>ROUND(I171*H171,2)</f>
        <v>0</v>
      </c>
      <c r="K171" s="211" t="s">
        <v>816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1861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1083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>
      <c r="A173" s="41"/>
      <c r="B173" s="42"/>
      <c r="C173" s="43"/>
      <c r="D173" s="261" t="s">
        <v>819</v>
      </c>
      <c r="E173" s="43"/>
      <c r="F173" s="262" t="s">
        <v>970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819</v>
      </c>
      <c r="AU173" s="20" t="s">
        <v>84</v>
      </c>
    </row>
    <row r="174" s="2" customFormat="1" ht="16.5" customHeight="1">
      <c r="A174" s="41"/>
      <c r="B174" s="42"/>
      <c r="C174" s="209" t="s">
        <v>454</v>
      </c>
      <c r="D174" s="209" t="s">
        <v>259</v>
      </c>
      <c r="E174" s="210" t="s">
        <v>971</v>
      </c>
      <c r="F174" s="211" t="s">
        <v>1700</v>
      </c>
      <c r="G174" s="212" t="s">
        <v>962</v>
      </c>
      <c r="H174" s="213">
        <v>0.59999999999999998</v>
      </c>
      <c r="I174" s="214"/>
      <c r="J174" s="215">
        <f>ROUND(I174*H174,2)</f>
        <v>0</v>
      </c>
      <c r="K174" s="211" t="s">
        <v>816</v>
      </c>
      <c r="L174" s="47"/>
      <c r="M174" s="216" t="s">
        <v>19</v>
      </c>
      <c r="N174" s="217" t="s">
        <v>46</v>
      </c>
      <c r="O174" s="8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105</v>
      </c>
      <c r="AT174" s="220" t="s">
        <v>259</v>
      </c>
      <c r="AU174" s="220" t="s">
        <v>84</v>
      </c>
      <c r="AY174" s="20" t="s">
        <v>258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82</v>
      </c>
      <c r="BK174" s="221">
        <f>ROUND(I174*H174,2)</f>
        <v>0</v>
      </c>
      <c r="BL174" s="20" t="s">
        <v>105</v>
      </c>
      <c r="BM174" s="220" t="s">
        <v>1862</v>
      </c>
    </row>
    <row r="175" s="2" customFormat="1">
      <c r="A175" s="41"/>
      <c r="B175" s="42"/>
      <c r="C175" s="43"/>
      <c r="D175" s="222" t="s">
        <v>264</v>
      </c>
      <c r="E175" s="43"/>
      <c r="F175" s="223" t="s">
        <v>1700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264</v>
      </c>
      <c r="AU175" s="20" t="s">
        <v>84</v>
      </c>
    </row>
    <row r="176" s="2" customFormat="1">
      <c r="A176" s="41"/>
      <c r="B176" s="42"/>
      <c r="C176" s="43"/>
      <c r="D176" s="261" t="s">
        <v>819</v>
      </c>
      <c r="E176" s="43"/>
      <c r="F176" s="262" t="s">
        <v>975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819</v>
      </c>
      <c r="AU176" s="20" t="s">
        <v>84</v>
      </c>
    </row>
    <row r="177" s="2" customFormat="1" ht="16.5" customHeight="1">
      <c r="A177" s="41"/>
      <c r="B177" s="42"/>
      <c r="C177" s="209" t="s">
        <v>459</v>
      </c>
      <c r="D177" s="209" t="s">
        <v>259</v>
      </c>
      <c r="E177" s="210" t="s">
        <v>1020</v>
      </c>
      <c r="F177" s="211" t="s">
        <v>1587</v>
      </c>
      <c r="G177" s="212" t="s">
        <v>894</v>
      </c>
      <c r="H177" s="213">
        <v>9.6999999999999993</v>
      </c>
      <c r="I177" s="214"/>
      <c r="J177" s="215">
        <f>ROUND(I177*H177,2)</f>
        <v>0</v>
      </c>
      <c r="K177" s="211" t="s">
        <v>816</v>
      </c>
      <c r="L177" s="47"/>
      <c r="M177" s="216" t="s">
        <v>19</v>
      </c>
      <c r="N177" s="217" t="s">
        <v>46</v>
      </c>
      <c r="O177" s="87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0" t="s">
        <v>105</v>
      </c>
      <c r="AT177" s="220" t="s">
        <v>259</v>
      </c>
      <c r="AU177" s="220" t="s">
        <v>84</v>
      </c>
      <c r="AY177" s="20" t="s">
        <v>258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82</v>
      </c>
      <c r="BK177" s="221">
        <f>ROUND(I177*H177,2)</f>
        <v>0</v>
      </c>
      <c r="BL177" s="20" t="s">
        <v>105</v>
      </c>
      <c r="BM177" s="220" t="s">
        <v>1863</v>
      </c>
    </row>
    <row r="178" s="2" customFormat="1">
      <c r="A178" s="41"/>
      <c r="B178" s="42"/>
      <c r="C178" s="43"/>
      <c r="D178" s="222" t="s">
        <v>264</v>
      </c>
      <c r="E178" s="43"/>
      <c r="F178" s="223" t="s">
        <v>1587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264</v>
      </c>
      <c r="AU178" s="20" t="s">
        <v>84</v>
      </c>
    </row>
    <row r="179" s="2" customFormat="1">
      <c r="A179" s="41"/>
      <c r="B179" s="42"/>
      <c r="C179" s="43"/>
      <c r="D179" s="261" t="s">
        <v>819</v>
      </c>
      <c r="E179" s="43"/>
      <c r="F179" s="262" t="s">
        <v>1024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819</v>
      </c>
      <c r="AU179" s="20" t="s">
        <v>84</v>
      </c>
    </row>
    <row r="180" s="11" customFormat="1" ht="22.8" customHeight="1">
      <c r="A180" s="11"/>
      <c r="B180" s="195"/>
      <c r="C180" s="196"/>
      <c r="D180" s="197" t="s">
        <v>74</v>
      </c>
      <c r="E180" s="259" t="s">
        <v>883</v>
      </c>
      <c r="F180" s="259" t="s">
        <v>1092</v>
      </c>
      <c r="G180" s="196"/>
      <c r="H180" s="196"/>
      <c r="I180" s="199"/>
      <c r="J180" s="260">
        <f>BK180</f>
        <v>0</v>
      </c>
      <c r="K180" s="196"/>
      <c r="L180" s="201"/>
      <c r="M180" s="202"/>
      <c r="N180" s="203"/>
      <c r="O180" s="203"/>
      <c r="P180" s="204">
        <f>SUM(P181:P184)</f>
        <v>0</v>
      </c>
      <c r="Q180" s="203"/>
      <c r="R180" s="204">
        <f>SUM(R181:R184)</f>
        <v>0</v>
      </c>
      <c r="S180" s="203"/>
      <c r="T180" s="205">
        <f>SUM(T181:T184)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6" t="s">
        <v>82</v>
      </c>
      <c r="AT180" s="207" t="s">
        <v>74</v>
      </c>
      <c r="AU180" s="207" t="s">
        <v>82</v>
      </c>
      <c r="AY180" s="206" t="s">
        <v>258</v>
      </c>
      <c r="BK180" s="208">
        <f>SUM(BK181:BK184)</f>
        <v>0</v>
      </c>
    </row>
    <row r="181" s="2" customFormat="1" ht="16.5" customHeight="1">
      <c r="A181" s="41"/>
      <c r="B181" s="42"/>
      <c r="C181" s="209" t="s">
        <v>466</v>
      </c>
      <c r="D181" s="209" t="s">
        <v>259</v>
      </c>
      <c r="E181" s="210" t="s">
        <v>554</v>
      </c>
      <c r="F181" s="211" t="s">
        <v>1703</v>
      </c>
      <c r="G181" s="212" t="s">
        <v>1018</v>
      </c>
      <c r="H181" s="213">
        <v>390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1864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1703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473</v>
      </c>
      <c r="D183" s="209" t="s">
        <v>259</v>
      </c>
      <c r="E183" s="210" t="s">
        <v>561</v>
      </c>
      <c r="F183" s="211" t="s">
        <v>1843</v>
      </c>
      <c r="G183" s="212" t="s">
        <v>1018</v>
      </c>
      <c r="H183" s="213">
        <v>900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1865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1845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11" customFormat="1" ht="22.8" customHeight="1">
      <c r="A185" s="11"/>
      <c r="B185" s="195"/>
      <c r="C185" s="196"/>
      <c r="D185" s="197" t="s">
        <v>74</v>
      </c>
      <c r="E185" s="259" t="s">
        <v>890</v>
      </c>
      <c r="F185" s="259" t="s">
        <v>1710</v>
      </c>
      <c r="G185" s="196"/>
      <c r="H185" s="196"/>
      <c r="I185" s="199"/>
      <c r="J185" s="260">
        <f>BK185</f>
        <v>0</v>
      </c>
      <c r="K185" s="196"/>
      <c r="L185" s="201"/>
      <c r="M185" s="202"/>
      <c r="N185" s="203"/>
      <c r="O185" s="203"/>
      <c r="P185" s="204">
        <f>SUM(P186:P191)</f>
        <v>0</v>
      </c>
      <c r="Q185" s="203"/>
      <c r="R185" s="204">
        <f>SUM(R186:R191)</f>
        <v>0</v>
      </c>
      <c r="S185" s="203"/>
      <c r="T185" s="205">
        <f>SUM(T186:T191)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6" t="s">
        <v>82</v>
      </c>
      <c r="AT185" s="207" t="s">
        <v>74</v>
      </c>
      <c r="AU185" s="207" t="s">
        <v>82</v>
      </c>
      <c r="AY185" s="206" t="s">
        <v>258</v>
      </c>
      <c r="BK185" s="208">
        <f>SUM(BK186:BK191)</f>
        <v>0</v>
      </c>
    </row>
    <row r="186" s="2" customFormat="1" ht="16.5" customHeight="1">
      <c r="A186" s="41"/>
      <c r="B186" s="42"/>
      <c r="C186" s="209" t="s">
        <v>483</v>
      </c>
      <c r="D186" s="209" t="s">
        <v>259</v>
      </c>
      <c r="E186" s="210" t="s">
        <v>568</v>
      </c>
      <c r="F186" s="211" t="s">
        <v>1846</v>
      </c>
      <c r="G186" s="212" t="s">
        <v>962</v>
      </c>
      <c r="H186" s="213">
        <v>6</v>
      </c>
      <c r="I186" s="214"/>
      <c r="J186" s="215">
        <f>ROUND(I186*H186,2)</f>
        <v>0</v>
      </c>
      <c r="K186" s="211" t="s">
        <v>19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84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1866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1848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84</v>
      </c>
    </row>
    <row r="188" s="2" customFormat="1" ht="16.5" customHeight="1">
      <c r="A188" s="41"/>
      <c r="B188" s="42"/>
      <c r="C188" s="209" t="s">
        <v>495</v>
      </c>
      <c r="D188" s="209" t="s">
        <v>259</v>
      </c>
      <c r="E188" s="210" t="s">
        <v>573</v>
      </c>
      <c r="F188" s="211" t="s">
        <v>1718</v>
      </c>
      <c r="G188" s="212" t="s">
        <v>1102</v>
      </c>
      <c r="H188" s="213">
        <v>3</v>
      </c>
      <c r="I188" s="214"/>
      <c r="J188" s="215">
        <f>ROUND(I188*H188,2)</f>
        <v>0</v>
      </c>
      <c r="K188" s="211" t="s">
        <v>19</v>
      </c>
      <c r="L188" s="47"/>
      <c r="M188" s="216" t="s">
        <v>19</v>
      </c>
      <c r="N188" s="217" t="s">
        <v>46</v>
      </c>
      <c r="O188" s="87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105</v>
      </c>
      <c r="AT188" s="220" t="s">
        <v>259</v>
      </c>
      <c r="AU188" s="220" t="s">
        <v>84</v>
      </c>
      <c r="AY188" s="20" t="s">
        <v>258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82</v>
      </c>
      <c r="BK188" s="221">
        <f>ROUND(I188*H188,2)</f>
        <v>0</v>
      </c>
      <c r="BL188" s="20" t="s">
        <v>105</v>
      </c>
      <c r="BM188" s="220" t="s">
        <v>1867</v>
      </c>
    </row>
    <row r="189" s="2" customFormat="1">
      <c r="A189" s="41"/>
      <c r="B189" s="42"/>
      <c r="C189" s="43"/>
      <c r="D189" s="222" t="s">
        <v>264</v>
      </c>
      <c r="E189" s="43"/>
      <c r="F189" s="223" t="s">
        <v>1720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264</v>
      </c>
      <c r="AU189" s="20" t="s">
        <v>84</v>
      </c>
    </row>
    <row r="190" s="2" customFormat="1" ht="16.5" customHeight="1">
      <c r="A190" s="41"/>
      <c r="B190" s="42"/>
      <c r="C190" s="209" t="s">
        <v>501</v>
      </c>
      <c r="D190" s="209" t="s">
        <v>259</v>
      </c>
      <c r="E190" s="210" t="s">
        <v>581</v>
      </c>
      <c r="F190" s="211" t="s">
        <v>1337</v>
      </c>
      <c r="G190" s="212" t="s">
        <v>962</v>
      </c>
      <c r="H190" s="213">
        <v>0.62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84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1868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1337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84</v>
      </c>
    </row>
    <row r="192" s="11" customFormat="1" ht="22.8" customHeight="1">
      <c r="A192" s="11"/>
      <c r="B192" s="195"/>
      <c r="C192" s="196"/>
      <c r="D192" s="197" t="s">
        <v>74</v>
      </c>
      <c r="E192" s="259" t="s">
        <v>1168</v>
      </c>
      <c r="F192" s="259" t="s">
        <v>980</v>
      </c>
      <c r="G192" s="196"/>
      <c r="H192" s="196"/>
      <c r="I192" s="199"/>
      <c r="J192" s="260">
        <f>BK192</f>
        <v>0</v>
      </c>
      <c r="K192" s="196"/>
      <c r="L192" s="201"/>
      <c r="M192" s="202"/>
      <c r="N192" s="203"/>
      <c r="O192" s="203"/>
      <c r="P192" s="204">
        <f>SUM(P193:P197)</f>
        <v>0</v>
      </c>
      <c r="Q192" s="203"/>
      <c r="R192" s="204">
        <f>SUM(R193:R197)</f>
        <v>0</v>
      </c>
      <c r="S192" s="203"/>
      <c r="T192" s="205">
        <f>SUM(T193:T197)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06" t="s">
        <v>82</v>
      </c>
      <c r="AT192" s="207" t="s">
        <v>74</v>
      </c>
      <c r="AU192" s="207" t="s">
        <v>82</v>
      </c>
      <c r="AY192" s="206" t="s">
        <v>258</v>
      </c>
      <c r="BK192" s="208">
        <f>SUM(BK193:BK197)</f>
        <v>0</v>
      </c>
    </row>
    <row r="193" s="2" customFormat="1" ht="16.5" customHeight="1">
      <c r="A193" s="41"/>
      <c r="B193" s="42"/>
      <c r="C193" s="209" t="s">
        <v>507</v>
      </c>
      <c r="D193" s="209" t="s">
        <v>259</v>
      </c>
      <c r="E193" s="210" t="s">
        <v>892</v>
      </c>
      <c r="F193" s="211" t="s">
        <v>893</v>
      </c>
      <c r="G193" s="212" t="s">
        <v>894</v>
      </c>
      <c r="H193" s="213">
        <v>39.700000000000003</v>
      </c>
      <c r="I193" s="214"/>
      <c r="J193" s="215">
        <f>ROUND(I193*H193,2)</f>
        <v>0</v>
      </c>
      <c r="K193" s="211" t="s">
        <v>816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84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1869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893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84</v>
      </c>
    </row>
    <row r="195" s="2" customFormat="1">
      <c r="A195" s="41"/>
      <c r="B195" s="42"/>
      <c r="C195" s="43"/>
      <c r="D195" s="261" t="s">
        <v>819</v>
      </c>
      <c r="E195" s="43"/>
      <c r="F195" s="262" t="s">
        <v>897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819</v>
      </c>
      <c r="AU195" s="20" t="s">
        <v>84</v>
      </c>
    </row>
    <row r="196" s="2" customFormat="1" ht="16.5" customHeight="1">
      <c r="A196" s="41"/>
      <c r="B196" s="42"/>
      <c r="C196" s="209" t="s">
        <v>514</v>
      </c>
      <c r="D196" s="209" t="s">
        <v>259</v>
      </c>
      <c r="E196" s="210" t="s">
        <v>956</v>
      </c>
      <c r="F196" s="211" t="s">
        <v>902</v>
      </c>
      <c r="G196" s="212" t="s">
        <v>894</v>
      </c>
      <c r="H196" s="213">
        <v>0.90000000000000002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1870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902</v>
      </c>
      <c r="G197" s="43"/>
      <c r="H197" s="43"/>
      <c r="I197" s="224"/>
      <c r="J197" s="43"/>
      <c r="K197" s="43"/>
      <c r="L197" s="47"/>
      <c r="M197" s="249"/>
      <c r="N197" s="250"/>
      <c r="O197" s="251"/>
      <c r="P197" s="251"/>
      <c r="Q197" s="251"/>
      <c r="R197" s="251"/>
      <c r="S197" s="251"/>
      <c r="T197" s="252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2" customFormat="1" ht="6.96" customHeight="1">
      <c r="A198" s="41"/>
      <c r="B198" s="62"/>
      <c r="C198" s="63"/>
      <c r="D198" s="63"/>
      <c r="E198" s="63"/>
      <c r="F198" s="63"/>
      <c r="G198" s="63"/>
      <c r="H198" s="63"/>
      <c r="I198" s="63"/>
      <c r="J198" s="63"/>
      <c r="K198" s="63"/>
      <c r="L198" s="47"/>
      <c r="M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</sheetData>
  <sheetProtection sheet="1" autoFilter="0" formatColumns="0" formatRows="0" objects="1" scenarios="1" spinCount="100000" saltValue="I1gs07NyQoG6Wo+bWrVCguHgS++fXyoK0ENyAqO6oO2GtpBsPV6UaJbcJFAEE2er4eyWrWtPCqgUuAzwYmZvQg==" hashValue="1ZjWYcO89DadyygLOsTkx+1IaD+EkU7Lw62yFKo7vra9EZHLqrw+/DaBzncbPoeWPc9Kwae9KzXQG6k90YoL3g==" algorithmName="SHA-512" password="CC35"/>
  <autoFilter ref="C98:K1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4_01/111111313"/>
    <hyperlink ref="F113" r:id="rId2" display="https://podminky.urs.cz/item/CS_URS_2024_01/183115111"/>
    <hyperlink ref="F116" r:id="rId3" display="https://podminky.urs.cz/item/CS_URS_2024_01/183115111"/>
    <hyperlink ref="F119" r:id="rId4" display="https://podminky.urs.cz/item/CS_URS_2024_01/183211313"/>
    <hyperlink ref="F122" r:id="rId5" display="https://podminky.urs.cz/item/CS_URS_2024_01/183211322"/>
    <hyperlink ref="F129" r:id="rId6" display="https://podminky.urs.cz/item/CS_URS_2024_01/185851121"/>
    <hyperlink ref="F132" r:id="rId7" display="https://podminky.urs.cz/item/CS_URS_2024_01/185851129"/>
    <hyperlink ref="F135" r:id="rId8" display="https://podminky.urs.cz/item/CS_URS_2024_01/998231411"/>
    <hyperlink ref="F157" r:id="rId9" display="https://podminky.urs.cz/item/CS_URS_2024_01/183115111"/>
    <hyperlink ref="F160" r:id="rId10" display="https://podminky.urs.cz/item/CS_URS_2024_01/183115111"/>
    <hyperlink ref="F163" r:id="rId11" display="https://podminky.urs.cz/item/CS_URS_2024_01/183211322"/>
    <hyperlink ref="F166" r:id="rId12" display="https://podminky.urs.cz/item/CS_URS_2024_01/183211313"/>
    <hyperlink ref="F173" r:id="rId13" display="https://podminky.urs.cz/item/CS_URS_2024_01/185851121"/>
    <hyperlink ref="F176" r:id="rId14" display="https://podminky.urs.cz/item/CS_URS_2024_01/185851129"/>
    <hyperlink ref="F179" r:id="rId15" display="https://podminky.urs.cz/item/CS_URS_2024_01/998231411"/>
    <hyperlink ref="F195" r:id="rId16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1871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ROUND((SUM(BE96:BE148)),  2)</f>
        <v>0</v>
      </c>
      <c r="G37" s="41"/>
      <c r="H37" s="41"/>
      <c r="I37" s="161">
        <v>0.20999999999999999</v>
      </c>
      <c r="J37" s="160">
        <f>ROUND(((SUM(BE96:BE148))*I37),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ROUND((SUM(BF96:BF148)),  2)</f>
        <v>0</v>
      </c>
      <c r="G38" s="41"/>
      <c r="H38" s="41"/>
      <c r="I38" s="161">
        <v>0.14999999999999999</v>
      </c>
      <c r="J38" s="160">
        <f>ROUND(((SUM(BF96:BF148))*I38),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ROUND((SUM(BG96:BG148)),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ROUND((SUM(BH96:BH148)),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ROUND((SUM(BI96:BI148)),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17.8 - Záhony 9-10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1790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1872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J131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J136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J145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17.8 - Záhony 9-10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1792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P98+P131+P136+P145</f>
        <v>0</v>
      </c>
      <c r="Q97" s="203"/>
      <c r="R97" s="204">
        <f>R98+R131+R136+R145</f>
        <v>0</v>
      </c>
      <c r="S97" s="203"/>
      <c r="T97" s="205">
        <f>T98+T131+T136+T145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BK98+BK131+BK136+BK145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1873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SUM(P99:P130)</f>
        <v>0</v>
      </c>
      <c r="Q98" s="203"/>
      <c r="R98" s="204">
        <f>SUM(R99:R130)</f>
        <v>0</v>
      </c>
      <c r="S98" s="203"/>
      <c r="T98" s="205">
        <f>SUM(T99:T130)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SUM(BK99:BK130)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1822</v>
      </c>
      <c r="F99" s="211" t="s">
        <v>1823</v>
      </c>
      <c r="G99" s="212" t="s">
        <v>881</v>
      </c>
      <c r="H99" s="213">
        <v>150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1874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1823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1825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1664</v>
      </c>
      <c r="F102" s="211" t="s">
        <v>1826</v>
      </c>
      <c r="G102" s="212" t="s">
        <v>881</v>
      </c>
      <c r="H102" s="213">
        <v>150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1875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1826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1469</v>
      </c>
      <c r="F104" s="211" t="s">
        <v>1668</v>
      </c>
      <c r="G104" s="212" t="s">
        <v>881</v>
      </c>
      <c r="H104" s="213">
        <v>150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1876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1668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24.15" customHeight="1">
      <c r="A106" s="41"/>
      <c r="B106" s="42"/>
      <c r="C106" s="209" t="s">
        <v>105</v>
      </c>
      <c r="D106" s="209" t="s">
        <v>259</v>
      </c>
      <c r="E106" s="210" t="s">
        <v>1877</v>
      </c>
      <c r="F106" s="211" t="s">
        <v>1878</v>
      </c>
      <c r="G106" s="212" t="s">
        <v>881</v>
      </c>
      <c r="H106" s="213">
        <v>150</v>
      </c>
      <c r="I106" s="214"/>
      <c r="J106" s="215">
        <f>ROUND(I106*H106,2)</f>
        <v>0</v>
      </c>
      <c r="K106" s="211" t="s">
        <v>816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1879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1878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>
      <c r="A108" s="41"/>
      <c r="B108" s="42"/>
      <c r="C108" s="43"/>
      <c r="D108" s="261" t="s">
        <v>819</v>
      </c>
      <c r="E108" s="43"/>
      <c r="F108" s="262" t="s">
        <v>1880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819</v>
      </c>
      <c r="AU108" s="20" t="s">
        <v>84</v>
      </c>
    </row>
    <row r="109" s="2" customFormat="1" ht="16.5" customHeight="1">
      <c r="A109" s="41"/>
      <c r="B109" s="42"/>
      <c r="C109" s="209" t="s">
        <v>289</v>
      </c>
      <c r="D109" s="209" t="s">
        <v>259</v>
      </c>
      <c r="E109" s="210" t="s">
        <v>1673</v>
      </c>
      <c r="F109" s="211" t="s">
        <v>1799</v>
      </c>
      <c r="G109" s="212" t="s">
        <v>1018</v>
      </c>
      <c r="H109" s="213">
        <v>900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1881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1799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16.5" customHeight="1">
      <c r="A111" s="41"/>
      <c r="B111" s="42"/>
      <c r="C111" s="209" t="s">
        <v>295</v>
      </c>
      <c r="D111" s="209" t="s">
        <v>259</v>
      </c>
      <c r="E111" s="210" t="s">
        <v>1679</v>
      </c>
      <c r="F111" s="211" t="s">
        <v>1882</v>
      </c>
      <c r="G111" s="212" t="s">
        <v>1018</v>
      </c>
      <c r="H111" s="213">
        <v>150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1883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1882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16.5" customHeight="1">
      <c r="A113" s="41"/>
      <c r="B113" s="42"/>
      <c r="C113" s="209" t="s">
        <v>306</v>
      </c>
      <c r="D113" s="209" t="s">
        <v>259</v>
      </c>
      <c r="E113" s="210" t="s">
        <v>1683</v>
      </c>
      <c r="F113" s="211" t="s">
        <v>1884</v>
      </c>
      <c r="G113" s="212" t="s">
        <v>1018</v>
      </c>
      <c r="H113" s="213">
        <v>750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1885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1884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21.75" customHeight="1">
      <c r="A115" s="41"/>
      <c r="B115" s="42"/>
      <c r="C115" s="209" t="s">
        <v>314</v>
      </c>
      <c r="D115" s="209" t="s">
        <v>259</v>
      </c>
      <c r="E115" s="210" t="s">
        <v>1768</v>
      </c>
      <c r="F115" s="211" t="s">
        <v>1769</v>
      </c>
      <c r="G115" s="212" t="s">
        <v>1018</v>
      </c>
      <c r="H115" s="213">
        <v>900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1886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1769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 ht="16.5" customHeight="1">
      <c r="A117" s="41"/>
      <c r="B117" s="42"/>
      <c r="C117" s="209" t="s">
        <v>324</v>
      </c>
      <c r="D117" s="209" t="s">
        <v>259</v>
      </c>
      <c r="E117" s="210" t="s">
        <v>1182</v>
      </c>
      <c r="F117" s="211" t="s">
        <v>1694</v>
      </c>
      <c r="G117" s="212" t="s">
        <v>881</v>
      </c>
      <c r="H117" s="213">
        <v>150</v>
      </c>
      <c r="I117" s="214"/>
      <c r="J117" s="215">
        <f>ROUND(I117*H117,2)</f>
        <v>0</v>
      </c>
      <c r="K117" s="211" t="s">
        <v>816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1887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1694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>
      <c r="A119" s="41"/>
      <c r="B119" s="42"/>
      <c r="C119" s="43"/>
      <c r="D119" s="261" t="s">
        <v>819</v>
      </c>
      <c r="E119" s="43"/>
      <c r="F119" s="262" t="s">
        <v>1185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819</v>
      </c>
      <c r="AU119" s="20" t="s">
        <v>84</v>
      </c>
    </row>
    <row r="120" s="2" customFormat="1" ht="16.5" customHeight="1">
      <c r="A120" s="41"/>
      <c r="B120" s="42"/>
      <c r="C120" s="209" t="s">
        <v>205</v>
      </c>
      <c r="D120" s="209" t="s">
        <v>259</v>
      </c>
      <c r="E120" s="210" t="s">
        <v>960</v>
      </c>
      <c r="F120" s="211" t="s">
        <v>1888</v>
      </c>
      <c r="G120" s="212" t="s">
        <v>962</v>
      </c>
      <c r="H120" s="213">
        <v>4.5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1889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1890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 ht="16.5" customHeight="1">
      <c r="A122" s="41"/>
      <c r="B122" s="42"/>
      <c r="C122" s="209" t="s">
        <v>208</v>
      </c>
      <c r="D122" s="209" t="s">
        <v>259</v>
      </c>
      <c r="E122" s="210" t="s">
        <v>966</v>
      </c>
      <c r="F122" s="211" t="s">
        <v>1083</v>
      </c>
      <c r="G122" s="212" t="s">
        <v>962</v>
      </c>
      <c r="H122" s="213">
        <v>4.5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1891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1083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970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2" customFormat="1" ht="16.5" customHeight="1">
      <c r="A125" s="41"/>
      <c r="B125" s="42"/>
      <c r="C125" s="209" t="s">
        <v>211</v>
      </c>
      <c r="D125" s="209" t="s">
        <v>259</v>
      </c>
      <c r="E125" s="210" t="s">
        <v>971</v>
      </c>
      <c r="F125" s="211" t="s">
        <v>1700</v>
      </c>
      <c r="G125" s="212" t="s">
        <v>962</v>
      </c>
      <c r="H125" s="213">
        <v>4.5</v>
      </c>
      <c r="I125" s="214"/>
      <c r="J125" s="215">
        <f>ROUND(I125*H125,2)</f>
        <v>0</v>
      </c>
      <c r="K125" s="211" t="s">
        <v>816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1892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1700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>
      <c r="A127" s="41"/>
      <c r="B127" s="42"/>
      <c r="C127" s="43"/>
      <c r="D127" s="261" t="s">
        <v>819</v>
      </c>
      <c r="E127" s="43"/>
      <c r="F127" s="262" t="s">
        <v>975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819</v>
      </c>
      <c r="AU127" s="20" t="s">
        <v>84</v>
      </c>
    </row>
    <row r="128" s="2" customFormat="1" ht="16.5" customHeight="1">
      <c r="A128" s="41"/>
      <c r="B128" s="42"/>
      <c r="C128" s="209" t="s">
        <v>214</v>
      </c>
      <c r="D128" s="209" t="s">
        <v>259</v>
      </c>
      <c r="E128" s="210" t="s">
        <v>1020</v>
      </c>
      <c r="F128" s="211" t="s">
        <v>1587</v>
      </c>
      <c r="G128" s="212" t="s">
        <v>894</v>
      </c>
      <c r="H128" s="213">
        <v>48.200000000000003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1893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1587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1024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11" customFormat="1" ht="22.8" customHeight="1">
      <c r="A131" s="11"/>
      <c r="B131" s="195"/>
      <c r="C131" s="196"/>
      <c r="D131" s="197" t="s">
        <v>74</v>
      </c>
      <c r="E131" s="259" t="s">
        <v>883</v>
      </c>
      <c r="F131" s="259" t="s">
        <v>1092</v>
      </c>
      <c r="G131" s="196"/>
      <c r="H131" s="196"/>
      <c r="I131" s="199"/>
      <c r="J131" s="260">
        <f>BK131</f>
        <v>0</v>
      </c>
      <c r="K131" s="196"/>
      <c r="L131" s="201"/>
      <c r="M131" s="202"/>
      <c r="N131" s="203"/>
      <c r="O131" s="203"/>
      <c r="P131" s="204">
        <f>SUM(P132:P135)</f>
        <v>0</v>
      </c>
      <c r="Q131" s="203"/>
      <c r="R131" s="204">
        <f>SUM(R132:R135)</f>
        <v>0</v>
      </c>
      <c r="S131" s="203"/>
      <c r="T131" s="205">
        <f>SUM(T132:T135)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82</v>
      </c>
      <c r="AY131" s="206" t="s">
        <v>258</v>
      </c>
      <c r="BK131" s="208">
        <f>SUM(BK132:BK135)</f>
        <v>0</v>
      </c>
    </row>
    <row r="132" s="2" customFormat="1" ht="16.5" customHeight="1">
      <c r="A132" s="41"/>
      <c r="B132" s="42"/>
      <c r="C132" s="209" t="s">
        <v>191</v>
      </c>
      <c r="D132" s="209" t="s">
        <v>259</v>
      </c>
      <c r="E132" s="210" t="s">
        <v>589</v>
      </c>
      <c r="F132" s="211" t="s">
        <v>1894</v>
      </c>
      <c r="G132" s="212" t="s">
        <v>1018</v>
      </c>
      <c r="H132" s="213">
        <v>750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1895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1894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 ht="16.5" customHeight="1">
      <c r="A134" s="41"/>
      <c r="B134" s="42"/>
      <c r="C134" s="209" t="s">
        <v>8</v>
      </c>
      <c r="D134" s="209" t="s">
        <v>259</v>
      </c>
      <c r="E134" s="210" t="s">
        <v>596</v>
      </c>
      <c r="F134" s="211" t="s">
        <v>1896</v>
      </c>
      <c r="G134" s="212" t="s">
        <v>1018</v>
      </c>
      <c r="H134" s="213">
        <v>150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1897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1896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11" customFormat="1" ht="22.8" customHeight="1">
      <c r="A136" s="11"/>
      <c r="B136" s="195"/>
      <c r="C136" s="196"/>
      <c r="D136" s="197" t="s">
        <v>74</v>
      </c>
      <c r="E136" s="259" t="s">
        <v>890</v>
      </c>
      <c r="F136" s="259" t="s">
        <v>1710</v>
      </c>
      <c r="G136" s="196"/>
      <c r="H136" s="196"/>
      <c r="I136" s="199"/>
      <c r="J136" s="260">
        <f>BK136</f>
        <v>0</v>
      </c>
      <c r="K136" s="196"/>
      <c r="L136" s="201"/>
      <c r="M136" s="202"/>
      <c r="N136" s="203"/>
      <c r="O136" s="203"/>
      <c r="P136" s="204">
        <f>SUM(P137:P144)</f>
        <v>0</v>
      </c>
      <c r="Q136" s="203"/>
      <c r="R136" s="204">
        <f>SUM(R137:R144)</f>
        <v>0</v>
      </c>
      <c r="S136" s="203"/>
      <c r="T136" s="205">
        <f>SUM(T137:T144)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6" t="s">
        <v>82</v>
      </c>
      <c r="AT136" s="207" t="s">
        <v>74</v>
      </c>
      <c r="AU136" s="207" t="s">
        <v>82</v>
      </c>
      <c r="AY136" s="206" t="s">
        <v>258</v>
      </c>
      <c r="BK136" s="208">
        <f>SUM(BK137:BK144)</f>
        <v>0</v>
      </c>
    </row>
    <row r="137" s="2" customFormat="1" ht="16.5" customHeight="1">
      <c r="A137" s="41"/>
      <c r="B137" s="42"/>
      <c r="C137" s="209" t="s">
        <v>93</v>
      </c>
      <c r="D137" s="209" t="s">
        <v>259</v>
      </c>
      <c r="E137" s="210" t="s">
        <v>602</v>
      </c>
      <c r="F137" s="211" t="s">
        <v>1898</v>
      </c>
      <c r="G137" s="212" t="s">
        <v>962</v>
      </c>
      <c r="H137" s="213">
        <v>10.5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1899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1898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16.5" customHeight="1">
      <c r="A139" s="41"/>
      <c r="B139" s="42"/>
      <c r="C139" s="209" t="s">
        <v>125</v>
      </c>
      <c r="D139" s="209" t="s">
        <v>259</v>
      </c>
      <c r="E139" s="210" t="s">
        <v>608</v>
      </c>
      <c r="F139" s="211" t="s">
        <v>1781</v>
      </c>
      <c r="G139" s="212" t="s">
        <v>962</v>
      </c>
      <c r="H139" s="213">
        <v>30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1900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1781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 ht="16.5" customHeight="1">
      <c r="A141" s="41"/>
      <c r="B141" s="42"/>
      <c r="C141" s="209" t="s">
        <v>219</v>
      </c>
      <c r="D141" s="209" t="s">
        <v>259</v>
      </c>
      <c r="E141" s="210" t="s">
        <v>617</v>
      </c>
      <c r="F141" s="211" t="s">
        <v>1783</v>
      </c>
      <c r="G141" s="212" t="s">
        <v>1018</v>
      </c>
      <c r="H141" s="213">
        <v>900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1901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1785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 ht="16.5" customHeight="1">
      <c r="A143" s="41"/>
      <c r="B143" s="42"/>
      <c r="C143" s="209" t="s">
        <v>389</v>
      </c>
      <c r="D143" s="209" t="s">
        <v>259</v>
      </c>
      <c r="E143" s="210" t="s">
        <v>622</v>
      </c>
      <c r="F143" s="211" t="s">
        <v>1337</v>
      </c>
      <c r="G143" s="212" t="s">
        <v>962</v>
      </c>
      <c r="H143" s="213">
        <v>4.6399999999999997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1902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1337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11" customFormat="1" ht="22.8" customHeight="1">
      <c r="A145" s="11"/>
      <c r="B145" s="195"/>
      <c r="C145" s="196"/>
      <c r="D145" s="197" t="s">
        <v>74</v>
      </c>
      <c r="E145" s="259" t="s">
        <v>1040</v>
      </c>
      <c r="F145" s="259" t="s">
        <v>980</v>
      </c>
      <c r="G145" s="196"/>
      <c r="H145" s="196"/>
      <c r="I145" s="199"/>
      <c r="J145" s="260">
        <f>BK145</f>
        <v>0</v>
      </c>
      <c r="K145" s="196"/>
      <c r="L145" s="201"/>
      <c r="M145" s="202"/>
      <c r="N145" s="203"/>
      <c r="O145" s="203"/>
      <c r="P145" s="204">
        <f>SUM(P146:P148)</f>
        <v>0</v>
      </c>
      <c r="Q145" s="203"/>
      <c r="R145" s="204">
        <f>SUM(R146:R148)</f>
        <v>0</v>
      </c>
      <c r="S145" s="203"/>
      <c r="T145" s="205">
        <f>SUM(T146:T148)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6" t="s">
        <v>82</v>
      </c>
      <c r="AT145" s="207" t="s">
        <v>74</v>
      </c>
      <c r="AU145" s="207" t="s">
        <v>82</v>
      </c>
      <c r="AY145" s="206" t="s">
        <v>258</v>
      </c>
      <c r="BK145" s="208">
        <f>SUM(BK146:BK148)</f>
        <v>0</v>
      </c>
    </row>
    <row r="146" s="2" customFormat="1" ht="16.5" customHeight="1">
      <c r="A146" s="41"/>
      <c r="B146" s="42"/>
      <c r="C146" s="209" t="s">
        <v>394</v>
      </c>
      <c r="D146" s="209" t="s">
        <v>259</v>
      </c>
      <c r="E146" s="210" t="s">
        <v>892</v>
      </c>
      <c r="F146" s="211" t="s">
        <v>893</v>
      </c>
      <c r="G146" s="212" t="s">
        <v>894</v>
      </c>
      <c r="H146" s="213">
        <v>48.200000000000003</v>
      </c>
      <c r="I146" s="214"/>
      <c r="J146" s="215">
        <f>ROUND(I146*H146,2)</f>
        <v>0</v>
      </c>
      <c r="K146" s="211" t="s">
        <v>816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1903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893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>
      <c r="A148" s="41"/>
      <c r="B148" s="42"/>
      <c r="C148" s="43"/>
      <c r="D148" s="261" t="s">
        <v>819</v>
      </c>
      <c r="E148" s="43"/>
      <c r="F148" s="262" t="s">
        <v>897</v>
      </c>
      <c r="G148" s="43"/>
      <c r="H148" s="43"/>
      <c r="I148" s="224"/>
      <c r="J148" s="43"/>
      <c r="K148" s="43"/>
      <c r="L148" s="47"/>
      <c r="M148" s="249"/>
      <c r="N148" s="250"/>
      <c r="O148" s="251"/>
      <c r="P148" s="251"/>
      <c r="Q148" s="251"/>
      <c r="R148" s="251"/>
      <c r="S148" s="251"/>
      <c r="T148" s="252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819</v>
      </c>
      <c r="AU148" s="20" t="s">
        <v>84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M67BxqUaQptcZ29rBViYMbuUqPdY0YKtvnMm8tvEi8ekVPUht+vtlfVeChug4nDmIpoBOQMSfjKmCBQrhsSi4w==" hashValue="x3PgZAMZl3wMHVgjRqMO8mdUJC7cmzMSz/J+ITJ2BMH/vHOBw/kjPXBlkdCs4u9Oh4h+7GcLaANR6QloBUHl/w==" algorithmName="SHA-512" password="CC35"/>
  <autoFilter ref="C95:K1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1111313"/>
    <hyperlink ref="F108" r:id="rId2" display="https://podminky.urs.cz/item/CS_URS_2024_01/119005122"/>
    <hyperlink ref="F119" r:id="rId3" display="https://podminky.urs.cz/item/CS_URS_2024_01/184911421"/>
    <hyperlink ref="F124" r:id="rId4" display="https://podminky.urs.cz/item/CS_URS_2024_01/185851121"/>
    <hyperlink ref="F127" r:id="rId5" display="https://podminky.urs.cz/item/CS_URS_2024_01/185851129"/>
    <hyperlink ref="F130" r:id="rId6" display="https://podminky.urs.cz/item/CS_URS_2024_01/998231411"/>
    <hyperlink ref="F148" r:id="rId7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1904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ROUND((SUM(BE96:BE134)),  2)</f>
        <v>0</v>
      </c>
      <c r="G37" s="41"/>
      <c r="H37" s="41"/>
      <c r="I37" s="161">
        <v>0.20999999999999999</v>
      </c>
      <c r="J37" s="160">
        <f>ROUND(((SUM(BE96:BE134))*I37),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ROUND((SUM(BF96:BF134)),  2)</f>
        <v>0</v>
      </c>
      <c r="G38" s="41"/>
      <c r="H38" s="41"/>
      <c r="I38" s="161">
        <v>0.14999999999999999</v>
      </c>
      <c r="J38" s="160">
        <f>ROUND(((SUM(BF96:BF134))*I38),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ROUND((SUM(BG96:BG134)),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ROUND((SUM(BH96:BH134)),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ROUND((SUM(BI96:BI134)),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17.9 - Záhony 11-14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1905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1906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J121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J126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J131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17.9 - Záhony 11-14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1907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P98+P121+P126+P131</f>
        <v>0</v>
      </c>
      <c r="Q97" s="203"/>
      <c r="R97" s="204">
        <f>R98+R121+R126+R131</f>
        <v>0</v>
      </c>
      <c r="S97" s="203"/>
      <c r="T97" s="205">
        <f>T98+T121+T126+T131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BK98+BK121+BK126+BK131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1908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SUM(P99:P120)</f>
        <v>0</v>
      </c>
      <c r="Q98" s="203"/>
      <c r="R98" s="204">
        <f>SUM(R99:R120)</f>
        <v>0</v>
      </c>
      <c r="S98" s="203"/>
      <c r="T98" s="205">
        <f>SUM(T99:T120)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SUM(BK99:BK120)</f>
        <v>0</v>
      </c>
    </row>
    <row r="99" s="2" customFormat="1" ht="24.15" customHeight="1">
      <c r="A99" s="41"/>
      <c r="B99" s="42"/>
      <c r="C99" s="209" t="s">
        <v>82</v>
      </c>
      <c r="D99" s="209" t="s">
        <v>259</v>
      </c>
      <c r="E99" s="210" t="s">
        <v>1877</v>
      </c>
      <c r="F99" s="211" t="s">
        <v>1878</v>
      </c>
      <c r="G99" s="212" t="s">
        <v>881</v>
      </c>
      <c r="H99" s="213">
        <v>308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1909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1878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1880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4.15" customHeight="1">
      <c r="A102" s="41"/>
      <c r="B102" s="42"/>
      <c r="C102" s="209" t="s">
        <v>84</v>
      </c>
      <c r="D102" s="209" t="s">
        <v>259</v>
      </c>
      <c r="E102" s="210" t="s">
        <v>1910</v>
      </c>
      <c r="F102" s="211" t="s">
        <v>1911</v>
      </c>
      <c r="G102" s="212" t="s">
        <v>1018</v>
      </c>
      <c r="H102" s="213">
        <v>1848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1912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1911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1679</v>
      </c>
      <c r="F104" s="211" t="s">
        <v>1882</v>
      </c>
      <c r="G104" s="212" t="s">
        <v>1018</v>
      </c>
      <c r="H104" s="213">
        <v>308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1913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1882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16.5" customHeight="1">
      <c r="A106" s="41"/>
      <c r="B106" s="42"/>
      <c r="C106" s="209" t="s">
        <v>105</v>
      </c>
      <c r="D106" s="209" t="s">
        <v>259</v>
      </c>
      <c r="E106" s="210" t="s">
        <v>1683</v>
      </c>
      <c r="F106" s="211" t="s">
        <v>1884</v>
      </c>
      <c r="G106" s="212" t="s">
        <v>1018</v>
      </c>
      <c r="H106" s="213">
        <v>1540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1914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1884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 ht="21.75" customHeight="1">
      <c r="A108" s="41"/>
      <c r="B108" s="42"/>
      <c r="C108" s="209" t="s">
        <v>289</v>
      </c>
      <c r="D108" s="209" t="s">
        <v>259</v>
      </c>
      <c r="E108" s="210" t="s">
        <v>1768</v>
      </c>
      <c r="F108" s="211" t="s">
        <v>1769</v>
      </c>
      <c r="G108" s="212" t="s">
        <v>1018</v>
      </c>
      <c r="H108" s="213">
        <v>1848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1915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1769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16.5" customHeight="1">
      <c r="A110" s="41"/>
      <c r="B110" s="42"/>
      <c r="C110" s="209" t="s">
        <v>295</v>
      </c>
      <c r="D110" s="209" t="s">
        <v>259</v>
      </c>
      <c r="E110" s="210" t="s">
        <v>960</v>
      </c>
      <c r="F110" s="211" t="s">
        <v>1888</v>
      </c>
      <c r="G110" s="212" t="s">
        <v>962</v>
      </c>
      <c r="H110" s="213">
        <v>9.2400000000000002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1916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1890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16.5" customHeight="1">
      <c r="A112" s="41"/>
      <c r="B112" s="42"/>
      <c r="C112" s="209" t="s">
        <v>306</v>
      </c>
      <c r="D112" s="209" t="s">
        <v>259</v>
      </c>
      <c r="E112" s="210" t="s">
        <v>966</v>
      </c>
      <c r="F112" s="211" t="s">
        <v>1083</v>
      </c>
      <c r="G112" s="212" t="s">
        <v>962</v>
      </c>
      <c r="H112" s="213">
        <v>9.2400000000000002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1917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1083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970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2" customFormat="1" ht="16.5" customHeight="1">
      <c r="A115" s="41"/>
      <c r="B115" s="42"/>
      <c r="C115" s="209" t="s">
        <v>314</v>
      </c>
      <c r="D115" s="209" t="s">
        <v>259</v>
      </c>
      <c r="E115" s="210" t="s">
        <v>971</v>
      </c>
      <c r="F115" s="211" t="s">
        <v>1700</v>
      </c>
      <c r="G115" s="212" t="s">
        <v>962</v>
      </c>
      <c r="H115" s="213">
        <v>9.2400000000000002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1918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1700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975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2" customFormat="1" ht="16.5" customHeight="1">
      <c r="A118" s="41"/>
      <c r="B118" s="42"/>
      <c r="C118" s="209" t="s">
        <v>324</v>
      </c>
      <c r="D118" s="209" t="s">
        <v>259</v>
      </c>
      <c r="E118" s="210" t="s">
        <v>1020</v>
      </c>
      <c r="F118" s="211" t="s">
        <v>1587</v>
      </c>
      <c r="G118" s="212" t="s">
        <v>894</v>
      </c>
      <c r="H118" s="213">
        <v>0.37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1919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1587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1024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883</v>
      </c>
      <c r="F121" s="259" t="s">
        <v>1092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SUM(P122:P125)</f>
        <v>0</v>
      </c>
      <c r="Q121" s="203"/>
      <c r="R121" s="204">
        <f>SUM(R122:R125)</f>
        <v>0</v>
      </c>
      <c r="S121" s="203"/>
      <c r="T121" s="205">
        <f>SUM(T122:T125)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SUM(BK122:BK125)</f>
        <v>0</v>
      </c>
    </row>
    <row r="122" s="2" customFormat="1" ht="16.5" customHeight="1">
      <c r="A122" s="41"/>
      <c r="B122" s="42"/>
      <c r="C122" s="209" t="s">
        <v>205</v>
      </c>
      <c r="D122" s="209" t="s">
        <v>259</v>
      </c>
      <c r="E122" s="210" t="s">
        <v>627</v>
      </c>
      <c r="F122" s="211" t="s">
        <v>1894</v>
      </c>
      <c r="G122" s="212" t="s">
        <v>1018</v>
      </c>
      <c r="H122" s="213">
        <v>1540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1920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1894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208</v>
      </c>
      <c r="D124" s="209" t="s">
        <v>259</v>
      </c>
      <c r="E124" s="210" t="s">
        <v>632</v>
      </c>
      <c r="F124" s="211" t="s">
        <v>1896</v>
      </c>
      <c r="G124" s="212" t="s">
        <v>1018</v>
      </c>
      <c r="H124" s="213">
        <v>308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1921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1896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11" customFormat="1" ht="22.8" customHeight="1">
      <c r="A126" s="11"/>
      <c r="B126" s="195"/>
      <c r="C126" s="196"/>
      <c r="D126" s="197" t="s">
        <v>74</v>
      </c>
      <c r="E126" s="259" t="s">
        <v>890</v>
      </c>
      <c r="F126" s="259" t="s">
        <v>1710</v>
      </c>
      <c r="G126" s="196"/>
      <c r="H126" s="196"/>
      <c r="I126" s="199"/>
      <c r="J126" s="260">
        <f>BK126</f>
        <v>0</v>
      </c>
      <c r="K126" s="196"/>
      <c r="L126" s="201"/>
      <c r="M126" s="202"/>
      <c r="N126" s="203"/>
      <c r="O126" s="203"/>
      <c r="P126" s="204">
        <f>SUM(P127:P130)</f>
        <v>0</v>
      </c>
      <c r="Q126" s="203"/>
      <c r="R126" s="204">
        <f>SUM(R127:R130)</f>
        <v>0</v>
      </c>
      <c r="S126" s="203"/>
      <c r="T126" s="205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82</v>
      </c>
      <c r="AT126" s="207" t="s">
        <v>74</v>
      </c>
      <c r="AU126" s="207" t="s">
        <v>82</v>
      </c>
      <c r="AY126" s="206" t="s">
        <v>258</v>
      </c>
      <c r="BK126" s="208">
        <f>SUM(BK127:BK130)</f>
        <v>0</v>
      </c>
    </row>
    <row r="127" s="2" customFormat="1" ht="16.5" customHeight="1">
      <c r="A127" s="41"/>
      <c r="B127" s="42"/>
      <c r="C127" s="209" t="s">
        <v>211</v>
      </c>
      <c r="D127" s="209" t="s">
        <v>259</v>
      </c>
      <c r="E127" s="210" t="s">
        <v>636</v>
      </c>
      <c r="F127" s="211" t="s">
        <v>1783</v>
      </c>
      <c r="G127" s="212" t="s">
        <v>1018</v>
      </c>
      <c r="H127" s="213">
        <v>1848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1922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1785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 ht="16.5" customHeight="1">
      <c r="A129" s="41"/>
      <c r="B129" s="42"/>
      <c r="C129" s="209" t="s">
        <v>214</v>
      </c>
      <c r="D129" s="209" t="s">
        <v>259</v>
      </c>
      <c r="E129" s="210" t="s">
        <v>641</v>
      </c>
      <c r="F129" s="211" t="s">
        <v>1337</v>
      </c>
      <c r="G129" s="212" t="s">
        <v>962</v>
      </c>
      <c r="H129" s="213">
        <v>9.5199999999999996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1923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1337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11" customFormat="1" ht="22.8" customHeight="1">
      <c r="A131" s="11"/>
      <c r="B131" s="195"/>
      <c r="C131" s="196"/>
      <c r="D131" s="197" t="s">
        <v>74</v>
      </c>
      <c r="E131" s="259" t="s">
        <v>1040</v>
      </c>
      <c r="F131" s="259" t="s">
        <v>980</v>
      </c>
      <c r="G131" s="196"/>
      <c r="H131" s="196"/>
      <c r="I131" s="199"/>
      <c r="J131" s="260">
        <f>BK131</f>
        <v>0</v>
      </c>
      <c r="K131" s="196"/>
      <c r="L131" s="201"/>
      <c r="M131" s="202"/>
      <c r="N131" s="203"/>
      <c r="O131" s="203"/>
      <c r="P131" s="204">
        <f>SUM(P132:P134)</f>
        <v>0</v>
      </c>
      <c r="Q131" s="203"/>
      <c r="R131" s="204">
        <f>SUM(R132:R134)</f>
        <v>0</v>
      </c>
      <c r="S131" s="203"/>
      <c r="T131" s="205">
        <f>SUM(T132:T134)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82</v>
      </c>
      <c r="AY131" s="206" t="s">
        <v>258</v>
      </c>
      <c r="BK131" s="208">
        <f>SUM(BK132:BK134)</f>
        <v>0</v>
      </c>
    </row>
    <row r="132" s="2" customFormat="1" ht="16.5" customHeight="1">
      <c r="A132" s="41"/>
      <c r="B132" s="42"/>
      <c r="C132" s="209" t="s">
        <v>191</v>
      </c>
      <c r="D132" s="209" t="s">
        <v>259</v>
      </c>
      <c r="E132" s="210" t="s">
        <v>892</v>
      </c>
      <c r="F132" s="211" t="s">
        <v>893</v>
      </c>
      <c r="G132" s="212" t="s">
        <v>894</v>
      </c>
      <c r="H132" s="213">
        <v>0.37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1924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893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897</v>
      </c>
      <c r="G134" s="43"/>
      <c r="H134" s="43"/>
      <c r="I134" s="224"/>
      <c r="J134" s="43"/>
      <c r="K134" s="43"/>
      <c r="L134" s="47"/>
      <c r="M134" s="249"/>
      <c r="N134" s="250"/>
      <c r="O134" s="251"/>
      <c r="P134" s="251"/>
      <c r="Q134" s="251"/>
      <c r="R134" s="251"/>
      <c r="S134" s="251"/>
      <c r="T134" s="252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2" customFormat="1" ht="6.96" customHeight="1">
      <c r="A135" s="41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3+nItlnP/MQ0EsT7aZ8g3VcoOmED0y5pqniwHasNTHYrPDaN4BIIcYzUd4oSZg5+lv0kRF/4BHlAy2TOsKtg1A==" hashValue="ux5tEoZMhLXZh8aeSePWa6D2W70Nz7yyJQPTXrjBTiEgi4AuRbay617MdkDqaREoedC9H2hoITIzAbOYMDEL0g==" algorithmName="SHA-512" password="CC35"/>
  <autoFilter ref="C95:K1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9005122"/>
    <hyperlink ref="F114" r:id="rId2" display="https://podminky.urs.cz/item/CS_URS_2024_01/185851121"/>
    <hyperlink ref="F117" r:id="rId3" display="https://podminky.urs.cz/item/CS_URS_2024_01/185851129"/>
    <hyperlink ref="F120" r:id="rId4" display="https://podminky.urs.cz/item/CS_URS_2024_01/998231411"/>
    <hyperlink ref="F134" r:id="rId5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1925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ROUND((SUM(BE97:BE228)),  2)</f>
        <v>0</v>
      </c>
      <c r="G37" s="41"/>
      <c r="H37" s="41"/>
      <c r="I37" s="161">
        <v>0.20999999999999999</v>
      </c>
      <c r="J37" s="160">
        <f>ROUND(((SUM(BE97:BE228))*I37),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ROUND((SUM(BF97:BF228)),  2)</f>
        <v>0</v>
      </c>
      <c r="G38" s="41"/>
      <c r="H38" s="41"/>
      <c r="I38" s="161">
        <v>0.14999999999999999</v>
      </c>
      <c r="J38" s="160">
        <f>ROUND(((SUM(BF97:BF228))*I38),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ROUND((SUM(BG97:BG228)),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ROUND((SUM(BH97:BH228)),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ROUND((SUM(BI97:BI228)),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17.10 - Péče o záhony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1926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1927</v>
      </c>
      <c r="E69" s="256"/>
      <c r="F69" s="256"/>
      <c r="G69" s="256"/>
      <c r="H69" s="256"/>
      <c r="I69" s="256"/>
      <c r="J69" s="257">
        <f>J99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1928</v>
      </c>
      <c r="E70" s="256"/>
      <c r="F70" s="256"/>
      <c r="G70" s="256"/>
      <c r="H70" s="256"/>
      <c r="I70" s="256"/>
      <c r="J70" s="257">
        <f>J125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1929</v>
      </c>
      <c r="E71" s="256"/>
      <c r="F71" s="256"/>
      <c r="G71" s="256"/>
      <c r="H71" s="256"/>
      <c r="I71" s="256"/>
      <c r="J71" s="257">
        <f>J151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1930</v>
      </c>
      <c r="E72" s="256"/>
      <c r="F72" s="256"/>
      <c r="G72" s="256"/>
      <c r="H72" s="256"/>
      <c r="I72" s="256"/>
      <c r="J72" s="257">
        <f>J177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1931</v>
      </c>
      <c r="E73" s="256"/>
      <c r="F73" s="256"/>
      <c r="G73" s="256"/>
      <c r="H73" s="256"/>
      <c r="I73" s="256"/>
      <c r="J73" s="257">
        <f>J203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244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Úprava okolí přehrady Harcov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223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224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225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53" t="s">
        <v>1594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801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17.10 - Péče o záhony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Liberec</v>
      </c>
      <c r="G91" s="43"/>
      <c r="H91" s="43"/>
      <c r="I91" s="35" t="s">
        <v>23</v>
      </c>
      <c r="J91" s="75" t="str">
        <f>IF(J16="","",J16)</f>
        <v>16. 5. 2024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Statutární město Liberec</v>
      </c>
      <c r="G93" s="43"/>
      <c r="H93" s="43"/>
      <c r="I93" s="35" t="s">
        <v>33</v>
      </c>
      <c r="J93" s="39" t="str">
        <f>E25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Miriam Janů, DiS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0" customFormat="1" ht="29.28" customHeight="1">
      <c r="A96" s="184"/>
      <c r="B96" s="185"/>
      <c r="C96" s="186" t="s">
        <v>245</v>
      </c>
      <c r="D96" s="187" t="s">
        <v>60</v>
      </c>
      <c r="E96" s="187" t="s">
        <v>56</v>
      </c>
      <c r="F96" s="187" t="s">
        <v>57</v>
      </c>
      <c r="G96" s="187" t="s">
        <v>246</v>
      </c>
      <c r="H96" s="187" t="s">
        <v>247</v>
      </c>
      <c r="I96" s="187" t="s">
        <v>248</v>
      </c>
      <c r="J96" s="187" t="s">
        <v>233</v>
      </c>
      <c r="K96" s="188" t="s">
        <v>249</v>
      </c>
      <c r="L96" s="189"/>
      <c r="M96" s="95" t="s">
        <v>19</v>
      </c>
      <c r="N96" s="96" t="s">
        <v>45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</f>
        <v>0</v>
      </c>
      <c r="Q97" s="99"/>
      <c r="R97" s="192">
        <f>R98</f>
        <v>0</v>
      </c>
      <c r="S97" s="99"/>
      <c r="T97" s="193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74</v>
      </c>
      <c r="AU97" s="20" t="s">
        <v>234</v>
      </c>
      <c r="BK97" s="194">
        <f>BK98</f>
        <v>0</v>
      </c>
    </row>
    <row r="98" s="11" customFormat="1" ht="25.92" customHeight="1">
      <c r="A98" s="11"/>
      <c r="B98" s="195"/>
      <c r="C98" s="196"/>
      <c r="D98" s="197" t="s">
        <v>74</v>
      </c>
      <c r="E98" s="198" t="s">
        <v>809</v>
      </c>
      <c r="F98" s="198" t="s">
        <v>1932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P99+P125+P151+P177+P203</f>
        <v>0</v>
      </c>
      <c r="Q98" s="203"/>
      <c r="R98" s="204">
        <f>R99+R125+R151+R177+R203</f>
        <v>0</v>
      </c>
      <c r="S98" s="203"/>
      <c r="T98" s="205">
        <f>T99+T125+T151+T177+T203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75</v>
      </c>
      <c r="AY98" s="206" t="s">
        <v>258</v>
      </c>
      <c r="BK98" s="208">
        <f>BK99+BK125+BK151+BK177+BK203</f>
        <v>0</v>
      </c>
    </row>
    <row r="99" s="11" customFormat="1" ht="22.8" customHeight="1">
      <c r="A99" s="11"/>
      <c r="B99" s="195"/>
      <c r="C99" s="196"/>
      <c r="D99" s="197" t="s">
        <v>74</v>
      </c>
      <c r="E99" s="259" t="s">
        <v>811</v>
      </c>
      <c r="F99" s="259" t="s">
        <v>1933</v>
      </c>
      <c r="G99" s="196"/>
      <c r="H99" s="196"/>
      <c r="I99" s="199"/>
      <c r="J99" s="260">
        <f>BK99</f>
        <v>0</v>
      </c>
      <c r="K99" s="196"/>
      <c r="L99" s="201"/>
      <c r="M99" s="202"/>
      <c r="N99" s="203"/>
      <c r="O99" s="203"/>
      <c r="P99" s="204">
        <f>SUM(P100:P124)</f>
        <v>0</v>
      </c>
      <c r="Q99" s="203"/>
      <c r="R99" s="204">
        <f>SUM(R100:R124)</f>
        <v>0</v>
      </c>
      <c r="S99" s="203"/>
      <c r="T99" s="205">
        <f>SUM(T100:T124)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82</v>
      </c>
      <c r="AT99" s="207" t="s">
        <v>74</v>
      </c>
      <c r="AU99" s="207" t="s">
        <v>82</v>
      </c>
      <c r="AY99" s="206" t="s">
        <v>258</v>
      </c>
      <c r="BK99" s="208">
        <f>SUM(BK100:BK124)</f>
        <v>0</v>
      </c>
    </row>
    <row r="100" s="2" customFormat="1" ht="16.5" customHeight="1">
      <c r="A100" s="41"/>
      <c r="B100" s="42"/>
      <c r="C100" s="209" t="s">
        <v>82</v>
      </c>
      <c r="D100" s="209" t="s">
        <v>259</v>
      </c>
      <c r="E100" s="210" t="s">
        <v>1483</v>
      </c>
      <c r="F100" s="211" t="s">
        <v>1934</v>
      </c>
      <c r="G100" s="212" t="s">
        <v>962</v>
      </c>
      <c r="H100" s="213">
        <v>110.40000000000001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1935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1936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84</v>
      </c>
      <c r="D102" s="209" t="s">
        <v>259</v>
      </c>
      <c r="E102" s="210" t="s">
        <v>1491</v>
      </c>
      <c r="F102" s="211" t="s">
        <v>1937</v>
      </c>
      <c r="G102" s="212" t="s">
        <v>962</v>
      </c>
      <c r="H102" s="213">
        <v>45.799999999999997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1938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1939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966</v>
      </c>
      <c r="F104" s="211" t="s">
        <v>1487</v>
      </c>
      <c r="G104" s="212" t="s">
        <v>962</v>
      </c>
      <c r="H104" s="213">
        <v>156.19999999999999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1940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1487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16.5" customHeight="1">
      <c r="A106" s="41"/>
      <c r="B106" s="42"/>
      <c r="C106" s="209" t="s">
        <v>105</v>
      </c>
      <c r="D106" s="209" t="s">
        <v>259</v>
      </c>
      <c r="E106" s="210" t="s">
        <v>971</v>
      </c>
      <c r="F106" s="211" t="s">
        <v>1085</v>
      </c>
      <c r="G106" s="212" t="s">
        <v>962</v>
      </c>
      <c r="H106" s="213">
        <v>156.19999999999999</v>
      </c>
      <c r="I106" s="214"/>
      <c r="J106" s="215">
        <f>ROUND(I106*H106,2)</f>
        <v>0</v>
      </c>
      <c r="K106" s="211" t="s">
        <v>816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1941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1085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>
      <c r="A108" s="41"/>
      <c r="B108" s="42"/>
      <c r="C108" s="43"/>
      <c r="D108" s="261" t="s">
        <v>819</v>
      </c>
      <c r="E108" s="43"/>
      <c r="F108" s="262" t="s">
        <v>975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819</v>
      </c>
      <c r="AU108" s="20" t="s">
        <v>84</v>
      </c>
    </row>
    <row r="109" s="2" customFormat="1" ht="24.15" customHeight="1">
      <c r="A109" s="41"/>
      <c r="B109" s="42"/>
      <c r="C109" s="209" t="s">
        <v>289</v>
      </c>
      <c r="D109" s="209" t="s">
        <v>259</v>
      </c>
      <c r="E109" s="210" t="s">
        <v>1942</v>
      </c>
      <c r="F109" s="211" t="s">
        <v>1943</v>
      </c>
      <c r="G109" s="212" t="s">
        <v>881</v>
      </c>
      <c r="H109" s="213">
        <v>6060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1944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1945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21.75" customHeight="1">
      <c r="A111" s="41"/>
      <c r="B111" s="42"/>
      <c r="C111" s="209" t="s">
        <v>295</v>
      </c>
      <c r="D111" s="209" t="s">
        <v>259</v>
      </c>
      <c r="E111" s="210" t="s">
        <v>1946</v>
      </c>
      <c r="F111" s="211" t="s">
        <v>1947</v>
      </c>
      <c r="G111" s="212" t="s">
        <v>881</v>
      </c>
      <c r="H111" s="213">
        <v>2020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1948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1949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16.5" customHeight="1">
      <c r="A113" s="41"/>
      <c r="B113" s="42"/>
      <c r="C113" s="209" t="s">
        <v>306</v>
      </c>
      <c r="D113" s="209" t="s">
        <v>259</v>
      </c>
      <c r="E113" s="210" t="s">
        <v>1950</v>
      </c>
      <c r="F113" s="211" t="s">
        <v>1951</v>
      </c>
      <c r="G113" s="212" t="s">
        <v>1018</v>
      </c>
      <c r="H113" s="213">
        <v>360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1952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1951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16.5" customHeight="1">
      <c r="A115" s="41"/>
      <c r="B115" s="42"/>
      <c r="C115" s="209" t="s">
        <v>314</v>
      </c>
      <c r="D115" s="209" t="s">
        <v>259</v>
      </c>
      <c r="E115" s="210" t="s">
        <v>1953</v>
      </c>
      <c r="F115" s="211" t="s">
        <v>1954</v>
      </c>
      <c r="G115" s="212" t="s">
        <v>1018</v>
      </c>
      <c r="H115" s="213">
        <v>280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1955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1954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 ht="16.5" customHeight="1">
      <c r="A117" s="41"/>
      <c r="B117" s="42"/>
      <c r="C117" s="209" t="s">
        <v>324</v>
      </c>
      <c r="D117" s="209" t="s">
        <v>259</v>
      </c>
      <c r="E117" s="210" t="s">
        <v>651</v>
      </c>
      <c r="F117" s="211" t="s">
        <v>1956</v>
      </c>
      <c r="G117" s="212" t="s">
        <v>1018</v>
      </c>
      <c r="H117" s="213">
        <v>360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1957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1956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 ht="16.5" customHeight="1">
      <c r="A119" s="41"/>
      <c r="B119" s="42"/>
      <c r="C119" s="209" t="s">
        <v>205</v>
      </c>
      <c r="D119" s="209" t="s">
        <v>259</v>
      </c>
      <c r="E119" s="210" t="s">
        <v>661</v>
      </c>
      <c r="F119" s="211" t="s">
        <v>1958</v>
      </c>
      <c r="G119" s="212" t="s">
        <v>1018</v>
      </c>
      <c r="H119" s="213">
        <v>280</v>
      </c>
      <c r="I119" s="214"/>
      <c r="J119" s="215">
        <f>ROUND(I119*H119,2)</f>
        <v>0</v>
      </c>
      <c r="K119" s="211" t="s">
        <v>19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1959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1958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 ht="16.5" customHeight="1">
      <c r="A121" s="41"/>
      <c r="B121" s="42"/>
      <c r="C121" s="209" t="s">
        <v>208</v>
      </c>
      <c r="D121" s="209" t="s">
        <v>259</v>
      </c>
      <c r="E121" s="210" t="s">
        <v>671</v>
      </c>
      <c r="F121" s="211" t="s">
        <v>1337</v>
      </c>
      <c r="G121" s="212" t="s">
        <v>962</v>
      </c>
      <c r="H121" s="213">
        <v>160.88999999999999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1960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1337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 ht="16.5" customHeight="1">
      <c r="A123" s="41"/>
      <c r="B123" s="42"/>
      <c r="C123" s="209" t="s">
        <v>211</v>
      </c>
      <c r="D123" s="209" t="s">
        <v>259</v>
      </c>
      <c r="E123" s="210" t="s">
        <v>956</v>
      </c>
      <c r="F123" s="211" t="s">
        <v>902</v>
      </c>
      <c r="G123" s="212" t="s">
        <v>894</v>
      </c>
      <c r="H123" s="213">
        <v>6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1961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902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883</v>
      </c>
      <c r="F125" s="259" t="s">
        <v>1962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SUM(P126:P150)</f>
        <v>0</v>
      </c>
      <c r="Q125" s="203"/>
      <c r="R125" s="204">
        <f>SUM(R126:R150)</f>
        <v>0</v>
      </c>
      <c r="S125" s="203"/>
      <c r="T125" s="205">
        <f>SUM(T126:T150)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SUM(BK126:BK150)</f>
        <v>0</v>
      </c>
    </row>
    <row r="126" s="2" customFormat="1" ht="16.5" customHeight="1">
      <c r="A126" s="41"/>
      <c r="B126" s="42"/>
      <c r="C126" s="209" t="s">
        <v>214</v>
      </c>
      <c r="D126" s="209" t="s">
        <v>259</v>
      </c>
      <c r="E126" s="210" t="s">
        <v>1483</v>
      </c>
      <c r="F126" s="211" t="s">
        <v>1934</v>
      </c>
      <c r="G126" s="212" t="s">
        <v>962</v>
      </c>
      <c r="H126" s="213">
        <v>110.40000000000001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1963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1936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16.5" customHeight="1">
      <c r="A128" s="41"/>
      <c r="B128" s="42"/>
      <c r="C128" s="209" t="s">
        <v>191</v>
      </c>
      <c r="D128" s="209" t="s">
        <v>259</v>
      </c>
      <c r="E128" s="210" t="s">
        <v>1491</v>
      </c>
      <c r="F128" s="211" t="s">
        <v>1937</v>
      </c>
      <c r="G128" s="212" t="s">
        <v>962</v>
      </c>
      <c r="H128" s="213">
        <v>45.799999999999997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1964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1939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16.5" customHeight="1">
      <c r="A130" s="41"/>
      <c r="B130" s="42"/>
      <c r="C130" s="209" t="s">
        <v>8</v>
      </c>
      <c r="D130" s="209" t="s">
        <v>259</v>
      </c>
      <c r="E130" s="210" t="s">
        <v>966</v>
      </c>
      <c r="F130" s="211" t="s">
        <v>1487</v>
      </c>
      <c r="G130" s="212" t="s">
        <v>962</v>
      </c>
      <c r="H130" s="213">
        <v>156.19999999999999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1965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1487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2" customFormat="1" ht="16.5" customHeight="1">
      <c r="A132" s="41"/>
      <c r="B132" s="42"/>
      <c r="C132" s="209" t="s">
        <v>93</v>
      </c>
      <c r="D132" s="209" t="s">
        <v>259</v>
      </c>
      <c r="E132" s="210" t="s">
        <v>971</v>
      </c>
      <c r="F132" s="211" t="s">
        <v>1085</v>
      </c>
      <c r="G132" s="212" t="s">
        <v>962</v>
      </c>
      <c r="H132" s="213">
        <v>156.19999999999999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1966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1085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975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2" customFormat="1" ht="24.15" customHeight="1">
      <c r="A135" s="41"/>
      <c r="B135" s="42"/>
      <c r="C135" s="209" t="s">
        <v>125</v>
      </c>
      <c r="D135" s="209" t="s">
        <v>259</v>
      </c>
      <c r="E135" s="210" t="s">
        <v>1942</v>
      </c>
      <c r="F135" s="211" t="s">
        <v>1943</v>
      </c>
      <c r="G135" s="212" t="s">
        <v>881</v>
      </c>
      <c r="H135" s="213">
        <v>6060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1967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1945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 ht="21.75" customHeight="1">
      <c r="A137" s="41"/>
      <c r="B137" s="42"/>
      <c r="C137" s="209" t="s">
        <v>219</v>
      </c>
      <c r="D137" s="209" t="s">
        <v>259</v>
      </c>
      <c r="E137" s="210" t="s">
        <v>1946</v>
      </c>
      <c r="F137" s="211" t="s">
        <v>1947</v>
      </c>
      <c r="G137" s="212" t="s">
        <v>881</v>
      </c>
      <c r="H137" s="213">
        <v>2020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1968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1949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16.5" customHeight="1">
      <c r="A139" s="41"/>
      <c r="B139" s="42"/>
      <c r="C139" s="209" t="s">
        <v>389</v>
      </c>
      <c r="D139" s="209" t="s">
        <v>259</v>
      </c>
      <c r="E139" s="210" t="s">
        <v>1950</v>
      </c>
      <c r="F139" s="211" t="s">
        <v>1951</v>
      </c>
      <c r="G139" s="212" t="s">
        <v>1018</v>
      </c>
      <c r="H139" s="213">
        <v>360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1969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1951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 ht="16.5" customHeight="1">
      <c r="A141" s="41"/>
      <c r="B141" s="42"/>
      <c r="C141" s="209" t="s">
        <v>394</v>
      </c>
      <c r="D141" s="209" t="s">
        <v>259</v>
      </c>
      <c r="E141" s="210" t="s">
        <v>1953</v>
      </c>
      <c r="F141" s="211" t="s">
        <v>1954</v>
      </c>
      <c r="G141" s="212" t="s">
        <v>1018</v>
      </c>
      <c r="H141" s="213">
        <v>280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1970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1954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 ht="16.5" customHeight="1">
      <c r="A143" s="41"/>
      <c r="B143" s="42"/>
      <c r="C143" s="209" t="s">
        <v>7</v>
      </c>
      <c r="D143" s="209" t="s">
        <v>259</v>
      </c>
      <c r="E143" s="210" t="s">
        <v>676</v>
      </c>
      <c r="F143" s="211" t="s">
        <v>1956</v>
      </c>
      <c r="G143" s="212" t="s">
        <v>1018</v>
      </c>
      <c r="H143" s="213">
        <v>360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1971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1956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 ht="16.5" customHeight="1">
      <c r="A145" s="41"/>
      <c r="B145" s="42"/>
      <c r="C145" s="209" t="s">
        <v>412</v>
      </c>
      <c r="D145" s="209" t="s">
        <v>259</v>
      </c>
      <c r="E145" s="210" t="s">
        <v>681</v>
      </c>
      <c r="F145" s="211" t="s">
        <v>1958</v>
      </c>
      <c r="G145" s="212" t="s">
        <v>1018</v>
      </c>
      <c r="H145" s="213">
        <v>280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1972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1958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 ht="16.5" customHeight="1">
      <c r="A147" s="41"/>
      <c r="B147" s="42"/>
      <c r="C147" s="209" t="s">
        <v>416</v>
      </c>
      <c r="D147" s="209" t="s">
        <v>259</v>
      </c>
      <c r="E147" s="210" t="s">
        <v>1181</v>
      </c>
      <c r="F147" s="211" t="s">
        <v>1337</v>
      </c>
      <c r="G147" s="212" t="s">
        <v>962</v>
      </c>
      <c r="H147" s="213">
        <v>160.88999999999999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84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1973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1337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84</v>
      </c>
    </row>
    <row r="149" s="2" customFormat="1" ht="16.5" customHeight="1">
      <c r="A149" s="41"/>
      <c r="B149" s="42"/>
      <c r="C149" s="209" t="s">
        <v>425</v>
      </c>
      <c r="D149" s="209" t="s">
        <v>259</v>
      </c>
      <c r="E149" s="210" t="s">
        <v>956</v>
      </c>
      <c r="F149" s="211" t="s">
        <v>902</v>
      </c>
      <c r="G149" s="212" t="s">
        <v>894</v>
      </c>
      <c r="H149" s="213">
        <v>6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84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1974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902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84</v>
      </c>
    </row>
    <row r="151" s="11" customFormat="1" ht="22.8" customHeight="1">
      <c r="A151" s="11"/>
      <c r="B151" s="195"/>
      <c r="C151" s="196"/>
      <c r="D151" s="197" t="s">
        <v>74</v>
      </c>
      <c r="E151" s="259" t="s">
        <v>890</v>
      </c>
      <c r="F151" s="259" t="s">
        <v>1975</v>
      </c>
      <c r="G151" s="196"/>
      <c r="H151" s="196"/>
      <c r="I151" s="199"/>
      <c r="J151" s="260">
        <f>BK151</f>
        <v>0</v>
      </c>
      <c r="K151" s="196"/>
      <c r="L151" s="201"/>
      <c r="M151" s="202"/>
      <c r="N151" s="203"/>
      <c r="O151" s="203"/>
      <c r="P151" s="204">
        <f>SUM(P152:P176)</f>
        <v>0</v>
      </c>
      <c r="Q151" s="203"/>
      <c r="R151" s="204">
        <f>SUM(R152:R176)</f>
        <v>0</v>
      </c>
      <c r="S151" s="203"/>
      <c r="T151" s="205">
        <f>SUM(T152:T176)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6" t="s">
        <v>82</v>
      </c>
      <c r="AT151" s="207" t="s">
        <v>74</v>
      </c>
      <c r="AU151" s="207" t="s">
        <v>82</v>
      </c>
      <c r="AY151" s="206" t="s">
        <v>258</v>
      </c>
      <c r="BK151" s="208">
        <f>SUM(BK152:BK176)</f>
        <v>0</v>
      </c>
    </row>
    <row r="152" s="2" customFormat="1" ht="16.5" customHeight="1">
      <c r="A152" s="41"/>
      <c r="B152" s="42"/>
      <c r="C152" s="209" t="s">
        <v>432</v>
      </c>
      <c r="D152" s="209" t="s">
        <v>259</v>
      </c>
      <c r="E152" s="210" t="s">
        <v>1483</v>
      </c>
      <c r="F152" s="211" t="s">
        <v>1934</v>
      </c>
      <c r="G152" s="212" t="s">
        <v>962</v>
      </c>
      <c r="H152" s="213">
        <v>110.40000000000001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1976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1936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 ht="16.5" customHeight="1">
      <c r="A154" s="41"/>
      <c r="B154" s="42"/>
      <c r="C154" s="209" t="s">
        <v>439</v>
      </c>
      <c r="D154" s="209" t="s">
        <v>259</v>
      </c>
      <c r="E154" s="210" t="s">
        <v>1491</v>
      </c>
      <c r="F154" s="211" t="s">
        <v>1937</v>
      </c>
      <c r="G154" s="212" t="s">
        <v>962</v>
      </c>
      <c r="H154" s="213">
        <v>45.799999999999997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1977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1939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 ht="16.5" customHeight="1">
      <c r="A156" s="41"/>
      <c r="B156" s="42"/>
      <c r="C156" s="209" t="s">
        <v>444</v>
      </c>
      <c r="D156" s="209" t="s">
        <v>259</v>
      </c>
      <c r="E156" s="210" t="s">
        <v>966</v>
      </c>
      <c r="F156" s="211" t="s">
        <v>1487</v>
      </c>
      <c r="G156" s="212" t="s">
        <v>962</v>
      </c>
      <c r="H156" s="213">
        <v>156.19999999999999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84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1978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1487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84</v>
      </c>
    </row>
    <row r="158" s="2" customFormat="1" ht="16.5" customHeight="1">
      <c r="A158" s="41"/>
      <c r="B158" s="42"/>
      <c r="C158" s="209" t="s">
        <v>448</v>
      </c>
      <c r="D158" s="209" t="s">
        <v>259</v>
      </c>
      <c r="E158" s="210" t="s">
        <v>971</v>
      </c>
      <c r="F158" s="211" t="s">
        <v>1085</v>
      </c>
      <c r="G158" s="212" t="s">
        <v>962</v>
      </c>
      <c r="H158" s="213">
        <v>156.19999999999999</v>
      </c>
      <c r="I158" s="214"/>
      <c r="J158" s="215">
        <f>ROUND(I158*H158,2)</f>
        <v>0</v>
      </c>
      <c r="K158" s="211" t="s">
        <v>816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84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1979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1085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84</v>
      </c>
    </row>
    <row r="160" s="2" customFormat="1">
      <c r="A160" s="41"/>
      <c r="B160" s="42"/>
      <c r="C160" s="43"/>
      <c r="D160" s="261" t="s">
        <v>819</v>
      </c>
      <c r="E160" s="43"/>
      <c r="F160" s="262" t="s">
        <v>975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819</v>
      </c>
      <c r="AU160" s="20" t="s">
        <v>84</v>
      </c>
    </row>
    <row r="161" s="2" customFormat="1" ht="24.15" customHeight="1">
      <c r="A161" s="41"/>
      <c r="B161" s="42"/>
      <c r="C161" s="209" t="s">
        <v>454</v>
      </c>
      <c r="D161" s="209" t="s">
        <v>259</v>
      </c>
      <c r="E161" s="210" t="s">
        <v>1942</v>
      </c>
      <c r="F161" s="211" t="s">
        <v>1943</v>
      </c>
      <c r="G161" s="212" t="s">
        <v>881</v>
      </c>
      <c r="H161" s="213">
        <v>6060</v>
      </c>
      <c r="I161" s="214"/>
      <c r="J161" s="215">
        <f>ROUND(I161*H161,2)</f>
        <v>0</v>
      </c>
      <c r="K161" s="211" t="s">
        <v>19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1980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1945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 ht="21.75" customHeight="1">
      <c r="A163" s="41"/>
      <c r="B163" s="42"/>
      <c r="C163" s="209" t="s">
        <v>459</v>
      </c>
      <c r="D163" s="209" t="s">
        <v>259</v>
      </c>
      <c r="E163" s="210" t="s">
        <v>1946</v>
      </c>
      <c r="F163" s="211" t="s">
        <v>1947</v>
      </c>
      <c r="G163" s="212" t="s">
        <v>881</v>
      </c>
      <c r="H163" s="213">
        <v>2020</v>
      </c>
      <c r="I163" s="214"/>
      <c r="J163" s="215">
        <f>ROUND(I163*H163,2)</f>
        <v>0</v>
      </c>
      <c r="K163" s="211" t="s">
        <v>19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1981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1949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2" customFormat="1" ht="16.5" customHeight="1">
      <c r="A165" s="41"/>
      <c r="B165" s="42"/>
      <c r="C165" s="209" t="s">
        <v>466</v>
      </c>
      <c r="D165" s="209" t="s">
        <v>259</v>
      </c>
      <c r="E165" s="210" t="s">
        <v>1950</v>
      </c>
      <c r="F165" s="211" t="s">
        <v>1951</v>
      </c>
      <c r="G165" s="212" t="s">
        <v>1018</v>
      </c>
      <c r="H165" s="213">
        <v>360</v>
      </c>
      <c r="I165" s="214"/>
      <c r="J165" s="215">
        <f>ROUND(I165*H165,2)</f>
        <v>0</v>
      </c>
      <c r="K165" s="211" t="s">
        <v>19</v>
      </c>
      <c r="L165" s="47"/>
      <c r="M165" s="216" t="s">
        <v>19</v>
      </c>
      <c r="N165" s="217" t="s">
        <v>46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105</v>
      </c>
      <c r="AT165" s="220" t="s">
        <v>259</v>
      </c>
      <c r="AU165" s="220" t="s">
        <v>84</v>
      </c>
      <c r="AY165" s="20" t="s">
        <v>258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82</v>
      </c>
      <c r="BK165" s="221">
        <f>ROUND(I165*H165,2)</f>
        <v>0</v>
      </c>
      <c r="BL165" s="20" t="s">
        <v>105</v>
      </c>
      <c r="BM165" s="220" t="s">
        <v>1982</v>
      </c>
    </row>
    <row r="166" s="2" customFormat="1">
      <c r="A166" s="41"/>
      <c r="B166" s="42"/>
      <c r="C166" s="43"/>
      <c r="D166" s="222" t="s">
        <v>264</v>
      </c>
      <c r="E166" s="43"/>
      <c r="F166" s="223" t="s">
        <v>1951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264</v>
      </c>
      <c r="AU166" s="20" t="s">
        <v>84</v>
      </c>
    </row>
    <row r="167" s="2" customFormat="1" ht="16.5" customHeight="1">
      <c r="A167" s="41"/>
      <c r="B167" s="42"/>
      <c r="C167" s="209" t="s">
        <v>473</v>
      </c>
      <c r="D167" s="209" t="s">
        <v>259</v>
      </c>
      <c r="E167" s="210" t="s">
        <v>1953</v>
      </c>
      <c r="F167" s="211" t="s">
        <v>1954</v>
      </c>
      <c r="G167" s="212" t="s">
        <v>1018</v>
      </c>
      <c r="H167" s="213">
        <v>280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1983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1954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483</v>
      </c>
      <c r="D169" s="209" t="s">
        <v>259</v>
      </c>
      <c r="E169" s="210" t="s">
        <v>1186</v>
      </c>
      <c r="F169" s="211" t="s">
        <v>1956</v>
      </c>
      <c r="G169" s="212" t="s">
        <v>1018</v>
      </c>
      <c r="H169" s="213">
        <v>360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1984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1956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16.5" customHeight="1">
      <c r="A171" s="41"/>
      <c r="B171" s="42"/>
      <c r="C171" s="209" t="s">
        <v>495</v>
      </c>
      <c r="D171" s="209" t="s">
        <v>259</v>
      </c>
      <c r="E171" s="210" t="s">
        <v>1188</v>
      </c>
      <c r="F171" s="211" t="s">
        <v>1958</v>
      </c>
      <c r="G171" s="212" t="s">
        <v>1018</v>
      </c>
      <c r="H171" s="213">
        <v>280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1985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1958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 ht="16.5" customHeight="1">
      <c r="A173" s="41"/>
      <c r="B173" s="42"/>
      <c r="C173" s="209" t="s">
        <v>501</v>
      </c>
      <c r="D173" s="209" t="s">
        <v>259</v>
      </c>
      <c r="E173" s="210" t="s">
        <v>1192</v>
      </c>
      <c r="F173" s="211" t="s">
        <v>1337</v>
      </c>
      <c r="G173" s="212" t="s">
        <v>962</v>
      </c>
      <c r="H173" s="213">
        <v>160.88999999999999</v>
      </c>
      <c r="I173" s="214"/>
      <c r="J173" s="215">
        <f>ROUND(I173*H173,2)</f>
        <v>0</v>
      </c>
      <c r="K173" s="211" t="s">
        <v>19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1986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1337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 ht="16.5" customHeight="1">
      <c r="A175" s="41"/>
      <c r="B175" s="42"/>
      <c r="C175" s="209" t="s">
        <v>507</v>
      </c>
      <c r="D175" s="209" t="s">
        <v>259</v>
      </c>
      <c r="E175" s="210" t="s">
        <v>956</v>
      </c>
      <c r="F175" s="211" t="s">
        <v>902</v>
      </c>
      <c r="G175" s="212" t="s">
        <v>894</v>
      </c>
      <c r="H175" s="213">
        <v>6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1987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902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11" customFormat="1" ht="22.8" customHeight="1">
      <c r="A177" s="11"/>
      <c r="B177" s="195"/>
      <c r="C177" s="196"/>
      <c r="D177" s="197" t="s">
        <v>74</v>
      </c>
      <c r="E177" s="259" t="s">
        <v>1040</v>
      </c>
      <c r="F177" s="259" t="s">
        <v>1988</v>
      </c>
      <c r="G177" s="196"/>
      <c r="H177" s="196"/>
      <c r="I177" s="199"/>
      <c r="J177" s="260">
        <f>BK177</f>
        <v>0</v>
      </c>
      <c r="K177" s="196"/>
      <c r="L177" s="201"/>
      <c r="M177" s="202"/>
      <c r="N177" s="203"/>
      <c r="O177" s="203"/>
      <c r="P177" s="204">
        <f>SUM(P178:P202)</f>
        <v>0</v>
      </c>
      <c r="Q177" s="203"/>
      <c r="R177" s="204">
        <f>SUM(R178:R202)</f>
        <v>0</v>
      </c>
      <c r="S177" s="203"/>
      <c r="T177" s="205">
        <f>SUM(T178:T202)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6" t="s">
        <v>82</v>
      </c>
      <c r="AT177" s="207" t="s">
        <v>74</v>
      </c>
      <c r="AU177" s="207" t="s">
        <v>82</v>
      </c>
      <c r="AY177" s="206" t="s">
        <v>258</v>
      </c>
      <c r="BK177" s="208">
        <f>SUM(BK178:BK202)</f>
        <v>0</v>
      </c>
    </row>
    <row r="178" s="2" customFormat="1" ht="16.5" customHeight="1">
      <c r="A178" s="41"/>
      <c r="B178" s="42"/>
      <c r="C178" s="209" t="s">
        <v>514</v>
      </c>
      <c r="D178" s="209" t="s">
        <v>259</v>
      </c>
      <c r="E178" s="210" t="s">
        <v>1483</v>
      </c>
      <c r="F178" s="211" t="s">
        <v>1934</v>
      </c>
      <c r="G178" s="212" t="s">
        <v>962</v>
      </c>
      <c r="H178" s="213">
        <v>110.40000000000001</v>
      </c>
      <c r="I178" s="214"/>
      <c r="J178" s="215">
        <f>ROUND(I178*H178,2)</f>
        <v>0</v>
      </c>
      <c r="K178" s="211" t="s">
        <v>19</v>
      </c>
      <c r="L178" s="47"/>
      <c r="M178" s="216" t="s">
        <v>19</v>
      </c>
      <c r="N178" s="217" t="s">
        <v>46</v>
      </c>
      <c r="O178" s="8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105</v>
      </c>
      <c r="AT178" s="220" t="s">
        <v>259</v>
      </c>
      <c r="AU178" s="220" t="s">
        <v>84</v>
      </c>
      <c r="AY178" s="20" t="s">
        <v>258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82</v>
      </c>
      <c r="BK178" s="221">
        <f>ROUND(I178*H178,2)</f>
        <v>0</v>
      </c>
      <c r="BL178" s="20" t="s">
        <v>105</v>
      </c>
      <c r="BM178" s="220" t="s">
        <v>1989</v>
      </c>
    </row>
    <row r="179" s="2" customFormat="1">
      <c r="A179" s="41"/>
      <c r="B179" s="42"/>
      <c r="C179" s="43"/>
      <c r="D179" s="222" t="s">
        <v>264</v>
      </c>
      <c r="E179" s="43"/>
      <c r="F179" s="223" t="s">
        <v>1936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264</v>
      </c>
      <c r="AU179" s="20" t="s">
        <v>84</v>
      </c>
    </row>
    <row r="180" s="2" customFormat="1" ht="16.5" customHeight="1">
      <c r="A180" s="41"/>
      <c r="B180" s="42"/>
      <c r="C180" s="209" t="s">
        <v>521</v>
      </c>
      <c r="D180" s="209" t="s">
        <v>259</v>
      </c>
      <c r="E180" s="210" t="s">
        <v>1491</v>
      </c>
      <c r="F180" s="211" t="s">
        <v>1937</v>
      </c>
      <c r="G180" s="212" t="s">
        <v>962</v>
      </c>
      <c r="H180" s="213">
        <v>45.799999999999997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84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1990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1939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84</v>
      </c>
    </row>
    <row r="182" s="2" customFormat="1" ht="16.5" customHeight="1">
      <c r="A182" s="41"/>
      <c r="B182" s="42"/>
      <c r="C182" s="209" t="s">
        <v>527</v>
      </c>
      <c r="D182" s="209" t="s">
        <v>259</v>
      </c>
      <c r="E182" s="210" t="s">
        <v>966</v>
      </c>
      <c r="F182" s="211" t="s">
        <v>1487</v>
      </c>
      <c r="G182" s="212" t="s">
        <v>962</v>
      </c>
      <c r="H182" s="213">
        <v>156.19999999999999</v>
      </c>
      <c r="I182" s="214"/>
      <c r="J182" s="215">
        <f>ROUND(I182*H182,2)</f>
        <v>0</v>
      </c>
      <c r="K182" s="211" t="s">
        <v>19</v>
      </c>
      <c r="L182" s="47"/>
      <c r="M182" s="216" t="s">
        <v>19</v>
      </c>
      <c r="N182" s="217" t="s">
        <v>46</v>
      </c>
      <c r="O182" s="87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0" t="s">
        <v>105</v>
      </c>
      <c r="AT182" s="220" t="s">
        <v>259</v>
      </c>
      <c r="AU182" s="220" t="s">
        <v>84</v>
      </c>
      <c r="AY182" s="20" t="s">
        <v>258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0" t="s">
        <v>82</v>
      </c>
      <c r="BK182" s="221">
        <f>ROUND(I182*H182,2)</f>
        <v>0</v>
      </c>
      <c r="BL182" s="20" t="s">
        <v>105</v>
      </c>
      <c r="BM182" s="220" t="s">
        <v>1991</v>
      </c>
    </row>
    <row r="183" s="2" customFormat="1">
      <c r="A183" s="41"/>
      <c r="B183" s="42"/>
      <c r="C183" s="43"/>
      <c r="D183" s="222" t="s">
        <v>264</v>
      </c>
      <c r="E183" s="43"/>
      <c r="F183" s="223" t="s">
        <v>1487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264</v>
      </c>
      <c r="AU183" s="20" t="s">
        <v>84</v>
      </c>
    </row>
    <row r="184" s="2" customFormat="1" ht="16.5" customHeight="1">
      <c r="A184" s="41"/>
      <c r="B184" s="42"/>
      <c r="C184" s="209" t="s">
        <v>535</v>
      </c>
      <c r="D184" s="209" t="s">
        <v>259</v>
      </c>
      <c r="E184" s="210" t="s">
        <v>971</v>
      </c>
      <c r="F184" s="211" t="s">
        <v>1085</v>
      </c>
      <c r="G184" s="212" t="s">
        <v>962</v>
      </c>
      <c r="H184" s="213">
        <v>156.19999999999999</v>
      </c>
      <c r="I184" s="214"/>
      <c r="J184" s="215">
        <f>ROUND(I184*H184,2)</f>
        <v>0</v>
      </c>
      <c r="K184" s="211" t="s">
        <v>816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84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1992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1085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84</v>
      </c>
    </row>
    <row r="186" s="2" customFormat="1">
      <c r="A186" s="41"/>
      <c r="B186" s="42"/>
      <c r="C186" s="43"/>
      <c r="D186" s="261" t="s">
        <v>819</v>
      </c>
      <c r="E186" s="43"/>
      <c r="F186" s="262" t="s">
        <v>975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819</v>
      </c>
      <c r="AU186" s="20" t="s">
        <v>84</v>
      </c>
    </row>
    <row r="187" s="2" customFormat="1" ht="24.15" customHeight="1">
      <c r="A187" s="41"/>
      <c r="B187" s="42"/>
      <c r="C187" s="209" t="s">
        <v>542</v>
      </c>
      <c r="D187" s="209" t="s">
        <v>259</v>
      </c>
      <c r="E187" s="210" t="s">
        <v>1942</v>
      </c>
      <c r="F187" s="211" t="s">
        <v>1943</v>
      </c>
      <c r="G187" s="212" t="s">
        <v>881</v>
      </c>
      <c r="H187" s="213">
        <v>6060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1993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1945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 ht="21.75" customHeight="1">
      <c r="A189" s="41"/>
      <c r="B189" s="42"/>
      <c r="C189" s="209" t="s">
        <v>548</v>
      </c>
      <c r="D189" s="209" t="s">
        <v>259</v>
      </c>
      <c r="E189" s="210" t="s">
        <v>1946</v>
      </c>
      <c r="F189" s="211" t="s">
        <v>1947</v>
      </c>
      <c r="G189" s="212" t="s">
        <v>881</v>
      </c>
      <c r="H189" s="213">
        <v>2020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84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1994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1949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84</v>
      </c>
    </row>
    <row r="191" s="2" customFormat="1" ht="16.5" customHeight="1">
      <c r="A191" s="41"/>
      <c r="B191" s="42"/>
      <c r="C191" s="209" t="s">
        <v>554</v>
      </c>
      <c r="D191" s="209" t="s">
        <v>259</v>
      </c>
      <c r="E191" s="210" t="s">
        <v>1950</v>
      </c>
      <c r="F191" s="211" t="s">
        <v>1951</v>
      </c>
      <c r="G191" s="212" t="s">
        <v>1018</v>
      </c>
      <c r="H191" s="213">
        <v>360</v>
      </c>
      <c r="I191" s="214"/>
      <c r="J191" s="215">
        <f>ROUND(I191*H191,2)</f>
        <v>0</v>
      </c>
      <c r="K191" s="211" t="s">
        <v>19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1995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1951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 ht="16.5" customHeight="1">
      <c r="A193" s="41"/>
      <c r="B193" s="42"/>
      <c r="C193" s="209" t="s">
        <v>561</v>
      </c>
      <c r="D193" s="209" t="s">
        <v>259</v>
      </c>
      <c r="E193" s="210" t="s">
        <v>1953</v>
      </c>
      <c r="F193" s="211" t="s">
        <v>1954</v>
      </c>
      <c r="G193" s="212" t="s">
        <v>1018</v>
      </c>
      <c r="H193" s="213">
        <v>280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84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1996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1954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84</v>
      </c>
    </row>
    <row r="195" s="2" customFormat="1" ht="16.5" customHeight="1">
      <c r="A195" s="41"/>
      <c r="B195" s="42"/>
      <c r="C195" s="209" t="s">
        <v>568</v>
      </c>
      <c r="D195" s="209" t="s">
        <v>259</v>
      </c>
      <c r="E195" s="210" t="s">
        <v>1194</v>
      </c>
      <c r="F195" s="211" t="s">
        <v>1956</v>
      </c>
      <c r="G195" s="212" t="s">
        <v>1018</v>
      </c>
      <c r="H195" s="213">
        <v>360</v>
      </c>
      <c r="I195" s="214"/>
      <c r="J195" s="215">
        <f>ROUND(I195*H195,2)</f>
        <v>0</v>
      </c>
      <c r="K195" s="211" t="s">
        <v>19</v>
      </c>
      <c r="L195" s="47"/>
      <c r="M195" s="216" t="s">
        <v>19</v>
      </c>
      <c r="N195" s="217" t="s">
        <v>46</v>
      </c>
      <c r="O195" s="87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0" t="s">
        <v>105</v>
      </c>
      <c r="AT195" s="220" t="s">
        <v>259</v>
      </c>
      <c r="AU195" s="220" t="s">
        <v>84</v>
      </c>
      <c r="AY195" s="20" t="s">
        <v>258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20" t="s">
        <v>82</v>
      </c>
      <c r="BK195" s="221">
        <f>ROUND(I195*H195,2)</f>
        <v>0</v>
      </c>
      <c r="BL195" s="20" t="s">
        <v>105</v>
      </c>
      <c r="BM195" s="220" t="s">
        <v>1997</v>
      </c>
    </row>
    <row r="196" s="2" customFormat="1">
      <c r="A196" s="41"/>
      <c r="B196" s="42"/>
      <c r="C196" s="43"/>
      <c r="D196" s="222" t="s">
        <v>264</v>
      </c>
      <c r="E196" s="43"/>
      <c r="F196" s="223" t="s">
        <v>1956</v>
      </c>
      <c r="G196" s="43"/>
      <c r="H196" s="43"/>
      <c r="I196" s="224"/>
      <c r="J196" s="43"/>
      <c r="K196" s="43"/>
      <c r="L196" s="47"/>
      <c r="M196" s="225"/>
      <c r="N196" s="22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264</v>
      </c>
      <c r="AU196" s="20" t="s">
        <v>84</v>
      </c>
    </row>
    <row r="197" s="2" customFormat="1" ht="16.5" customHeight="1">
      <c r="A197" s="41"/>
      <c r="B197" s="42"/>
      <c r="C197" s="209" t="s">
        <v>573</v>
      </c>
      <c r="D197" s="209" t="s">
        <v>259</v>
      </c>
      <c r="E197" s="210" t="s">
        <v>1196</v>
      </c>
      <c r="F197" s="211" t="s">
        <v>1958</v>
      </c>
      <c r="G197" s="212" t="s">
        <v>1018</v>
      </c>
      <c r="H197" s="213">
        <v>280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1998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1958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2" customFormat="1" ht="16.5" customHeight="1">
      <c r="A199" s="41"/>
      <c r="B199" s="42"/>
      <c r="C199" s="209" t="s">
        <v>581</v>
      </c>
      <c r="D199" s="209" t="s">
        <v>259</v>
      </c>
      <c r="E199" s="210" t="s">
        <v>1198</v>
      </c>
      <c r="F199" s="211" t="s">
        <v>1337</v>
      </c>
      <c r="G199" s="212" t="s">
        <v>962</v>
      </c>
      <c r="H199" s="213">
        <v>160.88999999999999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1999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1337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 ht="16.5" customHeight="1">
      <c r="A201" s="41"/>
      <c r="B201" s="42"/>
      <c r="C201" s="209" t="s">
        <v>589</v>
      </c>
      <c r="D201" s="209" t="s">
        <v>259</v>
      </c>
      <c r="E201" s="210" t="s">
        <v>956</v>
      </c>
      <c r="F201" s="211" t="s">
        <v>902</v>
      </c>
      <c r="G201" s="212" t="s">
        <v>894</v>
      </c>
      <c r="H201" s="213">
        <v>6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105</v>
      </c>
      <c r="AT201" s="220" t="s">
        <v>259</v>
      </c>
      <c r="AU201" s="220" t="s">
        <v>84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105</v>
      </c>
      <c r="BM201" s="220" t="s">
        <v>2000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902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84</v>
      </c>
    </row>
    <row r="203" s="11" customFormat="1" ht="22.8" customHeight="1">
      <c r="A203" s="11"/>
      <c r="B203" s="195"/>
      <c r="C203" s="196"/>
      <c r="D203" s="197" t="s">
        <v>74</v>
      </c>
      <c r="E203" s="259" t="s">
        <v>1168</v>
      </c>
      <c r="F203" s="259" t="s">
        <v>2001</v>
      </c>
      <c r="G203" s="196"/>
      <c r="H203" s="196"/>
      <c r="I203" s="199"/>
      <c r="J203" s="260">
        <f>BK203</f>
        <v>0</v>
      </c>
      <c r="K203" s="196"/>
      <c r="L203" s="201"/>
      <c r="M203" s="202"/>
      <c r="N203" s="203"/>
      <c r="O203" s="203"/>
      <c r="P203" s="204">
        <f>SUM(P204:P228)</f>
        <v>0</v>
      </c>
      <c r="Q203" s="203"/>
      <c r="R203" s="204">
        <f>SUM(R204:R228)</f>
        <v>0</v>
      </c>
      <c r="S203" s="203"/>
      <c r="T203" s="205">
        <f>SUM(T204:T228)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6" t="s">
        <v>82</v>
      </c>
      <c r="AT203" s="207" t="s">
        <v>74</v>
      </c>
      <c r="AU203" s="207" t="s">
        <v>82</v>
      </c>
      <c r="AY203" s="206" t="s">
        <v>258</v>
      </c>
      <c r="BK203" s="208">
        <f>SUM(BK204:BK228)</f>
        <v>0</v>
      </c>
    </row>
    <row r="204" s="2" customFormat="1" ht="16.5" customHeight="1">
      <c r="A204" s="41"/>
      <c r="B204" s="42"/>
      <c r="C204" s="209" t="s">
        <v>596</v>
      </c>
      <c r="D204" s="209" t="s">
        <v>259</v>
      </c>
      <c r="E204" s="210" t="s">
        <v>1483</v>
      </c>
      <c r="F204" s="211" t="s">
        <v>1934</v>
      </c>
      <c r="G204" s="212" t="s">
        <v>962</v>
      </c>
      <c r="H204" s="213">
        <v>110.40000000000001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2002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1936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2" customFormat="1" ht="16.5" customHeight="1">
      <c r="A206" s="41"/>
      <c r="B206" s="42"/>
      <c r="C206" s="209" t="s">
        <v>602</v>
      </c>
      <c r="D206" s="209" t="s">
        <v>259</v>
      </c>
      <c r="E206" s="210" t="s">
        <v>1491</v>
      </c>
      <c r="F206" s="211" t="s">
        <v>1937</v>
      </c>
      <c r="G206" s="212" t="s">
        <v>962</v>
      </c>
      <c r="H206" s="213">
        <v>45.799999999999997</v>
      </c>
      <c r="I206" s="214"/>
      <c r="J206" s="215">
        <f>ROUND(I206*H206,2)</f>
        <v>0</v>
      </c>
      <c r="K206" s="211" t="s">
        <v>19</v>
      </c>
      <c r="L206" s="47"/>
      <c r="M206" s="216" t="s">
        <v>19</v>
      </c>
      <c r="N206" s="217" t="s">
        <v>46</v>
      </c>
      <c r="O206" s="8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0" t="s">
        <v>105</v>
      </c>
      <c r="AT206" s="220" t="s">
        <v>259</v>
      </c>
      <c r="AU206" s="220" t="s">
        <v>84</v>
      </c>
      <c r="AY206" s="20" t="s">
        <v>258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82</v>
      </c>
      <c r="BK206" s="221">
        <f>ROUND(I206*H206,2)</f>
        <v>0</v>
      </c>
      <c r="BL206" s="20" t="s">
        <v>105</v>
      </c>
      <c r="BM206" s="220" t="s">
        <v>2003</v>
      </c>
    </row>
    <row r="207" s="2" customFormat="1">
      <c r="A207" s="41"/>
      <c r="B207" s="42"/>
      <c r="C207" s="43"/>
      <c r="D207" s="222" t="s">
        <v>264</v>
      </c>
      <c r="E207" s="43"/>
      <c r="F207" s="223" t="s">
        <v>1939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264</v>
      </c>
      <c r="AU207" s="20" t="s">
        <v>84</v>
      </c>
    </row>
    <row r="208" s="2" customFormat="1" ht="16.5" customHeight="1">
      <c r="A208" s="41"/>
      <c r="B208" s="42"/>
      <c r="C208" s="209" t="s">
        <v>608</v>
      </c>
      <c r="D208" s="209" t="s">
        <v>259</v>
      </c>
      <c r="E208" s="210" t="s">
        <v>966</v>
      </c>
      <c r="F208" s="211" t="s">
        <v>1487</v>
      </c>
      <c r="G208" s="212" t="s">
        <v>962</v>
      </c>
      <c r="H208" s="213">
        <v>156.19999999999999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84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2004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1487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84</v>
      </c>
    </row>
    <row r="210" s="2" customFormat="1" ht="16.5" customHeight="1">
      <c r="A210" s="41"/>
      <c r="B210" s="42"/>
      <c r="C210" s="209" t="s">
        <v>617</v>
      </c>
      <c r="D210" s="209" t="s">
        <v>259</v>
      </c>
      <c r="E210" s="210" t="s">
        <v>971</v>
      </c>
      <c r="F210" s="211" t="s">
        <v>1085</v>
      </c>
      <c r="G210" s="212" t="s">
        <v>962</v>
      </c>
      <c r="H210" s="213">
        <v>156.19999999999999</v>
      </c>
      <c r="I210" s="214"/>
      <c r="J210" s="215">
        <f>ROUND(I210*H210,2)</f>
        <v>0</v>
      </c>
      <c r="K210" s="211" t="s">
        <v>816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2005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1085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2" customFormat="1">
      <c r="A212" s="41"/>
      <c r="B212" s="42"/>
      <c r="C212" s="43"/>
      <c r="D212" s="261" t="s">
        <v>819</v>
      </c>
      <c r="E212" s="43"/>
      <c r="F212" s="262" t="s">
        <v>975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819</v>
      </c>
      <c r="AU212" s="20" t="s">
        <v>84</v>
      </c>
    </row>
    <row r="213" s="2" customFormat="1" ht="24.15" customHeight="1">
      <c r="A213" s="41"/>
      <c r="B213" s="42"/>
      <c r="C213" s="209" t="s">
        <v>622</v>
      </c>
      <c r="D213" s="209" t="s">
        <v>259</v>
      </c>
      <c r="E213" s="210" t="s">
        <v>1942</v>
      </c>
      <c r="F213" s="211" t="s">
        <v>1943</v>
      </c>
      <c r="G213" s="212" t="s">
        <v>881</v>
      </c>
      <c r="H213" s="213">
        <v>6060</v>
      </c>
      <c r="I213" s="214"/>
      <c r="J213" s="215">
        <f>ROUND(I213*H213,2)</f>
        <v>0</v>
      </c>
      <c r="K213" s="211" t="s">
        <v>19</v>
      </c>
      <c r="L213" s="47"/>
      <c r="M213" s="216" t="s">
        <v>19</v>
      </c>
      <c r="N213" s="217" t="s">
        <v>46</v>
      </c>
      <c r="O213" s="87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0" t="s">
        <v>105</v>
      </c>
      <c r="AT213" s="220" t="s">
        <v>259</v>
      </c>
      <c r="AU213" s="220" t="s">
        <v>84</v>
      </c>
      <c r="AY213" s="20" t="s">
        <v>258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82</v>
      </c>
      <c r="BK213" s="221">
        <f>ROUND(I213*H213,2)</f>
        <v>0</v>
      </c>
      <c r="BL213" s="20" t="s">
        <v>105</v>
      </c>
      <c r="BM213" s="220" t="s">
        <v>2006</v>
      </c>
    </row>
    <row r="214" s="2" customFormat="1">
      <c r="A214" s="41"/>
      <c r="B214" s="42"/>
      <c r="C214" s="43"/>
      <c r="D214" s="222" t="s">
        <v>264</v>
      </c>
      <c r="E214" s="43"/>
      <c r="F214" s="223" t="s">
        <v>1945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264</v>
      </c>
      <c r="AU214" s="20" t="s">
        <v>84</v>
      </c>
    </row>
    <row r="215" s="2" customFormat="1" ht="21.75" customHeight="1">
      <c r="A215" s="41"/>
      <c r="B215" s="42"/>
      <c r="C215" s="209" t="s">
        <v>627</v>
      </c>
      <c r="D215" s="209" t="s">
        <v>259</v>
      </c>
      <c r="E215" s="210" t="s">
        <v>1946</v>
      </c>
      <c r="F215" s="211" t="s">
        <v>1947</v>
      </c>
      <c r="G215" s="212" t="s">
        <v>881</v>
      </c>
      <c r="H215" s="213">
        <v>2020</v>
      </c>
      <c r="I215" s="214"/>
      <c r="J215" s="215">
        <f>ROUND(I215*H215,2)</f>
        <v>0</v>
      </c>
      <c r="K215" s="211" t="s">
        <v>19</v>
      </c>
      <c r="L215" s="47"/>
      <c r="M215" s="216" t="s">
        <v>19</v>
      </c>
      <c r="N215" s="217" t="s">
        <v>46</v>
      </c>
      <c r="O215" s="87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0" t="s">
        <v>105</v>
      </c>
      <c r="AT215" s="220" t="s">
        <v>259</v>
      </c>
      <c r="AU215" s="220" t="s">
        <v>84</v>
      </c>
      <c r="AY215" s="20" t="s">
        <v>258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82</v>
      </c>
      <c r="BK215" s="221">
        <f>ROUND(I215*H215,2)</f>
        <v>0</v>
      </c>
      <c r="BL215" s="20" t="s">
        <v>105</v>
      </c>
      <c r="BM215" s="220" t="s">
        <v>2007</v>
      </c>
    </row>
    <row r="216" s="2" customFormat="1">
      <c r="A216" s="41"/>
      <c r="B216" s="42"/>
      <c r="C216" s="43"/>
      <c r="D216" s="222" t="s">
        <v>264</v>
      </c>
      <c r="E216" s="43"/>
      <c r="F216" s="223" t="s">
        <v>1949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264</v>
      </c>
      <c r="AU216" s="20" t="s">
        <v>84</v>
      </c>
    </row>
    <row r="217" s="2" customFormat="1" ht="16.5" customHeight="1">
      <c r="A217" s="41"/>
      <c r="B217" s="42"/>
      <c r="C217" s="209" t="s">
        <v>632</v>
      </c>
      <c r="D217" s="209" t="s">
        <v>259</v>
      </c>
      <c r="E217" s="210" t="s">
        <v>1950</v>
      </c>
      <c r="F217" s="211" t="s">
        <v>1951</v>
      </c>
      <c r="G217" s="212" t="s">
        <v>1018</v>
      </c>
      <c r="H217" s="213">
        <v>360</v>
      </c>
      <c r="I217" s="214"/>
      <c r="J217" s="215">
        <f>ROUND(I217*H217,2)</f>
        <v>0</v>
      </c>
      <c r="K217" s="211" t="s">
        <v>19</v>
      </c>
      <c r="L217" s="47"/>
      <c r="M217" s="216" t="s">
        <v>19</v>
      </c>
      <c r="N217" s="217" t="s">
        <v>46</v>
      </c>
      <c r="O217" s="8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0" t="s">
        <v>105</v>
      </c>
      <c r="AT217" s="220" t="s">
        <v>259</v>
      </c>
      <c r="AU217" s="220" t="s">
        <v>84</v>
      </c>
      <c r="AY217" s="20" t="s">
        <v>258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82</v>
      </c>
      <c r="BK217" s="221">
        <f>ROUND(I217*H217,2)</f>
        <v>0</v>
      </c>
      <c r="BL217" s="20" t="s">
        <v>105</v>
      </c>
      <c r="BM217" s="220" t="s">
        <v>2008</v>
      </c>
    </row>
    <row r="218" s="2" customFormat="1">
      <c r="A218" s="41"/>
      <c r="B218" s="42"/>
      <c r="C218" s="43"/>
      <c r="D218" s="222" t="s">
        <v>264</v>
      </c>
      <c r="E218" s="43"/>
      <c r="F218" s="223" t="s">
        <v>1951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264</v>
      </c>
      <c r="AU218" s="20" t="s">
        <v>84</v>
      </c>
    </row>
    <row r="219" s="2" customFormat="1" ht="16.5" customHeight="1">
      <c r="A219" s="41"/>
      <c r="B219" s="42"/>
      <c r="C219" s="209" t="s">
        <v>636</v>
      </c>
      <c r="D219" s="209" t="s">
        <v>259</v>
      </c>
      <c r="E219" s="210" t="s">
        <v>1953</v>
      </c>
      <c r="F219" s="211" t="s">
        <v>1954</v>
      </c>
      <c r="G219" s="212" t="s">
        <v>1018</v>
      </c>
      <c r="H219" s="213">
        <v>280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84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2009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1954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84</v>
      </c>
    </row>
    <row r="221" s="2" customFormat="1" ht="16.5" customHeight="1">
      <c r="A221" s="41"/>
      <c r="B221" s="42"/>
      <c r="C221" s="209" t="s">
        <v>641</v>
      </c>
      <c r="D221" s="209" t="s">
        <v>259</v>
      </c>
      <c r="E221" s="210" t="s">
        <v>1201</v>
      </c>
      <c r="F221" s="211" t="s">
        <v>1956</v>
      </c>
      <c r="G221" s="212" t="s">
        <v>1018</v>
      </c>
      <c r="H221" s="213">
        <v>360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2010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1956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2" customFormat="1" ht="16.5" customHeight="1">
      <c r="A223" s="41"/>
      <c r="B223" s="42"/>
      <c r="C223" s="209" t="s">
        <v>651</v>
      </c>
      <c r="D223" s="209" t="s">
        <v>259</v>
      </c>
      <c r="E223" s="210" t="s">
        <v>1204</v>
      </c>
      <c r="F223" s="211" t="s">
        <v>1958</v>
      </c>
      <c r="G223" s="212" t="s">
        <v>1018</v>
      </c>
      <c r="H223" s="213">
        <v>280</v>
      </c>
      <c r="I223" s="214"/>
      <c r="J223" s="215">
        <f>ROUND(I223*H223,2)</f>
        <v>0</v>
      </c>
      <c r="K223" s="211" t="s">
        <v>19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84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2011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1958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84</v>
      </c>
    </row>
    <row r="225" s="2" customFormat="1" ht="16.5" customHeight="1">
      <c r="A225" s="41"/>
      <c r="B225" s="42"/>
      <c r="C225" s="209" t="s">
        <v>661</v>
      </c>
      <c r="D225" s="209" t="s">
        <v>259</v>
      </c>
      <c r="E225" s="210" t="s">
        <v>1207</v>
      </c>
      <c r="F225" s="211" t="s">
        <v>1337</v>
      </c>
      <c r="G225" s="212" t="s">
        <v>962</v>
      </c>
      <c r="H225" s="213">
        <v>160.88999999999999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2012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1337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 ht="16.5" customHeight="1">
      <c r="A227" s="41"/>
      <c r="B227" s="42"/>
      <c r="C227" s="209" t="s">
        <v>671</v>
      </c>
      <c r="D227" s="209" t="s">
        <v>259</v>
      </c>
      <c r="E227" s="210" t="s">
        <v>956</v>
      </c>
      <c r="F227" s="211" t="s">
        <v>902</v>
      </c>
      <c r="G227" s="212" t="s">
        <v>894</v>
      </c>
      <c r="H227" s="213">
        <v>6</v>
      </c>
      <c r="I227" s="214"/>
      <c r="J227" s="215">
        <f>ROUND(I227*H227,2)</f>
        <v>0</v>
      </c>
      <c r="K227" s="211" t="s">
        <v>19</v>
      </c>
      <c r="L227" s="47"/>
      <c r="M227" s="216" t="s">
        <v>19</v>
      </c>
      <c r="N227" s="217" t="s">
        <v>46</v>
      </c>
      <c r="O227" s="87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0" t="s">
        <v>105</v>
      </c>
      <c r="AT227" s="220" t="s">
        <v>259</v>
      </c>
      <c r="AU227" s="220" t="s">
        <v>84</v>
      </c>
      <c r="AY227" s="20" t="s">
        <v>258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82</v>
      </c>
      <c r="BK227" s="221">
        <f>ROUND(I227*H227,2)</f>
        <v>0</v>
      </c>
      <c r="BL227" s="20" t="s">
        <v>105</v>
      </c>
      <c r="BM227" s="220" t="s">
        <v>2013</v>
      </c>
    </row>
    <row r="228" s="2" customFormat="1">
      <c r="A228" s="41"/>
      <c r="B228" s="42"/>
      <c r="C228" s="43"/>
      <c r="D228" s="222" t="s">
        <v>264</v>
      </c>
      <c r="E228" s="43"/>
      <c r="F228" s="223" t="s">
        <v>902</v>
      </c>
      <c r="G228" s="43"/>
      <c r="H228" s="43"/>
      <c r="I228" s="224"/>
      <c r="J228" s="43"/>
      <c r="K228" s="43"/>
      <c r="L228" s="47"/>
      <c r="M228" s="249"/>
      <c r="N228" s="250"/>
      <c r="O228" s="251"/>
      <c r="P228" s="251"/>
      <c r="Q228" s="251"/>
      <c r="R228" s="251"/>
      <c r="S228" s="251"/>
      <c r="T228" s="252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264</v>
      </c>
      <c r="AU228" s="20" t="s">
        <v>84</v>
      </c>
    </row>
    <row r="229" s="2" customFormat="1" ht="6.96" customHeight="1">
      <c r="A229" s="4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47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yByt9pty6IxeLVvjp9LJd/VGbngs2eJVfdwqGXm+3x1LsxRx/EfqpBvfPo57EFpbS1TVkSi3+j466BMcIsr0tA==" hashValue="893v06ri0YoRoasZwz/+w4+3LeTOvcuH6DjVrT/QyG/bO3MzZnVKa/BUaMkceOcZKqRMOCl7o/mWR8ALc4qhLQ==" algorithmName="SHA-512" password="CC35"/>
  <autoFilter ref="C96:K2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8" r:id="rId1" display="https://podminky.urs.cz/item/CS_URS_2024_01/185851129"/>
    <hyperlink ref="F134" r:id="rId2" display="https://podminky.urs.cz/item/CS_URS_2024_01/185851129"/>
    <hyperlink ref="F160" r:id="rId3" display="https://podminky.urs.cz/item/CS_URS_2024_01/185851129"/>
    <hyperlink ref="F186" r:id="rId4" display="https://podminky.urs.cz/item/CS_URS_2024_01/185851129"/>
    <hyperlink ref="F212" r:id="rId5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2014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ROUND((SUM(BE92:BE115)),  2)</f>
        <v>0</v>
      </c>
      <c r="G37" s="41"/>
      <c r="H37" s="41"/>
      <c r="I37" s="161">
        <v>0.20999999999999999</v>
      </c>
      <c r="J37" s="160">
        <f>ROUND(((SUM(BE92:BE115))*I37),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ROUND((SUM(BF92:BF115)),  2)</f>
        <v>0</v>
      </c>
      <c r="G38" s="41"/>
      <c r="H38" s="41"/>
      <c r="I38" s="161">
        <v>0.14999999999999999</v>
      </c>
      <c r="J38" s="160">
        <f>ROUND(((SUM(BF92:BF115))*I38),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ROUND((SUM(BG92:BG115)),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ROUND((SUM(BH92:BH115)),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ROUND((SUM(BI92:BI115)),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17.11 - Mobiliář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2015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244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Úprava okolí přehrady Harcov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223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1" customFormat="1" ht="16.5" customHeight="1">
      <c r="B80" s="24"/>
      <c r="C80" s="25"/>
      <c r="D80" s="25"/>
      <c r="E80" s="173" t="s">
        <v>224</v>
      </c>
      <c r="F80" s="25"/>
      <c r="G80" s="25"/>
      <c r="H80" s="25"/>
      <c r="I80" s="25"/>
      <c r="J80" s="25"/>
      <c r="K80" s="25"/>
      <c r="L80" s="23"/>
    </row>
    <row r="81" s="1" customFormat="1" ht="12" customHeight="1">
      <c r="B81" s="24"/>
      <c r="C81" s="35" t="s">
        <v>225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253" t="s">
        <v>1594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801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17.11 - Mobiliář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F16</f>
        <v>Liberec</v>
      </c>
      <c r="G86" s="43"/>
      <c r="H86" s="43"/>
      <c r="I86" s="35" t="s">
        <v>23</v>
      </c>
      <c r="J86" s="75" t="str">
        <f>IF(J16="","",J16)</f>
        <v>16. 5. 2024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E19</f>
        <v>Statutární město Liberec</v>
      </c>
      <c r="G88" s="43"/>
      <c r="H88" s="43"/>
      <c r="I88" s="35" t="s">
        <v>33</v>
      </c>
      <c r="J88" s="39" t="str">
        <f>E25</f>
        <v>Miriam Janů, DiS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31</v>
      </c>
      <c r="D89" s="43"/>
      <c r="E89" s="43"/>
      <c r="F89" s="30" t="str">
        <f>IF(E22="","",E22)</f>
        <v>Vyplň údaj</v>
      </c>
      <c r="G89" s="43"/>
      <c r="H89" s="43"/>
      <c r="I89" s="35" t="s">
        <v>38</v>
      </c>
      <c r="J89" s="39" t="str">
        <f>E28</f>
        <v>Miriam Janů, DiS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0" customFormat="1" ht="29.28" customHeight="1">
      <c r="A91" s="184"/>
      <c r="B91" s="185"/>
      <c r="C91" s="186" t="s">
        <v>245</v>
      </c>
      <c r="D91" s="187" t="s">
        <v>60</v>
      </c>
      <c r="E91" s="187" t="s">
        <v>56</v>
      </c>
      <c r="F91" s="187" t="s">
        <v>57</v>
      </c>
      <c r="G91" s="187" t="s">
        <v>246</v>
      </c>
      <c r="H91" s="187" t="s">
        <v>247</v>
      </c>
      <c r="I91" s="187" t="s">
        <v>248</v>
      </c>
      <c r="J91" s="187" t="s">
        <v>233</v>
      </c>
      <c r="K91" s="188" t="s">
        <v>249</v>
      </c>
      <c r="L91" s="189"/>
      <c r="M91" s="95" t="s">
        <v>19</v>
      </c>
      <c r="N91" s="96" t="s">
        <v>45</v>
      </c>
      <c r="O91" s="96" t="s">
        <v>250</v>
      </c>
      <c r="P91" s="96" t="s">
        <v>251</v>
      </c>
      <c r="Q91" s="96" t="s">
        <v>252</v>
      </c>
      <c r="R91" s="96" t="s">
        <v>253</v>
      </c>
      <c r="S91" s="96" t="s">
        <v>254</v>
      </c>
      <c r="T91" s="97" t="s">
        <v>255</v>
      </c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</row>
    <row r="92" s="2" customFormat="1" ht="22.8" customHeight="1">
      <c r="A92" s="41"/>
      <c r="B92" s="42"/>
      <c r="C92" s="102" t="s">
        <v>256</v>
      </c>
      <c r="D92" s="43"/>
      <c r="E92" s="43"/>
      <c r="F92" s="43"/>
      <c r="G92" s="43"/>
      <c r="H92" s="43"/>
      <c r="I92" s="43"/>
      <c r="J92" s="190">
        <f>BK92</f>
        <v>0</v>
      </c>
      <c r="K92" s="43"/>
      <c r="L92" s="47"/>
      <c r="M92" s="98"/>
      <c r="N92" s="191"/>
      <c r="O92" s="99"/>
      <c r="P92" s="192">
        <f>P93</f>
        <v>0</v>
      </c>
      <c r="Q92" s="99"/>
      <c r="R92" s="192">
        <f>R93</f>
        <v>0</v>
      </c>
      <c r="S92" s="99"/>
      <c r="T92" s="193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74</v>
      </c>
      <c r="AU92" s="20" t="s">
        <v>234</v>
      </c>
      <c r="BK92" s="194">
        <f>BK93</f>
        <v>0</v>
      </c>
    </row>
    <row r="93" s="11" customFormat="1" ht="25.92" customHeight="1">
      <c r="A93" s="11"/>
      <c r="B93" s="195"/>
      <c r="C93" s="196"/>
      <c r="D93" s="197" t="s">
        <v>74</v>
      </c>
      <c r="E93" s="198" t="s">
        <v>809</v>
      </c>
      <c r="F93" s="198" t="s">
        <v>157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SUM(P94:P115)</f>
        <v>0</v>
      </c>
      <c r="Q93" s="203"/>
      <c r="R93" s="204">
        <f>SUM(R94:R115)</f>
        <v>0</v>
      </c>
      <c r="S93" s="203"/>
      <c r="T93" s="205">
        <f>SUM(T94:T115)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6" t="s">
        <v>82</v>
      </c>
      <c r="AT93" s="207" t="s">
        <v>74</v>
      </c>
      <c r="AU93" s="207" t="s">
        <v>75</v>
      </c>
      <c r="AY93" s="206" t="s">
        <v>258</v>
      </c>
      <c r="BK93" s="208">
        <f>SUM(BK94:BK115)</f>
        <v>0</v>
      </c>
    </row>
    <row r="94" s="2" customFormat="1" ht="33" customHeight="1">
      <c r="A94" s="41"/>
      <c r="B94" s="42"/>
      <c r="C94" s="209" t="s">
        <v>82</v>
      </c>
      <c r="D94" s="209" t="s">
        <v>259</v>
      </c>
      <c r="E94" s="210" t="s">
        <v>1209</v>
      </c>
      <c r="F94" s="211" t="s">
        <v>2016</v>
      </c>
      <c r="G94" s="212" t="s">
        <v>1018</v>
      </c>
      <c r="H94" s="213">
        <v>2</v>
      </c>
      <c r="I94" s="214"/>
      <c r="J94" s="215">
        <f>ROUND(I94*H94,2)</f>
        <v>0</v>
      </c>
      <c r="K94" s="211" t="s">
        <v>19</v>
      </c>
      <c r="L94" s="47"/>
      <c r="M94" s="216" t="s">
        <v>19</v>
      </c>
      <c r="N94" s="217" t="s">
        <v>46</v>
      </c>
      <c r="O94" s="87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105</v>
      </c>
      <c r="AT94" s="220" t="s">
        <v>259</v>
      </c>
      <c r="AU94" s="220" t="s">
        <v>82</v>
      </c>
      <c r="AY94" s="20" t="s">
        <v>258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82</v>
      </c>
      <c r="BK94" s="221">
        <f>ROUND(I94*H94,2)</f>
        <v>0</v>
      </c>
      <c r="BL94" s="20" t="s">
        <v>105</v>
      </c>
      <c r="BM94" s="220" t="s">
        <v>2017</v>
      </c>
    </row>
    <row r="95" s="2" customFormat="1">
      <c r="A95" s="41"/>
      <c r="B95" s="42"/>
      <c r="C95" s="43"/>
      <c r="D95" s="222" t="s">
        <v>264</v>
      </c>
      <c r="E95" s="43"/>
      <c r="F95" s="223" t="s">
        <v>2018</v>
      </c>
      <c r="G95" s="43"/>
      <c r="H95" s="43"/>
      <c r="I95" s="224"/>
      <c r="J95" s="43"/>
      <c r="K95" s="43"/>
      <c r="L95" s="47"/>
      <c r="M95" s="225"/>
      <c r="N95" s="22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264</v>
      </c>
      <c r="AU95" s="20" t="s">
        <v>82</v>
      </c>
    </row>
    <row r="96" s="2" customFormat="1" ht="33" customHeight="1">
      <c r="A96" s="41"/>
      <c r="B96" s="42"/>
      <c r="C96" s="209" t="s">
        <v>84</v>
      </c>
      <c r="D96" s="209" t="s">
        <v>259</v>
      </c>
      <c r="E96" s="210" t="s">
        <v>1212</v>
      </c>
      <c r="F96" s="211" t="s">
        <v>2019</v>
      </c>
      <c r="G96" s="212" t="s">
        <v>1018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2020</v>
      </c>
    </row>
    <row r="97" s="2" customFormat="1">
      <c r="A97" s="41"/>
      <c r="B97" s="42"/>
      <c r="C97" s="43"/>
      <c r="D97" s="222" t="s">
        <v>264</v>
      </c>
      <c r="E97" s="43"/>
      <c r="F97" s="223" t="s">
        <v>2021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 ht="33" customHeight="1">
      <c r="A98" s="41"/>
      <c r="B98" s="42"/>
      <c r="C98" s="209" t="s">
        <v>98</v>
      </c>
      <c r="D98" s="209" t="s">
        <v>259</v>
      </c>
      <c r="E98" s="210" t="s">
        <v>1214</v>
      </c>
      <c r="F98" s="211" t="s">
        <v>2022</v>
      </c>
      <c r="G98" s="212" t="s">
        <v>1018</v>
      </c>
      <c r="H98" s="213">
        <v>2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82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2023</v>
      </c>
    </row>
    <row r="99" s="2" customFormat="1">
      <c r="A99" s="41"/>
      <c r="B99" s="42"/>
      <c r="C99" s="43"/>
      <c r="D99" s="222" t="s">
        <v>264</v>
      </c>
      <c r="E99" s="43"/>
      <c r="F99" s="223" t="s">
        <v>2024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82</v>
      </c>
    </row>
    <row r="100" s="2" customFormat="1" ht="37.8" customHeight="1">
      <c r="A100" s="41"/>
      <c r="B100" s="42"/>
      <c r="C100" s="209" t="s">
        <v>105</v>
      </c>
      <c r="D100" s="209" t="s">
        <v>259</v>
      </c>
      <c r="E100" s="210" t="s">
        <v>1216</v>
      </c>
      <c r="F100" s="211" t="s">
        <v>2025</v>
      </c>
      <c r="G100" s="212" t="s">
        <v>1018</v>
      </c>
      <c r="H100" s="213">
        <v>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82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2026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2027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82</v>
      </c>
    </row>
    <row r="102" s="2" customFormat="1" ht="24.15" customHeight="1">
      <c r="A102" s="41"/>
      <c r="B102" s="42"/>
      <c r="C102" s="209" t="s">
        <v>289</v>
      </c>
      <c r="D102" s="209" t="s">
        <v>259</v>
      </c>
      <c r="E102" s="210" t="s">
        <v>1218</v>
      </c>
      <c r="F102" s="211" t="s">
        <v>2028</v>
      </c>
      <c r="G102" s="212" t="s">
        <v>1018</v>
      </c>
      <c r="H102" s="213">
        <v>1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2029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2030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2" customFormat="1" ht="33" customHeight="1">
      <c r="A104" s="41"/>
      <c r="B104" s="42"/>
      <c r="C104" s="209" t="s">
        <v>295</v>
      </c>
      <c r="D104" s="209" t="s">
        <v>259</v>
      </c>
      <c r="E104" s="210" t="s">
        <v>1220</v>
      </c>
      <c r="F104" s="211" t="s">
        <v>2031</v>
      </c>
      <c r="G104" s="212" t="s">
        <v>1018</v>
      </c>
      <c r="H104" s="213">
        <v>10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82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2032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2033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82</v>
      </c>
    </row>
    <row r="106" s="2" customFormat="1" ht="33" customHeight="1">
      <c r="A106" s="41"/>
      <c r="B106" s="42"/>
      <c r="C106" s="209" t="s">
        <v>306</v>
      </c>
      <c r="D106" s="209" t="s">
        <v>259</v>
      </c>
      <c r="E106" s="210" t="s">
        <v>1222</v>
      </c>
      <c r="F106" s="211" t="s">
        <v>2034</v>
      </c>
      <c r="G106" s="212" t="s">
        <v>1018</v>
      </c>
      <c r="H106" s="213">
        <v>1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82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2035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2036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82</v>
      </c>
    </row>
    <row r="108" s="2" customFormat="1" ht="33" customHeight="1">
      <c r="A108" s="41"/>
      <c r="B108" s="42"/>
      <c r="C108" s="209" t="s">
        <v>314</v>
      </c>
      <c r="D108" s="209" t="s">
        <v>259</v>
      </c>
      <c r="E108" s="210" t="s">
        <v>1224</v>
      </c>
      <c r="F108" s="211" t="s">
        <v>2037</v>
      </c>
      <c r="G108" s="212" t="s">
        <v>1018</v>
      </c>
      <c r="H108" s="213">
        <v>4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2038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2039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2" customFormat="1" ht="33" customHeight="1">
      <c r="A110" s="41"/>
      <c r="B110" s="42"/>
      <c r="C110" s="209" t="s">
        <v>324</v>
      </c>
      <c r="D110" s="209" t="s">
        <v>259</v>
      </c>
      <c r="E110" s="210" t="s">
        <v>1226</v>
      </c>
      <c r="F110" s="211" t="s">
        <v>2040</v>
      </c>
      <c r="G110" s="212" t="s">
        <v>1018</v>
      </c>
      <c r="H110" s="213">
        <v>10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82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2041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2042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82</v>
      </c>
    </row>
    <row r="112" s="2" customFormat="1" ht="37.8" customHeight="1">
      <c r="A112" s="41"/>
      <c r="B112" s="42"/>
      <c r="C112" s="209" t="s">
        <v>205</v>
      </c>
      <c r="D112" s="209" t="s">
        <v>259</v>
      </c>
      <c r="E112" s="210" t="s">
        <v>1229</v>
      </c>
      <c r="F112" s="211" t="s">
        <v>2043</v>
      </c>
      <c r="G112" s="212" t="s">
        <v>1018</v>
      </c>
      <c r="H112" s="213">
        <v>2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82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2044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2045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82</v>
      </c>
    </row>
    <row r="114" s="2" customFormat="1" ht="37.8" customHeight="1">
      <c r="A114" s="41"/>
      <c r="B114" s="42"/>
      <c r="C114" s="209" t="s">
        <v>208</v>
      </c>
      <c r="D114" s="209" t="s">
        <v>259</v>
      </c>
      <c r="E114" s="210" t="s">
        <v>1231</v>
      </c>
      <c r="F114" s="211" t="s">
        <v>2046</v>
      </c>
      <c r="G114" s="212" t="s">
        <v>1018</v>
      </c>
      <c r="H114" s="213">
        <v>2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2047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2048</v>
      </c>
      <c r="G115" s="43"/>
      <c r="H115" s="43"/>
      <c r="I115" s="224"/>
      <c r="J115" s="43"/>
      <c r="K115" s="43"/>
      <c r="L115" s="47"/>
      <c r="M115" s="249"/>
      <c r="N115" s="250"/>
      <c r="O115" s="251"/>
      <c r="P115" s="251"/>
      <c r="Q115" s="251"/>
      <c r="R115" s="251"/>
      <c r="S115" s="251"/>
      <c r="T115" s="252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sIU/nNPOQ94HFb7+s/FYDh0MIiOm8y3wi8ZsqWFFM0MubtUfF8RDHh5qdTEPNuNDduyLtoESdQL6prhdBnpMFg==" hashValue="ryJuVlujyIGzX8OXV+iYNo/xoUhEXwqYBdgqDIwYNFznJEWddUvAuNhSPH1kS2YUAdgr6a1znKR86XJsV6o3NA==" algorithmName="SHA-512" password="CC35"/>
  <autoFilter ref="C91:K1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2050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23.25" customHeight="1">
      <c r="A29" s="151"/>
      <c r="B29" s="152"/>
      <c r="C29" s="151"/>
      <c r="D29" s="151"/>
      <c r="E29" s="153" t="s">
        <v>2051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ROUND((SUM(BE94:BE296)),  2)</f>
        <v>0</v>
      </c>
      <c r="G35" s="41"/>
      <c r="H35" s="41"/>
      <c r="I35" s="161">
        <v>0.20999999999999999</v>
      </c>
      <c r="J35" s="160">
        <f>ROUND(((SUM(BE94:BE296))*I35),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ROUND((SUM(BF94:BF296)),  2)</f>
        <v>0</v>
      </c>
      <c r="G36" s="41"/>
      <c r="H36" s="41"/>
      <c r="I36" s="161">
        <v>0.14999999999999999</v>
      </c>
      <c r="J36" s="160">
        <f>ROUND(((SUM(BF94:BF296))*I36),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ROUND((SUM(BG94:BG296)),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ROUND((SUM(BH94:BH296)),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ROUND((SUM(BI94:BI296)),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03 - SO 103 - Terénní stezky - propojovací rampa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J150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J157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J170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J214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2052</v>
      </c>
      <c r="E70" s="181"/>
      <c r="F70" s="181"/>
      <c r="G70" s="181"/>
      <c r="H70" s="181"/>
      <c r="I70" s="181"/>
      <c r="J70" s="182">
        <f>J234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242</v>
      </c>
      <c r="E71" s="181"/>
      <c r="F71" s="181"/>
      <c r="G71" s="181"/>
      <c r="H71" s="181"/>
      <c r="I71" s="181"/>
      <c r="J71" s="182">
        <f>J245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243</v>
      </c>
      <c r="E72" s="181"/>
      <c r="F72" s="181"/>
      <c r="G72" s="181"/>
      <c r="H72" s="181"/>
      <c r="I72" s="181"/>
      <c r="J72" s="182">
        <f>J252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2049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03 - SO 103 - Terénní stezky - propojovací rampa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NÝDRLE - projektová kancelář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P95+P103+P150+P157+P170+P214+P234+P245+P252</f>
        <v>0</v>
      </c>
      <c r="Q94" s="99"/>
      <c r="R94" s="192">
        <f>R95+R103+R150+R157+R170+R214+R234+R245+R252</f>
        <v>0</v>
      </c>
      <c r="S94" s="99"/>
      <c r="T94" s="193">
        <f>T95+T103+T150+T157+T170+T214+T234+T245+T252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BK95+BK103+BK150+BK157+BK170+BK214+BK234+BK245+BK252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75</v>
      </c>
      <c r="F95" s="198" t="s">
        <v>257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SUM(P96:P102)</f>
        <v>0</v>
      </c>
      <c r="Q95" s="203"/>
      <c r="R95" s="204">
        <f>SUM(R96:R102)</f>
        <v>0</v>
      </c>
      <c r="S95" s="203"/>
      <c r="T95" s="205">
        <f>SUM(T96:T102)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SUM(BK96:BK102)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260</v>
      </c>
      <c r="F96" s="211" t="s">
        <v>261</v>
      </c>
      <c r="G96" s="212" t="s">
        <v>262</v>
      </c>
      <c r="H96" s="213">
        <v>1.25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2053</v>
      </c>
    </row>
    <row r="97" s="2" customFormat="1">
      <c r="A97" s="41"/>
      <c r="B97" s="42"/>
      <c r="C97" s="43"/>
      <c r="D97" s="222" t="s">
        <v>264</v>
      </c>
      <c r="E97" s="43"/>
      <c r="F97" s="223" t="s">
        <v>261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266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12" customFormat="1">
      <c r="A99" s="12"/>
      <c r="B99" s="228"/>
      <c r="C99" s="229"/>
      <c r="D99" s="222" t="s">
        <v>267</v>
      </c>
      <c r="E99" s="230" t="s">
        <v>268</v>
      </c>
      <c r="F99" s="231" t="s">
        <v>2054</v>
      </c>
      <c r="G99" s="229"/>
      <c r="H99" s="232">
        <v>1.25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82</v>
      </c>
      <c r="AY99" s="238" t="s">
        <v>258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290</v>
      </c>
      <c r="F100" s="211" t="s">
        <v>291</v>
      </c>
      <c r="G100" s="212" t="s">
        <v>292</v>
      </c>
      <c r="H100" s="213">
        <v>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82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2055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291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82</v>
      </c>
    </row>
    <row r="102" s="2" customFormat="1">
      <c r="A102" s="41"/>
      <c r="B102" s="42"/>
      <c r="C102" s="43"/>
      <c r="D102" s="222" t="s">
        <v>265</v>
      </c>
      <c r="E102" s="43"/>
      <c r="F102" s="227" t="s">
        <v>294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265</v>
      </c>
      <c r="AU102" s="20" t="s">
        <v>82</v>
      </c>
    </row>
    <row r="103" s="11" customFormat="1" ht="25.92" customHeight="1">
      <c r="A103" s="11"/>
      <c r="B103" s="195"/>
      <c r="C103" s="196"/>
      <c r="D103" s="197" t="s">
        <v>74</v>
      </c>
      <c r="E103" s="198" t="s">
        <v>82</v>
      </c>
      <c r="F103" s="198" t="s">
        <v>305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SUM(P104:P149)</f>
        <v>0</v>
      </c>
      <c r="Q103" s="203"/>
      <c r="R103" s="204">
        <f>SUM(R104:R149)</f>
        <v>0</v>
      </c>
      <c r="S103" s="203"/>
      <c r="T103" s="205">
        <f>SUM(T104:T149)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82</v>
      </c>
      <c r="AT103" s="207" t="s">
        <v>74</v>
      </c>
      <c r="AU103" s="207" t="s">
        <v>75</v>
      </c>
      <c r="AY103" s="206" t="s">
        <v>258</v>
      </c>
      <c r="BK103" s="208">
        <f>SUM(BK104:BK149)</f>
        <v>0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340</v>
      </c>
      <c r="F104" s="211" t="s">
        <v>341</v>
      </c>
      <c r="G104" s="212" t="s">
        <v>309</v>
      </c>
      <c r="H104" s="213">
        <v>4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82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2056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341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82</v>
      </c>
    </row>
    <row r="106" s="2" customFormat="1">
      <c r="A106" s="41"/>
      <c r="B106" s="42"/>
      <c r="C106" s="43"/>
      <c r="D106" s="222" t="s">
        <v>265</v>
      </c>
      <c r="E106" s="43"/>
      <c r="F106" s="227" t="s">
        <v>697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265</v>
      </c>
      <c r="AU106" s="20" t="s">
        <v>82</v>
      </c>
    </row>
    <row r="107" s="12" customFormat="1">
      <c r="A107" s="12"/>
      <c r="B107" s="228"/>
      <c r="C107" s="229"/>
      <c r="D107" s="222" t="s">
        <v>267</v>
      </c>
      <c r="E107" s="230" t="s">
        <v>277</v>
      </c>
      <c r="F107" s="231" t="s">
        <v>2057</v>
      </c>
      <c r="G107" s="229"/>
      <c r="H107" s="232">
        <v>4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82</v>
      </c>
      <c r="AV107" s="12" t="s">
        <v>84</v>
      </c>
      <c r="AW107" s="12" t="s">
        <v>37</v>
      </c>
      <c r="AX107" s="12" t="s">
        <v>82</v>
      </c>
      <c r="AY107" s="238" t="s">
        <v>258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699</v>
      </c>
      <c r="F108" s="211" t="s">
        <v>346</v>
      </c>
      <c r="G108" s="212" t="s">
        <v>309</v>
      </c>
      <c r="H108" s="213">
        <v>15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2058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346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12" customFormat="1">
      <c r="A110" s="12"/>
      <c r="B110" s="228"/>
      <c r="C110" s="229"/>
      <c r="D110" s="222" t="s">
        <v>267</v>
      </c>
      <c r="E110" s="230" t="s">
        <v>287</v>
      </c>
      <c r="F110" s="231" t="s">
        <v>2059</v>
      </c>
      <c r="G110" s="229"/>
      <c r="H110" s="232">
        <v>15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289</v>
      </c>
      <c r="D111" s="209" t="s">
        <v>259</v>
      </c>
      <c r="E111" s="210" t="s">
        <v>360</v>
      </c>
      <c r="F111" s="211" t="s">
        <v>361</v>
      </c>
      <c r="G111" s="212" t="s">
        <v>309</v>
      </c>
      <c r="H111" s="213">
        <v>231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2060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361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12" customFormat="1">
      <c r="A113" s="12"/>
      <c r="B113" s="228"/>
      <c r="C113" s="229"/>
      <c r="D113" s="222" t="s">
        <v>267</v>
      </c>
      <c r="E113" s="230" t="s">
        <v>701</v>
      </c>
      <c r="F113" s="231" t="s">
        <v>2061</v>
      </c>
      <c r="G113" s="229"/>
      <c r="H113" s="232">
        <v>35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82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2" customFormat="1">
      <c r="A114" s="12"/>
      <c r="B114" s="228"/>
      <c r="C114" s="229"/>
      <c r="D114" s="222" t="s">
        <v>267</v>
      </c>
      <c r="E114" s="230" t="s">
        <v>2062</v>
      </c>
      <c r="F114" s="231" t="s">
        <v>2063</v>
      </c>
      <c r="G114" s="229"/>
      <c r="H114" s="232">
        <v>190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75</v>
      </c>
      <c r="AY114" s="238" t="s">
        <v>258</v>
      </c>
    </row>
    <row r="115" s="12" customFormat="1">
      <c r="A115" s="12"/>
      <c r="B115" s="228"/>
      <c r="C115" s="229"/>
      <c r="D115" s="222" t="s">
        <v>267</v>
      </c>
      <c r="E115" s="230" t="s">
        <v>2064</v>
      </c>
      <c r="F115" s="231" t="s">
        <v>2065</v>
      </c>
      <c r="G115" s="229"/>
      <c r="H115" s="232">
        <v>6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82</v>
      </c>
      <c r="AV115" s="12" t="s">
        <v>84</v>
      </c>
      <c r="AW115" s="12" t="s">
        <v>37</v>
      </c>
      <c r="AX115" s="12" t="s">
        <v>75</v>
      </c>
      <c r="AY115" s="238" t="s">
        <v>258</v>
      </c>
    </row>
    <row r="116" s="12" customFormat="1">
      <c r="A116" s="12"/>
      <c r="B116" s="228"/>
      <c r="C116" s="229"/>
      <c r="D116" s="222" t="s">
        <v>267</v>
      </c>
      <c r="E116" s="230" t="s">
        <v>19</v>
      </c>
      <c r="F116" s="231" t="s">
        <v>2066</v>
      </c>
      <c r="G116" s="229"/>
      <c r="H116" s="232">
        <v>231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82</v>
      </c>
      <c r="AV116" s="12" t="s">
        <v>84</v>
      </c>
      <c r="AW116" s="12" t="s">
        <v>37</v>
      </c>
      <c r="AX116" s="12" t="s">
        <v>82</v>
      </c>
      <c r="AY116" s="238" t="s">
        <v>258</v>
      </c>
    </row>
    <row r="117" s="2" customFormat="1" ht="16.5" customHeight="1">
      <c r="A117" s="41"/>
      <c r="B117" s="42"/>
      <c r="C117" s="209" t="s">
        <v>295</v>
      </c>
      <c r="D117" s="209" t="s">
        <v>259</v>
      </c>
      <c r="E117" s="210" t="s">
        <v>370</v>
      </c>
      <c r="F117" s="211" t="s">
        <v>361</v>
      </c>
      <c r="G117" s="212" t="s">
        <v>309</v>
      </c>
      <c r="H117" s="213">
        <v>7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2067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361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2" customFormat="1">
      <c r="A119" s="41"/>
      <c r="B119" s="42"/>
      <c r="C119" s="43"/>
      <c r="D119" s="222" t="s">
        <v>265</v>
      </c>
      <c r="E119" s="43"/>
      <c r="F119" s="227" t="s">
        <v>709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265</v>
      </c>
      <c r="AU119" s="20" t="s">
        <v>82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2068</v>
      </c>
      <c r="G120" s="229"/>
      <c r="H120" s="232">
        <v>7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2" customFormat="1" ht="16.5" customHeight="1">
      <c r="A121" s="41"/>
      <c r="B121" s="42"/>
      <c r="C121" s="209" t="s">
        <v>306</v>
      </c>
      <c r="D121" s="209" t="s">
        <v>259</v>
      </c>
      <c r="E121" s="210" t="s">
        <v>375</v>
      </c>
      <c r="F121" s="211" t="s">
        <v>376</v>
      </c>
      <c r="G121" s="212" t="s">
        <v>309</v>
      </c>
      <c r="H121" s="213">
        <v>3.0139999999999998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82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2069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376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82</v>
      </c>
    </row>
    <row r="123" s="2" customFormat="1">
      <c r="A123" s="41"/>
      <c r="B123" s="42"/>
      <c r="C123" s="43"/>
      <c r="D123" s="222" t="s">
        <v>265</v>
      </c>
      <c r="E123" s="43"/>
      <c r="F123" s="227" t="s">
        <v>697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265</v>
      </c>
      <c r="AU123" s="20" t="s">
        <v>82</v>
      </c>
    </row>
    <row r="124" s="12" customFormat="1">
      <c r="A124" s="12"/>
      <c r="B124" s="228"/>
      <c r="C124" s="229"/>
      <c r="D124" s="222" t="s">
        <v>267</v>
      </c>
      <c r="E124" s="230" t="s">
        <v>312</v>
      </c>
      <c r="F124" s="231" t="s">
        <v>2070</v>
      </c>
      <c r="G124" s="229"/>
      <c r="H124" s="232">
        <v>1.764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8" t="s">
        <v>267</v>
      </c>
      <c r="AU124" s="238" t="s">
        <v>82</v>
      </c>
      <c r="AV124" s="12" t="s">
        <v>84</v>
      </c>
      <c r="AW124" s="12" t="s">
        <v>37</v>
      </c>
      <c r="AX124" s="12" t="s">
        <v>75</v>
      </c>
      <c r="AY124" s="238" t="s">
        <v>258</v>
      </c>
    </row>
    <row r="125" s="12" customFormat="1">
      <c r="A125" s="12"/>
      <c r="B125" s="228"/>
      <c r="C125" s="229"/>
      <c r="D125" s="222" t="s">
        <v>267</v>
      </c>
      <c r="E125" s="230" t="s">
        <v>705</v>
      </c>
      <c r="F125" s="231" t="s">
        <v>2071</v>
      </c>
      <c r="G125" s="229"/>
      <c r="H125" s="232">
        <v>1.25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82</v>
      </c>
      <c r="AV125" s="12" t="s">
        <v>84</v>
      </c>
      <c r="AW125" s="12" t="s">
        <v>37</v>
      </c>
      <c r="AX125" s="12" t="s">
        <v>75</v>
      </c>
      <c r="AY125" s="238" t="s">
        <v>258</v>
      </c>
    </row>
    <row r="126" s="12" customFormat="1">
      <c r="A126" s="12"/>
      <c r="B126" s="228"/>
      <c r="C126" s="229"/>
      <c r="D126" s="222" t="s">
        <v>267</v>
      </c>
      <c r="E126" s="230" t="s">
        <v>19</v>
      </c>
      <c r="F126" s="231" t="s">
        <v>2072</v>
      </c>
      <c r="G126" s="229"/>
      <c r="H126" s="232">
        <v>3.0139999999999998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82</v>
      </c>
      <c r="AV126" s="12" t="s">
        <v>84</v>
      </c>
      <c r="AW126" s="12" t="s">
        <v>37</v>
      </c>
      <c r="AX126" s="12" t="s">
        <v>82</v>
      </c>
      <c r="AY126" s="238" t="s">
        <v>258</v>
      </c>
    </row>
    <row r="127" s="2" customFormat="1" ht="16.5" customHeight="1">
      <c r="A127" s="41"/>
      <c r="B127" s="42"/>
      <c r="C127" s="209" t="s">
        <v>314</v>
      </c>
      <c r="D127" s="209" t="s">
        <v>259</v>
      </c>
      <c r="E127" s="210" t="s">
        <v>390</v>
      </c>
      <c r="F127" s="211" t="s">
        <v>391</v>
      </c>
      <c r="G127" s="212" t="s">
        <v>309</v>
      </c>
      <c r="H127" s="213">
        <v>190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2073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391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2" customFormat="1">
      <c r="A129" s="41"/>
      <c r="B129" s="42"/>
      <c r="C129" s="43"/>
      <c r="D129" s="222" t="s">
        <v>265</v>
      </c>
      <c r="E129" s="43"/>
      <c r="F129" s="227" t="s">
        <v>393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265</v>
      </c>
      <c r="AU129" s="20" t="s">
        <v>82</v>
      </c>
    </row>
    <row r="130" s="2" customFormat="1" ht="16.5" customHeight="1">
      <c r="A130" s="41"/>
      <c r="B130" s="42"/>
      <c r="C130" s="209" t="s">
        <v>324</v>
      </c>
      <c r="D130" s="209" t="s">
        <v>259</v>
      </c>
      <c r="E130" s="210" t="s">
        <v>713</v>
      </c>
      <c r="F130" s="211" t="s">
        <v>396</v>
      </c>
      <c r="G130" s="212" t="s">
        <v>309</v>
      </c>
      <c r="H130" s="213">
        <v>22.013999999999999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82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2074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396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82</v>
      </c>
    </row>
    <row r="132" s="12" customFormat="1">
      <c r="A132" s="12"/>
      <c r="B132" s="228"/>
      <c r="C132" s="229"/>
      <c r="D132" s="222" t="s">
        <v>267</v>
      </c>
      <c r="E132" s="230" t="s">
        <v>715</v>
      </c>
      <c r="F132" s="231" t="s">
        <v>2075</v>
      </c>
      <c r="G132" s="229"/>
      <c r="H132" s="232">
        <v>4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717</v>
      </c>
      <c r="F133" s="231" t="s">
        <v>2076</v>
      </c>
      <c r="G133" s="229"/>
      <c r="H133" s="232">
        <v>15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82</v>
      </c>
      <c r="AV133" s="12" t="s">
        <v>84</v>
      </c>
      <c r="AW133" s="12" t="s">
        <v>37</v>
      </c>
      <c r="AX133" s="12" t="s">
        <v>75</v>
      </c>
      <c r="AY133" s="238" t="s">
        <v>258</v>
      </c>
    </row>
    <row r="134" s="12" customFormat="1">
      <c r="A134" s="12"/>
      <c r="B134" s="228"/>
      <c r="C134" s="229"/>
      <c r="D134" s="222" t="s">
        <v>267</v>
      </c>
      <c r="E134" s="230" t="s">
        <v>719</v>
      </c>
      <c r="F134" s="231" t="s">
        <v>2077</v>
      </c>
      <c r="G134" s="229"/>
      <c r="H134" s="232">
        <v>3.0139999999999998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82</v>
      </c>
      <c r="AV134" s="12" t="s">
        <v>84</v>
      </c>
      <c r="AW134" s="12" t="s">
        <v>37</v>
      </c>
      <c r="AX134" s="12" t="s">
        <v>75</v>
      </c>
      <c r="AY134" s="238" t="s">
        <v>258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2078</v>
      </c>
      <c r="G135" s="229"/>
      <c r="H135" s="232">
        <v>22.013999999999999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82</v>
      </c>
      <c r="AV135" s="12" t="s">
        <v>84</v>
      </c>
      <c r="AW135" s="12" t="s">
        <v>37</v>
      </c>
      <c r="AX135" s="12" t="s">
        <v>82</v>
      </c>
      <c r="AY135" s="238" t="s">
        <v>258</v>
      </c>
    </row>
    <row r="136" s="2" customFormat="1" ht="16.5" customHeight="1">
      <c r="A136" s="41"/>
      <c r="B136" s="42"/>
      <c r="C136" s="209" t="s">
        <v>205</v>
      </c>
      <c r="D136" s="209" t="s">
        <v>259</v>
      </c>
      <c r="E136" s="210" t="s">
        <v>413</v>
      </c>
      <c r="F136" s="211" t="s">
        <v>414</v>
      </c>
      <c r="G136" s="212" t="s">
        <v>309</v>
      </c>
      <c r="H136" s="213">
        <v>35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2079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414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2" customFormat="1" ht="16.5" customHeight="1">
      <c r="A138" s="41"/>
      <c r="B138" s="42"/>
      <c r="C138" s="209" t="s">
        <v>208</v>
      </c>
      <c r="D138" s="209" t="s">
        <v>259</v>
      </c>
      <c r="E138" s="210" t="s">
        <v>417</v>
      </c>
      <c r="F138" s="211" t="s">
        <v>418</v>
      </c>
      <c r="G138" s="212" t="s">
        <v>309</v>
      </c>
      <c r="H138" s="213">
        <v>6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82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2080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418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82</v>
      </c>
    </row>
    <row r="140" s="12" customFormat="1">
      <c r="A140" s="12"/>
      <c r="B140" s="228"/>
      <c r="C140" s="229"/>
      <c r="D140" s="222" t="s">
        <v>267</v>
      </c>
      <c r="E140" s="230" t="s">
        <v>338</v>
      </c>
      <c r="F140" s="231" t="s">
        <v>2081</v>
      </c>
      <c r="G140" s="229"/>
      <c r="H140" s="232">
        <v>6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82</v>
      </c>
      <c r="AV140" s="12" t="s">
        <v>84</v>
      </c>
      <c r="AW140" s="12" t="s">
        <v>37</v>
      </c>
      <c r="AX140" s="12" t="s">
        <v>82</v>
      </c>
      <c r="AY140" s="238" t="s">
        <v>258</v>
      </c>
    </row>
    <row r="141" s="2" customFormat="1" ht="16.5" customHeight="1">
      <c r="A141" s="41"/>
      <c r="B141" s="42"/>
      <c r="C141" s="209" t="s">
        <v>211</v>
      </c>
      <c r="D141" s="209" t="s">
        <v>259</v>
      </c>
      <c r="E141" s="210" t="s">
        <v>440</v>
      </c>
      <c r="F141" s="211" t="s">
        <v>441</v>
      </c>
      <c r="G141" s="212" t="s">
        <v>442</v>
      </c>
      <c r="H141" s="213">
        <v>210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82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2082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441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82</v>
      </c>
    </row>
    <row r="143" s="2" customFormat="1" ht="16.5" customHeight="1">
      <c r="A143" s="41"/>
      <c r="B143" s="42"/>
      <c r="C143" s="209" t="s">
        <v>214</v>
      </c>
      <c r="D143" s="209" t="s">
        <v>259</v>
      </c>
      <c r="E143" s="210" t="s">
        <v>445</v>
      </c>
      <c r="F143" s="211" t="s">
        <v>446</v>
      </c>
      <c r="G143" s="212" t="s">
        <v>442</v>
      </c>
      <c r="H143" s="213">
        <v>70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82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2083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446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82</v>
      </c>
    </row>
    <row r="145" s="2" customFormat="1" ht="16.5" customHeight="1">
      <c r="A145" s="41"/>
      <c r="B145" s="42"/>
      <c r="C145" s="209" t="s">
        <v>191</v>
      </c>
      <c r="D145" s="209" t="s">
        <v>259</v>
      </c>
      <c r="E145" s="210" t="s">
        <v>449</v>
      </c>
      <c r="F145" s="211" t="s">
        <v>450</v>
      </c>
      <c r="G145" s="212" t="s">
        <v>442</v>
      </c>
      <c r="H145" s="213">
        <v>70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82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2084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450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82</v>
      </c>
    </row>
    <row r="147" s="12" customFormat="1">
      <c r="A147" s="12"/>
      <c r="B147" s="228"/>
      <c r="C147" s="229"/>
      <c r="D147" s="222" t="s">
        <v>267</v>
      </c>
      <c r="E147" s="230" t="s">
        <v>348</v>
      </c>
      <c r="F147" s="231" t="s">
        <v>2085</v>
      </c>
      <c r="G147" s="229"/>
      <c r="H147" s="232">
        <v>70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8" t="s">
        <v>267</v>
      </c>
      <c r="AU147" s="238" t="s">
        <v>82</v>
      </c>
      <c r="AV147" s="12" t="s">
        <v>84</v>
      </c>
      <c r="AW147" s="12" t="s">
        <v>37</v>
      </c>
      <c r="AX147" s="12" t="s">
        <v>82</v>
      </c>
      <c r="AY147" s="238" t="s">
        <v>258</v>
      </c>
    </row>
    <row r="148" s="2" customFormat="1" ht="16.5" customHeight="1">
      <c r="A148" s="41"/>
      <c r="B148" s="42"/>
      <c r="C148" s="209" t="s">
        <v>8</v>
      </c>
      <c r="D148" s="209" t="s">
        <v>259</v>
      </c>
      <c r="E148" s="210" t="s">
        <v>455</v>
      </c>
      <c r="F148" s="211" t="s">
        <v>456</v>
      </c>
      <c r="G148" s="212" t="s">
        <v>442</v>
      </c>
      <c r="H148" s="213">
        <v>70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82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2086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456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82</v>
      </c>
    </row>
    <row r="150" s="11" customFormat="1" ht="25.92" customHeight="1">
      <c r="A150" s="11"/>
      <c r="B150" s="195"/>
      <c r="C150" s="196"/>
      <c r="D150" s="197" t="s">
        <v>74</v>
      </c>
      <c r="E150" s="198" t="s">
        <v>84</v>
      </c>
      <c r="F150" s="198" t="s">
        <v>458</v>
      </c>
      <c r="G150" s="196"/>
      <c r="H150" s="196"/>
      <c r="I150" s="199"/>
      <c r="J150" s="200">
        <f>BK150</f>
        <v>0</v>
      </c>
      <c r="K150" s="196"/>
      <c r="L150" s="201"/>
      <c r="M150" s="202"/>
      <c r="N150" s="203"/>
      <c r="O150" s="203"/>
      <c r="P150" s="204">
        <f>SUM(P151:P156)</f>
        <v>0</v>
      </c>
      <c r="Q150" s="203"/>
      <c r="R150" s="204">
        <f>SUM(R151:R156)</f>
        <v>0</v>
      </c>
      <c r="S150" s="203"/>
      <c r="T150" s="205">
        <f>SUM(T151:T156)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82</v>
      </c>
      <c r="AT150" s="207" t="s">
        <v>74</v>
      </c>
      <c r="AU150" s="207" t="s">
        <v>75</v>
      </c>
      <c r="AY150" s="206" t="s">
        <v>258</v>
      </c>
      <c r="BK150" s="208">
        <f>SUM(BK151:BK156)</f>
        <v>0</v>
      </c>
    </row>
    <row r="151" s="2" customFormat="1" ht="16.5" customHeight="1">
      <c r="A151" s="41"/>
      <c r="B151" s="42"/>
      <c r="C151" s="209" t="s">
        <v>93</v>
      </c>
      <c r="D151" s="209" t="s">
        <v>259</v>
      </c>
      <c r="E151" s="210" t="s">
        <v>460</v>
      </c>
      <c r="F151" s="211" t="s">
        <v>461</v>
      </c>
      <c r="G151" s="212" t="s">
        <v>309</v>
      </c>
      <c r="H151" s="213">
        <v>3.0139999999999998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2087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461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12" customFormat="1">
      <c r="A153" s="12"/>
      <c r="B153" s="228"/>
      <c r="C153" s="229"/>
      <c r="D153" s="222" t="s">
        <v>267</v>
      </c>
      <c r="E153" s="230" t="s">
        <v>363</v>
      </c>
      <c r="F153" s="231" t="s">
        <v>2070</v>
      </c>
      <c r="G153" s="229"/>
      <c r="H153" s="232">
        <v>1.764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82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365</v>
      </c>
      <c r="F154" s="231" t="s">
        <v>381</v>
      </c>
      <c r="G154" s="229"/>
      <c r="H154" s="232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367</v>
      </c>
      <c r="F155" s="231" t="s">
        <v>2088</v>
      </c>
      <c r="G155" s="229"/>
      <c r="H155" s="232">
        <v>0.25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82</v>
      </c>
      <c r="AV155" s="12" t="s">
        <v>84</v>
      </c>
      <c r="AW155" s="12" t="s">
        <v>37</v>
      </c>
      <c r="AX155" s="12" t="s">
        <v>75</v>
      </c>
      <c r="AY155" s="23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19</v>
      </c>
      <c r="F156" s="231" t="s">
        <v>2072</v>
      </c>
      <c r="G156" s="229"/>
      <c r="H156" s="232">
        <v>3.0139999999999998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82</v>
      </c>
      <c r="AV156" s="12" t="s">
        <v>84</v>
      </c>
      <c r="AW156" s="12" t="s">
        <v>37</v>
      </c>
      <c r="AX156" s="12" t="s">
        <v>82</v>
      </c>
      <c r="AY156" s="238" t="s">
        <v>258</v>
      </c>
    </row>
    <row r="157" s="11" customFormat="1" ht="25.92" customHeight="1">
      <c r="A157" s="11"/>
      <c r="B157" s="195"/>
      <c r="C157" s="196"/>
      <c r="D157" s="197" t="s">
        <v>74</v>
      </c>
      <c r="E157" s="198" t="s">
        <v>98</v>
      </c>
      <c r="F157" s="198" t="s">
        <v>465</v>
      </c>
      <c r="G157" s="196"/>
      <c r="H157" s="196"/>
      <c r="I157" s="199"/>
      <c r="J157" s="200">
        <f>BK157</f>
        <v>0</v>
      </c>
      <c r="K157" s="196"/>
      <c r="L157" s="201"/>
      <c r="M157" s="202"/>
      <c r="N157" s="203"/>
      <c r="O157" s="203"/>
      <c r="P157" s="204">
        <f>SUM(P158:P169)</f>
        <v>0</v>
      </c>
      <c r="Q157" s="203"/>
      <c r="R157" s="204">
        <f>SUM(R158:R169)</f>
        <v>0</v>
      </c>
      <c r="S157" s="203"/>
      <c r="T157" s="205">
        <f>SUM(T158:T169)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6" t="s">
        <v>82</v>
      </c>
      <c r="AT157" s="207" t="s">
        <v>74</v>
      </c>
      <c r="AU157" s="207" t="s">
        <v>75</v>
      </c>
      <c r="AY157" s="206" t="s">
        <v>258</v>
      </c>
      <c r="BK157" s="208">
        <f>SUM(BK158:BK169)</f>
        <v>0</v>
      </c>
    </row>
    <row r="158" s="2" customFormat="1" ht="16.5" customHeight="1">
      <c r="A158" s="41"/>
      <c r="B158" s="42"/>
      <c r="C158" s="209" t="s">
        <v>125</v>
      </c>
      <c r="D158" s="209" t="s">
        <v>259</v>
      </c>
      <c r="E158" s="210" t="s">
        <v>2089</v>
      </c>
      <c r="F158" s="211" t="s">
        <v>468</v>
      </c>
      <c r="G158" s="212" t="s">
        <v>327</v>
      </c>
      <c r="H158" s="213">
        <v>39.399999999999999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82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2090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468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82</v>
      </c>
    </row>
    <row r="160" s="2" customFormat="1">
      <c r="A160" s="41"/>
      <c r="B160" s="42"/>
      <c r="C160" s="43"/>
      <c r="D160" s="222" t="s">
        <v>265</v>
      </c>
      <c r="E160" s="43"/>
      <c r="F160" s="227" t="s">
        <v>2091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265</v>
      </c>
      <c r="AU160" s="20" t="s">
        <v>82</v>
      </c>
    </row>
    <row r="161" s="12" customFormat="1">
      <c r="A161" s="12"/>
      <c r="B161" s="228"/>
      <c r="C161" s="229"/>
      <c r="D161" s="222" t="s">
        <v>267</v>
      </c>
      <c r="E161" s="230" t="s">
        <v>387</v>
      </c>
      <c r="F161" s="231" t="s">
        <v>2092</v>
      </c>
      <c r="G161" s="229"/>
      <c r="H161" s="232">
        <v>39.399999999999999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82</v>
      </c>
      <c r="AV161" s="12" t="s">
        <v>84</v>
      </c>
      <c r="AW161" s="12" t="s">
        <v>37</v>
      </c>
      <c r="AX161" s="12" t="s">
        <v>82</v>
      </c>
      <c r="AY161" s="238" t="s">
        <v>258</v>
      </c>
    </row>
    <row r="162" s="2" customFormat="1" ht="16.5" customHeight="1">
      <c r="A162" s="41"/>
      <c r="B162" s="42"/>
      <c r="C162" s="209" t="s">
        <v>219</v>
      </c>
      <c r="D162" s="209" t="s">
        <v>259</v>
      </c>
      <c r="E162" s="210" t="s">
        <v>2093</v>
      </c>
      <c r="F162" s="211" t="s">
        <v>468</v>
      </c>
      <c r="G162" s="212" t="s">
        <v>327</v>
      </c>
      <c r="H162" s="213">
        <v>45.600000000000001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2094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468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2" customFormat="1">
      <c r="A164" s="41"/>
      <c r="B164" s="42"/>
      <c r="C164" s="43"/>
      <c r="D164" s="222" t="s">
        <v>265</v>
      </c>
      <c r="E164" s="43"/>
      <c r="F164" s="227" t="s">
        <v>2095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265</v>
      </c>
      <c r="AU164" s="20" t="s">
        <v>82</v>
      </c>
    </row>
    <row r="165" s="12" customFormat="1">
      <c r="A165" s="12"/>
      <c r="B165" s="228"/>
      <c r="C165" s="229"/>
      <c r="D165" s="222" t="s">
        <v>267</v>
      </c>
      <c r="E165" s="230" t="s">
        <v>378</v>
      </c>
      <c r="F165" s="231" t="s">
        <v>2096</v>
      </c>
      <c r="G165" s="229"/>
      <c r="H165" s="232">
        <v>45.600000000000001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82</v>
      </c>
      <c r="AY165" s="238" t="s">
        <v>258</v>
      </c>
    </row>
    <row r="166" s="2" customFormat="1" ht="16.5" customHeight="1">
      <c r="A166" s="41"/>
      <c r="B166" s="42"/>
      <c r="C166" s="209" t="s">
        <v>389</v>
      </c>
      <c r="D166" s="209" t="s">
        <v>259</v>
      </c>
      <c r="E166" s="210" t="s">
        <v>474</v>
      </c>
      <c r="F166" s="211" t="s">
        <v>468</v>
      </c>
      <c r="G166" s="212" t="s">
        <v>327</v>
      </c>
      <c r="H166" s="213">
        <v>5.5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2097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468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2" customFormat="1">
      <c r="A168" s="41"/>
      <c r="B168" s="42"/>
      <c r="C168" s="43"/>
      <c r="D168" s="222" t="s">
        <v>265</v>
      </c>
      <c r="E168" s="43"/>
      <c r="F168" s="227" t="s">
        <v>476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265</v>
      </c>
      <c r="AU168" s="20" t="s">
        <v>82</v>
      </c>
    </row>
    <row r="169" s="12" customFormat="1">
      <c r="A169" s="12"/>
      <c r="B169" s="228"/>
      <c r="C169" s="229"/>
      <c r="D169" s="222" t="s">
        <v>267</v>
      </c>
      <c r="E169" s="230" t="s">
        <v>741</v>
      </c>
      <c r="F169" s="231" t="s">
        <v>2098</v>
      </c>
      <c r="G169" s="229"/>
      <c r="H169" s="232">
        <v>5.5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11" customFormat="1" ht="25.92" customHeight="1">
      <c r="A170" s="11"/>
      <c r="B170" s="195"/>
      <c r="C170" s="196"/>
      <c r="D170" s="197" t="s">
        <v>74</v>
      </c>
      <c r="E170" s="198" t="s">
        <v>105</v>
      </c>
      <c r="F170" s="198" t="s">
        <v>482</v>
      </c>
      <c r="G170" s="196"/>
      <c r="H170" s="196"/>
      <c r="I170" s="199"/>
      <c r="J170" s="200">
        <f>BK170</f>
        <v>0</v>
      </c>
      <c r="K170" s="196"/>
      <c r="L170" s="201"/>
      <c r="M170" s="202"/>
      <c r="N170" s="203"/>
      <c r="O170" s="203"/>
      <c r="P170" s="204">
        <f>SUM(P171:P213)</f>
        <v>0</v>
      </c>
      <c r="Q170" s="203"/>
      <c r="R170" s="204">
        <f>SUM(R171:R213)</f>
        <v>0</v>
      </c>
      <c r="S170" s="203"/>
      <c r="T170" s="205">
        <f>SUM(T171:T213)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6" t="s">
        <v>82</v>
      </c>
      <c r="AT170" s="207" t="s">
        <v>74</v>
      </c>
      <c r="AU170" s="207" t="s">
        <v>75</v>
      </c>
      <c r="AY170" s="206" t="s">
        <v>258</v>
      </c>
      <c r="BK170" s="208">
        <f>SUM(BK171:BK213)</f>
        <v>0</v>
      </c>
    </row>
    <row r="171" s="2" customFormat="1" ht="16.5" customHeight="1">
      <c r="A171" s="41"/>
      <c r="B171" s="42"/>
      <c r="C171" s="209" t="s">
        <v>394</v>
      </c>
      <c r="D171" s="209" t="s">
        <v>259</v>
      </c>
      <c r="E171" s="210" t="s">
        <v>484</v>
      </c>
      <c r="F171" s="211" t="s">
        <v>485</v>
      </c>
      <c r="G171" s="212" t="s">
        <v>309</v>
      </c>
      <c r="H171" s="213">
        <v>0.71399999999999997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82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2099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485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82</v>
      </c>
    </row>
    <row r="173" s="2" customFormat="1">
      <c r="A173" s="41"/>
      <c r="B173" s="42"/>
      <c r="C173" s="43"/>
      <c r="D173" s="222" t="s">
        <v>265</v>
      </c>
      <c r="E173" s="43"/>
      <c r="F173" s="227" t="s">
        <v>487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265</v>
      </c>
      <c r="AU173" s="20" t="s">
        <v>82</v>
      </c>
    </row>
    <row r="174" s="12" customFormat="1">
      <c r="A174" s="12"/>
      <c r="B174" s="228"/>
      <c r="C174" s="229"/>
      <c r="D174" s="222" t="s">
        <v>267</v>
      </c>
      <c r="E174" s="230" t="s">
        <v>400</v>
      </c>
      <c r="F174" s="231" t="s">
        <v>2100</v>
      </c>
      <c r="G174" s="229"/>
      <c r="H174" s="232">
        <v>0.71399999999999997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82</v>
      </c>
      <c r="AV174" s="12" t="s">
        <v>84</v>
      </c>
      <c r="AW174" s="12" t="s">
        <v>37</v>
      </c>
      <c r="AX174" s="12" t="s">
        <v>82</v>
      </c>
      <c r="AY174" s="238" t="s">
        <v>258</v>
      </c>
    </row>
    <row r="175" s="2" customFormat="1" ht="16.5" customHeight="1">
      <c r="A175" s="41"/>
      <c r="B175" s="42"/>
      <c r="C175" s="209" t="s">
        <v>7</v>
      </c>
      <c r="D175" s="209" t="s">
        <v>259</v>
      </c>
      <c r="E175" s="210" t="s">
        <v>496</v>
      </c>
      <c r="F175" s="211" t="s">
        <v>497</v>
      </c>
      <c r="G175" s="212" t="s">
        <v>309</v>
      </c>
      <c r="H175" s="213">
        <v>0.20000000000000001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82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2101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497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82</v>
      </c>
    </row>
    <row r="177" s="12" customFormat="1">
      <c r="A177" s="12"/>
      <c r="B177" s="228"/>
      <c r="C177" s="229"/>
      <c r="D177" s="222" t="s">
        <v>267</v>
      </c>
      <c r="E177" s="230" t="s">
        <v>410</v>
      </c>
      <c r="F177" s="231" t="s">
        <v>2102</v>
      </c>
      <c r="G177" s="229"/>
      <c r="H177" s="232">
        <v>0.20000000000000001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82</v>
      </c>
      <c r="AV177" s="12" t="s">
        <v>84</v>
      </c>
      <c r="AW177" s="12" t="s">
        <v>37</v>
      </c>
      <c r="AX177" s="12" t="s">
        <v>82</v>
      </c>
      <c r="AY177" s="238" t="s">
        <v>258</v>
      </c>
    </row>
    <row r="178" s="2" customFormat="1" ht="16.5" customHeight="1">
      <c r="A178" s="41"/>
      <c r="B178" s="42"/>
      <c r="C178" s="209" t="s">
        <v>412</v>
      </c>
      <c r="D178" s="209" t="s">
        <v>259</v>
      </c>
      <c r="E178" s="210" t="s">
        <v>2103</v>
      </c>
      <c r="F178" s="211" t="s">
        <v>2104</v>
      </c>
      <c r="G178" s="212" t="s">
        <v>309</v>
      </c>
      <c r="H178" s="213">
        <v>0.29999999999999999</v>
      </c>
      <c r="I178" s="214"/>
      <c r="J178" s="215">
        <f>ROUND(I178*H178,2)</f>
        <v>0</v>
      </c>
      <c r="K178" s="211" t="s">
        <v>19</v>
      </c>
      <c r="L178" s="47"/>
      <c r="M178" s="216" t="s">
        <v>19</v>
      </c>
      <c r="N178" s="217" t="s">
        <v>46</v>
      </c>
      <c r="O178" s="8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105</v>
      </c>
      <c r="AT178" s="220" t="s">
        <v>259</v>
      </c>
      <c r="AU178" s="220" t="s">
        <v>82</v>
      </c>
      <c r="AY178" s="20" t="s">
        <v>258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82</v>
      </c>
      <c r="BK178" s="221">
        <f>ROUND(I178*H178,2)</f>
        <v>0</v>
      </c>
      <c r="BL178" s="20" t="s">
        <v>105</v>
      </c>
      <c r="BM178" s="220" t="s">
        <v>2105</v>
      </c>
    </row>
    <row r="179" s="2" customFormat="1">
      <c r="A179" s="41"/>
      <c r="B179" s="42"/>
      <c r="C179" s="43"/>
      <c r="D179" s="222" t="s">
        <v>264</v>
      </c>
      <c r="E179" s="43"/>
      <c r="F179" s="223" t="s">
        <v>2104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264</v>
      </c>
      <c r="AU179" s="20" t="s">
        <v>82</v>
      </c>
    </row>
    <row r="180" s="2" customFormat="1">
      <c r="A180" s="41"/>
      <c r="B180" s="42"/>
      <c r="C180" s="43"/>
      <c r="D180" s="222" t="s">
        <v>265</v>
      </c>
      <c r="E180" s="43"/>
      <c r="F180" s="227" t="s">
        <v>2106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265</v>
      </c>
      <c r="AU180" s="20" t="s">
        <v>82</v>
      </c>
    </row>
    <row r="181" s="12" customFormat="1">
      <c r="A181" s="12"/>
      <c r="B181" s="228"/>
      <c r="C181" s="229"/>
      <c r="D181" s="222" t="s">
        <v>267</v>
      </c>
      <c r="E181" s="230" t="s">
        <v>751</v>
      </c>
      <c r="F181" s="231" t="s">
        <v>2107</v>
      </c>
      <c r="G181" s="229"/>
      <c r="H181" s="232">
        <v>0.14999999999999999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82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2108</v>
      </c>
      <c r="F182" s="231" t="s">
        <v>2109</v>
      </c>
      <c r="G182" s="229"/>
      <c r="H182" s="232">
        <v>0.14999999999999999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82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2" customFormat="1">
      <c r="A183" s="12"/>
      <c r="B183" s="228"/>
      <c r="C183" s="229"/>
      <c r="D183" s="222" t="s">
        <v>267</v>
      </c>
      <c r="E183" s="230" t="s">
        <v>19</v>
      </c>
      <c r="F183" s="231" t="s">
        <v>2110</v>
      </c>
      <c r="G183" s="229"/>
      <c r="H183" s="232">
        <v>0.29999999999999999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267</v>
      </c>
      <c r="AU183" s="238" t="s">
        <v>82</v>
      </c>
      <c r="AV183" s="12" t="s">
        <v>84</v>
      </c>
      <c r="AW183" s="12" t="s">
        <v>37</v>
      </c>
      <c r="AX183" s="12" t="s">
        <v>82</v>
      </c>
      <c r="AY183" s="238" t="s">
        <v>258</v>
      </c>
    </row>
    <row r="184" s="2" customFormat="1" ht="16.5" customHeight="1">
      <c r="A184" s="41"/>
      <c r="B184" s="42"/>
      <c r="C184" s="209" t="s">
        <v>416</v>
      </c>
      <c r="D184" s="209" t="s">
        <v>259</v>
      </c>
      <c r="E184" s="210" t="s">
        <v>502</v>
      </c>
      <c r="F184" s="211" t="s">
        <v>503</v>
      </c>
      <c r="G184" s="212" t="s">
        <v>309</v>
      </c>
      <c r="H184" s="213">
        <v>1.3999999999999999</v>
      </c>
      <c r="I184" s="214"/>
      <c r="J184" s="215">
        <f>ROUND(I184*H184,2)</f>
        <v>0</v>
      </c>
      <c r="K184" s="211" t="s">
        <v>19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82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2111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503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82</v>
      </c>
    </row>
    <row r="186" s="12" customFormat="1">
      <c r="A186" s="12"/>
      <c r="B186" s="228"/>
      <c r="C186" s="229"/>
      <c r="D186" s="222" t="s">
        <v>267</v>
      </c>
      <c r="E186" s="230" t="s">
        <v>420</v>
      </c>
      <c r="F186" s="231" t="s">
        <v>2112</v>
      </c>
      <c r="G186" s="229"/>
      <c r="H186" s="232">
        <v>1.3999999999999999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82</v>
      </c>
      <c r="AY186" s="238" t="s">
        <v>258</v>
      </c>
    </row>
    <row r="187" s="2" customFormat="1" ht="16.5" customHeight="1">
      <c r="A187" s="41"/>
      <c r="B187" s="42"/>
      <c r="C187" s="209" t="s">
        <v>425</v>
      </c>
      <c r="D187" s="209" t="s">
        <v>259</v>
      </c>
      <c r="E187" s="210" t="s">
        <v>508</v>
      </c>
      <c r="F187" s="211" t="s">
        <v>509</v>
      </c>
      <c r="G187" s="212" t="s">
        <v>262</v>
      </c>
      <c r="H187" s="213">
        <v>0.19800000000000001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82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2113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509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82</v>
      </c>
    </row>
    <row r="189" s="2" customFormat="1">
      <c r="A189" s="41"/>
      <c r="B189" s="42"/>
      <c r="C189" s="43"/>
      <c r="D189" s="222" t="s">
        <v>265</v>
      </c>
      <c r="E189" s="43"/>
      <c r="F189" s="227" t="s">
        <v>511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265</v>
      </c>
      <c r="AU189" s="20" t="s">
        <v>82</v>
      </c>
    </row>
    <row r="190" s="12" customFormat="1">
      <c r="A190" s="12"/>
      <c r="B190" s="228"/>
      <c r="C190" s="229"/>
      <c r="D190" s="222" t="s">
        <v>267</v>
      </c>
      <c r="E190" s="230" t="s">
        <v>430</v>
      </c>
      <c r="F190" s="231" t="s">
        <v>2114</v>
      </c>
      <c r="G190" s="229"/>
      <c r="H190" s="232">
        <v>0.095000000000000001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82</v>
      </c>
      <c r="AV190" s="12" t="s">
        <v>84</v>
      </c>
      <c r="AW190" s="12" t="s">
        <v>37</v>
      </c>
      <c r="AX190" s="12" t="s">
        <v>75</v>
      </c>
      <c r="AY190" s="238" t="s">
        <v>258</v>
      </c>
    </row>
    <row r="191" s="12" customFormat="1">
      <c r="A191" s="12"/>
      <c r="B191" s="228"/>
      <c r="C191" s="229"/>
      <c r="D191" s="222" t="s">
        <v>267</v>
      </c>
      <c r="E191" s="230" t="s">
        <v>2115</v>
      </c>
      <c r="F191" s="231" t="s">
        <v>2116</v>
      </c>
      <c r="G191" s="229"/>
      <c r="H191" s="232">
        <v>0.10299999999999999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8" t="s">
        <v>267</v>
      </c>
      <c r="AU191" s="238" t="s">
        <v>82</v>
      </c>
      <c r="AV191" s="12" t="s">
        <v>84</v>
      </c>
      <c r="AW191" s="12" t="s">
        <v>37</v>
      </c>
      <c r="AX191" s="12" t="s">
        <v>75</v>
      </c>
      <c r="AY191" s="23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2117</v>
      </c>
      <c r="G192" s="229"/>
      <c r="H192" s="232">
        <v>0.19800000000000001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432</v>
      </c>
      <c r="D193" s="209" t="s">
        <v>259</v>
      </c>
      <c r="E193" s="210" t="s">
        <v>515</v>
      </c>
      <c r="F193" s="211" t="s">
        <v>516</v>
      </c>
      <c r="G193" s="212" t="s">
        <v>309</v>
      </c>
      <c r="H193" s="213">
        <v>2.7599999999999998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2118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516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518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12" customFormat="1">
      <c r="A196" s="12"/>
      <c r="B196" s="228"/>
      <c r="C196" s="229"/>
      <c r="D196" s="222" t="s">
        <v>267</v>
      </c>
      <c r="E196" s="230" t="s">
        <v>437</v>
      </c>
      <c r="F196" s="231" t="s">
        <v>2119</v>
      </c>
      <c r="G196" s="229"/>
      <c r="H196" s="232">
        <v>0.80000000000000004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267</v>
      </c>
      <c r="AU196" s="238" t="s">
        <v>82</v>
      </c>
      <c r="AV196" s="12" t="s">
        <v>84</v>
      </c>
      <c r="AW196" s="12" t="s">
        <v>37</v>
      </c>
      <c r="AX196" s="12" t="s">
        <v>75</v>
      </c>
      <c r="AY196" s="238" t="s">
        <v>258</v>
      </c>
    </row>
    <row r="197" s="12" customFormat="1">
      <c r="A197" s="12"/>
      <c r="B197" s="228"/>
      <c r="C197" s="229"/>
      <c r="D197" s="222" t="s">
        <v>267</v>
      </c>
      <c r="E197" s="230" t="s">
        <v>2120</v>
      </c>
      <c r="F197" s="231" t="s">
        <v>2121</v>
      </c>
      <c r="G197" s="229"/>
      <c r="H197" s="232">
        <v>1.96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267</v>
      </c>
      <c r="AU197" s="238" t="s">
        <v>82</v>
      </c>
      <c r="AV197" s="12" t="s">
        <v>84</v>
      </c>
      <c r="AW197" s="12" t="s">
        <v>37</v>
      </c>
      <c r="AX197" s="12" t="s">
        <v>75</v>
      </c>
      <c r="AY197" s="238" t="s">
        <v>258</v>
      </c>
    </row>
    <row r="198" s="12" customFormat="1">
      <c r="A198" s="12"/>
      <c r="B198" s="228"/>
      <c r="C198" s="229"/>
      <c r="D198" s="222" t="s">
        <v>267</v>
      </c>
      <c r="E198" s="230" t="s">
        <v>19</v>
      </c>
      <c r="F198" s="231" t="s">
        <v>2122</v>
      </c>
      <c r="G198" s="229"/>
      <c r="H198" s="232">
        <v>2.7599999999999998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82</v>
      </c>
      <c r="AV198" s="12" t="s">
        <v>84</v>
      </c>
      <c r="AW198" s="12" t="s">
        <v>37</v>
      </c>
      <c r="AX198" s="12" t="s">
        <v>82</v>
      </c>
      <c r="AY198" s="238" t="s">
        <v>258</v>
      </c>
    </row>
    <row r="199" s="2" customFormat="1" ht="16.5" customHeight="1">
      <c r="A199" s="41"/>
      <c r="B199" s="42"/>
      <c r="C199" s="209" t="s">
        <v>439</v>
      </c>
      <c r="D199" s="209" t="s">
        <v>259</v>
      </c>
      <c r="E199" s="210" t="s">
        <v>522</v>
      </c>
      <c r="F199" s="211" t="s">
        <v>523</v>
      </c>
      <c r="G199" s="212" t="s">
        <v>309</v>
      </c>
      <c r="H199" s="213">
        <v>0.29999999999999999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82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2123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523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82</v>
      </c>
    </row>
    <row r="201" s="12" customFormat="1">
      <c r="A201" s="12"/>
      <c r="B201" s="228"/>
      <c r="C201" s="229"/>
      <c r="D201" s="222" t="s">
        <v>267</v>
      </c>
      <c r="E201" s="230" t="s">
        <v>758</v>
      </c>
      <c r="F201" s="231" t="s">
        <v>2107</v>
      </c>
      <c r="G201" s="229"/>
      <c r="H201" s="232">
        <v>0.14999999999999999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82</v>
      </c>
      <c r="AV201" s="12" t="s">
        <v>84</v>
      </c>
      <c r="AW201" s="12" t="s">
        <v>37</v>
      </c>
      <c r="AX201" s="12" t="s">
        <v>75</v>
      </c>
      <c r="AY201" s="238" t="s">
        <v>258</v>
      </c>
    </row>
    <row r="202" s="12" customFormat="1">
      <c r="A202" s="12"/>
      <c r="B202" s="228"/>
      <c r="C202" s="229"/>
      <c r="D202" s="222" t="s">
        <v>267</v>
      </c>
      <c r="E202" s="230" t="s">
        <v>2124</v>
      </c>
      <c r="F202" s="231" t="s">
        <v>2109</v>
      </c>
      <c r="G202" s="229"/>
      <c r="H202" s="232">
        <v>0.14999999999999999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82</v>
      </c>
      <c r="AV202" s="12" t="s">
        <v>84</v>
      </c>
      <c r="AW202" s="12" t="s">
        <v>37</v>
      </c>
      <c r="AX202" s="12" t="s">
        <v>75</v>
      </c>
      <c r="AY202" s="238" t="s">
        <v>258</v>
      </c>
    </row>
    <row r="203" s="12" customFormat="1">
      <c r="A203" s="12"/>
      <c r="B203" s="228"/>
      <c r="C203" s="229"/>
      <c r="D203" s="222" t="s">
        <v>267</v>
      </c>
      <c r="E203" s="230" t="s">
        <v>19</v>
      </c>
      <c r="F203" s="231" t="s">
        <v>2110</v>
      </c>
      <c r="G203" s="229"/>
      <c r="H203" s="232">
        <v>0.29999999999999999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8" t="s">
        <v>267</v>
      </c>
      <c r="AU203" s="238" t="s">
        <v>82</v>
      </c>
      <c r="AV203" s="12" t="s">
        <v>84</v>
      </c>
      <c r="AW203" s="12" t="s">
        <v>37</v>
      </c>
      <c r="AX203" s="12" t="s">
        <v>82</v>
      </c>
      <c r="AY203" s="238" t="s">
        <v>258</v>
      </c>
    </row>
    <row r="204" s="2" customFormat="1" ht="16.5" customHeight="1">
      <c r="A204" s="41"/>
      <c r="B204" s="42"/>
      <c r="C204" s="209" t="s">
        <v>444</v>
      </c>
      <c r="D204" s="209" t="s">
        <v>259</v>
      </c>
      <c r="E204" s="210" t="s">
        <v>2125</v>
      </c>
      <c r="F204" s="211" t="s">
        <v>2126</v>
      </c>
      <c r="G204" s="212" t="s">
        <v>309</v>
      </c>
      <c r="H204" s="213">
        <v>112.5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82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2127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2126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82</v>
      </c>
    </row>
    <row r="206" s="2" customFormat="1">
      <c r="A206" s="41"/>
      <c r="B206" s="42"/>
      <c r="C206" s="43"/>
      <c r="D206" s="222" t="s">
        <v>265</v>
      </c>
      <c r="E206" s="43"/>
      <c r="F206" s="227" t="s">
        <v>2128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265</v>
      </c>
      <c r="AU206" s="20" t="s">
        <v>82</v>
      </c>
    </row>
    <row r="207" s="12" customFormat="1">
      <c r="A207" s="12"/>
      <c r="B207" s="228"/>
      <c r="C207" s="229"/>
      <c r="D207" s="222" t="s">
        <v>267</v>
      </c>
      <c r="E207" s="230" t="s">
        <v>2129</v>
      </c>
      <c r="F207" s="231" t="s">
        <v>2130</v>
      </c>
      <c r="G207" s="229"/>
      <c r="H207" s="232">
        <v>112.5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82</v>
      </c>
      <c r="AV207" s="12" t="s">
        <v>84</v>
      </c>
      <c r="AW207" s="12" t="s">
        <v>37</v>
      </c>
      <c r="AX207" s="12" t="s">
        <v>82</v>
      </c>
      <c r="AY207" s="238" t="s">
        <v>258</v>
      </c>
    </row>
    <row r="208" s="2" customFormat="1" ht="16.5" customHeight="1">
      <c r="A208" s="41"/>
      <c r="B208" s="42"/>
      <c r="C208" s="209" t="s">
        <v>448</v>
      </c>
      <c r="D208" s="209" t="s">
        <v>259</v>
      </c>
      <c r="E208" s="210" t="s">
        <v>528</v>
      </c>
      <c r="F208" s="211" t="s">
        <v>529</v>
      </c>
      <c r="G208" s="212" t="s">
        <v>309</v>
      </c>
      <c r="H208" s="213">
        <v>0.40000000000000002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82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2131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529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82</v>
      </c>
    </row>
    <row r="210" s="2" customFormat="1">
      <c r="A210" s="41"/>
      <c r="B210" s="42"/>
      <c r="C210" s="43"/>
      <c r="D210" s="222" t="s">
        <v>265</v>
      </c>
      <c r="E210" s="43"/>
      <c r="F210" s="227" t="s">
        <v>2132</v>
      </c>
      <c r="G210" s="43"/>
      <c r="H210" s="43"/>
      <c r="I210" s="224"/>
      <c r="J210" s="43"/>
      <c r="K210" s="43"/>
      <c r="L210" s="47"/>
      <c r="M210" s="225"/>
      <c r="N210" s="22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265</v>
      </c>
      <c r="AU210" s="20" t="s">
        <v>82</v>
      </c>
    </row>
    <row r="211" s="12" customFormat="1">
      <c r="A211" s="12"/>
      <c r="B211" s="228"/>
      <c r="C211" s="229"/>
      <c r="D211" s="222" t="s">
        <v>267</v>
      </c>
      <c r="E211" s="230" t="s">
        <v>452</v>
      </c>
      <c r="F211" s="231" t="s">
        <v>2133</v>
      </c>
      <c r="G211" s="229"/>
      <c r="H211" s="232">
        <v>0.34999999999999998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8" t="s">
        <v>267</v>
      </c>
      <c r="AU211" s="238" t="s">
        <v>82</v>
      </c>
      <c r="AV211" s="12" t="s">
        <v>84</v>
      </c>
      <c r="AW211" s="12" t="s">
        <v>37</v>
      </c>
      <c r="AX211" s="12" t="s">
        <v>75</v>
      </c>
      <c r="AY211" s="238" t="s">
        <v>258</v>
      </c>
    </row>
    <row r="212" s="12" customFormat="1">
      <c r="A212" s="12"/>
      <c r="B212" s="228"/>
      <c r="C212" s="229"/>
      <c r="D212" s="222" t="s">
        <v>267</v>
      </c>
      <c r="E212" s="230" t="s">
        <v>2134</v>
      </c>
      <c r="F212" s="231" t="s">
        <v>2135</v>
      </c>
      <c r="G212" s="229"/>
      <c r="H212" s="232">
        <v>0.050000000000000003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8" t="s">
        <v>267</v>
      </c>
      <c r="AU212" s="238" t="s">
        <v>82</v>
      </c>
      <c r="AV212" s="12" t="s">
        <v>84</v>
      </c>
      <c r="AW212" s="12" t="s">
        <v>37</v>
      </c>
      <c r="AX212" s="12" t="s">
        <v>75</v>
      </c>
      <c r="AY212" s="238" t="s">
        <v>258</v>
      </c>
    </row>
    <row r="213" s="12" customFormat="1">
      <c r="A213" s="12"/>
      <c r="B213" s="228"/>
      <c r="C213" s="229"/>
      <c r="D213" s="222" t="s">
        <v>267</v>
      </c>
      <c r="E213" s="230" t="s">
        <v>19</v>
      </c>
      <c r="F213" s="231" t="s">
        <v>2136</v>
      </c>
      <c r="G213" s="229"/>
      <c r="H213" s="232">
        <v>0.40000000000000002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38" t="s">
        <v>267</v>
      </c>
      <c r="AU213" s="238" t="s">
        <v>82</v>
      </c>
      <c r="AV213" s="12" t="s">
        <v>84</v>
      </c>
      <c r="AW213" s="12" t="s">
        <v>37</v>
      </c>
      <c r="AX213" s="12" t="s">
        <v>82</v>
      </c>
      <c r="AY213" s="238" t="s">
        <v>258</v>
      </c>
    </row>
    <row r="214" s="11" customFormat="1" ht="25.92" customHeight="1">
      <c r="A214" s="11"/>
      <c r="B214" s="195"/>
      <c r="C214" s="196"/>
      <c r="D214" s="197" t="s">
        <v>74</v>
      </c>
      <c r="E214" s="198" t="s">
        <v>289</v>
      </c>
      <c r="F214" s="198" t="s">
        <v>534</v>
      </c>
      <c r="G214" s="196"/>
      <c r="H214" s="196"/>
      <c r="I214" s="199"/>
      <c r="J214" s="200">
        <f>BK214</f>
        <v>0</v>
      </c>
      <c r="K214" s="196"/>
      <c r="L214" s="201"/>
      <c r="M214" s="202"/>
      <c r="N214" s="203"/>
      <c r="O214" s="203"/>
      <c r="P214" s="204">
        <f>SUM(P215:P233)</f>
        <v>0</v>
      </c>
      <c r="Q214" s="203"/>
      <c r="R214" s="204">
        <f>SUM(R215:R233)</f>
        <v>0</v>
      </c>
      <c r="S214" s="203"/>
      <c r="T214" s="205">
        <f>SUM(T215:T233)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206" t="s">
        <v>82</v>
      </c>
      <c r="AT214" s="207" t="s">
        <v>74</v>
      </c>
      <c r="AU214" s="207" t="s">
        <v>75</v>
      </c>
      <c r="AY214" s="206" t="s">
        <v>258</v>
      </c>
      <c r="BK214" s="208">
        <f>SUM(BK215:BK233)</f>
        <v>0</v>
      </c>
    </row>
    <row r="215" s="2" customFormat="1" ht="16.5" customHeight="1">
      <c r="A215" s="41"/>
      <c r="B215" s="42"/>
      <c r="C215" s="209" t="s">
        <v>454</v>
      </c>
      <c r="D215" s="209" t="s">
        <v>259</v>
      </c>
      <c r="E215" s="210" t="s">
        <v>536</v>
      </c>
      <c r="F215" s="211" t="s">
        <v>537</v>
      </c>
      <c r="G215" s="212" t="s">
        <v>309</v>
      </c>
      <c r="H215" s="213">
        <v>15</v>
      </c>
      <c r="I215" s="214"/>
      <c r="J215" s="215">
        <f>ROUND(I215*H215,2)</f>
        <v>0</v>
      </c>
      <c r="K215" s="211" t="s">
        <v>19</v>
      </c>
      <c r="L215" s="47"/>
      <c r="M215" s="216" t="s">
        <v>19</v>
      </c>
      <c r="N215" s="217" t="s">
        <v>46</v>
      </c>
      <c r="O215" s="87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0" t="s">
        <v>105</v>
      </c>
      <c r="AT215" s="220" t="s">
        <v>259</v>
      </c>
      <c r="AU215" s="220" t="s">
        <v>82</v>
      </c>
      <c r="AY215" s="20" t="s">
        <v>258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82</v>
      </c>
      <c r="BK215" s="221">
        <f>ROUND(I215*H215,2)</f>
        <v>0</v>
      </c>
      <c r="BL215" s="20" t="s">
        <v>105</v>
      </c>
      <c r="BM215" s="220" t="s">
        <v>2137</v>
      </c>
    </row>
    <row r="216" s="2" customFormat="1">
      <c r="A216" s="41"/>
      <c r="B216" s="42"/>
      <c r="C216" s="43"/>
      <c r="D216" s="222" t="s">
        <v>264</v>
      </c>
      <c r="E216" s="43"/>
      <c r="F216" s="223" t="s">
        <v>537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264</v>
      </c>
      <c r="AU216" s="20" t="s">
        <v>82</v>
      </c>
    </row>
    <row r="217" s="2" customFormat="1">
      <c r="A217" s="41"/>
      <c r="B217" s="42"/>
      <c r="C217" s="43"/>
      <c r="D217" s="222" t="s">
        <v>265</v>
      </c>
      <c r="E217" s="43"/>
      <c r="F217" s="227" t="s">
        <v>539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265</v>
      </c>
      <c r="AU217" s="20" t="s">
        <v>82</v>
      </c>
    </row>
    <row r="218" s="12" customFormat="1">
      <c r="A218" s="12"/>
      <c r="B218" s="228"/>
      <c r="C218" s="229"/>
      <c r="D218" s="222" t="s">
        <v>267</v>
      </c>
      <c r="E218" s="230" t="s">
        <v>768</v>
      </c>
      <c r="F218" s="231" t="s">
        <v>2138</v>
      </c>
      <c r="G218" s="229"/>
      <c r="H218" s="232">
        <v>15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8" t="s">
        <v>267</v>
      </c>
      <c r="AU218" s="238" t="s">
        <v>82</v>
      </c>
      <c r="AV218" s="12" t="s">
        <v>84</v>
      </c>
      <c r="AW218" s="12" t="s">
        <v>37</v>
      </c>
      <c r="AX218" s="12" t="s">
        <v>82</v>
      </c>
      <c r="AY218" s="238" t="s">
        <v>258</v>
      </c>
    </row>
    <row r="219" s="2" customFormat="1" ht="16.5" customHeight="1">
      <c r="A219" s="41"/>
      <c r="B219" s="42"/>
      <c r="C219" s="209" t="s">
        <v>459</v>
      </c>
      <c r="D219" s="209" t="s">
        <v>259</v>
      </c>
      <c r="E219" s="210" t="s">
        <v>543</v>
      </c>
      <c r="F219" s="211" t="s">
        <v>537</v>
      </c>
      <c r="G219" s="212" t="s">
        <v>309</v>
      </c>
      <c r="H219" s="213">
        <v>30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82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2139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537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82</v>
      </c>
    </row>
    <row r="221" s="2" customFormat="1">
      <c r="A221" s="41"/>
      <c r="B221" s="42"/>
      <c r="C221" s="43"/>
      <c r="D221" s="222" t="s">
        <v>265</v>
      </c>
      <c r="E221" s="43"/>
      <c r="F221" s="227" t="s">
        <v>545</v>
      </c>
      <c r="G221" s="43"/>
      <c r="H221" s="43"/>
      <c r="I221" s="224"/>
      <c r="J221" s="43"/>
      <c r="K221" s="43"/>
      <c r="L221" s="47"/>
      <c r="M221" s="225"/>
      <c r="N221" s="22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265</v>
      </c>
      <c r="AU221" s="20" t="s">
        <v>82</v>
      </c>
    </row>
    <row r="222" s="12" customFormat="1">
      <c r="A222" s="12"/>
      <c r="B222" s="228"/>
      <c r="C222" s="229"/>
      <c r="D222" s="222" t="s">
        <v>267</v>
      </c>
      <c r="E222" s="230" t="s">
        <v>463</v>
      </c>
      <c r="F222" s="231" t="s">
        <v>2140</v>
      </c>
      <c r="G222" s="229"/>
      <c r="H222" s="232">
        <v>30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82</v>
      </c>
      <c r="AV222" s="12" t="s">
        <v>84</v>
      </c>
      <c r="AW222" s="12" t="s">
        <v>37</v>
      </c>
      <c r="AX222" s="12" t="s">
        <v>82</v>
      </c>
      <c r="AY222" s="238" t="s">
        <v>258</v>
      </c>
    </row>
    <row r="223" s="2" customFormat="1" ht="16.5" customHeight="1">
      <c r="A223" s="41"/>
      <c r="B223" s="42"/>
      <c r="C223" s="209" t="s">
        <v>466</v>
      </c>
      <c r="D223" s="209" t="s">
        <v>259</v>
      </c>
      <c r="E223" s="210" t="s">
        <v>549</v>
      </c>
      <c r="F223" s="211" t="s">
        <v>537</v>
      </c>
      <c r="G223" s="212" t="s">
        <v>309</v>
      </c>
      <c r="H223" s="213">
        <v>3.1499999999999999</v>
      </c>
      <c r="I223" s="214"/>
      <c r="J223" s="215">
        <f>ROUND(I223*H223,2)</f>
        <v>0</v>
      </c>
      <c r="K223" s="211" t="s">
        <v>19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82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2141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537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82</v>
      </c>
    </row>
    <row r="225" s="2" customFormat="1">
      <c r="A225" s="41"/>
      <c r="B225" s="42"/>
      <c r="C225" s="43"/>
      <c r="D225" s="222" t="s">
        <v>265</v>
      </c>
      <c r="E225" s="43"/>
      <c r="F225" s="227" t="s">
        <v>551</v>
      </c>
      <c r="G225" s="43"/>
      <c r="H225" s="43"/>
      <c r="I225" s="224"/>
      <c r="J225" s="43"/>
      <c r="K225" s="43"/>
      <c r="L225" s="47"/>
      <c r="M225" s="225"/>
      <c r="N225" s="226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265</v>
      </c>
      <c r="AU225" s="20" t="s">
        <v>82</v>
      </c>
    </row>
    <row r="226" s="12" customFormat="1">
      <c r="A226" s="12"/>
      <c r="B226" s="228"/>
      <c r="C226" s="229"/>
      <c r="D226" s="222" t="s">
        <v>267</v>
      </c>
      <c r="E226" s="230" t="s">
        <v>471</v>
      </c>
      <c r="F226" s="231" t="s">
        <v>2142</v>
      </c>
      <c r="G226" s="229"/>
      <c r="H226" s="232">
        <v>3.1499999999999999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8" t="s">
        <v>267</v>
      </c>
      <c r="AU226" s="238" t="s">
        <v>82</v>
      </c>
      <c r="AV226" s="12" t="s">
        <v>84</v>
      </c>
      <c r="AW226" s="12" t="s">
        <v>37</v>
      </c>
      <c r="AX226" s="12" t="s">
        <v>82</v>
      </c>
      <c r="AY226" s="238" t="s">
        <v>258</v>
      </c>
    </row>
    <row r="227" s="2" customFormat="1" ht="16.5" customHeight="1">
      <c r="A227" s="41"/>
      <c r="B227" s="42"/>
      <c r="C227" s="209" t="s">
        <v>473</v>
      </c>
      <c r="D227" s="209" t="s">
        <v>259</v>
      </c>
      <c r="E227" s="210" t="s">
        <v>562</v>
      </c>
      <c r="F227" s="211" t="s">
        <v>563</v>
      </c>
      <c r="G227" s="212" t="s">
        <v>442</v>
      </c>
      <c r="H227" s="213">
        <v>21</v>
      </c>
      <c r="I227" s="214"/>
      <c r="J227" s="215">
        <f>ROUND(I227*H227,2)</f>
        <v>0</v>
      </c>
      <c r="K227" s="211" t="s">
        <v>19</v>
      </c>
      <c r="L227" s="47"/>
      <c r="M227" s="216" t="s">
        <v>19</v>
      </c>
      <c r="N227" s="217" t="s">
        <v>46</v>
      </c>
      <c r="O227" s="87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0" t="s">
        <v>105</v>
      </c>
      <c r="AT227" s="220" t="s">
        <v>259</v>
      </c>
      <c r="AU227" s="220" t="s">
        <v>82</v>
      </c>
      <c r="AY227" s="20" t="s">
        <v>258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82</v>
      </c>
      <c r="BK227" s="221">
        <f>ROUND(I227*H227,2)</f>
        <v>0</v>
      </c>
      <c r="BL227" s="20" t="s">
        <v>105</v>
      </c>
      <c r="BM227" s="220" t="s">
        <v>2143</v>
      </c>
    </row>
    <row r="228" s="2" customFormat="1">
      <c r="A228" s="41"/>
      <c r="B228" s="42"/>
      <c r="C228" s="43"/>
      <c r="D228" s="222" t="s">
        <v>264</v>
      </c>
      <c r="E228" s="43"/>
      <c r="F228" s="223" t="s">
        <v>563</v>
      </c>
      <c r="G228" s="43"/>
      <c r="H228" s="43"/>
      <c r="I228" s="224"/>
      <c r="J228" s="43"/>
      <c r="K228" s="43"/>
      <c r="L228" s="47"/>
      <c r="M228" s="225"/>
      <c r="N228" s="226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264</v>
      </c>
      <c r="AU228" s="20" t="s">
        <v>82</v>
      </c>
    </row>
    <row r="229" s="2" customFormat="1">
      <c r="A229" s="41"/>
      <c r="B229" s="42"/>
      <c r="C229" s="43"/>
      <c r="D229" s="222" t="s">
        <v>265</v>
      </c>
      <c r="E229" s="43"/>
      <c r="F229" s="227" t="s">
        <v>2144</v>
      </c>
      <c r="G229" s="43"/>
      <c r="H229" s="43"/>
      <c r="I229" s="224"/>
      <c r="J229" s="43"/>
      <c r="K229" s="43"/>
      <c r="L229" s="47"/>
      <c r="M229" s="225"/>
      <c r="N229" s="22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265</v>
      </c>
      <c r="AU229" s="20" t="s">
        <v>82</v>
      </c>
    </row>
    <row r="230" s="12" customFormat="1">
      <c r="A230" s="12"/>
      <c r="B230" s="228"/>
      <c r="C230" s="229"/>
      <c r="D230" s="222" t="s">
        <v>267</v>
      </c>
      <c r="E230" s="230" t="s">
        <v>477</v>
      </c>
      <c r="F230" s="231" t="s">
        <v>2145</v>
      </c>
      <c r="G230" s="229"/>
      <c r="H230" s="232">
        <v>21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8" t="s">
        <v>267</v>
      </c>
      <c r="AU230" s="238" t="s">
        <v>82</v>
      </c>
      <c r="AV230" s="12" t="s">
        <v>84</v>
      </c>
      <c r="AW230" s="12" t="s">
        <v>37</v>
      </c>
      <c r="AX230" s="12" t="s">
        <v>82</v>
      </c>
      <c r="AY230" s="238" t="s">
        <v>258</v>
      </c>
    </row>
    <row r="231" s="2" customFormat="1" ht="16.5" customHeight="1">
      <c r="A231" s="41"/>
      <c r="B231" s="42"/>
      <c r="C231" s="209" t="s">
        <v>483</v>
      </c>
      <c r="D231" s="209" t="s">
        <v>259</v>
      </c>
      <c r="E231" s="210" t="s">
        <v>569</v>
      </c>
      <c r="F231" s="211" t="s">
        <v>570</v>
      </c>
      <c r="G231" s="212" t="s">
        <v>442</v>
      </c>
      <c r="H231" s="213">
        <v>150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82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2146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570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82</v>
      </c>
    </row>
    <row r="233" s="2" customFormat="1">
      <c r="A233" s="41"/>
      <c r="B233" s="42"/>
      <c r="C233" s="43"/>
      <c r="D233" s="222" t="s">
        <v>265</v>
      </c>
      <c r="E233" s="43"/>
      <c r="F233" s="227" t="s">
        <v>572</v>
      </c>
      <c r="G233" s="43"/>
      <c r="H233" s="43"/>
      <c r="I233" s="224"/>
      <c r="J233" s="43"/>
      <c r="K233" s="43"/>
      <c r="L233" s="47"/>
      <c r="M233" s="225"/>
      <c r="N233" s="22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265</v>
      </c>
      <c r="AU233" s="20" t="s">
        <v>82</v>
      </c>
    </row>
    <row r="234" s="11" customFormat="1" ht="25.92" customHeight="1">
      <c r="A234" s="11"/>
      <c r="B234" s="195"/>
      <c r="C234" s="196"/>
      <c r="D234" s="197" t="s">
        <v>74</v>
      </c>
      <c r="E234" s="198" t="s">
        <v>295</v>
      </c>
      <c r="F234" s="198" t="s">
        <v>2147</v>
      </c>
      <c r="G234" s="196"/>
      <c r="H234" s="196"/>
      <c r="I234" s="199"/>
      <c r="J234" s="200">
        <f>BK234</f>
        <v>0</v>
      </c>
      <c r="K234" s="196"/>
      <c r="L234" s="201"/>
      <c r="M234" s="202"/>
      <c r="N234" s="203"/>
      <c r="O234" s="203"/>
      <c r="P234" s="204">
        <f>SUM(P235:P244)</f>
        <v>0</v>
      </c>
      <c r="Q234" s="203"/>
      <c r="R234" s="204">
        <f>SUM(R235:R244)</f>
        <v>0</v>
      </c>
      <c r="S234" s="203"/>
      <c r="T234" s="205">
        <f>SUM(T235:T244)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206" t="s">
        <v>82</v>
      </c>
      <c r="AT234" s="207" t="s">
        <v>74</v>
      </c>
      <c r="AU234" s="207" t="s">
        <v>75</v>
      </c>
      <c r="AY234" s="206" t="s">
        <v>258</v>
      </c>
      <c r="BK234" s="208">
        <f>SUM(BK235:BK244)</f>
        <v>0</v>
      </c>
    </row>
    <row r="235" s="2" customFormat="1" ht="16.5" customHeight="1">
      <c r="A235" s="41"/>
      <c r="B235" s="42"/>
      <c r="C235" s="209" t="s">
        <v>495</v>
      </c>
      <c r="D235" s="209" t="s">
        <v>259</v>
      </c>
      <c r="E235" s="210" t="s">
        <v>2148</v>
      </c>
      <c r="F235" s="211" t="s">
        <v>2149</v>
      </c>
      <c r="G235" s="212" t="s">
        <v>442</v>
      </c>
      <c r="H235" s="213">
        <v>25</v>
      </c>
      <c r="I235" s="214"/>
      <c r="J235" s="215">
        <f>ROUND(I235*H235,2)</f>
        <v>0</v>
      </c>
      <c r="K235" s="211" t="s">
        <v>19</v>
      </c>
      <c r="L235" s="47"/>
      <c r="M235" s="216" t="s">
        <v>19</v>
      </c>
      <c r="N235" s="217" t="s">
        <v>46</v>
      </c>
      <c r="O235" s="87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0" t="s">
        <v>105</v>
      </c>
      <c r="AT235" s="220" t="s">
        <v>259</v>
      </c>
      <c r="AU235" s="220" t="s">
        <v>82</v>
      </c>
      <c r="AY235" s="20" t="s">
        <v>258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0" t="s">
        <v>82</v>
      </c>
      <c r="BK235" s="221">
        <f>ROUND(I235*H235,2)</f>
        <v>0</v>
      </c>
      <c r="BL235" s="20" t="s">
        <v>105</v>
      </c>
      <c r="BM235" s="220" t="s">
        <v>2150</v>
      </c>
    </row>
    <row r="236" s="2" customFormat="1">
      <c r="A236" s="41"/>
      <c r="B236" s="42"/>
      <c r="C236" s="43"/>
      <c r="D236" s="222" t="s">
        <v>264</v>
      </c>
      <c r="E236" s="43"/>
      <c r="F236" s="223" t="s">
        <v>2149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264</v>
      </c>
      <c r="AU236" s="20" t="s">
        <v>82</v>
      </c>
    </row>
    <row r="237" s="12" customFormat="1">
      <c r="A237" s="12"/>
      <c r="B237" s="228"/>
      <c r="C237" s="229"/>
      <c r="D237" s="222" t="s">
        <v>267</v>
      </c>
      <c r="E237" s="230" t="s">
        <v>499</v>
      </c>
      <c r="F237" s="231" t="s">
        <v>2151</v>
      </c>
      <c r="G237" s="229"/>
      <c r="H237" s="232">
        <v>25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8" t="s">
        <v>267</v>
      </c>
      <c r="AU237" s="238" t="s">
        <v>82</v>
      </c>
      <c r="AV237" s="12" t="s">
        <v>84</v>
      </c>
      <c r="AW237" s="12" t="s">
        <v>37</v>
      </c>
      <c r="AX237" s="12" t="s">
        <v>82</v>
      </c>
      <c r="AY237" s="238" t="s">
        <v>258</v>
      </c>
    </row>
    <row r="238" s="2" customFormat="1" ht="16.5" customHeight="1">
      <c r="A238" s="41"/>
      <c r="B238" s="42"/>
      <c r="C238" s="209" t="s">
        <v>501</v>
      </c>
      <c r="D238" s="209" t="s">
        <v>259</v>
      </c>
      <c r="E238" s="210" t="s">
        <v>2152</v>
      </c>
      <c r="F238" s="211" t="s">
        <v>2153</v>
      </c>
      <c r="G238" s="212" t="s">
        <v>442</v>
      </c>
      <c r="H238" s="213">
        <v>25</v>
      </c>
      <c r="I238" s="214"/>
      <c r="J238" s="215">
        <f>ROUND(I238*H238,2)</f>
        <v>0</v>
      </c>
      <c r="K238" s="211" t="s">
        <v>19</v>
      </c>
      <c r="L238" s="47"/>
      <c r="M238" s="216" t="s">
        <v>19</v>
      </c>
      <c r="N238" s="217" t="s">
        <v>46</v>
      </c>
      <c r="O238" s="87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0" t="s">
        <v>105</v>
      </c>
      <c r="AT238" s="220" t="s">
        <v>259</v>
      </c>
      <c r="AU238" s="220" t="s">
        <v>82</v>
      </c>
      <c r="AY238" s="20" t="s">
        <v>258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82</v>
      </c>
      <c r="BK238" s="221">
        <f>ROUND(I238*H238,2)</f>
        <v>0</v>
      </c>
      <c r="BL238" s="20" t="s">
        <v>105</v>
      </c>
      <c r="BM238" s="220" t="s">
        <v>2154</v>
      </c>
    </row>
    <row r="239" s="2" customFormat="1">
      <c r="A239" s="41"/>
      <c r="B239" s="42"/>
      <c r="C239" s="43"/>
      <c r="D239" s="222" t="s">
        <v>264</v>
      </c>
      <c r="E239" s="43"/>
      <c r="F239" s="223" t="s">
        <v>2153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264</v>
      </c>
      <c r="AU239" s="20" t="s">
        <v>82</v>
      </c>
    </row>
    <row r="240" s="12" customFormat="1">
      <c r="A240" s="12"/>
      <c r="B240" s="228"/>
      <c r="C240" s="229"/>
      <c r="D240" s="222" t="s">
        <v>267</v>
      </c>
      <c r="E240" s="230" t="s">
        <v>505</v>
      </c>
      <c r="F240" s="231" t="s">
        <v>2151</v>
      </c>
      <c r="G240" s="229"/>
      <c r="H240" s="232">
        <v>25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8" t="s">
        <v>267</v>
      </c>
      <c r="AU240" s="238" t="s">
        <v>82</v>
      </c>
      <c r="AV240" s="12" t="s">
        <v>84</v>
      </c>
      <c r="AW240" s="12" t="s">
        <v>37</v>
      </c>
      <c r="AX240" s="12" t="s">
        <v>82</v>
      </c>
      <c r="AY240" s="238" t="s">
        <v>258</v>
      </c>
    </row>
    <row r="241" s="2" customFormat="1" ht="16.5" customHeight="1">
      <c r="A241" s="41"/>
      <c r="B241" s="42"/>
      <c r="C241" s="209" t="s">
        <v>507</v>
      </c>
      <c r="D241" s="209" t="s">
        <v>259</v>
      </c>
      <c r="E241" s="210" t="s">
        <v>2155</v>
      </c>
      <c r="F241" s="211" t="s">
        <v>2156</v>
      </c>
      <c r="G241" s="212" t="s">
        <v>442</v>
      </c>
      <c r="H241" s="213">
        <v>25</v>
      </c>
      <c r="I241" s="214"/>
      <c r="J241" s="215">
        <f>ROUND(I241*H241,2)</f>
        <v>0</v>
      </c>
      <c r="K241" s="211" t="s">
        <v>19</v>
      </c>
      <c r="L241" s="47"/>
      <c r="M241" s="216" t="s">
        <v>19</v>
      </c>
      <c r="N241" s="217" t="s">
        <v>46</v>
      </c>
      <c r="O241" s="87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0" t="s">
        <v>105</v>
      </c>
      <c r="AT241" s="220" t="s">
        <v>259</v>
      </c>
      <c r="AU241" s="220" t="s">
        <v>82</v>
      </c>
      <c r="AY241" s="20" t="s">
        <v>258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0" t="s">
        <v>82</v>
      </c>
      <c r="BK241" s="221">
        <f>ROUND(I241*H241,2)</f>
        <v>0</v>
      </c>
      <c r="BL241" s="20" t="s">
        <v>105</v>
      </c>
      <c r="BM241" s="220" t="s">
        <v>2157</v>
      </c>
    </row>
    <row r="242" s="2" customFormat="1">
      <c r="A242" s="41"/>
      <c r="B242" s="42"/>
      <c r="C242" s="43"/>
      <c r="D242" s="222" t="s">
        <v>264</v>
      </c>
      <c r="E242" s="43"/>
      <c r="F242" s="223" t="s">
        <v>2156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264</v>
      </c>
      <c r="AU242" s="20" t="s">
        <v>82</v>
      </c>
    </row>
    <row r="243" s="2" customFormat="1">
      <c r="A243" s="41"/>
      <c r="B243" s="42"/>
      <c r="C243" s="43"/>
      <c r="D243" s="222" t="s">
        <v>265</v>
      </c>
      <c r="E243" s="43"/>
      <c r="F243" s="227" t="s">
        <v>665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265</v>
      </c>
      <c r="AU243" s="20" t="s">
        <v>82</v>
      </c>
    </row>
    <row r="244" s="12" customFormat="1">
      <c r="A244" s="12"/>
      <c r="B244" s="228"/>
      <c r="C244" s="229"/>
      <c r="D244" s="222" t="s">
        <v>267</v>
      </c>
      <c r="E244" s="230" t="s">
        <v>512</v>
      </c>
      <c r="F244" s="231" t="s">
        <v>2151</v>
      </c>
      <c r="G244" s="229"/>
      <c r="H244" s="232">
        <v>25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8" t="s">
        <v>267</v>
      </c>
      <c r="AU244" s="238" t="s">
        <v>82</v>
      </c>
      <c r="AV244" s="12" t="s">
        <v>84</v>
      </c>
      <c r="AW244" s="12" t="s">
        <v>37</v>
      </c>
      <c r="AX244" s="12" t="s">
        <v>82</v>
      </c>
      <c r="AY244" s="238" t="s">
        <v>258</v>
      </c>
    </row>
    <row r="245" s="11" customFormat="1" ht="25.92" customHeight="1">
      <c r="A245" s="11"/>
      <c r="B245" s="195"/>
      <c r="C245" s="196"/>
      <c r="D245" s="197" t="s">
        <v>74</v>
      </c>
      <c r="E245" s="198" t="s">
        <v>314</v>
      </c>
      <c r="F245" s="198" t="s">
        <v>588</v>
      </c>
      <c r="G245" s="196"/>
      <c r="H245" s="196"/>
      <c r="I245" s="199"/>
      <c r="J245" s="200">
        <f>BK245</f>
        <v>0</v>
      </c>
      <c r="K245" s="196"/>
      <c r="L245" s="201"/>
      <c r="M245" s="202"/>
      <c r="N245" s="203"/>
      <c r="O245" s="203"/>
      <c r="P245" s="204">
        <f>SUM(P246:P251)</f>
        <v>0</v>
      </c>
      <c r="Q245" s="203"/>
      <c r="R245" s="204">
        <f>SUM(R246:R251)</f>
        <v>0</v>
      </c>
      <c r="S245" s="203"/>
      <c r="T245" s="205">
        <f>SUM(T246:T251)</f>
        <v>0</v>
      </c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R245" s="206" t="s">
        <v>82</v>
      </c>
      <c r="AT245" s="207" t="s">
        <v>74</v>
      </c>
      <c r="AU245" s="207" t="s">
        <v>75</v>
      </c>
      <c r="AY245" s="206" t="s">
        <v>258</v>
      </c>
      <c r="BK245" s="208">
        <f>SUM(BK246:BK251)</f>
        <v>0</v>
      </c>
    </row>
    <row r="246" s="2" customFormat="1" ht="16.5" customHeight="1">
      <c r="A246" s="41"/>
      <c r="B246" s="42"/>
      <c r="C246" s="209" t="s">
        <v>514</v>
      </c>
      <c r="D246" s="209" t="s">
        <v>259</v>
      </c>
      <c r="E246" s="210" t="s">
        <v>2158</v>
      </c>
      <c r="F246" s="211" t="s">
        <v>2159</v>
      </c>
      <c r="G246" s="212" t="s">
        <v>309</v>
      </c>
      <c r="H246" s="213">
        <v>1.2</v>
      </c>
      <c r="I246" s="214"/>
      <c r="J246" s="215">
        <f>ROUND(I246*H246,2)</f>
        <v>0</v>
      </c>
      <c r="K246" s="211" t="s">
        <v>19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105</v>
      </c>
      <c r="AT246" s="220" t="s">
        <v>259</v>
      </c>
      <c r="AU246" s="220" t="s">
        <v>82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105</v>
      </c>
      <c r="BM246" s="220" t="s">
        <v>2160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2159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82</v>
      </c>
    </row>
    <row r="248" s="2" customFormat="1">
      <c r="A248" s="41"/>
      <c r="B248" s="42"/>
      <c r="C248" s="43"/>
      <c r="D248" s="222" t="s">
        <v>265</v>
      </c>
      <c r="E248" s="43"/>
      <c r="F248" s="227" t="s">
        <v>2106</v>
      </c>
      <c r="G248" s="43"/>
      <c r="H248" s="43"/>
      <c r="I248" s="224"/>
      <c r="J248" s="43"/>
      <c r="K248" s="43"/>
      <c r="L248" s="47"/>
      <c r="M248" s="225"/>
      <c r="N248" s="22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265</v>
      </c>
      <c r="AU248" s="20" t="s">
        <v>82</v>
      </c>
    </row>
    <row r="249" s="12" customFormat="1">
      <c r="A249" s="12"/>
      <c r="B249" s="228"/>
      <c r="C249" s="229"/>
      <c r="D249" s="222" t="s">
        <v>267</v>
      </c>
      <c r="E249" s="230" t="s">
        <v>519</v>
      </c>
      <c r="F249" s="231" t="s">
        <v>2161</v>
      </c>
      <c r="G249" s="229"/>
      <c r="H249" s="232">
        <v>0.5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8" t="s">
        <v>267</v>
      </c>
      <c r="AU249" s="238" t="s">
        <v>82</v>
      </c>
      <c r="AV249" s="12" t="s">
        <v>84</v>
      </c>
      <c r="AW249" s="12" t="s">
        <v>37</v>
      </c>
      <c r="AX249" s="12" t="s">
        <v>75</v>
      </c>
      <c r="AY249" s="238" t="s">
        <v>258</v>
      </c>
    </row>
    <row r="250" s="12" customFormat="1">
      <c r="A250" s="12"/>
      <c r="B250" s="228"/>
      <c r="C250" s="229"/>
      <c r="D250" s="222" t="s">
        <v>267</v>
      </c>
      <c r="E250" s="230" t="s">
        <v>2162</v>
      </c>
      <c r="F250" s="231" t="s">
        <v>2163</v>
      </c>
      <c r="G250" s="229"/>
      <c r="H250" s="232">
        <v>0.69999999999999996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8" t="s">
        <v>267</v>
      </c>
      <c r="AU250" s="238" t="s">
        <v>82</v>
      </c>
      <c r="AV250" s="12" t="s">
        <v>84</v>
      </c>
      <c r="AW250" s="12" t="s">
        <v>37</v>
      </c>
      <c r="AX250" s="12" t="s">
        <v>75</v>
      </c>
      <c r="AY250" s="238" t="s">
        <v>258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2164</v>
      </c>
      <c r="G251" s="229"/>
      <c r="H251" s="232">
        <v>1.2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82</v>
      </c>
      <c r="AV251" s="12" t="s">
        <v>84</v>
      </c>
      <c r="AW251" s="12" t="s">
        <v>37</v>
      </c>
      <c r="AX251" s="12" t="s">
        <v>82</v>
      </c>
      <c r="AY251" s="238" t="s">
        <v>258</v>
      </c>
    </row>
    <row r="252" s="11" customFormat="1" ht="25.92" customHeight="1">
      <c r="A252" s="11"/>
      <c r="B252" s="195"/>
      <c r="C252" s="196"/>
      <c r="D252" s="197" t="s">
        <v>74</v>
      </c>
      <c r="E252" s="198" t="s">
        <v>324</v>
      </c>
      <c r="F252" s="198" t="s">
        <v>616</v>
      </c>
      <c r="G252" s="196"/>
      <c r="H252" s="196"/>
      <c r="I252" s="199"/>
      <c r="J252" s="200">
        <f>BK252</f>
        <v>0</v>
      </c>
      <c r="K252" s="196"/>
      <c r="L252" s="201"/>
      <c r="M252" s="202"/>
      <c r="N252" s="203"/>
      <c r="O252" s="203"/>
      <c r="P252" s="204">
        <f>SUM(P253:P296)</f>
        <v>0</v>
      </c>
      <c r="Q252" s="203"/>
      <c r="R252" s="204">
        <f>SUM(R253:R296)</f>
        <v>0</v>
      </c>
      <c r="S252" s="203"/>
      <c r="T252" s="205">
        <f>SUM(T253:T296)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206" t="s">
        <v>82</v>
      </c>
      <c r="AT252" s="207" t="s">
        <v>74</v>
      </c>
      <c r="AU252" s="207" t="s">
        <v>75</v>
      </c>
      <c r="AY252" s="206" t="s">
        <v>258</v>
      </c>
      <c r="BK252" s="208">
        <f>SUM(BK253:BK296)</f>
        <v>0</v>
      </c>
    </row>
    <row r="253" s="2" customFormat="1" ht="16.5" customHeight="1">
      <c r="A253" s="41"/>
      <c r="B253" s="42"/>
      <c r="C253" s="209" t="s">
        <v>521</v>
      </c>
      <c r="D253" s="209" t="s">
        <v>259</v>
      </c>
      <c r="E253" s="210" t="s">
        <v>628</v>
      </c>
      <c r="F253" s="211" t="s">
        <v>629</v>
      </c>
      <c r="G253" s="212" t="s">
        <v>327</v>
      </c>
      <c r="H253" s="213">
        <v>23</v>
      </c>
      <c r="I253" s="214"/>
      <c r="J253" s="215">
        <f>ROUND(I253*H253,2)</f>
        <v>0</v>
      </c>
      <c r="K253" s="211" t="s">
        <v>19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82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2165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629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82</v>
      </c>
    </row>
    <row r="255" s="2" customFormat="1">
      <c r="A255" s="41"/>
      <c r="B255" s="42"/>
      <c r="C255" s="43"/>
      <c r="D255" s="222" t="s">
        <v>265</v>
      </c>
      <c r="E255" s="43"/>
      <c r="F255" s="227" t="s">
        <v>631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265</v>
      </c>
      <c r="AU255" s="20" t="s">
        <v>82</v>
      </c>
    </row>
    <row r="256" s="2" customFormat="1" ht="16.5" customHeight="1">
      <c r="A256" s="41"/>
      <c r="B256" s="42"/>
      <c r="C256" s="209" t="s">
        <v>527</v>
      </c>
      <c r="D256" s="209" t="s">
        <v>259</v>
      </c>
      <c r="E256" s="210" t="s">
        <v>637</v>
      </c>
      <c r="F256" s="211" t="s">
        <v>638</v>
      </c>
      <c r="G256" s="212" t="s">
        <v>327</v>
      </c>
      <c r="H256" s="213">
        <v>7</v>
      </c>
      <c r="I256" s="214"/>
      <c r="J256" s="215">
        <f>ROUND(I256*H256,2)</f>
        <v>0</v>
      </c>
      <c r="K256" s="211" t="s">
        <v>19</v>
      </c>
      <c r="L256" s="47"/>
      <c r="M256" s="216" t="s">
        <v>19</v>
      </c>
      <c r="N256" s="217" t="s">
        <v>46</v>
      </c>
      <c r="O256" s="87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0" t="s">
        <v>105</v>
      </c>
      <c r="AT256" s="220" t="s">
        <v>259</v>
      </c>
      <c r="AU256" s="220" t="s">
        <v>82</v>
      </c>
      <c r="AY256" s="20" t="s">
        <v>258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20" t="s">
        <v>82</v>
      </c>
      <c r="BK256" s="221">
        <f>ROUND(I256*H256,2)</f>
        <v>0</v>
      </c>
      <c r="BL256" s="20" t="s">
        <v>105</v>
      </c>
      <c r="BM256" s="220" t="s">
        <v>2166</v>
      </c>
    </row>
    <row r="257" s="2" customFormat="1">
      <c r="A257" s="41"/>
      <c r="B257" s="42"/>
      <c r="C257" s="43"/>
      <c r="D257" s="222" t="s">
        <v>264</v>
      </c>
      <c r="E257" s="43"/>
      <c r="F257" s="223" t="s">
        <v>638</v>
      </c>
      <c r="G257" s="43"/>
      <c r="H257" s="43"/>
      <c r="I257" s="224"/>
      <c r="J257" s="43"/>
      <c r="K257" s="43"/>
      <c r="L257" s="47"/>
      <c r="M257" s="225"/>
      <c r="N257" s="22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264</v>
      </c>
      <c r="AU257" s="20" t="s">
        <v>82</v>
      </c>
    </row>
    <row r="258" s="2" customFormat="1">
      <c r="A258" s="41"/>
      <c r="B258" s="42"/>
      <c r="C258" s="43"/>
      <c r="D258" s="222" t="s">
        <v>265</v>
      </c>
      <c r="E258" s="43"/>
      <c r="F258" s="227" t="s">
        <v>640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265</v>
      </c>
      <c r="AU258" s="20" t="s">
        <v>82</v>
      </c>
    </row>
    <row r="259" s="2" customFormat="1" ht="16.5" customHeight="1">
      <c r="A259" s="41"/>
      <c r="B259" s="42"/>
      <c r="C259" s="209" t="s">
        <v>535</v>
      </c>
      <c r="D259" s="209" t="s">
        <v>259</v>
      </c>
      <c r="E259" s="210" t="s">
        <v>642</v>
      </c>
      <c r="F259" s="211" t="s">
        <v>643</v>
      </c>
      <c r="G259" s="212" t="s">
        <v>327</v>
      </c>
      <c r="H259" s="213">
        <v>249</v>
      </c>
      <c r="I259" s="214"/>
      <c r="J259" s="215">
        <f>ROUND(I259*H259,2)</f>
        <v>0</v>
      </c>
      <c r="K259" s="211" t="s">
        <v>19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82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2167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643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82</v>
      </c>
    </row>
    <row r="261" s="2" customFormat="1">
      <c r="A261" s="41"/>
      <c r="B261" s="42"/>
      <c r="C261" s="43"/>
      <c r="D261" s="222" t="s">
        <v>265</v>
      </c>
      <c r="E261" s="43"/>
      <c r="F261" s="227" t="s">
        <v>645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265</v>
      </c>
      <c r="AU261" s="20" t="s">
        <v>82</v>
      </c>
    </row>
    <row r="262" s="12" customFormat="1">
      <c r="A262" s="12"/>
      <c r="B262" s="228"/>
      <c r="C262" s="229"/>
      <c r="D262" s="222" t="s">
        <v>267</v>
      </c>
      <c r="E262" s="230" t="s">
        <v>540</v>
      </c>
      <c r="F262" s="231" t="s">
        <v>2168</v>
      </c>
      <c r="G262" s="229"/>
      <c r="H262" s="232">
        <v>66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8" t="s">
        <v>267</v>
      </c>
      <c r="AU262" s="238" t="s">
        <v>82</v>
      </c>
      <c r="AV262" s="12" t="s">
        <v>84</v>
      </c>
      <c r="AW262" s="12" t="s">
        <v>37</v>
      </c>
      <c r="AX262" s="12" t="s">
        <v>75</v>
      </c>
      <c r="AY262" s="238" t="s">
        <v>258</v>
      </c>
    </row>
    <row r="263" s="12" customFormat="1">
      <c r="A263" s="12"/>
      <c r="B263" s="228"/>
      <c r="C263" s="229"/>
      <c r="D263" s="222" t="s">
        <v>267</v>
      </c>
      <c r="E263" s="230" t="s">
        <v>2169</v>
      </c>
      <c r="F263" s="231" t="s">
        <v>2170</v>
      </c>
      <c r="G263" s="229"/>
      <c r="H263" s="232">
        <v>183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8" t="s">
        <v>267</v>
      </c>
      <c r="AU263" s="238" t="s">
        <v>82</v>
      </c>
      <c r="AV263" s="12" t="s">
        <v>84</v>
      </c>
      <c r="AW263" s="12" t="s">
        <v>37</v>
      </c>
      <c r="AX263" s="12" t="s">
        <v>75</v>
      </c>
      <c r="AY263" s="238" t="s">
        <v>258</v>
      </c>
    </row>
    <row r="264" s="12" customFormat="1">
      <c r="A264" s="12"/>
      <c r="B264" s="228"/>
      <c r="C264" s="229"/>
      <c r="D264" s="222" t="s">
        <v>267</v>
      </c>
      <c r="E264" s="230" t="s">
        <v>19</v>
      </c>
      <c r="F264" s="231" t="s">
        <v>2171</v>
      </c>
      <c r="G264" s="229"/>
      <c r="H264" s="232">
        <v>249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8" t="s">
        <v>267</v>
      </c>
      <c r="AU264" s="238" t="s">
        <v>82</v>
      </c>
      <c r="AV264" s="12" t="s">
        <v>84</v>
      </c>
      <c r="AW264" s="12" t="s">
        <v>37</v>
      </c>
      <c r="AX264" s="12" t="s">
        <v>82</v>
      </c>
      <c r="AY264" s="238" t="s">
        <v>258</v>
      </c>
    </row>
    <row r="265" s="2" customFormat="1" ht="16.5" customHeight="1">
      <c r="A265" s="41"/>
      <c r="B265" s="42"/>
      <c r="C265" s="209" t="s">
        <v>542</v>
      </c>
      <c r="D265" s="209" t="s">
        <v>259</v>
      </c>
      <c r="E265" s="210" t="s">
        <v>2172</v>
      </c>
      <c r="F265" s="211" t="s">
        <v>2173</v>
      </c>
      <c r="G265" s="212" t="s">
        <v>611</v>
      </c>
      <c r="H265" s="213">
        <v>1</v>
      </c>
      <c r="I265" s="214"/>
      <c r="J265" s="215">
        <f>ROUND(I265*H265,2)</f>
        <v>0</v>
      </c>
      <c r="K265" s="211" t="s">
        <v>19</v>
      </c>
      <c r="L265" s="47"/>
      <c r="M265" s="216" t="s">
        <v>19</v>
      </c>
      <c r="N265" s="217" t="s">
        <v>46</v>
      </c>
      <c r="O265" s="87"/>
      <c r="P265" s="218">
        <f>O265*H265</f>
        <v>0</v>
      </c>
      <c r="Q265" s="218">
        <v>0</v>
      </c>
      <c r="R265" s="218">
        <f>Q265*H265</f>
        <v>0</v>
      </c>
      <c r="S265" s="218">
        <v>0</v>
      </c>
      <c r="T265" s="21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0" t="s">
        <v>105</v>
      </c>
      <c r="AT265" s="220" t="s">
        <v>259</v>
      </c>
      <c r="AU265" s="220" t="s">
        <v>82</v>
      </c>
      <c r="AY265" s="20" t="s">
        <v>258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20" t="s">
        <v>82</v>
      </c>
      <c r="BK265" s="221">
        <f>ROUND(I265*H265,2)</f>
        <v>0</v>
      </c>
      <c r="BL265" s="20" t="s">
        <v>105</v>
      </c>
      <c r="BM265" s="220" t="s">
        <v>2174</v>
      </c>
    </row>
    <row r="266" s="2" customFormat="1">
      <c r="A266" s="41"/>
      <c r="B266" s="42"/>
      <c r="C266" s="43"/>
      <c r="D266" s="222" t="s">
        <v>264</v>
      </c>
      <c r="E266" s="43"/>
      <c r="F266" s="223" t="s">
        <v>2173</v>
      </c>
      <c r="G266" s="43"/>
      <c r="H266" s="43"/>
      <c r="I266" s="224"/>
      <c r="J266" s="43"/>
      <c r="K266" s="43"/>
      <c r="L266" s="47"/>
      <c r="M266" s="225"/>
      <c r="N266" s="226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264</v>
      </c>
      <c r="AU266" s="20" t="s">
        <v>82</v>
      </c>
    </row>
    <row r="267" s="2" customFormat="1">
      <c r="A267" s="41"/>
      <c r="B267" s="42"/>
      <c r="C267" s="43"/>
      <c r="D267" s="222" t="s">
        <v>265</v>
      </c>
      <c r="E267" s="43"/>
      <c r="F267" s="227" t="s">
        <v>2175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265</v>
      </c>
      <c r="AU267" s="20" t="s">
        <v>82</v>
      </c>
    </row>
    <row r="268" s="12" customFormat="1">
      <c r="A268" s="12"/>
      <c r="B268" s="228"/>
      <c r="C268" s="229"/>
      <c r="D268" s="222" t="s">
        <v>267</v>
      </c>
      <c r="E268" s="230" t="s">
        <v>552</v>
      </c>
      <c r="F268" s="231" t="s">
        <v>2176</v>
      </c>
      <c r="G268" s="229"/>
      <c r="H268" s="232">
        <v>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38" t="s">
        <v>267</v>
      </c>
      <c r="AU268" s="238" t="s">
        <v>82</v>
      </c>
      <c r="AV268" s="12" t="s">
        <v>84</v>
      </c>
      <c r="AW268" s="12" t="s">
        <v>37</v>
      </c>
      <c r="AX268" s="12" t="s">
        <v>82</v>
      </c>
      <c r="AY268" s="238" t="s">
        <v>258</v>
      </c>
    </row>
    <row r="269" s="2" customFormat="1" ht="16.5" customHeight="1">
      <c r="A269" s="41"/>
      <c r="B269" s="42"/>
      <c r="C269" s="209" t="s">
        <v>548</v>
      </c>
      <c r="D269" s="209" t="s">
        <v>259</v>
      </c>
      <c r="E269" s="210" t="s">
        <v>2177</v>
      </c>
      <c r="F269" s="211" t="s">
        <v>2178</v>
      </c>
      <c r="G269" s="212" t="s">
        <v>327</v>
      </c>
      <c r="H269" s="213">
        <v>9.5</v>
      </c>
      <c r="I269" s="214"/>
      <c r="J269" s="215">
        <f>ROUND(I269*H269,2)</f>
        <v>0</v>
      </c>
      <c r="K269" s="211" t="s">
        <v>19</v>
      </c>
      <c r="L269" s="47"/>
      <c r="M269" s="216" t="s">
        <v>19</v>
      </c>
      <c r="N269" s="217" t="s">
        <v>46</v>
      </c>
      <c r="O269" s="87"/>
      <c r="P269" s="218">
        <f>O269*H269</f>
        <v>0</v>
      </c>
      <c r="Q269" s="218">
        <v>0</v>
      </c>
      <c r="R269" s="218">
        <f>Q269*H269</f>
        <v>0</v>
      </c>
      <c r="S269" s="218">
        <v>0</v>
      </c>
      <c r="T269" s="21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0" t="s">
        <v>105</v>
      </c>
      <c r="AT269" s="220" t="s">
        <v>259</v>
      </c>
      <c r="AU269" s="220" t="s">
        <v>82</v>
      </c>
      <c r="AY269" s="20" t="s">
        <v>258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20" t="s">
        <v>82</v>
      </c>
      <c r="BK269" s="221">
        <f>ROUND(I269*H269,2)</f>
        <v>0</v>
      </c>
      <c r="BL269" s="20" t="s">
        <v>105</v>
      </c>
      <c r="BM269" s="220" t="s">
        <v>2179</v>
      </c>
    </row>
    <row r="270" s="2" customFormat="1">
      <c r="A270" s="41"/>
      <c r="B270" s="42"/>
      <c r="C270" s="43"/>
      <c r="D270" s="222" t="s">
        <v>264</v>
      </c>
      <c r="E270" s="43"/>
      <c r="F270" s="223" t="s">
        <v>2178</v>
      </c>
      <c r="G270" s="43"/>
      <c r="H270" s="43"/>
      <c r="I270" s="224"/>
      <c r="J270" s="43"/>
      <c r="K270" s="43"/>
      <c r="L270" s="47"/>
      <c r="M270" s="225"/>
      <c r="N270" s="22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264</v>
      </c>
      <c r="AU270" s="20" t="s">
        <v>82</v>
      </c>
    </row>
    <row r="271" s="12" customFormat="1">
      <c r="A271" s="12"/>
      <c r="B271" s="228"/>
      <c r="C271" s="229"/>
      <c r="D271" s="222" t="s">
        <v>267</v>
      </c>
      <c r="E271" s="230" t="s">
        <v>546</v>
      </c>
      <c r="F271" s="231" t="s">
        <v>2180</v>
      </c>
      <c r="G271" s="229"/>
      <c r="H271" s="232">
        <v>3.5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8" t="s">
        <v>267</v>
      </c>
      <c r="AU271" s="238" t="s">
        <v>82</v>
      </c>
      <c r="AV271" s="12" t="s">
        <v>84</v>
      </c>
      <c r="AW271" s="12" t="s">
        <v>37</v>
      </c>
      <c r="AX271" s="12" t="s">
        <v>75</v>
      </c>
      <c r="AY271" s="238" t="s">
        <v>258</v>
      </c>
    </row>
    <row r="272" s="12" customFormat="1">
      <c r="A272" s="12"/>
      <c r="B272" s="228"/>
      <c r="C272" s="229"/>
      <c r="D272" s="222" t="s">
        <v>267</v>
      </c>
      <c r="E272" s="230" t="s">
        <v>2181</v>
      </c>
      <c r="F272" s="231" t="s">
        <v>2182</v>
      </c>
      <c r="G272" s="229"/>
      <c r="H272" s="232">
        <v>6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8" t="s">
        <v>267</v>
      </c>
      <c r="AU272" s="238" t="s">
        <v>82</v>
      </c>
      <c r="AV272" s="12" t="s">
        <v>84</v>
      </c>
      <c r="AW272" s="12" t="s">
        <v>37</v>
      </c>
      <c r="AX272" s="12" t="s">
        <v>75</v>
      </c>
      <c r="AY272" s="238" t="s">
        <v>258</v>
      </c>
    </row>
    <row r="273" s="12" customFormat="1">
      <c r="A273" s="12"/>
      <c r="B273" s="228"/>
      <c r="C273" s="229"/>
      <c r="D273" s="222" t="s">
        <v>267</v>
      </c>
      <c r="E273" s="230" t="s">
        <v>19</v>
      </c>
      <c r="F273" s="231" t="s">
        <v>2183</v>
      </c>
      <c r="G273" s="229"/>
      <c r="H273" s="232">
        <v>9.5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38" t="s">
        <v>267</v>
      </c>
      <c r="AU273" s="238" t="s">
        <v>82</v>
      </c>
      <c r="AV273" s="12" t="s">
        <v>84</v>
      </c>
      <c r="AW273" s="12" t="s">
        <v>37</v>
      </c>
      <c r="AX273" s="12" t="s">
        <v>82</v>
      </c>
      <c r="AY273" s="238" t="s">
        <v>258</v>
      </c>
    </row>
    <row r="274" s="2" customFormat="1" ht="16.5" customHeight="1">
      <c r="A274" s="41"/>
      <c r="B274" s="42"/>
      <c r="C274" s="209" t="s">
        <v>554</v>
      </c>
      <c r="D274" s="209" t="s">
        <v>259</v>
      </c>
      <c r="E274" s="210" t="s">
        <v>2184</v>
      </c>
      <c r="F274" s="211" t="s">
        <v>2185</v>
      </c>
      <c r="G274" s="212" t="s">
        <v>327</v>
      </c>
      <c r="H274" s="213">
        <v>32</v>
      </c>
      <c r="I274" s="214"/>
      <c r="J274" s="215">
        <f>ROUND(I274*H274,2)</f>
        <v>0</v>
      </c>
      <c r="K274" s="211" t="s">
        <v>19</v>
      </c>
      <c r="L274" s="47"/>
      <c r="M274" s="216" t="s">
        <v>19</v>
      </c>
      <c r="N274" s="217" t="s">
        <v>46</v>
      </c>
      <c r="O274" s="87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0" t="s">
        <v>105</v>
      </c>
      <c r="AT274" s="220" t="s">
        <v>259</v>
      </c>
      <c r="AU274" s="220" t="s">
        <v>82</v>
      </c>
      <c r="AY274" s="20" t="s">
        <v>258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82</v>
      </c>
      <c r="BK274" s="221">
        <f>ROUND(I274*H274,2)</f>
        <v>0</v>
      </c>
      <c r="BL274" s="20" t="s">
        <v>105</v>
      </c>
      <c r="BM274" s="220" t="s">
        <v>2186</v>
      </c>
    </row>
    <row r="275" s="2" customFormat="1">
      <c r="A275" s="41"/>
      <c r="B275" s="42"/>
      <c r="C275" s="43"/>
      <c r="D275" s="222" t="s">
        <v>264</v>
      </c>
      <c r="E275" s="43"/>
      <c r="F275" s="223" t="s">
        <v>2185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264</v>
      </c>
      <c r="AU275" s="20" t="s">
        <v>82</v>
      </c>
    </row>
    <row r="276" s="12" customFormat="1">
      <c r="A276" s="12"/>
      <c r="B276" s="228"/>
      <c r="C276" s="229"/>
      <c r="D276" s="222" t="s">
        <v>267</v>
      </c>
      <c r="E276" s="230" t="s">
        <v>559</v>
      </c>
      <c r="F276" s="231" t="s">
        <v>2187</v>
      </c>
      <c r="G276" s="229"/>
      <c r="H276" s="232">
        <v>32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8" t="s">
        <v>267</v>
      </c>
      <c r="AU276" s="238" t="s">
        <v>82</v>
      </c>
      <c r="AV276" s="12" t="s">
        <v>84</v>
      </c>
      <c r="AW276" s="12" t="s">
        <v>37</v>
      </c>
      <c r="AX276" s="12" t="s">
        <v>82</v>
      </c>
      <c r="AY276" s="238" t="s">
        <v>258</v>
      </c>
    </row>
    <row r="277" s="2" customFormat="1" ht="16.5" customHeight="1">
      <c r="A277" s="41"/>
      <c r="B277" s="42"/>
      <c r="C277" s="209" t="s">
        <v>561</v>
      </c>
      <c r="D277" s="209" t="s">
        <v>259</v>
      </c>
      <c r="E277" s="210" t="s">
        <v>652</v>
      </c>
      <c r="F277" s="211" t="s">
        <v>653</v>
      </c>
      <c r="G277" s="212" t="s">
        <v>442</v>
      </c>
      <c r="H277" s="213">
        <v>26.300000000000001</v>
      </c>
      <c r="I277" s="214"/>
      <c r="J277" s="215">
        <f>ROUND(I277*H277,2)</f>
        <v>0</v>
      </c>
      <c r="K277" s="211" t="s">
        <v>19</v>
      </c>
      <c r="L277" s="47"/>
      <c r="M277" s="216" t="s">
        <v>19</v>
      </c>
      <c r="N277" s="217" t="s">
        <v>46</v>
      </c>
      <c r="O277" s="87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0" t="s">
        <v>105</v>
      </c>
      <c r="AT277" s="220" t="s">
        <v>259</v>
      </c>
      <c r="AU277" s="220" t="s">
        <v>82</v>
      </c>
      <c r="AY277" s="20" t="s">
        <v>258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82</v>
      </c>
      <c r="BK277" s="221">
        <f>ROUND(I277*H277,2)</f>
        <v>0</v>
      </c>
      <c r="BL277" s="20" t="s">
        <v>105</v>
      </c>
      <c r="BM277" s="220" t="s">
        <v>2188</v>
      </c>
    </row>
    <row r="278" s="2" customFormat="1">
      <c r="A278" s="41"/>
      <c r="B278" s="42"/>
      <c r="C278" s="43"/>
      <c r="D278" s="222" t="s">
        <v>264</v>
      </c>
      <c r="E278" s="43"/>
      <c r="F278" s="223" t="s">
        <v>653</v>
      </c>
      <c r="G278" s="43"/>
      <c r="H278" s="43"/>
      <c r="I278" s="224"/>
      <c r="J278" s="43"/>
      <c r="K278" s="43"/>
      <c r="L278" s="47"/>
      <c r="M278" s="225"/>
      <c r="N278" s="22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264</v>
      </c>
      <c r="AU278" s="20" t="s">
        <v>82</v>
      </c>
    </row>
    <row r="279" s="2" customFormat="1">
      <c r="A279" s="41"/>
      <c r="B279" s="42"/>
      <c r="C279" s="43"/>
      <c r="D279" s="222" t="s">
        <v>265</v>
      </c>
      <c r="E279" s="43"/>
      <c r="F279" s="227" t="s">
        <v>655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265</v>
      </c>
      <c r="AU279" s="20" t="s">
        <v>82</v>
      </c>
    </row>
    <row r="280" s="12" customFormat="1">
      <c r="A280" s="12"/>
      <c r="B280" s="228"/>
      <c r="C280" s="229"/>
      <c r="D280" s="222" t="s">
        <v>267</v>
      </c>
      <c r="E280" s="230" t="s">
        <v>566</v>
      </c>
      <c r="F280" s="231" t="s">
        <v>2189</v>
      </c>
      <c r="G280" s="229"/>
      <c r="H280" s="232">
        <v>24.5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8" t="s">
        <v>267</v>
      </c>
      <c r="AU280" s="238" t="s">
        <v>82</v>
      </c>
      <c r="AV280" s="12" t="s">
        <v>84</v>
      </c>
      <c r="AW280" s="12" t="s">
        <v>37</v>
      </c>
      <c r="AX280" s="12" t="s">
        <v>75</v>
      </c>
      <c r="AY280" s="238" t="s">
        <v>258</v>
      </c>
    </row>
    <row r="281" s="12" customFormat="1">
      <c r="A281" s="12"/>
      <c r="B281" s="228"/>
      <c r="C281" s="229"/>
      <c r="D281" s="222" t="s">
        <v>267</v>
      </c>
      <c r="E281" s="230" t="s">
        <v>2190</v>
      </c>
      <c r="F281" s="231" t="s">
        <v>2191</v>
      </c>
      <c r="G281" s="229"/>
      <c r="H281" s="232">
        <v>1.8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38" t="s">
        <v>267</v>
      </c>
      <c r="AU281" s="238" t="s">
        <v>82</v>
      </c>
      <c r="AV281" s="12" t="s">
        <v>84</v>
      </c>
      <c r="AW281" s="12" t="s">
        <v>37</v>
      </c>
      <c r="AX281" s="12" t="s">
        <v>75</v>
      </c>
      <c r="AY281" s="238" t="s">
        <v>258</v>
      </c>
    </row>
    <row r="282" s="12" customFormat="1">
      <c r="A282" s="12"/>
      <c r="B282" s="228"/>
      <c r="C282" s="229"/>
      <c r="D282" s="222" t="s">
        <v>267</v>
      </c>
      <c r="E282" s="230" t="s">
        <v>19</v>
      </c>
      <c r="F282" s="231" t="s">
        <v>2192</v>
      </c>
      <c r="G282" s="229"/>
      <c r="H282" s="232">
        <v>26.300000000000001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38" t="s">
        <v>267</v>
      </c>
      <c r="AU282" s="238" t="s">
        <v>82</v>
      </c>
      <c r="AV282" s="12" t="s">
        <v>84</v>
      </c>
      <c r="AW282" s="12" t="s">
        <v>37</v>
      </c>
      <c r="AX282" s="12" t="s">
        <v>82</v>
      </c>
      <c r="AY282" s="238" t="s">
        <v>258</v>
      </c>
    </row>
    <row r="283" s="2" customFormat="1" ht="16.5" customHeight="1">
      <c r="A283" s="41"/>
      <c r="B283" s="42"/>
      <c r="C283" s="209" t="s">
        <v>568</v>
      </c>
      <c r="D283" s="209" t="s">
        <v>259</v>
      </c>
      <c r="E283" s="210" t="s">
        <v>879</v>
      </c>
      <c r="F283" s="211" t="s">
        <v>2193</v>
      </c>
      <c r="G283" s="212" t="s">
        <v>962</v>
      </c>
      <c r="H283" s="213">
        <v>2.4500000000000002</v>
      </c>
      <c r="I283" s="214"/>
      <c r="J283" s="215">
        <f>ROUND(I283*H283,2)</f>
        <v>0</v>
      </c>
      <c r="K283" s="211" t="s">
        <v>19</v>
      </c>
      <c r="L283" s="47"/>
      <c r="M283" s="216" t="s">
        <v>19</v>
      </c>
      <c r="N283" s="217" t="s">
        <v>46</v>
      </c>
      <c r="O283" s="87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0" t="s">
        <v>105</v>
      </c>
      <c r="AT283" s="220" t="s">
        <v>259</v>
      </c>
      <c r="AU283" s="220" t="s">
        <v>82</v>
      </c>
      <c r="AY283" s="20" t="s">
        <v>258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82</v>
      </c>
      <c r="BK283" s="221">
        <f>ROUND(I283*H283,2)</f>
        <v>0</v>
      </c>
      <c r="BL283" s="20" t="s">
        <v>105</v>
      </c>
      <c r="BM283" s="220" t="s">
        <v>2194</v>
      </c>
    </row>
    <row r="284" s="2" customFormat="1">
      <c r="A284" s="41"/>
      <c r="B284" s="42"/>
      <c r="C284" s="43"/>
      <c r="D284" s="222" t="s">
        <v>264</v>
      </c>
      <c r="E284" s="43"/>
      <c r="F284" s="223" t="s">
        <v>2193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264</v>
      </c>
      <c r="AU284" s="20" t="s">
        <v>82</v>
      </c>
    </row>
    <row r="285" s="2" customFormat="1">
      <c r="A285" s="41"/>
      <c r="B285" s="42"/>
      <c r="C285" s="43"/>
      <c r="D285" s="222" t="s">
        <v>265</v>
      </c>
      <c r="E285" s="43"/>
      <c r="F285" s="227" t="s">
        <v>2195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265</v>
      </c>
      <c r="AU285" s="20" t="s">
        <v>82</v>
      </c>
    </row>
    <row r="286" s="12" customFormat="1">
      <c r="A286" s="12"/>
      <c r="B286" s="228"/>
      <c r="C286" s="229"/>
      <c r="D286" s="222" t="s">
        <v>267</v>
      </c>
      <c r="E286" s="230" t="s">
        <v>2196</v>
      </c>
      <c r="F286" s="231" t="s">
        <v>2197</v>
      </c>
      <c r="G286" s="229"/>
      <c r="H286" s="232">
        <v>2.4500000000000002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38" t="s">
        <v>267</v>
      </c>
      <c r="AU286" s="238" t="s">
        <v>82</v>
      </c>
      <c r="AV286" s="12" t="s">
        <v>84</v>
      </c>
      <c r="AW286" s="12" t="s">
        <v>37</v>
      </c>
      <c r="AX286" s="12" t="s">
        <v>82</v>
      </c>
      <c r="AY286" s="238" t="s">
        <v>258</v>
      </c>
    </row>
    <row r="287" s="2" customFormat="1" ht="16.5" customHeight="1">
      <c r="A287" s="41"/>
      <c r="B287" s="42"/>
      <c r="C287" s="209" t="s">
        <v>573</v>
      </c>
      <c r="D287" s="209" t="s">
        <v>259</v>
      </c>
      <c r="E287" s="210" t="s">
        <v>901</v>
      </c>
      <c r="F287" s="211" t="s">
        <v>2198</v>
      </c>
      <c r="G287" s="212" t="s">
        <v>962</v>
      </c>
      <c r="H287" s="213">
        <v>0.19900000000000001</v>
      </c>
      <c r="I287" s="214"/>
      <c r="J287" s="215">
        <f>ROUND(I287*H287,2)</f>
        <v>0</v>
      </c>
      <c r="K287" s="211" t="s">
        <v>19</v>
      </c>
      <c r="L287" s="47"/>
      <c r="M287" s="216" t="s">
        <v>19</v>
      </c>
      <c r="N287" s="217" t="s">
        <v>46</v>
      </c>
      <c r="O287" s="87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0" t="s">
        <v>105</v>
      </c>
      <c r="AT287" s="220" t="s">
        <v>259</v>
      </c>
      <c r="AU287" s="220" t="s">
        <v>82</v>
      </c>
      <c r="AY287" s="20" t="s">
        <v>258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20" t="s">
        <v>82</v>
      </c>
      <c r="BK287" s="221">
        <f>ROUND(I287*H287,2)</f>
        <v>0</v>
      </c>
      <c r="BL287" s="20" t="s">
        <v>105</v>
      </c>
      <c r="BM287" s="220" t="s">
        <v>2199</v>
      </c>
    </row>
    <row r="288" s="2" customFormat="1">
      <c r="A288" s="41"/>
      <c r="B288" s="42"/>
      <c r="C288" s="43"/>
      <c r="D288" s="222" t="s">
        <v>264</v>
      </c>
      <c r="E288" s="43"/>
      <c r="F288" s="223" t="s">
        <v>2198</v>
      </c>
      <c r="G288" s="43"/>
      <c r="H288" s="43"/>
      <c r="I288" s="224"/>
      <c r="J288" s="43"/>
      <c r="K288" s="43"/>
      <c r="L288" s="47"/>
      <c r="M288" s="225"/>
      <c r="N288" s="22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264</v>
      </c>
      <c r="AU288" s="20" t="s">
        <v>82</v>
      </c>
    </row>
    <row r="289" s="2" customFormat="1">
      <c r="A289" s="41"/>
      <c r="B289" s="42"/>
      <c r="C289" s="43"/>
      <c r="D289" s="222" t="s">
        <v>265</v>
      </c>
      <c r="E289" s="43"/>
      <c r="F289" s="227" t="s">
        <v>2200</v>
      </c>
      <c r="G289" s="43"/>
      <c r="H289" s="43"/>
      <c r="I289" s="224"/>
      <c r="J289" s="43"/>
      <c r="K289" s="43"/>
      <c r="L289" s="47"/>
      <c r="M289" s="225"/>
      <c r="N289" s="226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265</v>
      </c>
      <c r="AU289" s="20" t="s">
        <v>82</v>
      </c>
    </row>
    <row r="290" s="12" customFormat="1">
      <c r="A290" s="12"/>
      <c r="B290" s="228"/>
      <c r="C290" s="229"/>
      <c r="D290" s="222" t="s">
        <v>267</v>
      </c>
      <c r="E290" s="230" t="s">
        <v>578</v>
      </c>
      <c r="F290" s="231" t="s">
        <v>2201</v>
      </c>
      <c r="G290" s="229"/>
      <c r="H290" s="232">
        <v>0.19900000000000001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38" t="s">
        <v>267</v>
      </c>
      <c r="AU290" s="238" t="s">
        <v>82</v>
      </c>
      <c r="AV290" s="12" t="s">
        <v>84</v>
      </c>
      <c r="AW290" s="12" t="s">
        <v>37</v>
      </c>
      <c r="AX290" s="12" t="s">
        <v>82</v>
      </c>
      <c r="AY290" s="238" t="s">
        <v>258</v>
      </c>
    </row>
    <row r="291" s="2" customFormat="1" ht="16.5" customHeight="1">
      <c r="A291" s="41"/>
      <c r="B291" s="42"/>
      <c r="C291" s="209" t="s">
        <v>581</v>
      </c>
      <c r="D291" s="209" t="s">
        <v>259</v>
      </c>
      <c r="E291" s="210" t="s">
        <v>2202</v>
      </c>
      <c r="F291" s="211" t="s">
        <v>2203</v>
      </c>
      <c r="G291" s="212" t="s">
        <v>442</v>
      </c>
      <c r="H291" s="213">
        <v>2</v>
      </c>
      <c r="I291" s="214"/>
      <c r="J291" s="215">
        <f>ROUND(I291*H291,2)</f>
        <v>0</v>
      </c>
      <c r="K291" s="211" t="s">
        <v>19</v>
      </c>
      <c r="L291" s="47"/>
      <c r="M291" s="216" t="s">
        <v>19</v>
      </c>
      <c r="N291" s="217" t="s">
        <v>46</v>
      </c>
      <c r="O291" s="87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0" t="s">
        <v>105</v>
      </c>
      <c r="AT291" s="220" t="s">
        <v>259</v>
      </c>
      <c r="AU291" s="220" t="s">
        <v>82</v>
      </c>
      <c r="AY291" s="20" t="s">
        <v>258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0" t="s">
        <v>82</v>
      </c>
      <c r="BK291" s="221">
        <f>ROUND(I291*H291,2)</f>
        <v>0</v>
      </c>
      <c r="BL291" s="20" t="s">
        <v>105</v>
      </c>
      <c r="BM291" s="220" t="s">
        <v>2204</v>
      </c>
    </row>
    <row r="292" s="2" customFormat="1">
      <c r="A292" s="41"/>
      <c r="B292" s="42"/>
      <c r="C292" s="43"/>
      <c r="D292" s="222" t="s">
        <v>264</v>
      </c>
      <c r="E292" s="43"/>
      <c r="F292" s="223" t="s">
        <v>2203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264</v>
      </c>
      <c r="AU292" s="20" t="s">
        <v>82</v>
      </c>
    </row>
    <row r="293" s="2" customFormat="1">
      <c r="A293" s="41"/>
      <c r="B293" s="42"/>
      <c r="C293" s="43"/>
      <c r="D293" s="222" t="s">
        <v>265</v>
      </c>
      <c r="E293" s="43"/>
      <c r="F293" s="227" t="s">
        <v>2205</v>
      </c>
      <c r="G293" s="43"/>
      <c r="H293" s="43"/>
      <c r="I293" s="224"/>
      <c r="J293" s="43"/>
      <c r="K293" s="43"/>
      <c r="L293" s="47"/>
      <c r="M293" s="225"/>
      <c r="N293" s="22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265</v>
      </c>
      <c r="AU293" s="20" t="s">
        <v>82</v>
      </c>
    </row>
    <row r="294" s="2" customFormat="1" ht="16.5" customHeight="1">
      <c r="A294" s="41"/>
      <c r="B294" s="42"/>
      <c r="C294" s="209" t="s">
        <v>589</v>
      </c>
      <c r="D294" s="209" t="s">
        <v>259</v>
      </c>
      <c r="E294" s="210" t="s">
        <v>796</v>
      </c>
      <c r="F294" s="211" t="s">
        <v>797</v>
      </c>
      <c r="G294" s="212" t="s">
        <v>442</v>
      </c>
      <c r="H294" s="213">
        <v>8</v>
      </c>
      <c r="I294" s="214"/>
      <c r="J294" s="215">
        <f>ROUND(I294*H294,2)</f>
        <v>0</v>
      </c>
      <c r="K294" s="211" t="s">
        <v>19</v>
      </c>
      <c r="L294" s="47"/>
      <c r="M294" s="216" t="s">
        <v>19</v>
      </c>
      <c r="N294" s="217" t="s">
        <v>46</v>
      </c>
      <c r="O294" s="87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0" t="s">
        <v>105</v>
      </c>
      <c r="AT294" s="220" t="s">
        <v>259</v>
      </c>
      <c r="AU294" s="220" t="s">
        <v>82</v>
      </c>
      <c r="AY294" s="20" t="s">
        <v>258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82</v>
      </c>
      <c r="BK294" s="221">
        <f>ROUND(I294*H294,2)</f>
        <v>0</v>
      </c>
      <c r="BL294" s="20" t="s">
        <v>105</v>
      </c>
      <c r="BM294" s="220" t="s">
        <v>2206</v>
      </c>
    </row>
    <row r="295" s="2" customFormat="1">
      <c r="A295" s="41"/>
      <c r="B295" s="42"/>
      <c r="C295" s="43"/>
      <c r="D295" s="222" t="s">
        <v>264</v>
      </c>
      <c r="E295" s="43"/>
      <c r="F295" s="223" t="s">
        <v>797</v>
      </c>
      <c r="G295" s="43"/>
      <c r="H295" s="43"/>
      <c r="I295" s="224"/>
      <c r="J295" s="43"/>
      <c r="K295" s="43"/>
      <c r="L295" s="47"/>
      <c r="M295" s="225"/>
      <c r="N295" s="22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264</v>
      </c>
      <c r="AU295" s="20" t="s">
        <v>82</v>
      </c>
    </row>
    <row r="296" s="2" customFormat="1">
      <c r="A296" s="41"/>
      <c r="B296" s="42"/>
      <c r="C296" s="43"/>
      <c r="D296" s="222" t="s">
        <v>265</v>
      </c>
      <c r="E296" s="43"/>
      <c r="F296" s="227" t="s">
        <v>799</v>
      </c>
      <c r="G296" s="43"/>
      <c r="H296" s="43"/>
      <c r="I296" s="224"/>
      <c r="J296" s="43"/>
      <c r="K296" s="43"/>
      <c r="L296" s="47"/>
      <c r="M296" s="249"/>
      <c r="N296" s="250"/>
      <c r="O296" s="251"/>
      <c r="P296" s="251"/>
      <c r="Q296" s="251"/>
      <c r="R296" s="251"/>
      <c r="S296" s="251"/>
      <c r="T296" s="252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265</v>
      </c>
      <c r="AU296" s="20" t="s">
        <v>82</v>
      </c>
    </row>
    <row r="297" s="2" customFormat="1" ht="6.96" customHeight="1">
      <c r="A297" s="41"/>
      <c r="B297" s="62"/>
      <c r="C297" s="63"/>
      <c r="D297" s="63"/>
      <c r="E297" s="63"/>
      <c r="F297" s="63"/>
      <c r="G297" s="63"/>
      <c r="H297" s="63"/>
      <c r="I297" s="63"/>
      <c r="J297" s="63"/>
      <c r="K297" s="63"/>
      <c r="L297" s="47"/>
      <c r="M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</sheetData>
  <sheetProtection sheet="1" autoFilter="0" formatColumns="0" formatRows="0" objects="1" scenarios="1" spinCount="100000" saltValue="306ebvBXnxlUFvbQ6LQWckX37OKjuAIWxtwvs2fbhGDY+4eBjVRrHEIiDHcm09KAF6rFL/QHz6qscNLUkKCsPA==" hashValue="FPD2LuE9LAclwZqsgs++ncAqNT1ZdmIptkP0ZYucy7CuVxjlcp4NdXrfIAUb8TMIvRBfs7sW2TQk6xDXqyPF9w==" algorithmName="SHA-512" password="CC35"/>
  <autoFilter ref="C93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2207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2208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2209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2210</v>
      </c>
      <c r="F26" s="41"/>
      <c r="G26" s="41"/>
      <c r="H26" s="41"/>
      <c r="I26" s="146" t="s">
        <v>29</v>
      </c>
      <c r="J26" s="136" t="s">
        <v>2211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ROUND((SUM(BE92:BE267)),  2)</f>
        <v>0</v>
      </c>
      <c r="G35" s="41"/>
      <c r="H35" s="41"/>
      <c r="I35" s="161">
        <v>0.20999999999999999</v>
      </c>
      <c r="J35" s="160">
        <f>ROUND(((SUM(BE92:BE267))*I35),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ROUND((SUM(BF92:BF267)),  2)</f>
        <v>0</v>
      </c>
      <c r="G36" s="41"/>
      <c r="H36" s="41"/>
      <c r="I36" s="161">
        <v>0.14999999999999999</v>
      </c>
      <c r="J36" s="160">
        <f>ROUND(((SUM(BF92:BF267))*I36),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ROUND((SUM(BG92:BG267)),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ROUND((SUM(BH92:BH267)),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ROUND((SUM(BI92:BI267)),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07 - SO 112 - Herní prvek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MgA. Marie Vondráková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2212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2213</v>
      </c>
      <c r="E65" s="256"/>
      <c r="F65" s="256"/>
      <c r="G65" s="256"/>
      <c r="H65" s="256"/>
      <c r="I65" s="256"/>
      <c r="J65" s="257">
        <f>J94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2214</v>
      </c>
      <c r="E66" s="256"/>
      <c r="F66" s="256"/>
      <c r="G66" s="256"/>
      <c r="H66" s="256"/>
      <c r="I66" s="256"/>
      <c r="J66" s="257">
        <f>J165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2215</v>
      </c>
      <c r="E67" s="256"/>
      <c r="F67" s="256"/>
      <c r="G67" s="256"/>
      <c r="H67" s="256"/>
      <c r="I67" s="256"/>
      <c r="J67" s="257">
        <f>J193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2216</v>
      </c>
      <c r="E68" s="256"/>
      <c r="F68" s="256"/>
      <c r="G68" s="256"/>
      <c r="H68" s="256"/>
      <c r="I68" s="256"/>
      <c r="J68" s="257">
        <f>J206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9" customFormat="1" ht="24.96" customHeight="1">
      <c r="A69" s="9"/>
      <c r="B69" s="178"/>
      <c r="C69" s="179"/>
      <c r="D69" s="180" t="s">
        <v>2217</v>
      </c>
      <c r="E69" s="181"/>
      <c r="F69" s="181"/>
      <c r="G69" s="181"/>
      <c r="H69" s="181"/>
      <c r="I69" s="181"/>
      <c r="J69" s="182">
        <f>J209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4" customFormat="1" ht="19.92" customHeight="1">
      <c r="A70" s="14"/>
      <c r="B70" s="254"/>
      <c r="C70" s="128"/>
      <c r="D70" s="255" t="s">
        <v>2218</v>
      </c>
      <c r="E70" s="256"/>
      <c r="F70" s="256"/>
      <c r="G70" s="256"/>
      <c r="H70" s="256"/>
      <c r="I70" s="256"/>
      <c r="J70" s="257">
        <f>J210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244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Úprava okolí přehrady Harcov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223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2049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07 - SO 112 - Herní prvek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>Liberec</v>
      </c>
      <c r="G86" s="43"/>
      <c r="H86" s="43"/>
      <c r="I86" s="35" t="s">
        <v>23</v>
      </c>
      <c r="J86" s="75" t="str">
        <f>IF(J14="","",J14)</f>
        <v>16. 5. 2024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25</v>
      </c>
      <c r="D88" s="43"/>
      <c r="E88" s="43"/>
      <c r="F88" s="30" t="str">
        <f>E17</f>
        <v>Statutární město Liberec</v>
      </c>
      <c r="G88" s="43"/>
      <c r="H88" s="43"/>
      <c r="I88" s="35" t="s">
        <v>33</v>
      </c>
      <c r="J88" s="39" t="str">
        <f>E23</f>
        <v>MgA. Marie Vondráková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31</v>
      </c>
      <c r="D89" s="43"/>
      <c r="E89" s="43"/>
      <c r="F89" s="30" t="str">
        <f>IF(E20="","",E20)</f>
        <v>Vyplň údaj</v>
      </c>
      <c r="G89" s="43"/>
      <c r="H89" s="43"/>
      <c r="I89" s="35" t="s">
        <v>38</v>
      </c>
      <c r="J89" s="39" t="str">
        <f>E26</f>
        <v>PROPOS Liberec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0" customFormat="1" ht="29.28" customHeight="1">
      <c r="A91" s="184"/>
      <c r="B91" s="185"/>
      <c r="C91" s="186" t="s">
        <v>245</v>
      </c>
      <c r="D91" s="187" t="s">
        <v>60</v>
      </c>
      <c r="E91" s="187" t="s">
        <v>56</v>
      </c>
      <c r="F91" s="187" t="s">
        <v>57</v>
      </c>
      <c r="G91" s="187" t="s">
        <v>246</v>
      </c>
      <c r="H91" s="187" t="s">
        <v>247</v>
      </c>
      <c r="I91" s="187" t="s">
        <v>248</v>
      </c>
      <c r="J91" s="187" t="s">
        <v>233</v>
      </c>
      <c r="K91" s="188" t="s">
        <v>249</v>
      </c>
      <c r="L91" s="189"/>
      <c r="M91" s="95" t="s">
        <v>19</v>
      </c>
      <c r="N91" s="96" t="s">
        <v>45</v>
      </c>
      <c r="O91" s="96" t="s">
        <v>250</v>
      </c>
      <c r="P91" s="96" t="s">
        <v>251</v>
      </c>
      <c r="Q91" s="96" t="s">
        <v>252</v>
      </c>
      <c r="R91" s="96" t="s">
        <v>253</v>
      </c>
      <c r="S91" s="96" t="s">
        <v>254</v>
      </c>
      <c r="T91" s="97" t="s">
        <v>255</v>
      </c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</row>
    <row r="92" s="2" customFormat="1" ht="22.8" customHeight="1">
      <c r="A92" s="41"/>
      <c r="B92" s="42"/>
      <c r="C92" s="102" t="s">
        <v>256</v>
      </c>
      <c r="D92" s="43"/>
      <c r="E92" s="43"/>
      <c r="F92" s="43"/>
      <c r="G92" s="43"/>
      <c r="H92" s="43"/>
      <c r="I92" s="43"/>
      <c r="J92" s="190">
        <f>BK92</f>
        <v>0</v>
      </c>
      <c r="K92" s="43"/>
      <c r="L92" s="47"/>
      <c r="M92" s="98"/>
      <c r="N92" s="191"/>
      <c r="O92" s="99"/>
      <c r="P92" s="192">
        <f>P93+P209</f>
        <v>0</v>
      </c>
      <c r="Q92" s="99"/>
      <c r="R92" s="192">
        <f>R93+R209</f>
        <v>59.692536500000003</v>
      </c>
      <c r="S92" s="99"/>
      <c r="T92" s="193">
        <f>T93+T209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74</v>
      </c>
      <c r="AU92" s="20" t="s">
        <v>234</v>
      </c>
      <c r="BK92" s="194">
        <f>BK93+BK209</f>
        <v>0</v>
      </c>
    </row>
    <row r="93" s="11" customFormat="1" ht="25.92" customHeight="1">
      <c r="A93" s="11"/>
      <c r="B93" s="195"/>
      <c r="C93" s="196"/>
      <c r="D93" s="197" t="s">
        <v>74</v>
      </c>
      <c r="E93" s="198" t="s">
        <v>2219</v>
      </c>
      <c r="F93" s="198" t="s">
        <v>2220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P94+P165+P193+P206</f>
        <v>0</v>
      </c>
      <c r="Q93" s="203"/>
      <c r="R93" s="204">
        <f>R94+R165+R193+R206</f>
        <v>58.570120040000006</v>
      </c>
      <c r="S93" s="203"/>
      <c r="T93" s="205">
        <f>T94+T165+T193+T206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6" t="s">
        <v>82</v>
      </c>
      <c r="AT93" s="207" t="s">
        <v>74</v>
      </c>
      <c r="AU93" s="207" t="s">
        <v>75</v>
      </c>
      <c r="AY93" s="206" t="s">
        <v>258</v>
      </c>
      <c r="BK93" s="208">
        <f>BK94+BK165+BK193+BK206</f>
        <v>0</v>
      </c>
    </row>
    <row r="94" s="11" customFormat="1" ht="22.8" customHeight="1">
      <c r="A94" s="11"/>
      <c r="B94" s="195"/>
      <c r="C94" s="196"/>
      <c r="D94" s="197" t="s">
        <v>74</v>
      </c>
      <c r="E94" s="259" t="s">
        <v>82</v>
      </c>
      <c r="F94" s="259" t="s">
        <v>305</v>
      </c>
      <c r="G94" s="196"/>
      <c r="H94" s="196"/>
      <c r="I94" s="199"/>
      <c r="J94" s="260">
        <f>BK94</f>
        <v>0</v>
      </c>
      <c r="K94" s="196"/>
      <c r="L94" s="201"/>
      <c r="M94" s="202"/>
      <c r="N94" s="203"/>
      <c r="O94" s="203"/>
      <c r="P94" s="204">
        <f>SUM(P95:P164)</f>
        <v>0</v>
      </c>
      <c r="Q94" s="203"/>
      <c r="R94" s="204">
        <f>SUM(R95:R164)</f>
        <v>0</v>
      </c>
      <c r="S94" s="203"/>
      <c r="T94" s="205">
        <f>SUM(T95:T164)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82</v>
      </c>
      <c r="AY94" s="206" t="s">
        <v>258</v>
      </c>
      <c r="BK94" s="208">
        <f>SUM(BK95:BK164)</f>
        <v>0</v>
      </c>
    </row>
    <row r="95" s="2" customFormat="1" ht="21.75" customHeight="1">
      <c r="A95" s="41"/>
      <c r="B95" s="42"/>
      <c r="C95" s="209" t="s">
        <v>82</v>
      </c>
      <c r="D95" s="209" t="s">
        <v>259</v>
      </c>
      <c r="E95" s="210" t="s">
        <v>2221</v>
      </c>
      <c r="F95" s="211" t="s">
        <v>2222</v>
      </c>
      <c r="G95" s="212" t="s">
        <v>962</v>
      </c>
      <c r="H95" s="213">
        <v>9.2400000000000002</v>
      </c>
      <c r="I95" s="214"/>
      <c r="J95" s="215">
        <f>ROUND(I95*H95,2)</f>
        <v>0</v>
      </c>
      <c r="K95" s="211" t="s">
        <v>816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84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2223</v>
      </c>
    </row>
    <row r="96" s="2" customFormat="1">
      <c r="A96" s="41"/>
      <c r="B96" s="42"/>
      <c r="C96" s="43"/>
      <c r="D96" s="222" t="s">
        <v>264</v>
      </c>
      <c r="E96" s="43"/>
      <c r="F96" s="223" t="s">
        <v>2224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84</v>
      </c>
    </row>
    <row r="97" s="2" customFormat="1">
      <c r="A97" s="41"/>
      <c r="B97" s="42"/>
      <c r="C97" s="43"/>
      <c r="D97" s="261" t="s">
        <v>819</v>
      </c>
      <c r="E97" s="43"/>
      <c r="F97" s="262" t="s">
        <v>2225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819</v>
      </c>
      <c r="AU97" s="20" t="s">
        <v>84</v>
      </c>
    </row>
    <row r="98" s="13" customFormat="1">
      <c r="A98" s="13"/>
      <c r="B98" s="239"/>
      <c r="C98" s="240"/>
      <c r="D98" s="222" t="s">
        <v>267</v>
      </c>
      <c r="E98" s="241" t="s">
        <v>19</v>
      </c>
      <c r="F98" s="242" t="s">
        <v>2226</v>
      </c>
      <c r="G98" s="240"/>
      <c r="H98" s="241" t="s">
        <v>19</v>
      </c>
      <c r="I98" s="243"/>
      <c r="J98" s="240"/>
      <c r="K98" s="240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267</v>
      </c>
      <c r="AU98" s="248" t="s">
        <v>84</v>
      </c>
      <c r="AV98" s="13" t="s">
        <v>82</v>
      </c>
      <c r="AW98" s="13" t="s">
        <v>37</v>
      </c>
      <c r="AX98" s="13" t="s">
        <v>75</v>
      </c>
      <c r="AY98" s="248" t="s">
        <v>258</v>
      </c>
    </row>
    <row r="99" s="12" customFormat="1">
      <c r="A99" s="12"/>
      <c r="B99" s="228"/>
      <c r="C99" s="229"/>
      <c r="D99" s="222" t="s">
        <v>267</v>
      </c>
      <c r="E99" s="230" t="s">
        <v>19</v>
      </c>
      <c r="F99" s="231" t="s">
        <v>2227</v>
      </c>
      <c r="G99" s="229"/>
      <c r="H99" s="232">
        <v>9.2400000000000002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84</v>
      </c>
      <c r="AV99" s="12" t="s">
        <v>84</v>
      </c>
      <c r="AW99" s="12" t="s">
        <v>37</v>
      </c>
      <c r="AX99" s="12" t="s">
        <v>82</v>
      </c>
      <c r="AY99" s="238" t="s">
        <v>258</v>
      </c>
    </row>
    <row r="100" s="2" customFormat="1" ht="21.75" customHeight="1">
      <c r="A100" s="41"/>
      <c r="B100" s="42"/>
      <c r="C100" s="209" t="s">
        <v>84</v>
      </c>
      <c r="D100" s="209" t="s">
        <v>259</v>
      </c>
      <c r="E100" s="210" t="s">
        <v>2228</v>
      </c>
      <c r="F100" s="211" t="s">
        <v>2229</v>
      </c>
      <c r="G100" s="212" t="s">
        <v>962</v>
      </c>
      <c r="H100" s="213">
        <v>20.783999999999999</v>
      </c>
      <c r="I100" s="214"/>
      <c r="J100" s="215">
        <f>ROUND(I100*H100,2)</f>
        <v>0</v>
      </c>
      <c r="K100" s="211" t="s">
        <v>816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2230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2231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>
      <c r="A102" s="41"/>
      <c r="B102" s="42"/>
      <c r="C102" s="43"/>
      <c r="D102" s="261" t="s">
        <v>819</v>
      </c>
      <c r="E102" s="43"/>
      <c r="F102" s="262" t="s">
        <v>2232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819</v>
      </c>
      <c r="AU102" s="20" t="s">
        <v>84</v>
      </c>
    </row>
    <row r="103" s="12" customFormat="1">
      <c r="A103" s="12"/>
      <c r="B103" s="228"/>
      <c r="C103" s="229"/>
      <c r="D103" s="222" t="s">
        <v>267</v>
      </c>
      <c r="E103" s="230" t="s">
        <v>19</v>
      </c>
      <c r="F103" s="231" t="s">
        <v>2233</v>
      </c>
      <c r="G103" s="229"/>
      <c r="H103" s="232">
        <v>1.9199999999999999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8" t="s">
        <v>267</v>
      </c>
      <c r="AU103" s="238" t="s">
        <v>84</v>
      </c>
      <c r="AV103" s="12" t="s">
        <v>84</v>
      </c>
      <c r="AW103" s="12" t="s">
        <v>37</v>
      </c>
      <c r="AX103" s="12" t="s">
        <v>75</v>
      </c>
      <c r="AY103" s="238" t="s">
        <v>258</v>
      </c>
    </row>
    <row r="104" s="12" customFormat="1">
      <c r="A104" s="12"/>
      <c r="B104" s="228"/>
      <c r="C104" s="229"/>
      <c r="D104" s="222" t="s">
        <v>267</v>
      </c>
      <c r="E104" s="230" t="s">
        <v>19</v>
      </c>
      <c r="F104" s="231" t="s">
        <v>2234</v>
      </c>
      <c r="G104" s="229"/>
      <c r="H104" s="232">
        <v>2.3999999999999999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8" t="s">
        <v>267</v>
      </c>
      <c r="AU104" s="238" t="s">
        <v>84</v>
      </c>
      <c r="AV104" s="12" t="s">
        <v>84</v>
      </c>
      <c r="AW104" s="12" t="s">
        <v>37</v>
      </c>
      <c r="AX104" s="12" t="s">
        <v>75</v>
      </c>
      <c r="AY104" s="238" t="s">
        <v>258</v>
      </c>
    </row>
    <row r="105" s="12" customFormat="1">
      <c r="A105" s="12"/>
      <c r="B105" s="228"/>
      <c r="C105" s="229"/>
      <c r="D105" s="222" t="s">
        <v>267</v>
      </c>
      <c r="E105" s="230" t="s">
        <v>19</v>
      </c>
      <c r="F105" s="231" t="s">
        <v>2235</v>
      </c>
      <c r="G105" s="229"/>
      <c r="H105" s="232">
        <v>1.9199999999999999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8" t="s">
        <v>267</v>
      </c>
      <c r="AU105" s="238" t="s">
        <v>84</v>
      </c>
      <c r="AV105" s="12" t="s">
        <v>84</v>
      </c>
      <c r="AW105" s="12" t="s">
        <v>37</v>
      </c>
      <c r="AX105" s="12" t="s">
        <v>75</v>
      </c>
      <c r="AY105" s="238" t="s">
        <v>258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2236</v>
      </c>
      <c r="G106" s="229"/>
      <c r="H106" s="232">
        <v>0.47999999999999998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75</v>
      </c>
      <c r="AY106" s="238" t="s">
        <v>258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2233</v>
      </c>
      <c r="G107" s="229"/>
      <c r="H107" s="232">
        <v>1.9199999999999999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2233</v>
      </c>
      <c r="G108" s="229"/>
      <c r="H108" s="232">
        <v>1.9199999999999999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2" customFormat="1">
      <c r="A109" s="12"/>
      <c r="B109" s="228"/>
      <c r="C109" s="229"/>
      <c r="D109" s="222" t="s">
        <v>267</v>
      </c>
      <c r="E109" s="230" t="s">
        <v>19</v>
      </c>
      <c r="F109" s="231" t="s">
        <v>2234</v>
      </c>
      <c r="G109" s="229"/>
      <c r="H109" s="232">
        <v>2.3999999999999999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8" t="s">
        <v>267</v>
      </c>
      <c r="AU109" s="238" t="s">
        <v>84</v>
      </c>
      <c r="AV109" s="12" t="s">
        <v>84</v>
      </c>
      <c r="AW109" s="12" t="s">
        <v>37</v>
      </c>
      <c r="AX109" s="12" t="s">
        <v>75</v>
      </c>
      <c r="AY109" s="23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2237</v>
      </c>
      <c r="G110" s="229"/>
      <c r="H110" s="232">
        <v>1.296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2" customFormat="1">
      <c r="A111" s="12"/>
      <c r="B111" s="228"/>
      <c r="C111" s="229"/>
      <c r="D111" s="222" t="s">
        <v>267</v>
      </c>
      <c r="E111" s="230" t="s">
        <v>19</v>
      </c>
      <c r="F111" s="231" t="s">
        <v>2238</v>
      </c>
      <c r="G111" s="229"/>
      <c r="H111" s="232">
        <v>0.76800000000000002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84</v>
      </c>
      <c r="AV111" s="12" t="s">
        <v>84</v>
      </c>
      <c r="AW111" s="12" t="s">
        <v>37</v>
      </c>
      <c r="AX111" s="12" t="s">
        <v>75</v>
      </c>
      <c r="AY111" s="238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19</v>
      </c>
      <c r="F112" s="231" t="s">
        <v>2233</v>
      </c>
      <c r="G112" s="229"/>
      <c r="H112" s="232">
        <v>1.9199999999999999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84</v>
      </c>
      <c r="AV112" s="12" t="s">
        <v>84</v>
      </c>
      <c r="AW112" s="12" t="s">
        <v>37</v>
      </c>
      <c r="AX112" s="12" t="s">
        <v>75</v>
      </c>
      <c r="AY112" s="238" t="s">
        <v>258</v>
      </c>
    </row>
    <row r="113" s="12" customFormat="1">
      <c r="A113" s="12"/>
      <c r="B113" s="228"/>
      <c r="C113" s="229"/>
      <c r="D113" s="222" t="s">
        <v>267</v>
      </c>
      <c r="E113" s="230" t="s">
        <v>19</v>
      </c>
      <c r="F113" s="231" t="s">
        <v>2233</v>
      </c>
      <c r="G113" s="229"/>
      <c r="H113" s="232">
        <v>1.9199999999999999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84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2" customFormat="1">
      <c r="A114" s="12"/>
      <c r="B114" s="228"/>
      <c r="C114" s="229"/>
      <c r="D114" s="222" t="s">
        <v>267</v>
      </c>
      <c r="E114" s="230" t="s">
        <v>19</v>
      </c>
      <c r="F114" s="231" t="s">
        <v>2233</v>
      </c>
      <c r="G114" s="229"/>
      <c r="H114" s="232">
        <v>1.9199999999999999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84</v>
      </c>
      <c r="AV114" s="12" t="s">
        <v>84</v>
      </c>
      <c r="AW114" s="12" t="s">
        <v>37</v>
      </c>
      <c r="AX114" s="12" t="s">
        <v>75</v>
      </c>
      <c r="AY114" s="238" t="s">
        <v>258</v>
      </c>
    </row>
    <row r="115" s="15" customFormat="1">
      <c r="A115" s="15"/>
      <c r="B115" s="263"/>
      <c r="C115" s="264"/>
      <c r="D115" s="222" t="s">
        <v>267</v>
      </c>
      <c r="E115" s="265" t="s">
        <v>19</v>
      </c>
      <c r="F115" s="266" t="s">
        <v>2239</v>
      </c>
      <c r="G115" s="264"/>
      <c r="H115" s="267">
        <v>20.783999999999999</v>
      </c>
      <c r="I115" s="268"/>
      <c r="J115" s="264"/>
      <c r="K115" s="264"/>
      <c r="L115" s="269"/>
      <c r="M115" s="270"/>
      <c r="N115" s="271"/>
      <c r="O115" s="271"/>
      <c r="P115" s="271"/>
      <c r="Q115" s="271"/>
      <c r="R115" s="271"/>
      <c r="S115" s="271"/>
      <c r="T115" s="27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3" t="s">
        <v>267</v>
      </c>
      <c r="AU115" s="273" t="s">
        <v>84</v>
      </c>
      <c r="AV115" s="15" t="s">
        <v>105</v>
      </c>
      <c r="AW115" s="15" t="s">
        <v>37</v>
      </c>
      <c r="AX115" s="15" t="s">
        <v>82</v>
      </c>
      <c r="AY115" s="273" t="s">
        <v>258</v>
      </c>
    </row>
    <row r="116" s="2" customFormat="1" ht="21.75" customHeight="1">
      <c r="A116" s="41"/>
      <c r="B116" s="42"/>
      <c r="C116" s="209" t="s">
        <v>98</v>
      </c>
      <c r="D116" s="209" t="s">
        <v>259</v>
      </c>
      <c r="E116" s="210" t="s">
        <v>2240</v>
      </c>
      <c r="F116" s="211" t="s">
        <v>2241</v>
      </c>
      <c r="G116" s="212" t="s">
        <v>962</v>
      </c>
      <c r="H116" s="213">
        <v>44.313000000000002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2242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2243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2244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2245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2246</v>
      </c>
      <c r="G120" s="229"/>
      <c r="H120" s="232">
        <v>30.024000000000001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3" customFormat="1">
      <c r="A121" s="13"/>
      <c r="B121" s="239"/>
      <c r="C121" s="240"/>
      <c r="D121" s="222" t="s">
        <v>267</v>
      </c>
      <c r="E121" s="241" t="s">
        <v>19</v>
      </c>
      <c r="F121" s="242" t="s">
        <v>2247</v>
      </c>
      <c r="G121" s="240"/>
      <c r="H121" s="241" t="s">
        <v>19</v>
      </c>
      <c r="I121" s="243"/>
      <c r="J121" s="240"/>
      <c r="K121" s="240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267</v>
      </c>
      <c r="AU121" s="248" t="s">
        <v>84</v>
      </c>
      <c r="AV121" s="13" t="s">
        <v>82</v>
      </c>
      <c r="AW121" s="13" t="s">
        <v>37</v>
      </c>
      <c r="AX121" s="13" t="s">
        <v>75</v>
      </c>
      <c r="AY121" s="24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2248</v>
      </c>
      <c r="G122" s="229"/>
      <c r="H122" s="232">
        <v>14.289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84</v>
      </c>
      <c r="AV122" s="12" t="s">
        <v>84</v>
      </c>
      <c r="AW122" s="12" t="s">
        <v>37</v>
      </c>
      <c r="AX122" s="12" t="s">
        <v>75</v>
      </c>
      <c r="AY122" s="238" t="s">
        <v>258</v>
      </c>
    </row>
    <row r="123" s="15" customFormat="1">
      <c r="A123" s="15"/>
      <c r="B123" s="263"/>
      <c r="C123" s="264"/>
      <c r="D123" s="222" t="s">
        <v>267</v>
      </c>
      <c r="E123" s="265" t="s">
        <v>19</v>
      </c>
      <c r="F123" s="266" t="s">
        <v>2239</v>
      </c>
      <c r="G123" s="264"/>
      <c r="H123" s="267">
        <v>44.313000000000002</v>
      </c>
      <c r="I123" s="268"/>
      <c r="J123" s="264"/>
      <c r="K123" s="264"/>
      <c r="L123" s="269"/>
      <c r="M123" s="270"/>
      <c r="N123" s="271"/>
      <c r="O123" s="271"/>
      <c r="P123" s="271"/>
      <c r="Q123" s="271"/>
      <c r="R123" s="271"/>
      <c r="S123" s="271"/>
      <c r="T123" s="27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3" t="s">
        <v>267</v>
      </c>
      <c r="AU123" s="273" t="s">
        <v>84</v>
      </c>
      <c r="AV123" s="15" t="s">
        <v>105</v>
      </c>
      <c r="AW123" s="15" t="s">
        <v>37</v>
      </c>
      <c r="AX123" s="15" t="s">
        <v>82</v>
      </c>
      <c r="AY123" s="273" t="s">
        <v>258</v>
      </c>
    </row>
    <row r="124" s="2" customFormat="1" ht="21.75" customHeight="1">
      <c r="A124" s="41"/>
      <c r="B124" s="42"/>
      <c r="C124" s="209" t="s">
        <v>105</v>
      </c>
      <c r="D124" s="209" t="s">
        <v>259</v>
      </c>
      <c r="E124" s="210" t="s">
        <v>2249</v>
      </c>
      <c r="F124" s="211" t="s">
        <v>2250</v>
      </c>
      <c r="G124" s="212" t="s">
        <v>962</v>
      </c>
      <c r="H124" s="213">
        <v>15.734999999999999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2251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2252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2253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13" customFormat="1">
      <c r="A127" s="13"/>
      <c r="B127" s="239"/>
      <c r="C127" s="240"/>
      <c r="D127" s="222" t="s">
        <v>267</v>
      </c>
      <c r="E127" s="241" t="s">
        <v>19</v>
      </c>
      <c r="F127" s="242" t="s">
        <v>2254</v>
      </c>
      <c r="G127" s="240"/>
      <c r="H127" s="241" t="s">
        <v>19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267</v>
      </c>
      <c r="AU127" s="248" t="s">
        <v>84</v>
      </c>
      <c r="AV127" s="13" t="s">
        <v>82</v>
      </c>
      <c r="AW127" s="13" t="s">
        <v>37</v>
      </c>
      <c r="AX127" s="13" t="s">
        <v>75</v>
      </c>
      <c r="AY127" s="24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2255</v>
      </c>
      <c r="G128" s="229"/>
      <c r="H128" s="232">
        <v>15.734999999999999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82</v>
      </c>
      <c r="AY128" s="238" t="s">
        <v>258</v>
      </c>
    </row>
    <row r="129" s="2" customFormat="1" ht="16.5" customHeight="1">
      <c r="A129" s="41"/>
      <c r="B129" s="42"/>
      <c r="C129" s="209" t="s">
        <v>289</v>
      </c>
      <c r="D129" s="209" t="s">
        <v>259</v>
      </c>
      <c r="E129" s="210" t="s">
        <v>2256</v>
      </c>
      <c r="F129" s="211" t="s">
        <v>2257</v>
      </c>
      <c r="G129" s="212" t="s">
        <v>962</v>
      </c>
      <c r="H129" s="213">
        <v>60.048000000000002</v>
      </c>
      <c r="I129" s="214"/>
      <c r="J129" s="215">
        <f>ROUND(I129*H129,2)</f>
        <v>0</v>
      </c>
      <c r="K129" s="211" t="s">
        <v>816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2258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2259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2" customFormat="1">
      <c r="A131" s="41"/>
      <c r="B131" s="42"/>
      <c r="C131" s="43"/>
      <c r="D131" s="261" t="s">
        <v>819</v>
      </c>
      <c r="E131" s="43"/>
      <c r="F131" s="262" t="s">
        <v>2260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819</v>
      </c>
      <c r="AU131" s="20" t="s">
        <v>84</v>
      </c>
    </row>
    <row r="132" s="13" customFormat="1">
      <c r="A132" s="13"/>
      <c r="B132" s="239"/>
      <c r="C132" s="240"/>
      <c r="D132" s="222" t="s">
        <v>267</v>
      </c>
      <c r="E132" s="241" t="s">
        <v>19</v>
      </c>
      <c r="F132" s="242" t="s">
        <v>2245</v>
      </c>
      <c r="G132" s="240"/>
      <c r="H132" s="241" t="s">
        <v>19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267</v>
      </c>
      <c r="AU132" s="248" t="s">
        <v>84</v>
      </c>
      <c r="AV132" s="13" t="s">
        <v>82</v>
      </c>
      <c r="AW132" s="13" t="s">
        <v>37</v>
      </c>
      <c r="AX132" s="13" t="s">
        <v>75</v>
      </c>
      <c r="AY132" s="24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19</v>
      </c>
      <c r="F133" s="231" t="s">
        <v>2261</v>
      </c>
      <c r="G133" s="229"/>
      <c r="H133" s="232">
        <v>30.024000000000001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84</v>
      </c>
      <c r="AV133" s="12" t="s">
        <v>84</v>
      </c>
      <c r="AW133" s="12" t="s">
        <v>37</v>
      </c>
      <c r="AX133" s="12" t="s">
        <v>75</v>
      </c>
      <c r="AY133" s="238" t="s">
        <v>258</v>
      </c>
    </row>
    <row r="134" s="13" customFormat="1">
      <c r="A134" s="13"/>
      <c r="B134" s="239"/>
      <c r="C134" s="240"/>
      <c r="D134" s="222" t="s">
        <v>267</v>
      </c>
      <c r="E134" s="241" t="s">
        <v>19</v>
      </c>
      <c r="F134" s="242" t="s">
        <v>2247</v>
      </c>
      <c r="G134" s="240"/>
      <c r="H134" s="241" t="s">
        <v>19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267</v>
      </c>
      <c r="AU134" s="248" t="s">
        <v>84</v>
      </c>
      <c r="AV134" s="13" t="s">
        <v>82</v>
      </c>
      <c r="AW134" s="13" t="s">
        <v>37</v>
      </c>
      <c r="AX134" s="13" t="s">
        <v>75</v>
      </c>
      <c r="AY134" s="248" t="s">
        <v>258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2248</v>
      </c>
      <c r="G135" s="229"/>
      <c r="H135" s="232">
        <v>14.289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84</v>
      </c>
      <c r="AV135" s="12" t="s">
        <v>84</v>
      </c>
      <c r="AW135" s="12" t="s">
        <v>37</v>
      </c>
      <c r="AX135" s="12" t="s">
        <v>75</v>
      </c>
      <c r="AY135" s="238" t="s">
        <v>258</v>
      </c>
    </row>
    <row r="136" s="13" customFormat="1">
      <c r="A136" s="13"/>
      <c r="B136" s="239"/>
      <c r="C136" s="240"/>
      <c r="D136" s="222" t="s">
        <v>267</v>
      </c>
      <c r="E136" s="241" t="s">
        <v>19</v>
      </c>
      <c r="F136" s="242" t="s">
        <v>2262</v>
      </c>
      <c r="G136" s="240"/>
      <c r="H136" s="241" t="s">
        <v>19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267</v>
      </c>
      <c r="AU136" s="248" t="s">
        <v>84</v>
      </c>
      <c r="AV136" s="13" t="s">
        <v>82</v>
      </c>
      <c r="AW136" s="13" t="s">
        <v>37</v>
      </c>
      <c r="AX136" s="13" t="s">
        <v>75</v>
      </c>
      <c r="AY136" s="248" t="s">
        <v>258</v>
      </c>
    </row>
    <row r="137" s="12" customFormat="1">
      <c r="A137" s="12"/>
      <c r="B137" s="228"/>
      <c r="C137" s="229"/>
      <c r="D137" s="222" t="s">
        <v>267</v>
      </c>
      <c r="E137" s="230" t="s">
        <v>19</v>
      </c>
      <c r="F137" s="231" t="s">
        <v>2263</v>
      </c>
      <c r="G137" s="229"/>
      <c r="H137" s="232">
        <v>15.734999999999999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84</v>
      </c>
      <c r="AV137" s="12" t="s">
        <v>84</v>
      </c>
      <c r="AW137" s="12" t="s">
        <v>37</v>
      </c>
      <c r="AX137" s="12" t="s">
        <v>75</v>
      </c>
      <c r="AY137" s="238" t="s">
        <v>258</v>
      </c>
    </row>
    <row r="138" s="15" customFormat="1">
      <c r="A138" s="15"/>
      <c r="B138" s="263"/>
      <c r="C138" s="264"/>
      <c r="D138" s="222" t="s">
        <v>267</v>
      </c>
      <c r="E138" s="265" t="s">
        <v>19</v>
      </c>
      <c r="F138" s="266" t="s">
        <v>2239</v>
      </c>
      <c r="G138" s="264"/>
      <c r="H138" s="267">
        <v>60.048000000000002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267</v>
      </c>
      <c r="AU138" s="273" t="s">
        <v>84</v>
      </c>
      <c r="AV138" s="15" t="s">
        <v>105</v>
      </c>
      <c r="AW138" s="15" t="s">
        <v>37</v>
      </c>
      <c r="AX138" s="15" t="s">
        <v>82</v>
      </c>
      <c r="AY138" s="273" t="s">
        <v>258</v>
      </c>
    </row>
    <row r="139" s="2" customFormat="1" ht="16.5" customHeight="1">
      <c r="A139" s="41"/>
      <c r="B139" s="42"/>
      <c r="C139" s="209" t="s">
        <v>295</v>
      </c>
      <c r="D139" s="209" t="s">
        <v>259</v>
      </c>
      <c r="E139" s="210" t="s">
        <v>2264</v>
      </c>
      <c r="F139" s="211" t="s">
        <v>2265</v>
      </c>
      <c r="G139" s="212" t="s">
        <v>894</v>
      </c>
      <c r="H139" s="213">
        <v>28.323</v>
      </c>
      <c r="I139" s="214"/>
      <c r="J139" s="215">
        <f>ROUND(I139*H139,2)</f>
        <v>0</v>
      </c>
      <c r="K139" s="211" t="s">
        <v>816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2266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2267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>
      <c r="A141" s="41"/>
      <c r="B141" s="42"/>
      <c r="C141" s="43"/>
      <c r="D141" s="261" t="s">
        <v>819</v>
      </c>
      <c r="E141" s="43"/>
      <c r="F141" s="262" t="s">
        <v>2268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819</v>
      </c>
      <c r="AU141" s="20" t="s">
        <v>84</v>
      </c>
    </row>
    <row r="142" s="12" customFormat="1">
      <c r="A142" s="12"/>
      <c r="B142" s="228"/>
      <c r="C142" s="229"/>
      <c r="D142" s="222" t="s">
        <v>267</v>
      </c>
      <c r="E142" s="230" t="s">
        <v>19</v>
      </c>
      <c r="F142" s="231" t="s">
        <v>2269</v>
      </c>
      <c r="G142" s="229"/>
      <c r="H142" s="232">
        <v>28.323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84</v>
      </c>
      <c r="AV142" s="12" t="s">
        <v>84</v>
      </c>
      <c r="AW142" s="12" t="s">
        <v>37</v>
      </c>
      <c r="AX142" s="12" t="s">
        <v>82</v>
      </c>
      <c r="AY142" s="238" t="s">
        <v>258</v>
      </c>
    </row>
    <row r="143" s="2" customFormat="1" ht="16.5" customHeight="1">
      <c r="A143" s="41"/>
      <c r="B143" s="42"/>
      <c r="C143" s="209" t="s">
        <v>306</v>
      </c>
      <c r="D143" s="209" t="s">
        <v>259</v>
      </c>
      <c r="E143" s="210" t="s">
        <v>998</v>
      </c>
      <c r="F143" s="211" t="s">
        <v>999</v>
      </c>
      <c r="G143" s="212" t="s">
        <v>962</v>
      </c>
      <c r="H143" s="213">
        <v>15.734999999999999</v>
      </c>
      <c r="I143" s="214"/>
      <c r="J143" s="215">
        <f>ROUND(I143*H143,2)</f>
        <v>0</v>
      </c>
      <c r="K143" s="211" t="s">
        <v>816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2270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2271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>
      <c r="A145" s="41"/>
      <c r="B145" s="42"/>
      <c r="C145" s="43"/>
      <c r="D145" s="261" t="s">
        <v>819</v>
      </c>
      <c r="E145" s="43"/>
      <c r="F145" s="262" t="s">
        <v>1001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819</v>
      </c>
      <c r="AU145" s="20" t="s">
        <v>84</v>
      </c>
    </row>
    <row r="146" s="12" customFormat="1">
      <c r="A146" s="12"/>
      <c r="B146" s="228"/>
      <c r="C146" s="229"/>
      <c r="D146" s="222" t="s">
        <v>267</v>
      </c>
      <c r="E146" s="230" t="s">
        <v>19</v>
      </c>
      <c r="F146" s="231" t="s">
        <v>2263</v>
      </c>
      <c r="G146" s="229"/>
      <c r="H146" s="232">
        <v>15.734999999999999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84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314</v>
      </c>
      <c r="D147" s="209" t="s">
        <v>259</v>
      </c>
      <c r="E147" s="210" t="s">
        <v>2272</v>
      </c>
      <c r="F147" s="211" t="s">
        <v>2273</v>
      </c>
      <c r="G147" s="212" t="s">
        <v>962</v>
      </c>
      <c r="H147" s="213">
        <v>14.289</v>
      </c>
      <c r="I147" s="214"/>
      <c r="J147" s="215">
        <f>ROUND(I147*H147,2)</f>
        <v>0</v>
      </c>
      <c r="K147" s="211" t="s">
        <v>816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84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2274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2275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84</v>
      </c>
    </row>
    <row r="149" s="2" customFormat="1">
      <c r="A149" s="41"/>
      <c r="B149" s="42"/>
      <c r="C149" s="43"/>
      <c r="D149" s="261" t="s">
        <v>819</v>
      </c>
      <c r="E149" s="43"/>
      <c r="F149" s="262" t="s">
        <v>2276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819</v>
      </c>
      <c r="AU149" s="20" t="s">
        <v>84</v>
      </c>
    </row>
    <row r="150" s="13" customFormat="1">
      <c r="A150" s="13"/>
      <c r="B150" s="239"/>
      <c r="C150" s="240"/>
      <c r="D150" s="222" t="s">
        <v>267</v>
      </c>
      <c r="E150" s="241" t="s">
        <v>19</v>
      </c>
      <c r="F150" s="242" t="s">
        <v>2277</v>
      </c>
      <c r="G150" s="240"/>
      <c r="H150" s="241" t="s">
        <v>19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267</v>
      </c>
      <c r="AU150" s="248" t="s">
        <v>84</v>
      </c>
      <c r="AV150" s="13" t="s">
        <v>82</v>
      </c>
      <c r="AW150" s="13" t="s">
        <v>37</v>
      </c>
      <c r="AX150" s="13" t="s">
        <v>75</v>
      </c>
      <c r="AY150" s="248" t="s">
        <v>258</v>
      </c>
    </row>
    <row r="151" s="12" customFormat="1">
      <c r="A151" s="12"/>
      <c r="B151" s="228"/>
      <c r="C151" s="229"/>
      <c r="D151" s="222" t="s">
        <v>267</v>
      </c>
      <c r="E151" s="230" t="s">
        <v>19</v>
      </c>
      <c r="F151" s="231" t="s">
        <v>2278</v>
      </c>
      <c r="G151" s="229"/>
      <c r="H151" s="232">
        <v>20.783999999999999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84</v>
      </c>
      <c r="AV151" s="12" t="s">
        <v>84</v>
      </c>
      <c r="AW151" s="12" t="s">
        <v>37</v>
      </c>
      <c r="AX151" s="12" t="s">
        <v>75</v>
      </c>
      <c r="AY151" s="23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19</v>
      </c>
      <c r="F152" s="231" t="s">
        <v>2279</v>
      </c>
      <c r="G152" s="229"/>
      <c r="H152" s="232">
        <v>-0.59999999999999998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84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2" customFormat="1">
      <c r="A153" s="12"/>
      <c r="B153" s="228"/>
      <c r="C153" s="229"/>
      <c r="D153" s="222" t="s">
        <v>267</v>
      </c>
      <c r="E153" s="230" t="s">
        <v>19</v>
      </c>
      <c r="F153" s="231" t="s">
        <v>2280</v>
      </c>
      <c r="G153" s="229"/>
      <c r="H153" s="232">
        <v>-0.75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84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19</v>
      </c>
      <c r="F154" s="231" t="s">
        <v>2281</v>
      </c>
      <c r="G154" s="229"/>
      <c r="H154" s="232">
        <v>-0.59999999999999998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84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19</v>
      </c>
      <c r="F155" s="231" t="s">
        <v>2282</v>
      </c>
      <c r="G155" s="229"/>
      <c r="H155" s="232">
        <v>-0.14999999999999999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84</v>
      </c>
      <c r="AV155" s="12" t="s">
        <v>84</v>
      </c>
      <c r="AW155" s="12" t="s">
        <v>37</v>
      </c>
      <c r="AX155" s="12" t="s">
        <v>75</v>
      </c>
      <c r="AY155" s="23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19</v>
      </c>
      <c r="F156" s="231" t="s">
        <v>2279</v>
      </c>
      <c r="G156" s="229"/>
      <c r="H156" s="232">
        <v>-0.59999999999999998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84</v>
      </c>
      <c r="AV156" s="12" t="s">
        <v>84</v>
      </c>
      <c r="AW156" s="12" t="s">
        <v>37</v>
      </c>
      <c r="AX156" s="12" t="s">
        <v>75</v>
      </c>
      <c r="AY156" s="23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19</v>
      </c>
      <c r="F157" s="231" t="s">
        <v>2279</v>
      </c>
      <c r="G157" s="229"/>
      <c r="H157" s="232">
        <v>-0.59999999999999998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84</v>
      </c>
      <c r="AV157" s="12" t="s">
        <v>84</v>
      </c>
      <c r="AW157" s="12" t="s">
        <v>37</v>
      </c>
      <c r="AX157" s="12" t="s">
        <v>75</v>
      </c>
      <c r="AY157" s="23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2280</v>
      </c>
      <c r="G158" s="229"/>
      <c r="H158" s="232">
        <v>-0.75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2" customFormat="1">
      <c r="A159" s="12"/>
      <c r="B159" s="228"/>
      <c r="C159" s="229"/>
      <c r="D159" s="222" t="s">
        <v>267</v>
      </c>
      <c r="E159" s="230" t="s">
        <v>19</v>
      </c>
      <c r="F159" s="231" t="s">
        <v>2283</v>
      </c>
      <c r="G159" s="229"/>
      <c r="H159" s="232">
        <v>-0.40500000000000003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8" t="s">
        <v>267</v>
      </c>
      <c r="AU159" s="238" t="s">
        <v>84</v>
      </c>
      <c r="AV159" s="12" t="s">
        <v>84</v>
      </c>
      <c r="AW159" s="12" t="s">
        <v>37</v>
      </c>
      <c r="AX159" s="12" t="s">
        <v>75</v>
      </c>
      <c r="AY159" s="23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2284</v>
      </c>
      <c r="G160" s="229"/>
      <c r="H160" s="232">
        <v>-0.23999999999999999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2" customFormat="1">
      <c r="A161" s="12"/>
      <c r="B161" s="228"/>
      <c r="C161" s="229"/>
      <c r="D161" s="222" t="s">
        <v>267</v>
      </c>
      <c r="E161" s="230" t="s">
        <v>19</v>
      </c>
      <c r="F161" s="231" t="s">
        <v>2279</v>
      </c>
      <c r="G161" s="229"/>
      <c r="H161" s="232">
        <v>-0.59999999999999998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84</v>
      </c>
      <c r="AV161" s="12" t="s">
        <v>84</v>
      </c>
      <c r="AW161" s="12" t="s">
        <v>37</v>
      </c>
      <c r="AX161" s="12" t="s">
        <v>75</v>
      </c>
      <c r="AY161" s="238" t="s">
        <v>258</v>
      </c>
    </row>
    <row r="162" s="12" customFormat="1">
      <c r="A162" s="12"/>
      <c r="B162" s="228"/>
      <c r="C162" s="229"/>
      <c r="D162" s="222" t="s">
        <v>267</v>
      </c>
      <c r="E162" s="230" t="s">
        <v>19</v>
      </c>
      <c r="F162" s="231" t="s">
        <v>2279</v>
      </c>
      <c r="G162" s="229"/>
      <c r="H162" s="232">
        <v>-0.59999999999999998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267</v>
      </c>
      <c r="AU162" s="238" t="s">
        <v>84</v>
      </c>
      <c r="AV162" s="12" t="s">
        <v>84</v>
      </c>
      <c r="AW162" s="12" t="s">
        <v>37</v>
      </c>
      <c r="AX162" s="12" t="s">
        <v>75</v>
      </c>
      <c r="AY162" s="238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19</v>
      </c>
      <c r="F163" s="231" t="s">
        <v>2279</v>
      </c>
      <c r="G163" s="229"/>
      <c r="H163" s="232">
        <v>-0.59999999999999998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84</v>
      </c>
      <c r="AV163" s="12" t="s">
        <v>84</v>
      </c>
      <c r="AW163" s="12" t="s">
        <v>37</v>
      </c>
      <c r="AX163" s="12" t="s">
        <v>75</v>
      </c>
      <c r="AY163" s="238" t="s">
        <v>258</v>
      </c>
    </row>
    <row r="164" s="15" customFormat="1">
      <c r="A164" s="15"/>
      <c r="B164" s="263"/>
      <c r="C164" s="264"/>
      <c r="D164" s="222" t="s">
        <v>267</v>
      </c>
      <c r="E164" s="265" t="s">
        <v>19</v>
      </c>
      <c r="F164" s="266" t="s">
        <v>2239</v>
      </c>
      <c r="G164" s="264"/>
      <c r="H164" s="267">
        <v>14.289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3" t="s">
        <v>267</v>
      </c>
      <c r="AU164" s="273" t="s">
        <v>84</v>
      </c>
      <c r="AV164" s="15" t="s">
        <v>105</v>
      </c>
      <c r="AW164" s="15" t="s">
        <v>37</v>
      </c>
      <c r="AX164" s="15" t="s">
        <v>82</v>
      </c>
      <c r="AY164" s="273" t="s">
        <v>258</v>
      </c>
    </row>
    <row r="165" s="11" customFormat="1" ht="22.8" customHeight="1">
      <c r="A165" s="11"/>
      <c r="B165" s="195"/>
      <c r="C165" s="196"/>
      <c r="D165" s="197" t="s">
        <v>74</v>
      </c>
      <c r="E165" s="259" t="s">
        <v>84</v>
      </c>
      <c r="F165" s="259" t="s">
        <v>2285</v>
      </c>
      <c r="G165" s="196"/>
      <c r="H165" s="196"/>
      <c r="I165" s="199"/>
      <c r="J165" s="260">
        <f>BK165</f>
        <v>0</v>
      </c>
      <c r="K165" s="196"/>
      <c r="L165" s="201"/>
      <c r="M165" s="202"/>
      <c r="N165" s="203"/>
      <c r="O165" s="203"/>
      <c r="P165" s="204">
        <f>SUM(P166:P192)</f>
        <v>0</v>
      </c>
      <c r="Q165" s="203"/>
      <c r="R165" s="204">
        <f>SUM(R166:R192)</f>
        <v>54.966120040000007</v>
      </c>
      <c r="S165" s="203"/>
      <c r="T165" s="205">
        <f>SUM(T166:T192)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6" t="s">
        <v>82</v>
      </c>
      <c r="AT165" s="207" t="s">
        <v>74</v>
      </c>
      <c r="AU165" s="207" t="s">
        <v>82</v>
      </c>
      <c r="AY165" s="206" t="s">
        <v>258</v>
      </c>
      <c r="BK165" s="208">
        <f>SUM(BK166:BK192)</f>
        <v>0</v>
      </c>
    </row>
    <row r="166" s="2" customFormat="1" ht="16.5" customHeight="1">
      <c r="A166" s="41"/>
      <c r="B166" s="42"/>
      <c r="C166" s="209" t="s">
        <v>324</v>
      </c>
      <c r="D166" s="209" t="s">
        <v>259</v>
      </c>
      <c r="E166" s="210" t="s">
        <v>2286</v>
      </c>
      <c r="F166" s="211" t="s">
        <v>2287</v>
      </c>
      <c r="G166" s="212" t="s">
        <v>962</v>
      </c>
      <c r="H166" s="213">
        <v>0.61199999999999999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2.3010199999999998</v>
      </c>
      <c r="R166" s="218">
        <f>Q166*H166</f>
        <v>1.4082242399999998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84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2288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2287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84</v>
      </c>
    </row>
    <row r="168" s="12" customFormat="1">
      <c r="A168" s="12"/>
      <c r="B168" s="228"/>
      <c r="C168" s="229"/>
      <c r="D168" s="222" t="s">
        <v>267</v>
      </c>
      <c r="E168" s="230" t="s">
        <v>19</v>
      </c>
      <c r="F168" s="231" t="s">
        <v>2289</v>
      </c>
      <c r="G168" s="229"/>
      <c r="H168" s="232">
        <v>0.61199999999999999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84</v>
      </c>
      <c r="AV168" s="12" t="s">
        <v>84</v>
      </c>
      <c r="AW168" s="12" t="s">
        <v>37</v>
      </c>
      <c r="AX168" s="12" t="s">
        <v>82</v>
      </c>
      <c r="AY168" s="238" t="s">
        <v>258</v>
      </c>
    </row>
    <row r="169" s="2" customFormat="1" ht="16.5" customHeight="1">
      <c r="A169" s="41"/>
      <c r="B169" s="42"/>
      <c r="C169" s="209" t="s">
        <v>205</v>
      </c>
      <c r="D169" s="209" t="s">
        <v>259</v>
      </c>
      <c r="E169" s="210" t="s">
        <v>2290</v>
      </c>
      <c r="F169" s="211" t="s">
        <v>2291</v>
      </c>
      <c r="G169" s="212" t="s">
        <v>815</v>
      </c>
      <c r="H169" s="213">
        <v>51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0.73404000000000003</v>
      </c>
      <c r="R169" s="218">
        <f>Q169*H169</f>
        <v>37.436039999999998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2292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2291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2293</v>
      </c>
      <c r="G171" s="229"/>
      <c r="H171" s="232">
        <v>51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82</v>
      </c>
      <c r="AY171" s="238" t="s">
        <v>258</v>
      </c>
    </row>
    <row r="172" s="2" customFormat="1" ht="21.75" customHeight="1">
      <c r="A172" s="41"/>
      <c r="B172" s="42"/>
      <c r="C172" s="209" t="s">
        <v>208</v>
      </c>
      <c r="D172" s="209" t="s">
        <v>259</v>
      </c>
      <c r="E172" s="210" t="s">
        <v>2294</v>
      </c>
      <c r="F172" s="211" t="s">
        <v>2295</v>
      </c>
      <c r="G172" s="212" t="s">
        <v>881</v>
      </c>
      <c r="H172" s="213">
        <v>21.649999999999999</v>
      </c>
      <c r="I172" s="214"/>
      <c r="J172" s="215">
        <f>ROUND(I172*H172,2)</f>
        <v>0</v>
      </c>
      <c r="K172" s="211" t="s">
        <v>816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0.73404000000000003</v>
      </c>
      <c r="R172" s="218">
        <f>Q172*H172</f>
        <v>15.891966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84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2296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2297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84</v>
      </c>
    </row>
    <row r="174" s="2" customFormat="1">
      <c r="A174" s="41"/>
      <c r="B174" s="42"/>
      <c r="C174" s="43"/>
      <c r="D174" s="261" t="s">
        <v>819</v>
      </c>
      <c r="E174" s="43"/>
      <c r="F174" s="262" t="s">
        <v>2298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819</v>
      </c>
      <c r="AU174" s="20" t="s">
        <v>84</v>
      </c>
    </row>
    <row r="175" s="12" customFormat="1">
      <c r="A175" s="12"/>
      <c r="B175" s="228"/>
      <c r="C175" s="229"/>
      <c r="D175" s="222" t="s">
        <v>267</v>
      </c>
      <c r="E175" s="230" t="s">
        <v>19</v>
      </c>
      <c r="F175" s="231" t="s">
        <v>2299</v>
      </c>
      <c r="G175" s="229"/>
      <c r="H175" s="232">
        <v>2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84</v>
      </c>
      <c r="AV175" s="12" t="s">
        <v>84</v>
      </c>
      <c r="AW175" s="12" t="s">
        <v>37</v>
      </c>
      <c r="AX175" s="12" t="s">
        <v>75</v>
      </c>
      <c r="AY175" s="238" t="s">
        <v>258</v>
      </c>
    </row>
    <row r="176" s="12" customFormat="1">
      <c r="A176" s="12"/>
      <c r="B176" s="228"/>
      <c r="C176" s="229"/>
      <c r="D176" s="222" t="s">
        <v>267</v>
      </c>
      <c r="E176" s="230" t="s">
        <v>19</v>
      </c>
      <c r="F176" s="231" t="s">
        <v>2300</v>
      </c>
      <c r="G176" s="229"/>
      <c r="H176" s="232">
        <v>2.5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8" t="s">
        <v>267</v>
      </c>
      <c r="AU176" s="238" t="s">
        <v>84</v>
      </c>
      <c r="AV176" s="12" t="s">
        <v>84</v>
      </c>
      <c r="AW176" s="12" t="s">
        <v>37</v>
      </c>
      <c r="AX176" s="12" t="s">
        <v>75</v>
      </c>
      <c r="AY176" s="23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19</v>
      </c>
      <c r="F177" s="231" t="s">
        <v>2301</v>
      </c>
      <c r="G177" s="229"/>
      <c r="H177" s="232">
        <v>2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84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2" customFormat="1">
      <c r="A178" s="12"/>
      <c r="B178" s="228"/>
      <c r="C178" s="229"/>
      <c r="D178" s="222" t="s">
        <v>267</v>
      </c>
      <c r="E178" s="230" t="s">
        <v>19</v>
      </c>
      <c r="F178" s="231" t="s">
        <v>2302</v>
      </c>
      <c r="G178" s="229"/>
      <c r="H178" s="232">
        <v>0.5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84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2299</v>
      </c>
      <c r="G179" s="229"/>
      <c r="H179" s="232">
        <v>2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2299</v>
      </c>
      <c r="G180" s="229"/>
      <c r="H180" s="232">
        <v>2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2" customFormat="1">
      <c r="A181" s="12"/>
      <c r="B181" s="228"/>
      <c r="C181" s="229"/>
      <c r="D181" s="222" t="s">
        <v>267</v>
      </c>
      <c r="E181" s="230" t="s">
        <v>19</v>
      </c>
      <c r="F181" s="231" t="s">
        <v>2300</v>
      </c>
      <c r="G181" s="229"/>
      <c r="H181" s="232">
        <v>2.5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84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19</v>
      </c>
      <c r="F182" s="231" t="s">
        <v>2303</v>
      </c>
      <c r="G182" s="229"/>
      <c r="H182" s="232">
        <v>1.3500000000000001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84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2" customFormat="1">
      <c r="A183" s="12"/>
      <c r="B183" s="228"/>
      <c r="C183" s="229"/>
      <c r="D183" s="222" t="s">
        <v>267</v>
      </c>
      <c r="E183" s="230" t="s">
        <v>19</v>
      </c>
      <c r="F183" s="231" t="s">
        <v>2304</v>
      </c>
      <c r="G183" s="229"/>
      <c r="H183" s="232">
        <v>0.80000000000000004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267</v>
      </c>
      <c r="AU183" s="238" t="s">
        <v>84</v>
      </c>
      <c r="AV183" s="12" t="s">
        <v>84</v>
      </c>
      <c r="AW183" s="12" t="s">
        <v>37</v>
      </c>
      <c r="AX183" s="12" t="s">
        <v>75</v>
      </c>
      <c r="AY183" s="238" t="s">
        <v>258</v>
      </c>
    </row>
    <row r="184" s="12" customFormat="1">
      <c r="A184" s="12"/>
      <c r="B184" s="228"/>
      <c r="C184" s="229"/>
      <c r="D184" s="222" t="s">
        <v>267</v>
      </c>
      <c r="E184" s="230" t="s">
        <v>19</v>
      </c>
      <c r="F184" s="231" t="s">
        <v>2299</v>
      </c>
      <c r="G184" s="229"/>
      <c r="H184" s="232">
        <v>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8" t="s">
        <v>267</v>
      </c>
      <c r="AU184" s="238" t="s">
        <v>84</v>
      </c>
      <c r="AV184" s="12" t="s">
        <v>84</v>
      </c>
      <c r="AW184" s="12" t="s">
        <v>37</v>
      </c>
      <c r="AX184" s="12" t="s">
        <v>75</v>
      </c>
      <c r="AY184" s="238" t="s">
        <v>258</v>
      </c>
    </row>
    <row r="185" s="12" customFormat="1">
      <c r="A185" s="12"/>
      <c r="B185" s="228"/>
      <c r="C185" s="229"/>
      <c r="D185" s="222" t="s">
        <v>267</v>
      </c>
      <c r="E185" s="230" t="s">
        <v>19</v>
      </c>
      <c r="F185" s="231" t="s">
        <v>2299</v>
      </c>
      <c r="G185" s="229"/>
      <c r="H185" s="232">
        <v>2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8" t="s">
        <v>267</v>
      </c>
      <c r="AU185" s="238" t="s">
        <v>84</v>
      </c>
      <c r="AV185" s="12" t="s">
        <v>84</v>
      </c>
      <c r="AW185" s="12" t="s">
        <v>37</v>
      </c>
      <c r="AX185" s="12" t="s">
        <v>75</v>
      </c>
      <c r="AY185" s="238" t="s">
        <v>258</v>
      </c>
    </row>
    <row r="186" s="12" customFormat="1">
      <c r="A186" s="12"/>
      <c r="B186" s="228"/>
      <c r="C186" s="229"/>
      <c r="D186" s="222" t="s">
        <v>267</v>
      </c>
      <c r="E186" s="230" t="s">
        <v>19</v>
      </c>
      <c r="F186" s="231" t="s">
        <v>2299</v>
      </c>
      <c r="G186" s="229"/>
      <c r="H186" s="232">
        <v>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84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5" customFormat="1">
      <c r="A187" s="15"/>
      <c r="B187" s="263"/>
      <c r="C187" s="264"/>
      <c r="D187" s="222" t="s">
        <v>267</v>
      </c>
      <c r="E187" s="265" t="s">
        <v>19</v>
      </c>
      <c r="F187" s="266" t="s">
        <v>2239</v>
      </c>
      <c r="G187" s="264"/>
      <c r="H187" s="267">
        <v>21.649999999999999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3" t="s">
        <v>267</v>
      </c>
      <c r="AU187" s="273" t="s">
        <v>84</v>
      </c>
      <c r="AV187" s="15" t="s">
        <v>105</v>
      </c>
      <c r="AW187" s="15" t="s">
        <v>37</v>
      </c>
      <c r="AX187" s="15" t="s">
        <v>82</v>
      </c>
      <c r="AY187" s="273" t="s">
        <v>258</v>
      </c>
    </row>
    <row r="188" s="2" customFormat="1" ht="16.5" customHeight="1">
      <c r="A188" s="41"/>
      <c r="B188" s="42"/>
      <c r="C188" s="209" t="s">
        <v>211</v>
      </c>
      <c r="D188" s="209" t="s">
        <v>259</v>
      </c>
      <c r="E188" s="210" t="s">
        <v>2305</v>
      </c>
      <c r="F188" s="211" t="s">
        <v>2306</v>
      </c>
      <c r="G188" s="212" t="s">
        <v>894</v>
      </c>
      <c r="H188" s="213">
        <v>0.217</v>
      </c>
      <c r="I188" s="214"/>
      <c r="J188" s="215">
        <f>ROUND(I188*H188,2)</f>
        <v>0</v>
      </c>
      <c r="K188" s="211" t="s">
        <v>816</v>
      </c>
      <c r="L188" s="47"/>
      <c r="M188" s="216" t="s">
        <v>19</v>
      </c>
      <c r="N188" s="217" t="s">
        <v>46</v>
      </c>
      <c r="O188" s="87"/>
      <c r="P188" s="218">
        <f>O188*H188</f>
        <v>0</v>
      </c>
      <c r="Q188" s="218">
        <v>1.0593999999999999</v>
      </c>
      <c r="R188" s="218">
        <f>Q188*H188</f>
        <v>0.22988979999999998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105</v>
      </c>
      <c r="AT188" s="220" t="s">
        <v>259</v>
      </c>
      <c r="AU188" s="220" t="s">
        <v>84</v>
      </c>
      <c r="AY188" s="20" t="s">
        <v>258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82</v>
      </c>
      <c r="BK188" s="221">
        <f>ROUND(I188*H188,2)</f>
        <v>0</v>
      </c>
      <c r="BL188" s="20" t="s">
        <v>105</v>
      </c>
      <c r="BM188" s="220" t="s">
        <v>2307</v>
      </c>
    </row>
    <row r="189" s="2" customFormat="1">
      <c r="A189" s="41"/>
      <c r="B189" s="42"/>
      <c r="C189" s="43"/>
      <c r="D189" s="222" t="s">
        <v>264</v>
      </c>
      <c r="E189" s="43"/>
      <c r="F189" s="223" t="s">
        <v>2308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264</v>
      </c>
      <c r="AU189" s="20" t="s">
        <v>84</v>
      </c>
    </row>
    <row r="190" s="2" customFormat="1">
      <c r="A190" s="41"/>
      <c r="B190" s="42"/>
      <c r="C190" s="43"/>
      <c r="D190" s="261" t="s">
        <v>819</v>
      </c>
      <c r="E190" s="43"/>
      <c r="F190" s="262" t="s">
        <v>2309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819</v>
      </c>
      <c r="AU190" s="20" t="s">
        <v>84</v>
      </c>
    </row>
    <row r="191" s="13" customFormat="1">
      <c r="A191" s="13"/>
      <c r="B191" s="239"/>
      <c r="C191" s="240"/>
      <c r="D191" s="222" t="s">
        <v>267</v>
      </c>
      <c r="E191" s="241" t="s">
        <v>19</v>
      </c>
      <c r="F191" s="242" t="s">
        <v>2310</v>
      </c>
      <c r="G191" s="240"/>
      <c r="H191" s="241" t="s">
        <v>19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267</v>
      </c>
      <c r="AU191" s="248" t="s">
        <v>84</v>
      </c>
      <c r="AV191" s="13" t="s">
        <v>82</v>
      </c>
      <c r="AW191" s="13" t="s">
        <v>37</v>
      </c>
      <c r="AX191" s="13" t="s">
        <v>75</v>
      </c>
      <c r="AY191" s="24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2311</v>
      </c>
      <c r="G192" s="229"/>
      <c r="H192" s="232">
        <v>0.217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84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11" customFormat="1" ht="22.8" customHeight="1">
      <c r="A193" s="11"/>
      <c r="B193" s="195"/>
      <c r="C193" s="196"/>
      <c r="D193" s="197" t="s">
        <v>74</v>
      </c>
      <c r="E193" s="259" t="s">
        <v>324</v>
      </c>
      <c r="F193" s="259" t="s">
        <v>2312</v>
      </c>
      <c r="G193" s="196"/>
      <c r="H193" s="196"/>
      <c r="I193" s="199"/>
      <c r="J193" s="260">
        <f>BK193</f>
        <v>0</v>
      </c>
      <c r="K193" s="196"/>
      <c r="L193" s="201"/>
      <c r="M193" s="202"/>
      <c r="N193" s="203"/>
      <c r="O193" s="203"/>
      <c r="P193" s="204">
        <f>SUM(P194:P205)</f>
        <v>0</v>
      </c>
      <c r="Q193" s="203"/>
      <c r="R193" s="204">
        <f>SUM(R194:R205)</f>
        <v>3.6040000000000001</v>
      </c>
      <c r="S193" s="203"/>
      <c r="T193" s="205">
        <f>SUM(T194:T205)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6" t="s">
        <v>82</v>
      </c>
      <c r="AT193" s="207" t="s">
        <v>74</v>
      </c>
      <c r="AU193" s="207" t="s">
        <v>82</v>
      </c>
      <c r="AY193" s="206" t="s">
        <v>258</v>
      </c>
      <c r="BK193" s="208">
        <f>SUM(BK194:BK205)</f>
        <v>0</v>
      </c>
    </row>
    <row r="194" s="2" customFormat="1" ht="16.5" customHeight="1">
      <c r="A194" s="41"/>
      <c r="B194" s="42"/>
      <c r="C194" s="209" t="s">
        <v>214</v>
      </c>
      <c r="D194" s="209" t="s">
        <v>259</v>
      </c>
      <c r="E194" s="210" t="s">
        <v>2313</v>
      </c>
      <c r="F194" s="211" t="s">
        <v>2314</v>
      </c>
      <c r="G194" s="212" t="s">
        <v>941</v>
      </c>
      <c r="H194" s="213">
        <v>4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0.0050000000000000001</v>
      </c>
      <c r="R194" s="218">
        <f>Q194*H194</f>
        <v>0.02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2315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2314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2" customFormat="1" ht="24.15" customHeight="1">
      <c r="A196" s="41"/>
      <c r="B196" s="42"/>
      <c r="C196" s="209" t="s">
        <v>191</v>
      </c>
      <c r="D196" s="209" t="s">
        <v>259</v>
      </c>
      <c r="E196" s="210" t="s">
        <v>2316</v>
      </c>
      <c r="F196" s="211" t="s">
        <v>2317</v>
      </c>
      <c r="G196" s="212" t="s">
        <v>815</v>
      </c>
      <c r="H196" s="213">
        <v>1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0.84999999999999998</v>
      </c>
      <c r="R196" s="218">
        <f>Q196*H196</f>
        <v>0.84999999999999998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2318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2317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2" customFormat="1" ht="16.5" customHeight="1">
      <c r="A198" s="41"/>
      <c r="B198" s="42"/>
      <c r="C198" s="209" t="s">
        <v>8</v>
      </c>
      <c r="D198" s="209" t="s">
        <v>259</v>
      </c>
      <c r="E198" s="210" t="s">
        <v>2319</v>
      </c>
      <c r="F198" s="211" t="s">
        <v>2320</v>
      </c>
      <c r="G198" s="212" t="s">
        <v>815</v>
      </c>
      <c r="H198" s="213">
        <v>1</v>
      </c>
      <c r="I198" s="214"/>
      <c r="J198" s="215">
        <f>ROUND(I198*H198,2)</f>
        <v>0</v>
      </c>
      <c r="K198" s="211" t="s">
        <v>19</v>
      </c>
      <c r="L198" s="47"/>
      <c r="M198" s="216" t="s">
        <v>19</v>
      </c>
      <c r="N198" s="217" t="s">
        <v>46</v>
      </c>
      <c r="O198" s="87"/>
      <c r="P198" s="218">
        <f>O198*H198</f>
        <v>0</v>
      </c>
      <c r="Q198" s="218">
        <v>0.059999999999999998</v>
      </c>
      <c r="R198" s="218">
        <f>Q198*H198</f>
        <v>0.059999999999999998</v>
      </c>
      <c r="S198" s="218">
        <v>0</v>
      </c>
      <c r="T198" s="21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0" t="s">
        <v>105</v>
      </c>
      <c r="AT198" s="220" t="s">
        <v>259</v>
      </c>
      <c r="AU198" s="220" t="s">
        <v>84</v>
      </c>
      <c r="AY198" s="20" t="s">
        <v>258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82</v>
      </c>
      <c r="BK198" s="221">
        <f>ROUND(I198*H198,2)</f>
        <v>0</v>
      </c>
      <c r="BL198" s="20" t="s">
        <v>105</v>
      </c>
      <c r="BM198" s="220" t="s">
        <v>2321</v>
      </c>
    </row>
    <row r="199" s="2" customFormat="1">
      <c r="A199" s="41"/>
      <c r="B199" s="42"/>
      <c r="C199" s="43"/>
      <c r="D199" s="222" t="s">
        <v>264</v>
      </c>
      <c r="E199" s="43"/>
      <c r="F199" s="223" t="s">
        <v>2320</v>
      </c>
      <c r="G199" s="43"/>
      <c r="H199" s="43"/>
      <c r="I199" s="224"/>
      <c r="J199" s="43"/>
      <c r="K199" s="43"/>
      <c r="L199" s="47"/>
      <c r="M199" s="225"/>
      <c r="N199" s="22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264</v>
      </c>
      <c r="AU199" s="20" t="s">
        <v>84</v>
      </c>
    </row>
    <row r="200" s="2" customFormat="1" ht="24.15" customHeight="1">
      <c r="A200" s="41"/>
      <c r="B200" s="42"/>
      <c r="C200" s="209" t="s">
        <v>93</v>
      </c>
      <c r="D200" s="209" t="s">
        <v>259</v>
      </c>
      <c r="E200" s="210" t="s">
        <v>2322</v>
      </c>
      <c r="F200" s="211" t="s">
        <v>2323</v>
      </c>
      <c r="G200" s="212" t="s">
        <v>815</v>
      </c>
      <c r="H200" s="213">
        <v>1</v>
      </c>
      <c r="I200" s="214"/>
      <c r="J200" s="215">
        <f>ROUND(I200*H200,2)</f>
        <v>0</v>
      </c>
      <c r="K200" s="211" t="s">
        <v>19</v>
      </c>
      <c r="L200" s="47"/>
      <c r="M200" s="216" t="s">
        <v>19</v>
      </c>
      <c r="N200" s="217" t="s">
        <v>46</v>
      </c>
      <c r="O200" s="87"/>
      <c r="P200" s="218">
        <f>O200*H200</f>
        <v>0</v>
      </c>
      <c r="Q200" s="218">
        <v>0.089999999999999997</v>
      </c>
      <c r="R200" s="218">
        <f>Q200*H200</f>
        <v>0.089999999999999997</v>
      </c>
      <c r="S200" s="218">
        <v>0</v>
      </c>
      <c r="T200" s="21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0" t="s">
        <v>105</v>
      </c>
      <c r="AT200" s="220" t="s">
        <v>259</v>
      </c>
      <c r="AU200" s="220" t="s">
        <v>84</v>
      </c>
      <c r="AY200" s="20" t="s">
        <v>258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82</v>
      </c>
      <c r="BK200" s="221">
        <f>ROUND(I200*H200,2)</f>
        <v>0</v>
      </c>
      <c r="BL200" s="20" t="s">
        <v>105</v>
      </c>
      <c r="BM200" s="220" t="s">
        <v>2324</v>
      </c>
    </row>
    <row r="201" s="2" customFormat="1">
      <c r="A201" s="41"/>
      <c r="B201" s="42"/>
      <c r="C201" s="43"/>
      <c r="D201" s="222" t="s">
        <v>264</v>
      </c>
      <c r="E201" s="43"/>
      <c r="F201" s="223" t="s">
        <v>2323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264</v>
      </c>
      <c r="AU201" s="20" t="s">
        <v>84</v>
      </c>
    </row>
    <row r="202" s="2" customFormat="1" ht="16.5" customHeight="1">
      <c r="A202" s="41"/>
      <c r="B202" s="42"/>
      <c r="C202" s="209" t="s">
        <v>125</v>
      </c>
      <c r="D202" s="209" t="s">
        <v>259</v>
      </c>
      <c r="E202" s="210" t="s">
        <v>2325</v>
      </c>
      <c r="F202" s="211" t="s">
        <v>2326</v>
      </c>
      <c r="G202" s="212" t="s">
        <v>881</v>
      </c>
      <c r="H202" s="213">
        <v>4.5999999999999996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0.56000000000000005</v>
      </c>
      <c r="R202" s="218">
        <f>Q202*H202</f>
        <v>2.5760000000000001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84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2327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2326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84</v>
      </c>
    </row>
    <row r="204" s="2" customFormat="1" ht="21.75" customHeight="1">
      <c r="A204" s="41"/>
      <c r="B204" s="42"/>
      <c r="C204" s="209" t="s">
        <v>219</v>
      </c>
      <c r="D204" s="209" t="s">
        <v>259</v>
      </c>
      <c r="E204" s="210" t="s">
        <v>2328</v>
      </c>
      <c r="F204" s="211" t="s">
        <v>2329</v>
      </c>
      <c r="G204" s="212" t="s">
        <v>815</v>
      </c>
      <c r="H204" s="213">
        <v>1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0.0080000000000000002</v>
      </c>
      <c r="R204" s="218">
        <f>Q204*H204</f>
        <v>0.0080000000000000002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2330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2329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11" customFormat="1" ht="22.8" customHeight="1">
      <c r="A206" s="11"/>
      <c r="B206" s="195"/>
      <c r="C206" s="196"/>
      <c r="D206" s="197" t="s">
        <v>74</v>
      </c>
      <c r="E206" s="259" t="s">
        <v>2331</v>
      </c>
      <c r="F206" s="259" t="s">
        <v>2332</v>
      </c>
      <c r="G206" s="196"/>
      <c r="H206" s="196"/>
      <c r="I206" s="199"/>
      <c r="J206" s="260">
        <f>BK206</f>
        <v>0</v>
      </c>
      <c r="K206" s="196"/>
      <c r="L206" s="201"/>
      <c r="M206" s="202"/>
      <c r="N206" s="203"/>
      <c r="O206" s="203"/>
      <c r="P206" s="204">
        <f>SUM(P207:P208)</f>
        <v>0</v>
      </c>
      <c r="Q206" s="203"/>
      <c r="R206" s="204">
        <f>SUM(R207:R208)</f>
        <v>0</v>
      </c>
      <c r="S206" s="203"/>
      <c r="T206" s="205">
        <f>SUM(T207:T208)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06" t="s">
        <v>82</v>
      </c>
      <c r="AT206" s="207" t="s">
        <v>74</v>
      </c>
      <c r="AU206" s="207" t="s">
        <v>82</v>
      </c>
      <c r="AY206" s="206" t="s">
        <v>258</v>
      </c>
      <c r="BK206" s="208">
        <f>SUM(BK207:BK208)</f>
        <v>0</v>
      </c>
    </row>
    <row r="207" s="2" customFormat="1" ht="16.5" customHeight="1">
      <c r="A207" s="41"/>
      <c r="B207" s="42"/>
      <c r="C207" s="209" t="s">
        <v>389</v>
      </c>
      <c r="D207" s="209" t="s">
        <v>259</v>
      </c>
      <c r="E207" s="210" t="s">
        <v>2333</v>
      </c>
      <c r="F207" s="211" t="s">
        <v>2334</v>
      </c>
      <c r="G207" s="212" t="s">
        <v>894</v>
      </c>
      <c r="H207" s="213">
        <v>58.57</v>
      </c>
      <c r="I207" s="214"/>
      <c r="J207" s="215">
        <f>ROUND(I207*H207,2)</f>
        <v>0</v>
      </c>
      <c r="K207" s="211" t="s">
        <v>19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2335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2334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11" customFormat="1" ht="25.92" customHeight="1">
      <c r="A209" s="11"/>
      <c r="B209" s="195"/>
      <c r="C209" s="196"/>
      <c r="D209" s="197" t="s">
        <v>74</v>
      </c>
      <c r="E209" s="198" t="s">
        <v>2336</v>
      </c>
      <c r="F209" s="198" t="s">
        <v>2337</v>
      </c>
      <c r="G209" s="196"/>
      <c r="H209" s="196"/>
      <c r="I209" s="199"/>
      <c r="J209" s="200">
        <f>BK209</f>
        <v>0</v>
      </c>
      <c r="K209" s="196"/>
      <c r="L209" s="201"/>
      <c r="M209" s="202"/>
      <c r="N209" s="203"/>
      <c r="O209" s="203"/>
      <c r="P209" s="204">
        <f>P210</f>
        <v>0</v>
      </c>
      <c r="Q209" s="203"/>
      <c r="R209" s="204">
        <f>R210</f>
        <v>1.12241646</v>
      </c>
      <c r="S209" s="203"/>
      <c r="T209" s="205">
        <f>T210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06" t="s">
        <v>84</v>
      </c>
      <c r="AT209" s="207" t="s">
        <v>74</v>
      </c>
      <c r="AU209" s="207" t="s">
        <v>75</v>
      </c>
      <c r="AY209" s="206" t="s">
        <v>258</v>
      </c>
      <c r="BK209" s="208">
        <f>BK210</f>
        <v>0</v>
      </c>
    </row>
    <row r="210" s="11" customFormat="1" ht="22.8" customHeight="1">
      <c r="A210" s="11"/>
      <c r="B210" s="195"/>
      <c r="C210" s="196"/>
      <c r="D210" s="197" t="s">
        <v>74</v>
      </c>
      <c r="E210" s="259" t="s">
        <v>2338</v>
      </c>
      <c r="F210" s="259" t="s">
        <v>2339</v>
      </c>
      <c r="G210" s="196"/>
      <c r="H210" s="196"/>
      <c r="I210" s="199"/>
      <c r="J210" s="260">
        <f>BK210</f>
        <v>0</v>
      </c>
      <c r="K210" s="196"/>
      <c r="L210" s="201"/>
      <c r="M210" s="202"/>
      <c r="N210" s="203"/>
      <c r="O210" s="203"/>
      <c r="P210" s="204">
        <f>SUM(P211:P267)</f>
        <v>0</v>
      </c>
      <c r="Q210" s="203"/>
      <c r="R210" s="204">
        <f>SUM(R211:R267)</f>
        <v>1.12241646</v>
      </c>
      <c r="S210" s="203"/>
      <c r="T210" s="205">
        <f>SUM(T211:T267)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6" t="s">
        <v>84</v>
      </c>
      <c r="AT210" s="207" t="s">
        <v>74</v>
      </c>
      <c r="AU210" s="207" t="s">
        <v>82</v>
      </c>
      <c r="AY210" s="206" t="s">
        <v>258</v>
      </c>
      <c r="BK210" s="208">
        <f>SUM(BK211:BK267)</f>
        <v>0</v>
      </c>
    </row>
    <row r="211" s="2" customFormat="1" ht="16.5" customHeight="1">
      <c r="A211" s="41"/>
      <c r="B211" s="42"/>
      <c r="C211" s="209" t="s">
        <v>394</v>
      </c>
      <c r="D211" s="209" t="s">
        <v>259</v>
      </c>
      <c r="E211" s="210" t="s">
        <v>2340</v>
      </c>
      <c r="F211" s="211" t="s">
        <v>2341</v>
      </c>
      <c r="G211" s="212" t="s">
        <v>881</v>
      </c>
      <c r="H211" s="213">
        <v>16.09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0.015650000000000001</v>
      </c>
      <c r="R211" s="218">
        <f>Q211*H211</f>
        <v>0.25180849999999999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93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93</v>
      </c>
      <c r="BM211" s="220" t="s">
        <v>2342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2341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13" customFormat="1">
      <c r="A213" s="13"/>
      <c r="B213" s="239"/>
      <c r="C213" s="240"/>
      <c r="D213" s="222" t="s">
        <v>267</v>
      </c>
      <c r="E213" s="241" t="s">
        <v>19</v>
      </c>
      <c r="F213" s="242" t="s">
        <v>2343</v>
      </c>
      <c r="G213" s="240"/>
      <c r="H213" s="241" t="s">
        <v>19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267</v>
      </c>
      <c r="AU213" s="248" t="s">
        <v>84</v>
      </c>
      <c r="AV213" s="13" t="s">
        <v>82</v>
      </c>
      <c r="AW213" s="13" t="s">
        <v>37</v>
      </c>
      <c r="AX213" s="13" t="s">
        <v>75</v>
      </c>
      <c r="AY213" s="248" t="s">
        <v>258</v>
      </c>
    </row>
    <row r="214" s="12" customFormat="1">
      <c r="A214" s="12"/>
      <c r="B214" s="228"/>
      <c r="C214" s="229"/>
      <c r="D214" s="222" t="s">
        <v>267</v>
      </c>
      <c r="E214" s="230" t="s">
        <v>19</v>
      </c>
      <c r="F214" s="231" t="s">
        <v>2344</v>
      </c>
      <c r="G214" s="229"/>
      <c r="H214" s="232">
        <v>7.1500000000000004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8" t="s">
        <v>267</v>
      </c>
      <c r="AU214" s="238" t="s">
        <v>84</v>
      </c>
      <c r="AV214" s="12" t="s">
        <v>84</v>
      </c>
      <c r="AW214" s="12" t="s">
        <v>37</v>
      </c>
      <c r="AX214" s="12" t="s">
        <v>75</v>
      </c>
      <c r="AY214" s="238" t="s">
        <v>258</v>
      </c>
    </row>
    <row r="215" s="13" customFormat="1">
      <c r="A215" s="13"/>
      <c r="B215" s="239"/>
      <c r="C215" s="240"/>
      <c r="D215" s="222" t="s">
        <v>267</v>
      </c>
      <c r="E215" s="241" t="s">
        <v>19</v>
      </c>
      <c r="F215" s="242" t="s">
        <v>2345</v>
      </c>
      <c r="G215" s="240"/>
      <c r="H215" s="241" t="s">
        <v>19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267</v>
      </c>
      <c r="AU215" s="248" t="s">
        <v>84</v>
      </c>
      <c r="AV215" s="13" t="s">
        <v>82</v>
      </c>
      <c r="AW215" s="13" t="s">
        <v>37</v>
      </c>
      <c r="AX215" s="13" t="s">
        <v>75</v>
      </c>
      <c r="AY215" s="248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2346</v>
      </c>
      <c r="G216" s="229"/>
      <c r="H216" s="232">
        <v>8.9399999999999995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84</v>
      </c>
      <c r="AV216" s="12" t="s">
        <v>84</v>
      </c>
      <c r="AW216" s="12" t="s">
        <v>37</v>
      </c>
      <c r="AX216" s="12" t="s">
        <v>75</v>
      </c>
      <c r="AY216" s="238" t="s">
        <v>258</v>
      </c>
    </row>
    <row r="217" s="15" customFormat="1">
      <c r="A217" s="15"/>
      <c r="B217" s="263"/>
      <c r="C217" s="264"/>
      <c r="D217" s="222" t="s">
        <v>267</v>
      </c>
      <c r="E217" s="265" t="s">
        <v>19</v>
      </c>
      <c r="F217" s="266" t="s">
        <v>2239</v>
      </c>
      <c r="G217" s="264"/>
      <c r="H217" s="267">
        <v>16.09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267</v>
      </c>
      <c r="AU217" s="273" t="s">
        <v>84</v>
      </c>
      <c r="AV217" s="15" t="s">
        <v>105</v>
      </c>
      <c r="AW217" s="15" t="s">
        <v>37</v>
      </c>
      <c r="AX217" s="15" t="s">
        <v>82</v>
      </c>
      <c r="AY217" s="273" t="s">
        <v>258</v>
      </c>
    </row>
    <row r="218" s="2" customFormat="1" ht="16.5" customHeight="1">
      <c r="A218" s="41"/>
      <c r="B218" s="42"/>
      <c r="C218" s="209" t="s">
        <v>7</v>
      </c>
      <c r="D218" s="209" t="s">
        <v>259</v>
      </c>
      <c r="E218" s="210" t="s">
        <v>2347</v>
      </c>
      <c r="F218" s="211" t="s">
        <v>2348</v>
      </c>
      <c r="G218" s="212" t="s">
        <v>941</v>
      </c>
      <c r="H218" s="213">
        <v>204.405</v>
      </c>
      <c r="I218" s="214"/>
      <c r="J218" s="215">
        <f>ROUND(I218*H218,2)</f>
        <v>0</v>
      </c>
      <c r="K218" s="211" t="s">
        <v>816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93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93</v>
      </c>
      <c r="BM218" s="220" t="s">
        <v>2349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2350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>
      <c r="A220" s="41"/>
      <c r="B220" s="42"/>
      <c r="C220" s="43"/>
      <c r="D220" s="261" t="s">
        <v>819</v>
      </c>
      <c r="E220" s="43"/>
      <c r="F220" s="262" t="s">
        <v>2351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819</v>
      </c>
      <c r="AU220" s="20" t="s">
        <v>84</v>
      </c>
    </row>
    <row r="221" s="13" customFormat="1">
      <c r="A221" s="13"/>
      <c r="B221" s="239"/>
      <c r="C221" s="240"/>
      <c r="D221" s="222" t="s">
        <v>267</v>
      </c>
      <c r="E221" s="241" t="s">
        <v>19</v>
      </c>
      <c r="F221" s="242" t="s">
        <v>2352</v>
      </c>
      <c r="G221" s="240"/>
      <c r="H221" s="241" t="s">
        <v>19</v>
      </c>
      <c r="I221" s="243"/>
      <c r="J221" s="240"/>
      <c r="K221" s="240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267</v>
      </c>
      <c r="AU221" s="248" t="s">
        <v>84</v>
      </c>
      <c r="AV221" s="13" t="s">
        <v>82</v>
      </c>
      <c r="AW221" s="13" t="s">
        <v>37</v>
      </c>
      <c r="AX221" s="13" t="s">
        <v>75</v>
      </c>
      <c r="AY221" s="24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19</v>
      </c>
      <c r="F222" s="231" t="s">
        <v>2353</v>
      </c>
      <c r="G222" s="229"/>
      <c r="H222" s="232">
        <v>157.98500000000001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84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3" customFormat="1">
      <c r="A223" s="13"/>
      <c r="B223" s="239"/>
      <c r="C223" s="240"/>
      <c r="D223" s="222" t="s">
        <v>267</v>
      </c>
      <c r="E223" s="241" t="s">
        <v>19</v>
      </c>
      <c r="F223" s="242" t="s">
        <v>2354</v>
      </c>
      <c r="G223" s="240"/>
      <c r="H223" s="241" t="s">
        <v>19</v>
      </c>
      <c r="I223" s="243"/>
      <c r="J223" s="240"/>
      <c r="K223" s="240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267</v>
      </c>
      <c r="AU223" s="248" t="s">
        <v>84</v>
      </c>
      <c r="AV223" s="13" t="s">
        <v>82</v>
      </c>
      <c r="AW223" s="13" t="s">
        <v>37</v>
      </c>
      <c r="AX223" s="13" t="s">
        <v>75</v>
      </c>
      <c r="AY223" s="248" t="s">
        <v>258</v>
      </c>
    </row>
    <row r="224" s="12" customFormat="1">
      <c r="A224" s="12"/>
      <c r="B224" s="228"/>
      <c r="C224" s="229"/>
      <c r="D224" s="222" t="s">
        <v>267</v>
      </c>
      <c r="E224" s="230" t="s">
        <v>19</v>
      </c>
      <c r="F224" s="231" t="s">
        <v>2355</v>
      </c>
      <c r="G224" s="229"/>
      <c r="H224" s="232">
        <v>46.420000000000002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8" t="s">
        <v>267</v>
      </c>
      <c r="AU224" s="238" t="s">
        <v>84</v>
      </c>
      <c r="AV224" s="12" t="s">
        <v>84</v>
      </c>
      <c r="AW224" s="12" t="s">
        <v>37</v>
      </c>
      <c r="AX224" s="12" t="s">
        <v>75</v>
      </c>
      <c r="AY224" s="238" t="s">
        <v>258</v>
      </c>
    </row>
    <row r="225" s="15" customFormat="1">
      <c r="A225" s="15"/>
      <c r="B225" s="263"/>
      <c r="C225" s="264"/>
      <c r="D225" s="222" t="s">
        <v>267</v>
      </c>
      <c r="E225" s="265" t="s">
        <v>19</v>
      </c>
      <c r="F225" s="266" t="s">
        <v>2239</v>
      </c>
      <c r="G225" s="264"/>
      <c r="H225" s="267">
        <v>204.405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3" t="s">
        <v>267</v>
      </c>
      <c r="AU225" s="273" t="s">
        <v>84</v>
      </c>
      <c r="AV225" s="15" t="s">
        <v>105</v>
      </c>
      <c r="AW225" s="15" t="s">
        <v>37</v>
      </c>
      <c r="AX225" s="15" t="s">
        <v>82</v>
      </c>
      <c r="AY225" s="273" t="s">
        <v>258</v>
      </c>
    </row>
    <row r="226" s="2" customFormat="1" ht="21.75" customHeight="1">
      <c r="A226" s="41"/>
      <c r="B226" s="42"/>
      <c r="C226" s="274" t="s">
        <v>412</v>
      </c>
      <c r="D226" s="274" t="s">
        <v>327</v>
      </c>
      <c r="E226" s="275" t="s">
        <v>2356</v>
      </c>
      <c r="F226" s="276" t="s">
        <v>2357</v>
      </c>
      <c r="G226" s="277" t="s">
        <v>962</v>
      </c>
      <c r="H226" s="278">
        <v>1.234</v>
      </c>
      <c r="I226" s="279"/>
      <c r="J226" s="280">
        <f>ROUND(I226*H226,2)</f>
        <v>0</v>
      </c>
      <c r="K226" s="276" t="s">
        <v>19</v>
      </c>
      <c r="L226" s="281"/>
      <c r="M226" s="282" t="s">
        <v>19</v>
      </c>
      <c r="N226" s="283" t="s">
        <v>46</v>
      </c>
      <c r="O226" s="87"/>
      <c r="P226" s="218">
        <f>O226*H226</f>
        <v>0</v>
      </c>
      <c r="Q226" s="218">
        <v>0.44</v>
      </c>
      <c r="R226" s="218">
        <f>Q226*H226</f>
        <v>0.54296</v>
      </c>
      <c r="S226" s="218">
        <v>0</v>
      </c>
      <c r="T226" s="21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0" t="s">
        <v>473</v>
      </c>
      <c r="AT226" s="220" t="s">
        <v>327</v>
      </c>
      <c r="AU226" s="220" t="s">
        <v>84</v>
      </c>
      <c r="AY226" s="20" t="s">
        <v>258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0" t="s">
        <v>82</v>
      </c>
      <c r="BK226" s="221">
        <f>ROUND(I226*H226,2)</f>
        <v>0</v>
      </c>
      <c r="BL226" s="20" t="s">
        <v>93</v>
      </c>
      <c r="BM226" s="220" t="s">
        <v>2358</v>
      </c>
    </row>
    <row r="227" s="2" customFormat="1">
      <c r="A227" s="41"/>
      <c r="B227" s="42"/>
      <c r="C227" s="43"/>
      <c r="D227" s="222" t="s">
        <v>264</v>
      </c>
      <c r="E227" s="43"/>
      <c r="F227" s="223" t="s">
        <v>2357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264</v>
      </c>
      <c r="AU227" s="20" t="s">
        <v>84</v>
      </c>
    </row>
    <row r="228" s="13" customFormat="1">
      <c r="A228" s="13"/>
      <c r="B228" s="239"/>
      <c r="C228" s="240"/>
      <c r="D228" s="222" t="s">
        <v>267</v>
      </c>
      <c r="E228" s="241" t="s">
        <v>19</v>
      </c>
      <c r="F228" s="242" t="s">
        <v>2352</v>
      </c>
      <c r="G228" s="240"/>
      <c r="H228" s="241" t="s">
        <v>19</v>
      </c>
      <c r="I228" s="243"/>
      <c r="J228" s="240"/>
      <c r="K228" s="240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267</v>
      </c>
      <c r="AU228" s="248" t="s">
        <v>84</v>
      </c>
      <c r="AV228" s="13" t="s">
        <v>82</v>
      </c>
      <c r="AW228" s="13" t="s">
        <v>37</v>
      </c>
      <c r="AX228" s="13" t="s">
        <v>75</v>
      </c>
      <c r="AY228" s="248" t="s">
        <v>258</v>
      </c>
    </row>
    <row r="229" s="12" customFormat="1">
      <c r="A229" s="12"/>
      <c r="B229" s="228"/>
      <c r="C229" s="229"/>
      <c r="D229" s="222" t="s">
        <v>267</v>
      </c>
      <c r="E229" s="230" t="s">
        <v>19</v>
      </c>
      <c r="F229" s="231" t="s">
        <v>2359</v>
      </c>
      <c r="G229" s="229"/>
      <c r="H229" s="232">
        <v>1.0109999999999999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8" t="s">
        <v>267</v>
      </c>
      <c r="AU229" s="238" t="s">
        <v>84</v>
      </c>
      <c r="AV229" s="12" t="s">
        <v>84</v>
      </c>
      <c r="AW229" s="12" t="s">
        <v>37</v>
      </c>
      <c r="AX229" s="12" t="s">
        <v>75</v>
      </c>
      <c r="AY229" s="238" t="s">
        <v>258</v>
      </c>
    </row>
    <row r="230" s="13" customFormat="1">
      <c r="A230" s="13"/>
      <c r="B230" s="239"/>
      <c r="C230" s="240"/>
      <c r="D230" s="222" t="s">
        <v>267</v>
      </c>
      <c r="E230" s="241" t="s">
        <v>19</v>
      </c>
      <c r="F230" s="242" t="s">
        <v>2354</v>
      </c>
      <c r="G230" s="240"/>
      <c r="H230" s="241" t="s">
        <v>19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267</v>
      </c>
      <c r="AU230" s="248" t="s">
        <v>84</v>
      </c>
      <c r="AV230" s="13" t="s">
        <v>82</v>
      </c>
      <c r="AW230" s="13" t="s">
        <v>37</v>
      </c>
      <c r="AX230" s="13" t="s">
        <v>75</v>
      </c>
      <c r="AY230" s="248" t="s">
        <v>258</v>
      </c>
    </row>
    <row r="231" s="12" customFormat="1">
      <c r="A231" s="12"/>
      <c r="B231" s="228"/>
      <c r="C231" s="229"/>
      <c r="D231" s="222" t="s">
        <v>267</v>
      </c>
      <c r="E231" s="230" t="s">
        <v>19</v>
      </c>
      <c r="F231" s="231" t="s">
        <v>2360</v>
      </c>
      <c r="G231" s="229"/>
      <c r="H231" s="232">
        <v>0.223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38" t="s">
        <v>267</v>
      </c>
      <c r="AU231" s="238" t="s">
        <v>84</v>
      </c>
      <c r="AV231" s="12" t="s">
        <v>84</v>
      </c>
      <c r="AW231" s="12" t="s">
        <v>37</v>
      </c>
      <c r="AX231" s="12" t="s">
        <v>75</v>
      </c>
      <c r="AY231" s="238" t="s">
        <v>258</v>
      </c>
    </row>
    <row r="232" s="15" customFormat="1">
      <c r="A232" s="15"/>
      <c r="B232" s="263"/>
      <c r="C232" s="264"/>
      <c r="D232" s="222" t="s">
        <v>267</v>
      </c>
      <c r="E232" s="265" t="s">
        <v>19</v>
      </c>
      <c r="F232" s="266" t="s">
        <v>2239</v>
      </c>
      <c r="G232" s="264"/>
      <c r="H232" s="267">
        <v>1.234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3" t="s">
        <v>267</v>
      </c>
      <c r="AU232" s="273" t="s">
        <v>84</v>
      </c>
      <c r="AV232" s="15" t="s">
        <v>105</v>
      </c>
      <c r="AW232" s="15" t="s">
        <v>37</v>
      </c>
      <c r="AX232" s="15" t="s">
        <v>82</v>
      </c>
      <c r="AY232" s="273" t="s">
        <v>258</v>
      </c>
    </row>
    <row r="233" s="2" customFormat="1" ht="16.5" customHeight="1">
      <c r="A233" s="41"/>
      <c r="B233" s="42"/>
      <c r="C233" s="209" t="s">
        <v>416</v>
      </c>
      <c r="D233" s="209" t="s">
        <v>259</v>
      </c>
      <c r="E233" s="210" t="s">
        <v>2361</v>
      </c>
      <c r="F233" s="211" t="s">
        <v>2362</v>
      </c>
      <c r="G233" s="212" t="s">
        <v>941</v>
      </c>
      <c r="H233" s="213">
        <v>46.136000000000003</v>
      </c>
      <c r="I233" s="214"/>
      <c r="J233" s="215">
        <f>ROUND(I233*H233,2)</f>
        <v>0</v>
      </c>
      <c r="K233" s="211" t="s">
        <v>816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93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93</v>
      </c>
      <c r="BM233" s="220" t="s">
        <v>2363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2364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>
      <c r="A235" s="41"/>
      <c r="B235" s="42"/>
      <c r="C235" s="43"/>
      <c r="D235" s="261" t="s">
        <v>819</v>
      </c>
      <c r="E235" s="43"/>
      <c r="F235" s="262" t="s">
        <v>2365</v>
      </c>
      <c r="G235" s="43"/>
      <c r="H235" s="43"/>
      <c r="I235" s="224"/>
      <c r="J235" s="43"/>
      <c r="K235" s="43"/>
      <c r="L235" s="47"/>
      <c r="M235" s="225"/>
      <c r="N235" s="22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819</v>
      </c>
      <c r="AU235" s="20" t="s">
        <v>84</v>
      </c>
    </row>
    <row r="236" s="13" customFormat="1">
      <c r="A236" s="13"/>
      <c r="B236" s="239"/>
      <c r="C236" s="240"/>
      <c r="D236" s="222" t="s">
        <v>267</v>
      </c>
      <c r="E236" s="241" t="s">
        <v>19</v>
      </c>
      <c r="F236" s="242" t="s">
        <v>2366</v>
      </c>
      <c r="G236" s="240"/>
      <c r="H236" s="241" t="s">
        <v>19</v>
      </c>
      <c r="I236" s="243"/>
      <c r="J236" s="240"/>
      <c r="K236" s="240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267</v>
      </c>
      <c r="AU236" s="248" t="s">
        <v>84</v>
      </c>
      <c r="AV236" s="13" t="s">
        <v>82</v>
      </c>
      <c r="AW236" s="13" t="s">
        <v>37</v>
      </c>
      <c r="AX236" s="13" t="s">
        <v>75</v>
      </c>
      <c r="AY236" s="248" t="s">
        <v>258</v>
      </c>
    </row>
    <row r="237" s="12" customFormat="1">
      <c r="A237" s="12"/>
      <c r="B237" s="228"/>
      <c r="C237" s="229"/>
      <c r="D237" s="222" t="s">
        <v>267</v>
      </c>
      <c r="E237" s="230" t="s">
        <v>19</v>
      </c>
      <c r="F237" s="231" t="s">
        <v>2367</v>
      </c>
      <c r="G237" s="229"/>
      <c r="H237" s="232">
        <v>46.136000000000003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8" t="s">
        <v>267</v>
      </c>
      <c r="AU237" s="238" t="s">
        <v>84</v>
      </c>
      <c r="AV237" s="12" t="s">
        <v>84</v>
      </c>
      <c r="AW237" s="12" t="s">
        <v>37</v>
      </c>
      <c r="AX237" s="12" t="s">
        <v>82</v>
      </c>
      <c r="AY237" s="238" t="s">
        <v>258</v>
      </c>
    </row>
    <row r="238" s="2" customFormat="1" ht="21.75" customHeight="1">
      <c r="A238" s="41"/>
      <c r="B238" s="42"/>
      <c r="C238" s="274" t="s">
        <v>425</v>
      </c>
      <c r="D238" s="274" t="s">
        <v>327</v>
      </c>
      <c r="E238" s="275" t="s">
        <v>2368</v>
      </c>
      <c r="F238" s="276" t="s">
        <v>2369</v>
      </c>
      <c r="G238" s="277" t="s">
        <v>962</v>
      </c>
      <c r="H238" s="278">
        <v>0.59099999999999997</v>
      </c>
      <c r="I238" s="279"/>
      <c r="J238" s="280">
        <f>ROUND(I238*H238,2)</f>
        <v>0</v>
      </c>
      <c r="K238" s="276" t="s">
        <v>19</v>
      </c>
      <c r="L238" s="281"/>
      <c r="M238" s="282" t="s">
        <v>19</v>
      </c>
      <c r="N238" s="283" t="s">
        <v>46</v>
      </c>
      <c r="O238" s="87"/>
      <c r="P238" s="218">
        <f>O238*H238</f>
        <v>0</v>
      </c>
      <c r="Q238" s="218">
        <v>0.44</v>
      </c>
      <c r="R238" s="218">
        <f>Q238*H238</f>
        <v>0.26003999999999999</v>
      </c>
      <c r="S238" s="218">
        <v>0</v>
      </c>
      <c r="T238" s="21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0" t="s">
        <v>473</v>
      </c>
      <c r="AT238" s="220" t="s">
        <v>327</v>
      </c>
      <c r="AU238" s="220" t="s">
        <v>84</v>
      </c>
      <c r="AY238" s="20" t="s">
        <v>258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82</v>
      </c>
      <c r="BK238" s="221">
        <f>ROUND(I238*H238,2)</f>
        <v>0</v>
      </c>
      <c r="BL238" s="20" t="s">
        <v>93</v>
      </c>
      <c r="BM238" s="220" t="s">
        <v>2370</v>
      </c>
    </row>
    <row r="239" s="2" customFormat="1">
      <c r="A239" s="41"/>
      <c r="B239" s="42"/>
      <c r="C239" s="43"/>
      <c r="D239" s="222" t="s">
        <v>264</v>
      </c>
      <c r="E239" s="43"/>
      <c r="F239" s="223" t="s">
        <v>2369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264</v>
      </c>
      <c r="AU239" s="20" t="s">
        <v>84</v>
      </c>
    </row>
    <row r="240" s="13" customFormat="1">
      <c r="A240" s="13"/>
      <c r="B240" s="239"/>
      <c r="C240" s="240"/>
      <c r="D240" s="222" t="s">
        <v>267</v>
      </c>
      <c r="E240" s="241" t="s">
        <v>19</v>
      </c>
      <c r="F240" s="242" t="s">
        <v>2366</v>
      </c>
      <c r="G240" s="240"/>
      <c r="H240" s="241" t="s">
        <v>19</v>
      </c>
      <c r="I240" s="243"/>
      <c r="J240" s="240"/>
      <c r="K240" s="240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267</v>
      </c>
      <c r="AU240" s="248" t="s">
        <v>84</v>
      </c>
      <c r="AV240" s="13" t="s">
        <v>82</v>
      </c>
      <c r="AW240" s="13" t="s">
        <v>37</v>
      </c>
      <c r="AX240" s="13" t="s">
        <v>75</v>
      </c>
      <c r="AY240" s="248" t="s">
        <v>258</v>
      </c>
    </row>
    <row r="241" s="12" customFormat="1">
      <c r="A241" s="12"/>
      <c r="B241" s="228"/>
      <c r="C241" s="229"/>
      <c r="D241" s="222" t="s">
        <v>267</v>
      </c>
      <c r="E241" s="230" t="s">
        <v>19</v>
      </c>
      <c r="F241" s="231" t="s">
        <v>2371</v>
      </c>
      <c r="G241" s="229"/>
      <c r="H241" s="232">
        <v>0.59099999999999997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8" t="s">
        <v>267</v>
      </c>
      <c r="AU241" s="238" t="s">
        <v>84</v>
      </c>
      <c r="AV241" s="12" t="s">
        <v>84</v>
      </c>
      <c r="AW241" s="12" t="s">
        <v>37</v>
      </c>
      <c r="AX241" s="12" t="s">
        <v>82</v>
      </c>
      <c r="AY241" s="238" t="s">
        <v>258</v>
      </c>
    </row>
    <row r="242" s="2" customFormat="1" ht="16.5" customHeight="1">
      <c r="A242" s="41"/>
      <c r="B242" s="42"/>
      <c r="C242" s="209" t="s">
        <v>432</v>
      </c>
      <c r="D242" s="209" t="s">
        <v>259</v>
      </c>
      <c r="E242" s="210" t="s">
        <v>2372</v>
      </c>
      <c r="F242" s="211" t="s">
        <v>2373</v>
      </c>
      <c r="G242" s="212" t="s">
        <v>962</v>
      </c>
      <c r="H242" s="213">
        <v>1.825</v>
      </c>
      <c r="I242" s="214"/>
      <c r="J242" s="215">
        <f>ROUND(I242*H242,2)</f>
        <v>0</v>
      </c>
      <c r="K242" s="211" t="s">
        <v>816</v>
      </c>
      <c r="L242" s="47"/>
      <c r="M242" s="216" t="s">
        <v>19</v>
      </c>
      <c r="N242" s="217" t="s">
        <v>46</v>
      </c>
      <c r="O242" s="87"/>
      <c r="P242" s="218">
        <f>O242*H242</f>
        <v>0</v>
      </c>
      <c r="Q242" s="218">
        <v>0.024199999999999999</v>
      </c>
      <c r="R242" s="218">
        <f>Q242*H242</f>
        <v>0.044164999999999996</v>
      </c>
      <c r="S242" s="218">
        <v>0</v>
      </c>
      <c r="T242" s="21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0" t="s">
        <v>93</v>
      </c>
      <c r="AT242" s="220" t="s">
        <v>259</v>
      </c>
      <c r="AU242" s="220" t="s">
        <v>84</v>
      </c>
      <c r="AY242" s="20" t="s">
        <v>258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82</v>
      </c>
      <c r="BK242" s="221">
        <f>ROUND(I242*H242,2)</f>
        <v>0</v>
      </c>
      <c r="BL242" s="20" t="s">
        <v>93</v>
      </c>
      <c r="BM242" s="220" t="s">
        <v>2374</v>
      </c>
    </row>
    <row r="243" s="2" customFormat="1">
      <c r="A243" s="41"/>
      <c r="B243" s="42"/>
      <c r="C243" s="43"/>
      <c r="D243" s="222" t="s">
        <v>264</v>
      </c>
      <c r="E243" s="43"/>
      <c r="F243" s="223" t="s">
        <v>2375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264</v>
      </c>
      <c r="AU243" s="20" t="s">
        <v>84</v>
      </c>
    </row>
    <row r="244" s="2" customFormat="1">
      <c r="A244" s="41"/>
      <c r="B244" s="42"/>
      <c r="C244" s="43"/>
      <c r="D244" s="261" t="s">
        <v>819</v>
      </c>
      <c r="E244" s="43"/>
      <c r="F244" s="262" t="s">
        <v>2376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819</v>
      </c>
      <c r="AU244" s="20" t="s">
        <v>84</v>
      </c>
    </row>
    <row r="245" s="12" customFormat="1">
      <c r="A245" s="12"/>
      <c r="B245" s="228"/>
      <c r="C245" s="229"/>
      <c r="D245" s="222" t="s">
        <v>267</v>
      </c>
      <c r="E245" s="230" t="s">
        <v>19</v>
      </c>
      <c r="F245" s="231" t="s">
        <v>2377</v>
      </c>
      <c r="G245" s="229"/>
      <c r="H245" s="232">
        <v>1.825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8" t="s">
        <v>267</v>
      </c>
      <c r="AU245" s="238" t="s">
        <v>84</v>
      </c>
      <c r="AV245" s="12" t="s">
        <v>84</v>
      </c>
      <c r="AW245" s="12" t="s">
        <v>37</v>
      </c>
      <c r="AX245" s="12" t="s">
        <v>82</v>
      </c>
      <c r="AY245" s="238" t="s">
        <v>258</v>
      </c>
    </row>
    <row r="246" s="2" customFormat="1" ht="21.75" customHeight="1">
      <c r="A246" s="41"/>
      <c r="B246" s="42"/>
      <c r="C246" s="209" t="s">
        <v>439</v>
      </c>
      <c r="D246" s="209" t="s">
        <v>259</v>
      </c>
      <c r="E246" s="210" t="s">
        <v>2378</v>
      </c>
      <c r="F246" s="211" t="s">
        <v>2379</v>
      </c>
      <c r="G246" s="212" t="s">
        <v>881</v>
      </c>
      <c r="H246" s="213">
        <v>61.692</v>
      </c>
      <c r="I246" s="214"/>
      <c r="J246" s="215">
        <f>ROUND(I246*H246,2)</f>
        <v>0</v>
      </c>
      <c r="K246" s="211" t="s">
        <v>816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0.00038000000000000002</v>
      </c>
      <c r="R246" s="218">
        <f>Q246*H246</f>
        <v>0.023442960000000002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93</v>
      </c>
      <c r="AT246" s="220" t="s">
        <v>259</v>
      </c>
      <c r="AU246" s="220" t="s">
        <v>84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93</v>
      </c>
      <c r="BM246" s="220" t="s">
        <v>2380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2381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84</v>
      </c>
    </row>
    <row r="248" s="2" customFormat="1">
      <c r="A248" s="41"/>
      <c r="B248" s="42"/>
      <c r="C248" s="43"/>
      <c r="D248" s="261" t="s">
        <v>819</v>
      </c>
      <c r="E248" s="43"/>
      <c r="F248" s="262" t="s">
        <v>2382</v>
      </c>
      <c r="G248" s="43"/>
      <c r="H248" s="43"/>
      <c r="I248" s="224"/>
      <c r="J248" s="43"/>
      <c r="K248" s="43"/>
      <c r="L248" s="47"/>
      <c r="M248" s="225"/>
      <c r="N248" s="22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819</v>
      </c>
      <c r="AU248" s="20" t="s">
        <v>84</v>
      </c>
    </row>
    <row r="249" s="12" customFormat="1">
      <c r="A249" s="12"/>
      <c r="B249" s="228"/>
      <c r="C249" s="229"/>
      <c r="D249" s="222" t="s">
        <v>267</v>
      </c>
      <c r="E249" s="230" t="s">
        <v>19</v>
      </c>
      <c r="F249" s="231" t="s">
        <v>2383</v>
      </c>
      <c r="G249" s="229"/>
      <c r="H249" s="232">
        <v>1.669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8" t="s">
        <v>267</v>
      </c>
      <c r="AU249" s="238" t="s">
        <v>84</v>
      </c>
      <c r="AV249" s="12" t="s">
        <v>84</v>
      </c>
      <c r="AW249" s="12" t="s">
        <v>37</v>
      </c>
      <c r="AX249" s="12" t="s">
        <v>75</v>
      </c>
      <c r="AY249" s="238" t="s">
        <v>258</v>
      </c>
    </row>
    <row r="250" s="12" customFormat="1">
      <c r="A250" s="12"/>
      <c r="B250" s="228"/>
      <c r="C250" s="229"/>
      <c r="D250" s="222" t="s">
        <v>267</v>
      </c>
      <c r="E250" s="230" t="s">
        <v>19</v>
      </c>
      <c r="F250" s="231" t="s">
        <v>2384</v>
      </c>
      <c r="G250" s="229"/>
      <c r="H250" s="232">
        <v>4.4100000000000001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8" t="s">
        <v>267</v>
      </c>
      <c r="AU250" s="238" t="s">
        <v>84</v>
      </c>
      <c r="AV250" s="12" t="s">
        <v>84</v>
      </c>
      <c r="AW250" s="12" t="s">
        <v>37</v>
      </c>
      <c r="AX250" s="12" t="s">
        <v>75</v>
      </c>
      <c r="AY250" s="238" t="s">
        <v>258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2385</v>
      </c>
      <c r="G251" s="229"/>
      <c r="H251" s="232">
        <v>1.341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75</v>
      </c>
      <c r="AY251" s="238" t="s">
        <v>258</v>
      </c>
    </row>
    <row r="252" s="12" customFormat="1">
      <c r="A252" s="12"/>
      <c r="B252" s="228"/>
      <c r="C252" s="229"/>
      <c r="D252" s="222" t="s">
        <v>267</v>
      </c>
      <c r="E252" s="230" t="s">
        <v>19</v>
      </c>
      <c r="F252" s="231" t="s">
        <v>2384</v>
      </c>
      <c r="G252" s="229"/>
      <c r="H252" s="232">
        <v>4.4100000000000001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8" t="s">
        <v>267</v>
      </c>
      <c r="AU252" s="238" t="s">
        <v>84</v>
      </c>
      <c r="AV252" s="12" t="s">
        <v>84</v>
      </c>
      <c r="AW252" s="12" t="s">
        <v>37</v>
      </c>
      <c r="AX252" s="12" t="s">
        <v>75</v>
      </c>
      <c r="AY252" s="238" t="s">
        <v>258</v>
      </c>
    </row>
    <row r="253" s="12" customFormat="1">
      <c r="A253" s="12"/>
      <c r="B253" s="228"/>
      <c r="C253" s="229"/>
      <c r="D253" s="222" t="s">
        <v>267</v>
      </c>
      <c r="E253" s="230" t="s">
        <v>19</v>
      </c>
      <c r="F253" s="231" t="s">
        <v>2386</v>
      </c>
      <c r="G253" s="229"/>
      <c r="H253" s="232">
        <v>11.772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8" t="s">
        <v>267</v>
      </c>
      <c r="AU253" s="238" t="s">
        <v>84</v>
      </c>
      <c r="AV253" s="12" t="s">
        <v>84</v>
      </c>
      <c r="AW253" s="12" t="s">
        <v>37</v>
      </c>
      <c r="AX253" s="12" t="s">
        <v>75</v>
      </c>
      <c r="AY253" s="238" t="s">
        <v>258</v>
      </c>
    </row>
    <row r="254" s="12" customFormat="1">
      <c r="A254" s="12"/>
      <c r="B254" s="228"/>
      <c r="C254" s="229"/>
      <c r="D254" s="222" t="s">
        <v>267</v>
      </c>
      <c r="E254" s="230" t="s">
        <v>19</v>
      </c>
      <c r="F254" s="231" t="s">
        <v>2387</v>
      </c>
      <c r="G254" s="229"/>
      <c r="H254" s="232">
        <v>2.6819999999999999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38" t="s">
        <v>267</v>
      </c>
      <c r="AU254" s="238" t="s">
        <v>84</v>
      </c>
      <c r="AV254" s="12" t="s">
        <v>84</v>
      </c>
      <c r="AW254" s="12" t="s">
        <v>37</v>
      </c>
      <c r="AX254" s="12" t="s">
        <v>75</v>
      </c>
      <c r="AY254" s="238" t="s">
        <v>258</v>
      </c>
    </row>
    <row r="255" s="12" customFormat="1">
      <c r="A255" s="12"/>
      <c r="B255" s="228"/>
      <c r="C255" s="229"/>
      <c r="D255" s="222" t="s">
        <v>267</v>
      </c>
      <c r="E255" s="230" t="s">
        <v>19</v>
      </c>
      <c r="F255" s="231" t="s">
        <v>2388</v>
      </c>
      <c r="G255" s="229"/>
      <c r="H255" s="232">
        <v>6.6159999999999997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8" t="s">
        <v>267</v>
      </c>
      <c r="AU255" s="238" t="s">
        <v>84</v>
      </c>
      <c r="AV255" s="12" t="s">
        <v>84</v>
      </c>
      <c r="AW255" s="12" t="s">
        <v>37</v>
      </c>
      <c r="AX255" s="12" t="s">
        <v>75</v>
      </c>
      <c r="AY255" s="238" t="s">
        <v>258</v>
      </c>
    </row>
    <row r="256" s="12" customFormat="1">
      <c r="A256" s="12"/>
      <c r="B256" s="228"/>
      <c r="C256" s="229"/>
      <c r="D256" s="222" t="s">
        <v>267</v>
      </c>
      <c r="E256" s="230" t="s">
        <v>19</v>
      </c>
      <c r="F256" s="231" t="s">
        <v>2389</v>
      </c>
      <c r="G256" s="229"/>
      <c r="H256" s="232">
        <v>9.1349999999999998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84</v>
      </c>
      <c r="AV256" s="12" t="s">
        <v>84</v>
      </c>
      <c r="AW256" s="12" t="s">
        <v>37</v>
      </c>
      <c r="AX256" s="12" t="s">
        <v>75</v>
      </c>
      <c r="AY256" s="238" t="s">
        <v>258</v>
      </c>
    </row>
    <row r="257" s="12" customFormat="1">
      <c r="A257" s="12"/>
      <c r="B257" s="228"/>
      <c r="C257" s="229"/>
      <c r="D257" s="222" t="s">
        <v>267</v>
      </c>
      <c r="E257" s="230" t="s">
        <v>19</v>
      </c>
      <c r="F257" s="231" t="s">
        <v>2390</v>
      </c>
      <c r="G257" s="229"/>
      <c r="H257" s="232">
        <v>7.3799999999999999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38" t="s">
        <v>267</v>
      </c>
      <c r="AU257" s="238" t="s">
        <v>84</v>
      </c>
      <c r="AV257" s="12" t="s">
        <v>84</v>
      </c>
      <c r="AW257" s="12" t="s">
        <v>37</v>
      </c>
      <c r="AX257" s="12" t="s">
        <v>75</v>
      </c>
      <c r="AY257" s="238" t="s">
        <v>258</v>
      </c>
    </row>
    <row r="258" s="12" customFormat="1">
      <c r="A258" s="12"/>
      <c r="B258" s="228"/>
      <c r="C258" s="229"/>
      <c r="D258" s="222" t="s">
        <v>267</v>
      </c>
      <c r="E258" s="230" t="s">
        <v>19</v>
      </c>
      <c r="F258" s="231" t="s">
        <v>2385</v>
      </c>
      <c r="G258" s="229"/>
      <c r="H258" s="232">
        <v>1.341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8" t="s">
        <v>267</v>
      </c>
      <c r="AU258" s="238" t="s">
        <v>84</v>
      </c>
      <c r="AV258" s="12" t="s">
        <v>84</v>
      </c>
      <c r="AW258" s="12" t="s">
        <v>37</v>
      </c>
      <c r="AX258" s="12" t="s">
        <v>75</v>
      </c>
      <c r="AY258" s="238" t="s">
        <v>258</v>
      </c>
    </row>
    <row r="259" s="12" customFormat="1">
      <c r="A259" s="12"/>
      <c r="B259" s="228"/>
      <c r="C259" s="229"/>
      <c r="D259" s="222" t="s">
        <v>267</v>
      </c>
      <c r="E259" s="230" t="s">
        <v>19</v>
      </c>
      <c r="F259" s="231" t="s">
        <v>2384</v>
      </c>
      <c r="G259" s="229"/>
      <c r="H259" s="232">
        <v>4.4100000000000001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8" t="s">
        <v>267</v>
      </c>
      <c r="AU259" s="238" t="s">
        <v>84</v>
      </c>
      <c r="AV259" s="12" t="s">
        <v>84</v>
      </c>
      <c r="AW259" s="12" t="s">
        <v>37</v>
      </c>
      <c r="AX259" s="12" t="s">
        <v>75</v>
      </c>
      <c r="AY259" s="238" t="s">
        <v>258</v>
      </c>
    </row>
    <row r="260" s="12" customFormat="1">
      <c r="A260" s="12"/>
      <c r="B260" s="228"/>
      <c r="C260" s="229"/>
      <c r="D260" s="222" t="s">
        <v>267</v>
      </c>
      <c r="E260" s="230" t="s">
        <v>19</v>
      </c>
      <c r="F260" s="231" t="s">
        <v>2385</v>
      </c>
      <c r="G260" s="229"/>
      <c r="H260" s="232">
        <v>1.341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8" t="s">
        <v>267</v>
      </c>
      <c r="AU260" s="238" t="s">
        <v>84</v>
      </c>
      <c r="AV260" s="12" t="s">
        <v>84</v>
      </c>
      <c r="AW260" s="12" t="s">
        <v>37</v>
      </c>
      <c r="AX260" s="12" t="s">
        <v>75</v>
      </c>
      <c r="AY260" s="238" t="s">
        <v>258</v>
      </c>
    </row>
    <row r="261" s="12" customFormat="1">
      <c r="A261" s="12"/>
      <c r="B261" s="228"/>
      <c r="C261" s="229"/>
      <c r="D261" s="222" t="s">
        <v>267</v>
      </c>
      <c r="E261" s="230" t="s">
        <v>19</v>
      </c>
      <c r="F261" s="231" t="s">
        <v>2391</v>
      </c>
      <c r="G261" s="229"/>
      <c r="H261" s="232">
        <v>5.1849999999999996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8" t="s">
        <v>267</v>
      </c>
      <c r="AU261" s="238" t="s">
        <v>84</v>
      </c>
      <c r="AV261" s="12" t="s">
        <v>84</v>
      </c>
      <c r="AW261" s="12" t="s">
        <v>37</v>
      </c>
      <c r="AX261" s="12" t="s">
        <v>75</v>
      </c>
      <c r="AY261" s="238" t="s">
        <v>258</v>
      </c>
    </row>
    <row r="262" s="15" customFormat="1">
      <c r="A262" s="15"/>
      <c r="B262" s="263"/>
      <c r="C262" s="264"/>
      <c r="D262" s="222" t="s">
        <v>267</v>
      </c>
      <c r="E262" s="265" t="s">
        <v>19</v>
      </c>
      <c r="F262" s="266" t="s">
        <v>2239</v>
      </c>
      <c r="G262" s="264"/>
      <c r="H262" s="267">
        <v>61.692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3" t="s">
        <v>267</v>
      </c>
      <c r="AU262" s="273" t="s">
        <v>84</v>
      </c>
      <c r="AV262" s="15" t="s">
        <v>105</v>
      </c>
      <c r="AW262" s="15" t="s">
        <v>37</v>
      </c>
      <c r="AX262" s="15" t="s">
        <v>82</v>
      </c>
      <c r="AY262" s="273" t="s">
        <v>258</v>
      </c>
    </row>
    <row r="263" s="2" customFormat="1" ht="21.75" customHeight="1">
      <c r="A263" s="41"/>
      <c r="B263" s="42"/>
      <c r="C263" s="274" t="s">
        <v>444</v>
      </c>
      <c r="D263" s="274" t="s">
        <v>327</v>
      </c>
      <c r="E263" s="275" t="s">
        <v>2392</v>
      </c>
      <c r="F263" s="276" t="s">
        <v>2393</v>
      </c>
      <c r="G263" s="277" t="s">
        <v>881</v>
      </c>
      <c r="H263" s="278">
        <v>66.626999999999995</v>
      </c>
      <c r="I263" s="279"/>
      <c r="J263" s="280">
        <f>ROUND(I263*H263,2)</f>
        <v>0</v>
      </c>
      <c r="K263" s="276" t="s">
        <v>19</v>
      </c>
      <c r="L263" s="281"/>
      <c r="M263" s="282" t="s">
        <v>19</v>
      </c>
      <c r="N263" s="283" t="s">
        <v>46</v>
      </c>
      <c r="O263" s="87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473</v>
      </c>
      <c r="AT263" s="220" t="s">
        <v>327</v>
      </c>
      <c r="AU263" s="220" t="s">
        <v>84</v>
      </c>
      <c r="AY263" s="20" t="s">
        <v>258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82</v>
      </c>
      <c r="BK263" s="221">
        <f>ROUND(I263*H263,2)</f>
        <v>0</v>
      </c>
      <c r="BL263" s="20" t="s">
        <v>93</v>
      </c>
      <c r="BM263" s="220" t="s">
        <v>2394</v>
      </c>
    </row>
    <row r="264" s="2" customFormat="1">
      <c r="A264" s="41"/>
      <c r="B264" s="42"/>
      <c r="C264" s="43"/>
      <c r="D264" s="222" t="s">
        <v>264</v>
      </c>
      <c r="E264" s="43"/>
      <c r="F264" s="223" t="s">
        <v>2393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264</v>
      </c>
      <c r="AU264" s="20" t="s">
        <v>84</v>
      </c>
    </row>
    <row r="265" s="12" customFormat="1">
      <c r="A265" s="12"/>
      <c r="B265" s="228"/>
      <c r="C265" s="229"/>
      <c r="D265" s="222" t="s">
        <v>267</v>
      </c>
      <c r="E265" s="229"/>
      <c r="F265" s="231" t="s">
        <v>2395</v>
      </c>
      <c r="G265" s="229"/>
      <c r="H265" s="232">
        <v>66.626999999999995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8" t="s">
        <v>267</v>
      </c>
      <c r="AU265" s="238" t="s">
        <v>84</v>
      </c>
      <c r="AV265" s="12" t="s">
        <v>84</v>
      </c>
      <c r="AW265" s="12" t="s">
        <v>4</v>
      </c>
      <c r="AX265" s="12" t="s">
        <v>82</v>
      </c>
      <c r="AY265" s="238" t="s">
        <v>258</v>
      </c>
    </row>
    <row r="266" s="2" customFormat="1" ht="16.5" customHeight="1">
      <c r="A266" s="41"/>
      <c r="B266" s="42"/>
      <c r="C266" s="209" t="s">
        <v>448</v>
      </c>
      <c r="D266" s="209" t="s">
        <v>259</v>
      </c>
      <c r="E266" s="210" t="s">
        <v>2396</v>
      </c>
      <c r="F266" s="211" t="s">
        <v>2397</v>
      </c>
      <c r="G266" s="212" t="s">
        <v>894</v>
      </c>
      <c r="H266" s="213">
        <v>1.1220000000000001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93</v>
      </c>
      <c r="AT266" s="220" t="s">
        <v>259</v>
      </c>
      <c r="AU266" s="220" t="s">
        <v>84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93</v>
      </c>
      <c r="BM266" s="220" t="s">
        <v>2398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2397</v>
      </c>
      <c r="G267" s="43"/>
      <c r="H267" s="43"/>
      <c r="I267" s="224"/>
      <c r="J267" s="43"/>
      <c r="K267" s="43"/>
      <c r="L267" s="47"/>
      <c r="M267" s="249"/>
      <c r="N267" s="250"/>
      <c r="O267" s="251"/>
      <c r="P267" s="251"/>
      <c r="Q267" s="251"/>
      <c r="R267" s="251"/>
      <c r="S267" s="251"/>
      <c r="T267" s="252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84</v>
      </c>
    </row>
    <row r="268" s="2" customFormat="1" ht="6.96" customHeight="1">
      <c r="A268" s="41"/>
      <c r="B268" s="62"/>
      <c r="C268" s="63"/>
      <c r="D268" s="63"/>
      <c r="E268" s="63"/>
      <c r="F268" s="63"/>
      <c r="G268" s="63"/>
      <c r="H268" s="63"/>
      <c r="I268" s="63"/>
      <c r="J268" s="63"/>
      <c r="K268" s="63"/>
      <c r="L268" s="47"/>
      <c r="M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</sheetData>
  <sheetProtection sheet="1" autoFilter="0" formatColumns="0" formatRows="0" objects="1" scenarios="1" spinCount="100000" saltValue="sCElDDgWXPdrv2VAx8RfIbyF/uFLFBQY32353PRz38JfqlohSehwvMXsJe0ssjA0oJXB/k46iJBKEMK0oK4/Qw==" hashValue="6vJomrI0YD5j7sYTHHSrKJsnU0JWGY92mCl3d8xnCaoosjQMgbwv1aQqjQnId3peuYZsi39w9eS//z8Pd1JQzA==" algorithmName="SHA-512" password="CC35"/>
  <autoFilter ref="C9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4_01/122251102"/>
    <hyperlink ref="F102" r:id="rId2" display="https://podminky.urs.cz/item/CS_URS_2024_01/132251103"/>
    <hyperlink ref="F118" r:id="rId3" display="https://podminky.urs.cz/item/CS_URS_2024_01/162351103"/>
    <hyperlink ref="F126" r:id="rId4" display="https://podminky.urs.cz/item/CS_URS_2024_01/162751117"/>
    <hyperlink ref="F131" r:id="rId5" display="https://podminky.urs.cz/item/CS_URS_2024_01/167151101"/>
    <hyperlink ref="F141" r:id="rId6" display="https://podminky.urs.cz/item/CS_URS_2024_01/171201231"/>
    <hyperlink ref="F145" r:id="rId7" display="https://podminky.urs.cz/item/CS_URS_2024_01/171251201"/>
    <hyperlink ref="F149" r:id="rId8" display="https://podminky.urs.cz/item/CS_URS_2024_01/174151101"/>
    <hyperlink ref="F174" r:id="rId9" display="https://podminky.urs.cz/item/CS_URS_2024_01/279113144"/>
    <hyperlink ref="F190" r:id="rId10" display="https://podminky.urs.cz/item/CS_URS_2024_01/279361821"/>
    <hyperlink ref="F220" r:id="rId11" display="https://podminky.urs.cz/item/CS_URS_2024_01/762723311"/>
    <hyperlink ref="F235" r:id="rId12" display="https://podminky.urs.cz/item/CS_URS_2024_01/762723321"/>
    <hyperlink ref="F244" r:id="rId13" display="https://podminky.urs.cz/item/CS_URS_2024_01/762795000"/>
    <hyperlink ref="F248" r:id="rId14" display="https://podminky.urs.cz/item/CS_URS_2024_01/762952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2400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ROUND(J93,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ROUND((SUM(BE93:BE101)),  2)</f>
        <v>0</v>
      </c>
      <c r="G37" s="41"/>
      <c r="H37" s="41"/>
      <c r="I37" s="161">
        <v>0.20999999999999999</v>
      </c>
      <c r="J37" s="160">
        <f>ROUND(((SUM(BE93:BE101))*I37),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ROUND((SUM(BF93:BF101)),  2)</f>
        <v>0</v>
      </c>
      <c r="G38" s="41"/>
      <c r="H38" s="41"/>
      <c r="I38" s="161">
        <v>0.14999999999999999</v>
      </c>
      <c r="J38" s="160">
        <f>ROUND(((SUM(BF93:BF101))*I38),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ROUND((SUM(BG93:BG101)),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ROUND((SUM(BH93:BH101)),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ROUND((SUM(BI93:BI101)),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08.1 - SO 113 - Přípravné práce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2215</v>
      </c>
      <c r="E69" s="256"/>
      <c r="F69" s="256"/>
      <c r="G69" s="256"/>
      <c r="H69" s="256"/>
      <c r="I69" s="256"/>
      <c r="J69" s="257">
        <f>J95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244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Úprava okolí přehrady Harcov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223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3" t="s">
        <v>2049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225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253" t="s">
        <v>2399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801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08.1 - SO 113 - Přípravné práce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F16</f>
        <v>Liberec</v>
      </c>
      <c r="G87" s="43"/>
      <c r="H87" s="43"/>
      <c r="I87" s="35" t="s">
        <v>23</v>
      </c>
      <c r="J87" s="75" t="str">
        <f>IF(J16="","",J16)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E19</f>
        <v>Statutární město Liberec</v>
      </c>
      <c r="G89" s="43"/>
      <c r="H89" s="43"/>
      <c r="I89" s="35" t="s">
        <v>33</v>
      </c>
      <c r="J89" s="39" t="str">
        <f>E25</f>
        <v>MgA. Marie Vondráková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IF(E22="","",E22)</f>
        <v>Vyplň údaj</v>
      </c>
      <c r="G90" s="43"/>
      <c r="H90" s="43"/>
      <c r="I90" s="35" t="s">
        <v>38</v>
      </c>
      <c r="J90" s="39" t="str">
        <f>E28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</f>
        <v>0</v>
      </c>
      <c r="Q93" s="99"/>
      <c r="R93" s="192">
        <f>R94</f>
        <v>0.00056000000000000006</v>
      </c>
      <c r="S93" s="99"/>
      <c r="T93" s="193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2219</v>
      </c>
      <c r="F94" s="198" t="s">
        <v>2220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</f>
        <v>0</v>
      </c>
      <c r="Q94" s="203"/>
      <c r="R94" s="204">
        <f>R95</f>
        <v>0.00056000000000000006</v>
      </c>
      <c r="S94" s="203"/>
      <c r="T94" s="205">
        <f>T95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BK95</f>
        <v>0</v>
      </c>
    </row>
    <row r="95" s="11" customFormat="1" ht="22.8" customHeight="1">
      <c r="A95" s="11"/>
      <c r="B95" s="195"/>
      <c r="C95" s="196"/>
      <c r="D95" s="197" t="s">
        <v>74</v>
      </c>
      <c r="E95" s="259" t="s">
        <v>324</v>
      </c>
      <c r="F95" s="259" t="s">
        <v>2312</v>
      </c>
      <c r="G95" s="196"/>
      <c r="H95" s="196"/>
      <c r="I95" s="199"/>
      <c r="J95" s="260">
        <f>BK95</f>
        <v>0</v>
      </c>
      <c r="K95" s="196"/>
      <c r="L95" s="201"/>
      <c r="M95" s="202"/>
      <c r="N95" s="203"/>
      <c r="O95" s="203"/>
      <c r="P95" s="204">
        <f>SUM(P96:P101)</f>
        <v>0</v>
      </c>
      <c r="Q95" s="203"/>
      <c r="R95" s="204">
        <f>SUM(R96:R101)</f>
        <v>0.00056000000000000006</v>
      </c>
      <c r="S95" s="203"/>
      <c r="T95" s="205">
        <f>SUM(T96:T101)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82</v>
      </c>
      <c r="AY95" s="206" t="s">
        <v>258</v>
      </c>
      <c r="BK95" s="208">
        <f>SUM(BK96:BK101)</f>
        <v>0</v>
      </c>
    </row>
    <row r="96" s="2" customFormat="1" ht="21.75" customHeight="1">
      <c r="A96" s="41"/>
      <c r="B96" s="42"/>
      <c r="C96" s="209" t="s">
        <v>82</v>
      </c>
      <c r="D96" s="209" t="s">
        <v>259</v>
      </c>
      <c r="E96" s="210" t="s">
        <v>2313</v>
      </c>
      <c r="F96" s="211" t="s">
        <v>2401</v>
      </c>
      <c r="G96" s="212" t="s">
        <v>1038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4.0000000000000003E-05</v>
      </c>
      <c r="R96" s="218">
        <f>Q96*H96</f>
        <v>4.0000000000000003E-05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84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2402</v>
      </c>
    </row>
    <row r="97" s="2" customFormat="1">
      <c r="A97" s="41"/>
      <c r="B97" s="42"/>
      <c r="C97" s="43"/>
      <c r="D97" s="222" t="s">
        <v>264</v>
      </c>
      <c r="E97" s="43"/>
      <c r="F97" s="223" t="s">
        <v>2401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84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2403</v>
      </c>
      <c r="F98" s="211" t="s">
        <v>2404</v>
      </c>
      <c r="G98" s="212" t="s">
        <v>1038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4.0000000000000003E-05</v>
      </c>
      <c r="R98" s="218">
        <f>Q98*H98</f>
        <v>4.0000000000000003E-05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2405</v>
      </c>
    </row>
    <row r="99" s="2" customFormat="1">
      <c r="A99" s="41"/>
      <c r="B99" s="42"/>
      <c r="C99" s="43"/>
      <c r="D99" s="222" t="s">
        <v>264</v>
      </c>
      <c r="E99" s="43"/>
      <c r="F99" s="223" t="s">
        <v>2404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98</v>
      </c>
      <c r="D100" s="209" t="s">
        <v>259</v>
      </c>
      <c r="E100" s="210" t="s">
        <v>2406</v>
      </c>
      <c r="F100" s="211" t="s">
        <v>2407</v>
      </c>
      <c r="G100" s="212" t="s">
        <v>1038</v>
      </c>
      <c r="H100" s="213">
        <v>12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4.0000000000000003E-05</v>
      </c>
      <c r="R100" s="218">
        <f>Q100*H100</f>
        <v>0.00048000000000000007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2408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2407</v>
      </c>
      <c r="G101" s="43"/>
      <c r="H101" s="43"/>
      <c r="I101" s="224"/>
      <c r="J101" s="43"/>
      <c r="K101" s="43"/>
      <c r="L101" s="47"/>
      <c r="M101" s="249"/>
      <c r="N101" s="250"/>
      <c r="O101" s="251"/>
      <c r="P101" s="251"/>
      <c r="Q101" s="251"/>
      <c r="R101" s="251"/>
      <c r="S101" s="251"/>
      <c r="T101" s="252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gBukRM1FjcPeMfa9rWdHW3Gv07UOW8MG5Qg6DLvygH63ast0dzMh0BrPJUuWugYVBym58B/BcKhdAVEJ1O05pg==" hashValue="NugpvrTYTe5u2nR92DoSmUO2EMhOlS3A79CrtCZSX6QMIwReV3GFrWmruaKbl4OrOG0w0xkGnaJkk3KySwe/Jg==" algorithmName="SHA-512" password="CC35"/>
  <autoFilter ref="C92:K1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2409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ROUND((SUM(BE96:BE129)),  2)</f>
        <v>0</v>
      </c>
      <c r="G37" s="41"/>
      <c r="H37" s="41"/>
      <c r="I37" s="161">
        <v>0.20999999999999999</v>
      </c>
      <c r="J37" s="160">
        <f>ROUND(((SUM(BE96:BE129))*I37),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ROUND((SUM(BF96:BF129)),  2)</f>
        <v>0</v>
      </c>
      <c r="G38" s="41"/>
      <c r="H38" s="41"/>
      <c r="I38" s="161">
        <v>0.14999999999999999</v>
      </c>
      <c r="J38" s="160">
        <f>ROUND(((SUM(BF96:BF129))*I38),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08.2 - SO 113 A - Odpočinková lavice s opěrkou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J111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2215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J127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08.2 - SO 113 A - Odpočinková lavice s opěrkou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6.0848952599999997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2219</v>
      </c>
      <c r="F97" s="198" t="s">
        <v>2220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P98+P111+P121+P127</f>
        <v>0</v>
      </c>
      <c r="Q97" s="203"/>
      <c r="R97" s="204">
        <f>R98+R111+R121+R127</f>
        <v>6.0848952599999997</v>
      </c>
      <c r="S97" s="203"/>
      <c r="T97" s="205">
        <f>T98+T111+T121+T127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BK98+BK111+BK121+BK127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SUM(P99:P110)</f>
        <v>0</v>
      </c>
      <c r="Q98" s="203"/>
      <c r="R98" s="204">
        <f>SUM(R99:R110)</f>
        <v>0</v>
      </c>
      <c r="S98" s="203"/>
      <c r="T98" s="205">
        <f>SUM(T99:T110)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2410</v>
      </c>
      <c r="F99" s="211" t="s">
        <v>2411</v>
      </c>
      <c r="G99" s="212" t="s">
        <v>962</v>
      </c>
      <c r="H99" s="213">
        <v>2.0129999999999999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2412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2414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2415</v>
      </c>
      <c r="G102" s="229"/>
      <c r="H102" s="232">
        <v>2.0129999999999999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2.0129999999999999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2416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2415</v>
      </c>
      <c r="G106" s="229"/>
      <c r="H106" s="232">
        <v>2.0129999999999999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2418</v>
      </c>
      <c r="F107" s="211" t="s">
        <v>2419</v>
      </c>
      <c r="G107" s="212" t="s">
        <v>962</v>
      </c>
      <c r="H107" s="213">
        <v>2.0129999999999999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2420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2415</v>
      </c>
      <c r="G110" s="229"/>
      <c r="H110" s="232">
        <v>2.0129999999999999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11" customFormat="1" ht="22.8" customHeight="1">
      <c r="A111" s="11"/>
      <c r="B111" s="195"/>
      <c r="C111" s="196"/>
      <c r="D111" s="197" t="s">
        <v>74</v>
      </c>
      <c r="E111" s="259" t="s">
        <v>84</v>
      </c>
      <c r="F111" s="259" t="s">
        <v>2285</v>
      </c>
      <c r="G111" s="196"/>
      <c r="H111" s="196"/>
      <c r="I111" s="199"/>
      <c r="J111" s="260">
        <f>BK111</f>
        <v>0</v>
      </c>
      <c r="K111" s="196"/>
      <c r="L111" s="201"/>
      <c r="M111" s="202"/>
      <c r="N111" s="203"/>
      <c r="O111" s="203"/>
      <c r="P111" s="204">
        <f>SUM(P112:P120)</f>
        <v>0</v>
      </c>
      <c r="Q111" s="203"/>
      <c r="R111" s="204">
        <f>SUM(R112:R120)</f>
        <v>6.0802952599999998</v>
      </c>
      <c r="S111" s="203"/>
      <c r="T111" s="205">
        <f>SUM(T112:T120)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82</v>
      </c>
      <c r="AT111" s="207" t="s">
        <v>74</v>
      </c>
      <c r="AU111" s="207" t="s">
        <v>82</v>
      </c>
      <c r="AY111" s="206" t="s">
        <v>258</v>
      </c>
      <c r="BK111" s="208">
        <f>SUM(BK112:BK120)</f>
        <v>0</v>
      </c>
    </row>
    <row r="112" s="2" customFormat="1" ht="16.5" customHeight="1">
      <c r="A112" s="41"/>
      <c r="B112" s="42"/>
      <c r="C112" s="209" t="s">
        <v>105</v>
      </c>
      <c r="D112" s="209" t="s">
        <v>259</v>
      </c>
      <c r="E112" s="210" t="s">
        <v>2423</v>
      </c>
      <c r="F112" s="211" t="s">
        <v>2424</v>
      </c>
      <c r="G112" s="212" t="s">
        <v>962</v>
      </c>
      <c r="H112" s="213">
        <v>0.56399999999999995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2.1600000000000001</v>
      </c>
      <c r="R112" s="218">
        <f>Q112*H112</f>
        <v>1.21824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2425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2426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2427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2428</v>
      </c>
      <c r="G115" s="229"/>
      <c r="H115" s="232">
        <v>0.56399999999999995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2429</v>
      </c>
      <c r="F116" s="211" t="s">
        <v>2430</v>
      </c>
      <c r="G116" s="212" t="s">
        <v>962</v>
      </c>
      <c r="H116" s="213">
        <v>2.113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4.86205526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2431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2432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2433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2434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2435</v>
      </c>
      <c r="G120" s="229"/>
      <c r="H120" s="232">
        <v>2.113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SUM(P122:P126)</f>
        <v>0</v>
      </c>
      <c r="Q121" s="203"/>
      <c r="R121" s="204">
        <f>SUM(R122:R126)</f>
        <v>0.0045999999999999999</v>
      </c>
      <c r="S121" s="203"/>
      <c r="T121" s="205">
        <f>SUM(T122:T126)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SUM(BK122:BK126)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2313</v>
      </c>
      <c r="F122" s="211" t="s">
        <v>2436</v>
      </c>
      <c r="G122" s="212" t="s">
        <v>815</v>
      </c>
      <c r="H122" s="213">
        <v>92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0.0036800000000000001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2437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2436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21.75" customHeight="1">
      <c r="A124" s="41"/>
      <c r="B124" s="42"/>
      <c r="C124" s="209" t="s">
        <v>306</v>
      </c>
      <c r="D124" s="209" t="s">
        <v>259</v>
      </c>
      <c r="E124" s="210" t="s">
        <v>2316</v>
      </c>
      <c r="F124" s="211" t="s">
        <v>2438</v>
      </c>
      <c r="G124" s="212" t="s">
        <v>815</v>
      </c>
      <c r="H124" s="213">
        <v>23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4.0000000000000003E-05</v>
      </c>
      <c r="R124" s="218">
        <f>Q124*H124</f>
        <v>0.00092000000000000003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2439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2438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22" t="s">
        <v>265</v>
      </c>
      <c r="E126" s="43"/>
      <c r="F126" s="227" t="s">
        <v>2440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265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2331</v>
      </c>
      <c r="F127" s="259" t="s">
        <v>2332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2333</v>
      </c>
      <c r="F128" s="211" t="s">
        <v>2334</v>
      </c>
      <c r="G128" s="212" t="s">
        <v>894</v>
      </c>
      <c r="H128" s="213">
        <v>6.085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2441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2334</v>
      </c>
      <c r="G129" s="43"/>
      <c r="H129" s="43"/>
      <c r="I129" s="224"/>
      <c r="J129" s="43"/>
      <c r="K129" s="43"/>
      <c r="L129" s="47"/>
      <c r="M129" s="249"/>
      <c r="N129" s="250"/>
      <c r="O129" s="251"/>
      <c r="P129" s="251"/>
      <c r="Q129" s="251"/>
      <c r="R129" s="251"/>
      <c r="S129" s="251"/>
      <c r="T129" s="252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wLGX49+8H/lkjj6PAY7zOpY+zozghQiGZTFeCtdOj6zP/WHEz+QKjY46J9JDYrdvfQTOGyfCmrc2k7NRkinInw==" hashValue="AO5i3srUXyi/iEMjVl+zUyJ1Q5ubXRPq0Fe2MBMHJzbl+iu1r1MIvdOreMEQu8x8tD/I//FrrFZIXcfUFLQ13g==" algorithmName="SHA-512" password="CC35"/>
  <autoFilter ref="C95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4" r:id="rId4" display="https://podminky.urs.cz/item/CS_URS_2024_01/271542211"/>
    <hyperlink ref="F118" r:id="rId5" display="https://podminky.urs.cz/item/CS_URS_2024_01/2743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2442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ROUND((SUM(BE96:BE127)),  2)</f>
        <v>0</v>
      </c>
      <c r="G37" s="41"/>
      <c r="H37" s="41"/>
      <c r="I37" s="161">
        <v>0.20999999999999999</v>
      </c>
      <c r="J37" s="160">
        <f>ROUND(((SUM(BE96:BE127))*I37),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ROUND((SUM(BF96:BF127)),  2)</f>
        <v>0</v>
      </c>
      <c r="G38" s="41"/>
      <c r="H38" s="41"/>
      <c r="I38" s="161">
        <v>0.14999999999999999</v>
      </c>
      <c r="J38" s="160">
        <f>ROUND(((SUM(BF96:BF127))*I38),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ROUND((SUM(BH96:BH127)),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08.3 - SO 113 B - Odpočinková lavice bez opěrky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J111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2215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J125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08.3 - SO 113 B - Odpočinková lavice bez opěrky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9.2577812599999998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2219</v>
      </c>
      <c r="F97" s="198" t="s">
        <v>2220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P98+P111+P121+P125</f>
        <v>0</v>
      </c>
      <c r="Q97" s="203"/>
      <c r="R97" s="204">
        <f>R98+R111+R121+R125</f>
        <v>9.2577812599999998</v>
      </c>
      <c r="S97" s="203"/>
      <c r="T97" s="205">
        <f>T98+T111+T121+T125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BK98+BK111+BK121+BK125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SUM(P99:P110)</f>
        <v>0</v>
      </c>
      <c r="Q98" s="203"/>
      <c r="R98" s="204">
        <f>SUM(R99:R110)</f>
        <v>0</v>
      </c>
      <c r="S98" s="203"/>
      <c r="T98" s="205">
        <f>SUM(T99:T110)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2410</v>
      </c>
      <c r="F99" s="211" t="s">
        <v>2411</v>
      </c>
      <c r="G99" s="212" t="s">
        <v>962</v>
      </c>
      <c r="H99" s="213">
        <v>3.8999999999999999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2443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2414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2444</v>
      </c>
      <c r="G102" s="229"/>
      <c r="H102" s="232">
        <v>3.8999999999999999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3.8999999999999999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2445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2444</v>
      </c>
      <c r="G106" s="229"/>
      <c r="H106" s="232">
        <v>3.8999999999999999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2418</v>
      </c>
      <c r="F107" s="211" t="s">
        <v>2419</v>
      </c>
      <c r="G107" s="212" t="s">
        <v>962</v>
      </c>
      <c r="H107" s="213">
        <v>3.8999999999999999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2446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2444</v>
      </c>
      <c r="G110" s="229"/>
      <c r="H110" s="232">
        <v>3.8999999999999999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11" customFormat="1" ht="22.8" customHeight="1">
      <c r="A111" s="11"/>
      <c r="B111" s="195"/>
      <c r="C111" s="196"/>
      <c r="D111" s="197" t="s">
        <v>74</v>
      </c>
      <c r="E111" s="259" t="s">
        <v>84</v>
      </c>
      <c r="F111" s="259" t="s">
        <v>2285</v>
      </c>
      <c r="G111" s="196"/>
      <c r="H111" s="196"/>
      <c r="I111" s="199"/>
      <c r="J111" s="260">
        <f>BK111</f>
        <v>0</v>
      </c>
      <c r="K111" s="196"/>
      <c r="L111" s="201"/>
      <c r="M111" s="202"/>
      <c r="N111" s="203"/>
      <c r="O111" s="203"/>
      <c r="P111" s="204">
        <f>SUM(P112:P120)</f>
        <v>0</v>
      </c>
      <c r="Q111" s="203"/>
      <c r="R111" s="204">
        <f>SUM(R112:R120)</f>
        <v>9.2573812599999989</v>
      </c>
      <c r="S111" s="203"/>
      <c r="T111" s="205">
        <f>SUM(T112:T120)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82</v>
      </c>
      <c r="AT111" s="207" t="s">
        <v>74</v>
      </c>
      <c r="AU111" s="207" t="s">
        <v>82</v>
      </c>
      <c r="AY111" s="206" t="s">
        <v>258</v>
      </c>
      <c r="BK111" s="208">
        <f>SUM(BK112:BK120)</f>
        <v>0</v>
      </c>
    </row>
    <row r="112" s="2" customFormat="1" ht="16.5" customHeight="1">
      <c r="A112" s="41"/>
      <c r="B112" s="42"/>
      <c r="C112" s="209" t="s">
        <v>105</v>
      </c>
      <c r="D112" s="209" t="s">
        <v>259</v>
      </c>
      <c r="E112" s="210" t="s">
        <v>2423</v>
      </c>
      <c r="F112" s="211" t="s">
        <v>2424</v>
      </c>
      <c r="G112" s="212" t="s">
        <v>962</v>
      </c>
      <c r="H112" s="213">
        <v>0.65000000000000002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2.1600000000000001</v>
      </c>
      <c r="R112" s="218">
        <f>Q112*H112</f>
        <v>1.4040000000000001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2447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2426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2427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2448</v>
      </c>
      <c r="G115" s="229"/>
      <c r="H115" s="232">
        <v>0.65000000000000002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2429</v>
      </c>
      <c r="F116" s="211" t="s">
        <v>2430</v>
      </c>
      <c r="G116" s="212" t="s">
        <v>962</v>
      </c>
      <c r="H116" s="213">
        <v>3.4129999999999998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7.853381259999999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2449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2432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2433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2434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2450</v>
      </c>
      <c r="G120" s="229"/>
      <c r="H120" s="232">
        <v>3.4129999999999998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SUM(P122:P124)</f>
        <v>0</v>
      </c>
      <c r="Q121" s="203"/>
      <c r="R121" s="204">
        <f>SUM(R122:R124)</f>
        <v>0.00040000000000000002</v>
      </c>
      <c r="S121" s="203"/>
      <c r="T121" s="205">
        <f>SUM(T122:T124)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SUM(BK122:BK124)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2313</v>
      </c>
      <c r="F122" s="211" t="s">
        <v>2451</v>
      </c>
      <c r="G122" s="212" t="s">
        <v>815</v>
      </c>
      <c r="H122" s="213">
        <v>10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0.00040000000000000002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2452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2451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22" t="s">
        <v>265</v>
      </c>
      <c r="E124" s="43"/>
      <c r="F124" s="227" t="s">
        <v>2453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265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2331</v>
      </c>
      <c r="F125" s="259" t="s">
        <v>2332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SUM(P126:P127)</f>
        <v>0</v>
      </c>
      <c r="Q125" s="203"/>
      <c r="R125" s="204">
        <f>SUM(R126:R127)</f>
        <v>0</v>
      </c>
      <c r="S125" s="203"/>
      <c r="T125" s="205">
        <f>SUM(T126:T127)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SUM(BK126:BK127)</f>
        <v>0</v>
      </c>
    </row>
    <row r="126" s="2" customFormat="1" ht="16.5" customHeight="1">
      <c r="A126" s="41"/>
      <c r="B126" s="42"/>
      <c r="C126" s="209" t="s">
        <v>306</v>
      </c>
      <c r="D126" s="209" t="s">
        <v>259</v>
      </c>
      <c r="E126" s="210" t="s">
        <v>2333</v>
      </c>
      <c r="F126" s="211" t="s">
        <v>2334</v>
      </c>
      <c r="G126" s="212" t="s">
        <v>894</v>
      </c>
      <c r="H126" s="213">
        <v>9.2579999999999991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2454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2334</v>
      </c>
      <c r="G127" s="43"/>
      <c r="H127" s="43"/>
      <c r="I127" s="224"/>
      <c r="J127" s="43"/>
      <c r="K127" s="43"/>
      <c r="L127" s="47"/>
      <c r="M127" s="249"/>
      <c r="N127" s="250"/>
      <c r="O127" s="251"/>
      <c r="P127" s="251"/>
      <c r="Q127" s="251"/>
      <c r="R127" s="251"/>
      <c r="S127" s="251"/>
      <c r="T127" s="252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K5IpLnEVUIcZxvOBgoIwD26w2ShLU34i/4N7XoMo0xt5e3o7tkXLcbnERjqjsGg31TtWprxZjkCivjpgepvyqA==" hashValue="/lVA9Yh7/gFBd6Q4W+dkZI6SfyFScri6ttHxeKCt2ziPyLnOnk6J2SACfOrd6JeyAbaXjZ4RKhyMvwX/IjsZrQ==" algorithmName="SHA-512" password="CC35"/>
  <autoFilter ref="C95:K1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4" r:id="rId4" display="https://podminky.urs.cz/item/CS_URS_2024_01/271542211"/>
    <hyperlink ref="F118" r:id="rId5" display="https://podminky.urs.cz/item/CS_URS_2024_01/2743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2455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ROUND((SUM(BE96:BE127)),  2)</f>
        <v>0</v>
      </c>
      <c r="G37" s="41"/>
      <c r="H37" s="41"/>
      <c r="I37" s="161">
        <v>0.20999999999999999</v>
      </c>
      <c r="J37" s="160">
        <f>ROUND(((SUM(BE96:BE127))*I37),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ROUND((SUM(BF96:BF127)),  2)</f>
        <v>0</v>
      </c>
      <c r="G38" s="41"/>
      <c r="H38" s="41"/>
      <c r="I38" s="161">
        <v>0.14999999999999999</v>
      </c>
      <c r="J38" s="160">
        <f>ROUND(((SUM(BF96:BF127))*I38),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ROUND((SUM(BH96:BH127)),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08.4 - SO 113 C - Odpadkový koš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2215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J125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08.4 - SO 113 C - Odpadkový koš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0.98971859999999989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2219</v>
      </c>
      <c r="F97" s="198" t="s">
        <v>2220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P98+P115+P121+P125</f>
        <v>0</v>
      </c>
      <c r="Q97" s="203"/>
      <c r="R97" s="204">
        <f>R98+R115+R121+R125</f>
        <v>0.98971859999999989</v>
      </c>
      <c r="S97" s="203"/>
      <c r="T97" s="205">
        <f>T98+T115+T121+T125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BK98+BK115+BK121+BK125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SUM(P99:P114)</f>
        <v>0</v>
      </c>
      <c r="Q98" s="203"/>
      <c r="R98" s="204">
        <f>SUM(R99:R114)</f>
        <v>0</v>
      </c>
      <c r="S98" s="203"/>
      <c r="T98" s="205">
        <f>SUM(T99:T114)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SUM(BK99:BK114)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2410</v>
      </c>
      <c r="F99" s="211" t="s">
        <v>2411</v>
      </c>
      <c r="G99" s="212" t="s">
        <v>962</v>
      </c>
      <c r="H99" s="213">
        <v>0.504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2456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2414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2457</v>
      </c>
      <c r="G102" s="229"/>
      <c r="H102" s="232">
        <v>0.504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0.40899999999999997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2458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2459</v>
      </c>
      <c r="G106" s="229"/>
      <c r="H106" s="232">
        <v>0.40899999999999997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2418</v>
      </c>
      <c r="F107" s="211" t="s">
        <v>2419</v>
      </c>
      <c r="G107" s="212" t="s">
        <v>962</v>
      </c>
      <c r="H107" s="213">
        <v>0.40899999999999997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2460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2459</v>
      </c>
      <c r="G110" s="229"/>
      <c r="H110" s="232">
        <v>0.40899999999999997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105</v>
      </c>
      <c r="D111" s="209" t="s">
        <v>259</v>
      </c>
      <c r="E111" s="210" t="s">
        <v>2461</v>
      </c>
      <c r="F111" s="211" t="s">
        <v>2462</v>
      </c>
      <c r="G111" s="212" t="s">
        <v>962</v>
      </c>
      <c r="H111" s="213">
        <v>0.095000000000000001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2463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2464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2465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84</v>
      </c>
    </row>
    <row r="114" s="12" customFormat="1">
      <c r="A114" s="12"/>
      <c r="B114" s="228"/>
      <c r="C114" s="229"/>
      <c r="D114" s="222" t="s">
        <v>267</v>
      </c>
      <c r="E114" s="230" t="s">
        <v>19</v>
      </c>
      <c r="F114" s="231" t="s">
        <v>2466</v>
      </c>
      <c r="G114" s="229"/>
      <c r="H114" s="232">
        <v>0.095000000000000001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84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84</v>
      </c>
      <c r="F115" s="259" t="s">
        <v>2285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SUM(P116:P120)</f>
        <v>0</v>
      </c>
      <c r="Q115" s="203"/>
      <c r="R115" s="204">
        <f>SUM(R116:R120)</f>
        <v>0.98943859999999995</v>
      </c>
      <c r="S115" s="203"/>
      <c r="T115" s="205">
        <f>SUM(T116:T120)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SUM(BK116:BK120)</f>
        <v>0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2467</v>
      </c>
      <c r="F116" s="211" t="s">
        <v>2468</v>
      </c>
      <c r="G116" s="212" t="s">
        <v>962</v>
      </c>
      <c r="H116" s="213">
        <v>0.42999999999999999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0.98943859999999995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2469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2470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2471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2434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2472</v>
      </c>
      <c r="G120" s="229"/>
      <c r="H120" s="232">
        <v>0.42999999999999999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SUM(P122:P124)</f>
        <v>0</v>
      </c>
      <c r="Q121" s="203"/>
      <c r="R121" s="204">
        <f>SUM(R122:R124)</f>
        <v>0.00028000000000000003</v>
      </c>
      <c r="S121" s="203"/>
      <c r="T121" s="205">
        <f>SUM(T122:T124)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SUM(BK122:BK124)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2313</v>
      </c>
      <c r="F122" s="211" t="s">
        <v>2473</v>
      </c>
      <c r="G122" s="212" t="s">
        <v>815</v>
      </c>
      <c r="H122" s="213">
        <v>7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0.00028000000000000003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2474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2473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22" t="s">
        <v>265</v>
      </c>
      <c r="E124" s="43"/>
      <c r="F124" s="227" t="s">
        <v>2475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265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2331</v>
      </c>
      <c r="F125" s="259" t="s">
        <v>2332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SUM(P126:P127)</f>
        <v>0</v>
      </c>
      <c r="Q125" s="203"/>
      <c r="R125" s="204">
        <f>SUM(R126:R127)</f>
        <v>0</v>
      </c>
      <c r="S125" s="203"/>
      <c r="T125" s="205">
        <f>SUM(T126:T127)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SUM(BK126:BK127)</f>
        <v>0</v>
      </c>
    </row>
    <row r="126" s="2" customFormat="1" ht="16.5" customHeight="1">
      <c r="A126" s="41"/>
      <c r="B126" s="42"/>
      <c r="C126" s="209" t="s">
        <v>306</v>
      </c>
      <c r="D126" s="209" t="s">
        <v>259</v>
      </c>
      <c r="E126" s="210" t="s">
        <v>2333</v>
      </c>
      <c r="F126" s="211" t="s">
        <v>2334</v>
      </c>
      <c r="G126" s="212" t="s">
        <v>894</v>
      </c>
      <c r="H126" s="213">
        <v>0.98999999999999999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2476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2334</v>
      </c>
      <c r="G127" s="43"/>
      <c r="H127" s="43"/>
      <c r="I127" s="224"/>
      <c r="J127" s="43"/>
      <c r="K127" s="43"/>
      <c r="L127" s="47"/>
      <c r="M127" s="249"/>
      <c r="N127" s="250"/>
      <c r="O127" s="251"/>
      <c r="P127" s="251"/>
      <c r="Q127" s="251"/>
      <c r="R127" s="251"/>
      <c r="S127" s="251"/>
      <c r="T127" s="252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Pjqfkg/hJXogAZrP8REtjuP7WZTOncgLKRmoFG8P8wMBwN/DquvmQ/egNj69DcVgWJISYyJuK3ZXoODZYu4yjA==" hashValue="voNg/v4UxaSq89BAGE69asHCyF4MGLd1VoMH2TLROzdCORPgAfrrq2BD5rwBz18zLcfIEmrcnrcpnHNxzPp11Q==" algorithmName="SHA-512" password="CC35"/>
  <autoFilter ref="C95:K1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3" r:id="rId4" display="https://podminky.urs.cz/item/CS_URS_2024_01/174111101"/>
    <hyperlink ref="F118" r:id="rId5" display="https://podminky.urs.cz/item/CS_URS_2024_01/2753136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2477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ROUND((SUM(BE96:BE129)),  2)</f>
        <v>0</v>
      </c>
      <c r="G37" s="41"/>
      <c r="H37" s="41"/>
      <c r="I37" s="161">
        <v>0.20999999999999999</v>
      </c>
      <c r="J37" s="160">
        <f>ROUND(((SUM(BE96:BE129))*I37),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ROUND((SUM(BF96:BF129)),  2)</f>
        <v>0</v>
      </c>
      <c r="G38" s="41"/>
      <c r="H38" s="41"/>
      <c r="I38" s="161">
        <v>0.14999999999999999</v>
      </c>
      <c r="J38" s="160">
        <f>ROUND(((SUM(BF96:BF129))*I38),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08.5 - SO 113 D - Stojan na jízdní kolo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2215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J127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08.5 - SO 113 D - Stojan na jízdní kolo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3.39314348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2219</v>
      </c>
      <c r="F97" s="198" t="s">
        <v>2220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P98+P115+P121+P127</f>
        <v>0</v>
      </c>
      <c r="Q97" s="203"/>
      <c r="R97" s="204">
        <f>R98+R115+R121+R127</f>
        <v>3.39314348</v>
      </c>
      <c r="S97" s="203"/>
      <c r="T97" s="205">
        <f>T98+T115+T121+T127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BK98+BK115+BK121+BK127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SUM(P99:P114)</f>
        <v>0</v>
      </c>
      <c r="Q98" s="203"/>
      <c r="R98" s="204">
        <f>SUM(R99:R114)</f>
        <v>0</v>
      </c>
      <c r="S98" s="203"/>
      <c r="T98" s="205">
        <f>SUM(T99:T114)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SUM(BK99:BK114)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2410</v>
      </c>
      <c r="F99" s="211" t="s">
        <v>2411</v>
      </c>
      <c r="G99" s="212" t="s">
        <v>962</v>
      </c>
      <c r="H99" s="213">
        <v>1.728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2478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2414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2479</v>
      </c>
      <c r="G102" s="229"/>
      <c r="H102" s="232">
        <v>1.728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1.4039999999999999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2480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2481</v>
      </c>
      <c r="G106" s="229"/>
      <c r="H106" s="232">
        <v>1.4039999999999999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2418</v>
      </c>
      <c r="F107" s="211" t="s">
        <v>2419</v>
      </c>
      <c r="G107" s="212" t="s">
        <v>962</v>
      </c>
      <c r="H107" s="213">
        <v>1.4039999999999999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2482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2481</v>
      </c>
      <c r="G110" s="229"/>
      <c r="H110" s="232">
        <v>1.4039999999999999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105</v>
      </c>
      <c r="D111" s="209" t="s">
        <v>259</v>
      </c>
      <c r="E111" s="210" t="s">
        <v>2461</v>
      </c>
      <c r="F111" s="211" t="s">
        <v>2462</v>
      </c>
      <c r="G111" s="212" t="s">
        <v>962</v>
      </c>
      <c r="H111" s="213">
        <v>0.32400000000000001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2483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2464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2465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84</v>
      </c>
    </row>
    <row r="114" s="12" customFormat="1">
      <c r="A114" s="12"/>
      <c r="B114" s="228"/>
      <c r="C114" s="229"/>
      <c r="D114" s="222" t="s">
        <v>267</v>
      </c>
      <c r="E114" s="230" t="s">
        <v>19</v>
      </c>
      <c r="F114" s="231" t="s">
        <v>2484</v>
      </c>
      <c r="G114" s="229"/>
      <c r="H114" s="232">
        <v>0.32400000000000001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84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84</v>
      </c>
      <c r="F115" s="259" t="s">
        <v>2285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SUM(P116:P120)</f>
        <v>0</v>
      </c>
      <c r="Q115" s="203"/>
      <c r="R115" s="204">
        <f>SUM(R116:R120)</f>
        <v>3.3917034799999999</v>
      </c>
      <c r="S115" s="203"/>
      <c r="T115" s="205">
        <f>SUM(T116:T120)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SUM(BK116:BK120)</f>
        <v>0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2467</v>
      </c>
      <c r="F116" s="211" t="s">
        <v>2468</v>
      </c>
      <c r="G116" s="212" t="s">
        <v>962</v>
      </c>
      <c r="H116" s="213">
        <v>1.474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3.3917034799999999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2485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2470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2471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2434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2486</v>
      </c>
      <c r="G120" s="229"/>
      <c r="H120" s="232">
        <v>1.474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SUM(P122:P126)</f>
        <v>0</v>
      </c>
      <c r="Q121" s="203"/>
      <c r="R121" s="204">
        <f>SUM(R122:R126)</f>
        <v>0.0014400000000000003</v>
      </c>
      <c r="S121" s="203"/>
      <c r="T121" s="205">
        <f>SUM(T122:T126)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SUM(BK122:BK126)</f>
        <v>0</v>
      </c>
    </row>
    <row r="122" s="2" customFormat="1" ht="16.5" customHeight="1">
      <c r="A122" s="41"/>
      <c r="B122" s="42"/>
      <c r="C122" s="209" t="s">
        <v>295</v>
      </c>
      <c r="D122" s="209" t="s">
        <v>259</v>
      </c>
      <c r="E122" s="210" t="s">
        <v>2313</v>
      </c>
      <c r="F122" s="211" t="s">
        <v>2487</v>
      </c>
      <c r="G122" s="212" t="s">
        <v>815</v>
      </c>
      <c r="H122" s="213">
        <v>24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0.00096000000000000013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2488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2487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2316</v>
      </c>
      <c r="F124" s="211" t="s">
        <v>2489</v>
      </c>
      <c r="G124" s="212" t="s">
        <v>815</v>
      </c>
      <c r="H124" s="213">
        <v>12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4.0000000000000003E-05</v>
      </c>
      <c r="R124" s="218">
        <f>Q124*H124</f>
        <v>0.00048000000000000007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2490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2489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22" t="s">
        <v>265</v>
      </c>
      <c r="E126" s="43"/>
      <c r="F126" s="227" t="s">
        <v>2491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265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2331</v>
      </c>
      <c r="F127" s="259" t="s">
        <v>2332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2333</v>
      </c>
      <c r="F128" s="211" t="s">
        <v>2334</v>
      </c>
      <c r="G128" s="212" t="s">
        <v>894</v>
      </c>
      <c r="H128" s="213">
        <v>3.3929999999999998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2492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2334</v>
      </c>
      <c r="G129" s="43"/>
      <c r="H129" s="43"/>
      <c r="I129" s="224"/>
      <c r="J129" s="43"/>
      <c r="K129" s="43"/>
      <c r="L129" s="47"/>
      <c r="M129" s="249"/>
      <c r="N129" s="250"/>
      <c r="O129" s="251"/>
      <c r="P129" s="251"/>
      <c r="Q129" s="251"/>
      <c r="R129" s="251"/>
      <c r="S129" s="251"/>
      <c r="T129" s="252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Ut6A5I5y4Fl/P6DVKhSZvDrXCyTisxsUMJOKn4Ctttqcbsym7ZrldaioAvAkbuy0TqI4cVvVDFm2aGkkF9Wqpg==" hashValue="TVrcVKv84y+zaE/5HCiLD0EBUbXlmaSSwELRZO7IUJNitO0XLpcm7J7YRUh2tkr/UPbrbRpMbo6sdkYVNzaTmw==" algorithmName="SHA-512" password="CC35"/>
  <autoFilter ref="C95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3" r:id="rId4" display="https://podminky.urs.cz/item/CS_URS_2024_01/174111101"/>
    <hyperlink ref="F118" r:id="rId5" display="https://podminky.urs.cz/item/CS_URS_2024_01/2753136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2493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ROUND((SUM(BE96:BE129)),  2)</f>
        <v>0</v>
      </c>
      <c r="G37" s="41"/>
      <c r="H37" s="41"/>
      <c r="I37" s="161">
        <v>0.20999999999999999</v>
      </c>
      <c r="J37" s="160">
        <f>ROUND(((SUM(BE96:BE129))*I37),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ROUND((SUM(BF96:BF129)),  2)</f>
        <v>0</v>
      </c>
      <c r="G38" s="41"/>
      <c r="H38" s="41"/>
      <c r="I38" s="161">
        <v>0.14999999999999999</v>
      </c>
      <c r="J38" s="160">
        <f>ROUND(((SUM(BF96:BF129))*I38),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08.6 - SO 113 E - Set stůl a lavice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J111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2215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J127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08.6 - SO 113 E - Set stůl a lavice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2.04050318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2219</v>
      </c>
      <c r="F97" s="198" t="s">
        <v>2220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P98+P111+P121+P127</f>
        <v>0</v>
      </c>
      <c r="Q97" s="203"/>
      <c r="R97" s="204">
        <f>R98+R111+R121+R127</f>
        <v>2.04050318</v>
      </c>
      <c r="S97" s="203"/>
      <c r="T97" s="205">
        <f>T98+T111+T121+T127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BK98+BK111+BK121+BK127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SUM(P99:P110)</f>
        <v>0</v>
      </c>
      <c r="Q98" s="203"/>
      <c r="R98" s="204">
        <f>SUM(R99:R110)</f>
        <v>0</v>
      </c>
      <c r="S98" s="203"/>
      <c r="T98" s="205">
        <f>SUM(T99:T110)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2410</v>
      </c>
      <c r="F99" s="211" t="s">
        <v>2411</v>
      </c>
      <c r="G99" s="212" t="s">
        <v>962</v>
      </c>
      <c r="H99" s="213">
        <v>0.67500000000000004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2494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2414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2495</v>
      </c>
      <c r="G102" s="229"/>
      <c r="H102" s="232">
        <v>0.67500000000000004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0.67500000000000004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2496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2495</v>
      </c>
      <c r="G106" s="229"/>
      <c r="H106" s="232">
        <v>0.67500000000000004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2418</v>
      </c>
      <c r="F107" s="211" t="s">
        <v>2419</v>
      </c>
      <c r="G107" s="212" t="s">
        <v>962</v>
      </c>
      <c r="H107" s="213">
        <v>0.67500000000000004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2497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2495</v>
      </c>
      <c r="G110" s="229"/>
      <c r="H110" s="232">
        <v>0.67500000000000004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11" customFormat="1" ht="22.8" customHeight="1">
      <c r="A111" s="11"/>
      <c r="B111" s="195"/>
      <c r="C111" s="196"/>
      <c r="D111" s="197" t="s">
        <v>74</v>
      </c>
      <c r="E111" s="259" t="s">
        <v>84</v>
      </c>
      <c r="F111" s="259" t="s">
        <v>2285</v>
      </c>
      <c r="G111" s="196"/>
      <c r="H111" s="196"/>
      <c r="I111" s="199"/>
      <c r="J111" s="260">
        <f>BK111</f>
        <v>0</v>
      </c>
      <c r="K111" s="196"/>
      <c r="L111" s="201"/>
      <c r="M111" s="202"/>
      <c r="N111" s="203"/>
      <c r="O111" s="203"/>
      <c r="P111" s="204">
        <f>SUM(P112:P120)</f>
        <v>0</v>
      </c>
      <c r="Q111" s="203"/>
      <c r="R111" s="204">
        <f>SUM(R112:R120)</f>
        <v>2.0396631799999998</v>
      </c>
      <c r="S111" s="203"/>
      <c r="T111" s="205">
        <f>SUM(T112:T120)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82</v>
      </c>
      <c r="AT111" s="207" t="s">
        <v>74</v>
      </c>
      <c r="AU111" s="207" t="s">
        <v>82</v>
      </c>
      <c r="AY111" s="206" t="s">
        <v>258</v>
      </c>
      <c r="BK111" s="208">
        <f>SUM(BK112:BK120)</f>
        <v>0</v>
      </c>
    </row>
    <row r="112" s="2" customFormat="1" ht="16.5" customHeight="1">
      <c r="A112" s="41"/>
      <c r="B112" s="42"/>
      <c r="C112" s="209" t="s">
        <v>105</v>
      </c>
      <c r="D112" s="209" t="s">
        <v>259</v>
      </c>
      <c r="E112" s="210" t="s">
        <v>2423</v>
      </c>
      <c r="F112" s="211" t="s">
        <v>2424</v>
      </c>
      <c r="G112" s="212" t="s">
        <v>962</v>
      </c>
      <c r="H112" s="213">
        <v>0.189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2.1600000000000001</v>
      </c>
      <c r="R112" s="218">
        <f>Q112*H112</f>
        <v>0.40824000000000005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2498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2426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2427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2499</v>
      </c>
      <c r="G115" s="229"/>
      <c r="H115" s="232">
        <v>0.189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2429</v>
      </c>
      <c r="F116" s="211" t="s">
        <v>2430</v>
      </c>
      <c r="G116" s="212" t="s">
        <v>962</v>
      </c>
      <c r="H116" s="213">
        <v>0.70899999999999996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1.6314231799999999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2500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2432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2433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2434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2501</v>
      </c>
      <c r="G120" s="229"/>
      <c r="H120" s="232">
        <v>0.70899999999999996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SUM(P122:P126)</f>
        <v>0</v>
      </c>
      <c r="Q121" s="203"/>
      <c r="R121" s="204">
        <f>SUM(R122:R126)</f>
        <v>0.00084000000000000003</v>
      </c>
      <c r="S121" s="203"/>
      <c r="T121" s="205">
        <f>SUM(T122:T126)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SUM(BK122:BK126)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2313</v>
      </c>
      <c r="F122" s="211" t="s">
        <v>2502</v>
      </c>
      <c r="G122" s="212" t="s">
        <v>815</v>
      </c>
      <c r="H122" s="213">
        <v>18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0.00072000000000000005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2503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2502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2316</v>
      </c>
      <c r="F124" s="211" t="s">
        <v>2504</v>
      </c>
      <c r="G124" s="212" t="s">
        <v>815</v>
      </c>
      <c r="H124" s="213">
        <v>3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4.0000000000000003E-05</v>
      </c>
      <c r="R124" s="218">
        <f>Q124*H124</f>
        <v>0.00012000000000000002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2505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2504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22" t="s">
        <v>265</v>
      </c>
      <c r="E126" s="43"/>
      <c r="F126" s="227" t="s">
        <v>2506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265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2331</v>
      </c>
      <c r="F127" s="259" t="s">
        <v>2332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2333</v>
      </c>
      <c r="F128" s="211" t="s">
        <v>2334</v>
      </c>
      <c r="G128" s="212" t="s">
        <v>894</v>
      </c>
      <c r="H128" s="213">
        <v>2.0409999999999999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2507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2334</v>
      </c>
      <c r="G129" s="43"/>
      <c r="H129" s="43"/>
      <c r="I129" s="224"/>
      <c r="J129" s="43"/>
      <c r="K129" s="43"/>
      <c r="L129" s="47"/>
      <c r="M129" s="249"/>
      <c r="N129" s="250"/>
      <c r="O129" s="251"/>
      <c r="P129" s="251"/>
      <c r="Q129" s="251"/>
      <c r="R129" s="251"/>
      <c r="S129" s="251"/>
      <c r="T129" s="252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tlxmlpzHhFv4VgFIcF3nfViYVhWLeyCtantufRV9vEaER+wdXEmsIEyQni0Ikbk75lSbZROBG5NPC0+v5Tcv5g==" hashValue="MlFjJ+d9xSNOixuLWxFXo9ghiHgD89GNFcfLOAJ9ZHO/a8cgqf0ckSwReO7bFf049LOBlfuhKP8G8PkBzwHZLA==" algorithmName="SHA-512" password="CC35"/>
  <autoFilter ref="C95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4" r:id="rId4" display="https://podminky.urs.cz/item/CS_URS_2024_01/271542211"/>
    <hyperlink ref="F118" r:id="rId5" display="https://podminky.urs.cz/item/CS_URS_2024_01/2743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190</v>
      </c>
      <c r="AZ2" s="284" t="s">
        <v>334</v>
      </c>
      <c r="BA2" s="284" t="s">
        <v>334</v>
      </c>
      <c r="BB2" s="284" t="s">
        <v>19</v>
      </c>
      <c r="BC2" s="284" t="s">
        <v>2508</v>
      </c>
      <c r="BD2" s="284" t="s">
        <v>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2509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ROUND((SUM(BE94:BE235)),  2)</f>
        <v>0</v>
      </c>
      <c r="G35" s="41"/>
      <c r="H35" s="41"/>
      <c r="I35" s="161">
        <v>0.20999999999999999</v>
      </c>
      <c r="J35" s="160">
        <f>ROUND(((SUM(BE94:BE235))*I35),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ROUND((SUM(BF94:BF235)),  2)</f>
        <v>0</v>
      </c>
      <c r="G36" s="41"/>
      <c r="H36" s="41"/>
      <c r="I36" s="161">
        <v>0.14999999999999999</v>
      </c>
      <c r="J36" s="160">
        <f>ROUND(((SUM(BF94:BF235))*I36),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ROUND((SUM(BG94:BG235)),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ROUND((SUM(BH94:BH235)),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ROUND((SUM(BI94:BI235)),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09 - SO 201 - Most M1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J139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J150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J170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2052</v>
      </c>
      <c r="E69" s="181"/>
      <c r="F69" s="181"/>
      <c r="G69" s="181"/>
      <c r="H69" s="181"/>
      <c r="I69" s="181"/>
      <c r="J69" s="182">
        <f>J206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241</v>
      </c>
      <c r="E70" s="181"/>
      <c r="F70" s="181"/>
      <c r="G70" s="181"/>
      <c r="H70" s="181"/>
      <c r="I70" s="181"/>
      <c r="J70" s="182">
        <f>J211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242</v>
      </c>
      <c r="E71" s="181"/>
      <c r="F71" s="181"/>
      <c r="G71" s="181"/>
      <c r="H71" s="181"/>
      <c r="I71" s="181"/>
      <c r="J71" s="182">
        <f>J221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243</v>
      </c>
      <c r="E72" s="181"/>
      <c r="F72" s="181"/>
      <c r="G72" s="181"/>
      <c r="H72" s="181"/>
      <c r="I72" s="181"/>
      <c r="J72" s="182">
        <f>J228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2049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09 - SO 201 - Most M1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NÝDRLE - projektová kancelář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P95+P106+P139+P150+P170+P206+P211+P221+P228</f>
        <v>0</v>
      </c>
      <c r="Q94" s="99"/>
      <c r="R94" s="192">
        <f>R95+R106+R139+R150+R170+R206+R211+R221+R228</f>
        <v>0</v>
      </c>
      <c r="S94" s="99"/>
      <c r="T94" s="193">
        <f>T95+T106+T139+T150+T170+T206+T211+T221+T228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BK95+BK106+BK139+BK150+BK170+BK206+BK211+BK221+BK228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75</v>
      </c>
      <c r="F95" s="198" t="s">
        <v>257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SUM(P96:P105)</f>
        <v>0</v>
      </c>
      <c r="Q95" s="203"/>
      <c r="R95" s="204">
        <f>SUM(R96:R105)</f>
        <v>0</v>
      </c>
      <c r="S95" s="203"/>
      <c r="T95" s="205">
        <f>SUM(T96:T105)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SUM(BK96:BK105)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260</v>
      </c>
      <c r="F96" s="211" t="s">
        <v>261</v>
      </c>
      <c r="G96" s="212" t="s">
        <v>262</v>
      </c>
      <c r="H96" s="213">
        <v>56.875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2510</v>
      </c>
    </row>
    <row r="97" s="2" customFormat="1">
      <c r="A97" s="41"/>
      <c r="B97" s="42"/>
      <c r="C97" s="43"/>
      <c r="D97" s="222" t="s">
        <v>264</v>
      </c>
      <c r="E97" s="43"/>
      <c r="F97" s="223" t="s">
        <v>261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266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12" customFormat="1">
      <c r="A99" s="12"/>
      <c r="B99" s="228"/>
      <c r="C99" s="229"/>
      <c r="D99" s="222" t="s">
        <v>267</v>
      </c>
      <c r="E99" s="230" t="s">
        <v>268</v>
      </c>
      <c r="F99" s="231" t="s">
        <v>2511</v>
      </c>
      <c r="G99" s="229"/>
      <c r="H99" s="232">
        <v>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75</v>
      </c>
      <c r="AY99" s="23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270</v>
      </c>
      <c r="F100" s="231" t="s">
        <v>2512</v>
      </c>
      <c r="G100" s="229"/>
      <c r="H100" s="232">
        <v>5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2" customFormat="1">
      <c r="A101" s="12"/>
      <c r="B101" s="228"/>
      <c r="C101" s="229"/>
      <c r="D101" s="222" t="s">
        <v>267</v>
      </c>
      <c r="E101" s="230" t="s">
        <v>2513</v>
      </c>
      <c r="F101" s="231" t="s">
        <v>2514</v>
      </c>
      <c r="G101" s="229"/>
      <c r="H101" s="232">
        <v>46.875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8" t="s">
        <v>267</v>
      </c>
      <c r="AU101" s="238" t="s">
        <v>82</v>
      </c>
      <c r="AV101" s="12" t="s">
        <v>84</v>
      </c>
      <c r="AW101" s="12" t="s">
        <v>37</v>
      </c>
      <c r="AX101" s="12" t="s">
        <v>75</v>
      </c>
      <c r="AY101" s="238" t="s">
        <v>258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2515</v>
      </c>
      <c r="G102" s="229"/>
      <c r="H102" s="232">
        <v>56.875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82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16.5" customHeight="1">
      <c r="A103" s="41"/>
      <c r="B103" s="42"/>
      <c r="C103" s="209" t="s">
        <v>84</v>
      </c>
      <c r="D103" s="209" t="s">
        <v>259</v>
      </c>
      <c r="E103" s="210" t="s">
        <v>290</v>
      </c>
      <c r="F103" s="211" t="s">
        <v>291</v>
      </c>
      <c r="G103" s="212" t="s">
        <v>292</v>
      </c>
      <c r="H103" s="213">
        <v>1</v>
      </c>
      <c r="I103" s="214"/>
      <c r="J103" s="215">
        <f>ROUND(I103*H103,2)</f>
        <v>0</v>
      </c>
      <c r="K103" s="211" t="s">
        <v>19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82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2516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291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82</v>
      </c>
    </row>
    <row r="105" s="2" customFormat="1">
      <c r="A105" s="41"/>
      <c r="B105" s="42"/>
      <c r="C105" s="43"/>
      <c r="D105" s="222" t="s">
        <v>265</v>
      </c>
      <c r="E105" s="43"/>
      <c r="F105" s="227" t="s">
        <v>294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265</v>
      </c>
      <c r="AU105" s="20" t="s">
        <v>82</v>
      </c>
    </row>
    <row r="106" s="11" customFormat="1" ht="25.92" customHeight="1">
      <c r="A106" s="11"/>
      <c r="B106" s="195"/>
      <c r="C106" s="196"/>
      <c r="D106" s="197" t="s">
        <v>74</v>
      </c>
      <c r="E106" s="198" t="s">
        <v>82</v>
      </c>
      <c r="F106" s="198" t="s">
        <v>305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SUM(P107:P138)</f>
        <v>0</v>
      </c>
      <c r="Q106" s="203"/>
      <c r="R106" s="204">
        <f>SUM(R107:R138)</f>
        <v>0</v>
      </c>
      <c r="S106" s="203"/>
      <c r="T106" s="205">
        <f>SUM(T107:T138)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6" t="s">
        <v>82</v>
      </c>
      <c r="AT106" s="207" t="s">
        <v>74</v>
      </c>
      <c r="AU106" s="207" t="s">
        <v>75</v>
      </c>
      <c r="AY106" s="206" t="s">
        <v>258</v>
      </c>
      <c r="BK106" s="208">
        <f>SUM(BK107:BK138)</f>
        <v>0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2517</v>
      </c>
      <c r="F107" s="211" t="s">
        <v>2518</v>
      </c>
      <c r="G107" s="212" t="s">
        <v>309</v>
      </c>
      <c r="H107" s="213">
        <v>18.75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82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2519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2518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82</v>
      </c>
    </row>
    <row r="109" s="2" customFormat="1">
      <c r="A109" s="41"/>
      <c r="B109" s="42"/>
      <c r="C109" s="43"/>
      <c r="D109" s="222" t="s">
        <v>265</v>
      </c>
      <c r="E109" s="43"/>
      <c r="F109" s="227" t="s">
        <v>697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265</v>
      </c>
      <c r="AU109" s="20" t="s">
        <v>82</v>
      </c>
    </row>
    <row r="110" s="12" customFormat="1">
      <c r="A110" s="12"/>
      <c r="B110" s="228"/>
      <c r="C110" s="229"/>
      <c r="D110" s="222" t="s">
        <v>267</v>
      </c>
      <c r="E110" s="230" t="s">
        <v>277</v>
      </c>
      <c r="F110" s="231" t="s">
        <v>2520</v>
      </c>
      <c r="G110" s="229"/>
      <c r="H110" s="232">
        <v>18.75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105</v>
      </c>
      <c r="D111" s="209" t="s">
        <v>259</v>
      </c>
      <c r="E111" s="210" t="s">
        <v>2521</v>
      </c>
      <c r="F111" s="211" t="s">
        <v>341</v>
      </c>
      <c r="G111" s="212" t="s">
        <v>309</v>
      </c>
      <c r="H111" s="213">
        <v>140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2522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341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2" customFormat="1">
      <c r="A113" s="41"/>
      <c r="B113" s="42"/>
      <c r="C113" s="43"/>
      <c r="D113" s="222" t="s">
        <v>265</v>
      </c>
      <c r="E113" s="43"/>
      <c r="F113" s="227" t="s">
        <v>697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265</v>
      </c>
      <c r="AU113" s="20" t="s">
        <v>82</v>
      </c>
    </row>
    <row r="114" s="12" customFormat="1">
      <c r="A114" s="12"/>
      <c r="B114" s="228"/>
      <c r="C114" s="229"/>
      <c r="D114" s="222" t="s">
        <v>267</v>
      </c>
      <c r="E114" s="230" t="s">
        <v>701</v>
      </c>
      <c r="F114" s="231" t="s">
        <v>2523</v>
      </c>
      <c r="G114" s="229"/>
      <c r="H114" s="232">
        <v>140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2" customFormat="1" ht="16.5" customHeight="1">
      <c r="A115" s="41"/>
      <c r="B115" s="42"/>
      <c r="C115" s="209" t="s">
        <v>289</v>
      </c>
      <c r="D115" s="209" t="s">
        <v>259</v>
      </c>
      <c r="E115" s="210" t="s">
        <v>2524</v>
      </c>
      <c r="F115" s="211" t="s">
        <v>341</v>
      </c>
      <c r="G115" s="212" t="s">
        <v>309</v>
      </c>
      <c r="H115" s="213">
        <v>33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82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2525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341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82</v>
      </c>
    </row>
    <row r="117" s="2" customFormat="1">
      <c r="A117" s="41"/>
      <c r="B117" s="42"/>
      <c r="C117" s="43"/>
      <c r="D117" s="222" t="s">
        <v>265</v>
      </c>
      <c r="E117" s="43"/>
      <c r="F117" s="227" t="s">
        <v>2526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265</v>
      </c>
      <c r="AU117" s="20" t="s">
        <v>82</v>
      </c>
    </row>
    <row r="118" s="12" customFormat="1">
      <c r="A118" s="12"/>
      <c r="B118" s="228"/>
      <c r="C118" s="229"/>
      <c r="D118" s="222" t="s">
        <v>267</v>
      </c>
      <c r="E118" s="230" t="s">
        <v>287</v>
      </c>
      <c r="F118" s="231" t="s">
        <v>2527</v>
      </c>
      <c r="G118" s="229"/>
      <c r="H118" s="232">
        <v>33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8" t="s">
        <v>267</v>
      </c>
      <c r="AU118" s="238" t="s">
        <v>82</v>
      </c>
      <c r="AV118" s="12" t="s">
        <v>84</v>
      </c>
      <c r="AW118" s="12" t="s">
        <v>37</v>
      </c>
      <c r="AX118" s="12" t="s">
        <v>82</v>
      </c>
      <c r="AY118" s="238" t="s">
        <v>258</v>
      </c>
    </row>
    <row r="119" s="2" customFormat="1" ht="16.5" customHeight="1">
      <c r="A119" s="41"/>
      <c r="B119" s="42"/>
      <c r="C119" s="209" t="s">
        <v>295</v>
      </c>
      <c r="D119" s="209" t="s">
        <v>259</v>
      </c>
      <c r="E119" s="210" t="s">
        <v>360</v>
      </c>
      <c r="F119" s="211" t="s">
        <v>361</v>
      </c>
      <c r="G119" s="212" t="s">
        <v>309</v>
      </c>
      <c r="H119" s="213">
        <v>185</v>
      </c>
      <c r="I119" s="214"/>
      <c r="J119" s="215">
        <f>ROUND(I119*H119,2)</f>
        <v>0</v>
      </c>
      <c r="K119" s="211" t="s">
        <v>19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82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2528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361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82</v>
      </c>
    </row>
    <row r="121" s="12" customFormat="1">
      <c r="A121" s="12"/>
      <c r="B121" s="228"/>
      <c r="C121" s="229"/>
      <c r="D121" s="222" t="s">
        <v>267</v>
      </c>
      <c r="E121" s="230" t="s">
        <v>300</v>
      </c>
      <c r="F121" s="231" t="s">
        <v>2529</v>
      </c>
      <c r="G121" s="229"/>
      <c r="H121" s="232">
        <v>120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82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302</v>
      </c>
      <c r="F122" s="231" t="s">
        <v>2530</v>
      </c>
      <c r="G122" s="229"/>
      <c r="H122" s="232">
        <v>65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82</v>
      </c>
      <c r="AV122" s="12" t="s">
        <v>84</v>
      </c>
      <c r="AW122" s="12" t="s">
        <v>37</v>
      </c>
      <c r="AX122" s="12" t="s">
        <v>75</v>
      </c>
      <c r="AY122" s="238" t="s">
        <v>258</v>
      </c>
    </row>
    <row r="123" s="12" customFormat="1">
      <c r="A123" s="12"/>
      <c r="B123" s="228"/>
      <c r="C123" s="229"/>
      <c r="D123" s="222" t="s">
        <v>267</v>
      </c>
      <c r="E123" s="230" t="s">
        <v>19</v>
      </c>
      <c r="F123" s="231" t="s">
        <v>2531</v>
      </c>
      <c r="G123" s="229"/>
      <c r="H123" s="232">
        <v>185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38" t="s">
        <v>267</v>
      </c>
      <c r="AU123" s="238" t="s">
        <v>82</v>
      </c>
      <c r="AV123" s="12" t="s">
        <v>84</v>
      </c>
      <c r="AW123" s="12" t="s">
        <v>37</v>
      </c>
      <c r="AX123" s="12" t="s">
        <v>82</v>
      </c>
      <c r="AY123" s="238" t="s">
        <v>258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2532</v>
      </c>
      <c r="F124" s="211" t="s">
        <v>2533</v>
      </c>
      <c r="G124" s="212" t="s">
        <v>309</v>
      </c>
      <c r="H124" s="213">
        <v>65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82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2534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2533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82</v>
      </c>
    </row>
    <row r="126" s="2" customFormat="1" ht="16.5" customHeight="1">
      <c r="A126" s="41"/>
      <c r="B126" s="42"/>
      <c r="C126" s="209" t="s">
        <v>314</v>
      </c>
      <c r="D126" s="209" t="s">
        <v>259</v>
      </c>
      <c r="E126" s="210" t="s">
        <v>395</v>
      </c>
      <c r="F126" s="211" t="s">
        <v>396</v>
      </c>
      <c r="G126" s="212" t="s">
        <v>309</v>
      </c>
      <c r="H126" s="213">
        <v>140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82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2535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396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82</v>
      </c>
    </row>
    <row r="128" s="12" customFormat="1">
      <c r="A128" s="12"/>
      <c r="B128" s="228"/>
      <c r="C128" s="229"/>
      <c r="D128" s="222" t="s">
        <v>267</v>
      </c>
      <c r="E128" s="230" t="s">
        <v>319</v>
      </c>
      <c r="F128" s="231" t="s">
        <v>2536</v>
      </c>
      <c r="G128" s="229"/>
      <c r="H128" s="232">
        <v>140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82</v>
      </c>
      <c r="AV128" s="12" t="s">
        <v>84</v>
      </c>
      <c r="AW128" s="12" t="s">
        <v>37</v>
      </c>
      <c r="AX128" s="12" t="s">
        <v>82</v>
      </c>
      <c r="AY128" s="238" t="s">
        <v>258</v>
      </c>
    </row>
    <row r="129" s="2" customFormat="1" ht="16.5" customHeight="1">
      <c r="A129" s="41"/>
      <c r="B129" s="42"/>
      <c r="C129" s="209" t="s">
        <v>324</v>
      </c>
      <c r="D129" s="209" t="s">
        <v>259</v>
      </c>
      <c r="E129" s="210" t="s">
        <v>2537</v>
      </c>
      <c r="F129" s="211" t="s">
        <v>396</v>
      </c>
      <c r="G129" s="212" t="s">
        <v>309</v>
      </c>
      <c r="H129" s="213">
        <v>33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82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2538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396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82</v>
      </c>
    </row>
    <row r="131" s="2" customFormat="1">
      <c r="A131" s="41"/>
      <c r="B131" s="42"/>
      <c r="C131" s="43"/>
      <c r="D131" s="222" t="s">
        <v>265</v>
      </c>
      <c r="E131" s="43"/>
      <c r="F131" s="227" t="s">
        <v>2539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265</v>
      </c>
      <c r="AU131" s="20" t="s">
        <v>82</v>
      </c>
    </row>
    <row r="132" s="12" customFormat="1">
      <c r="A132" s="12"/>
      <c r="B132" s="228"/>
      <c r="C132" s="229"/>
      <c r="D132" s="222" t="s">
        <v>267</v>
      </c>
      <c r="E132" s="230" t="s">
        <v>715</v>
      </c>
      <c r="F132" s="231" t="s">
        <v>2540</v>
      </c>
      <c r="G132" s="229"/>
      <c r="H132" s="232">
        <v>33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82</v>
      </c>
      <c r="AY132" s="238" t="s">
        <v>258</v>
      </c>
    </row>
    <row r="133" s="2" customFormat="1" ht="16.5" customHeight="1">
      <c r="A133" s="41"/>
      <c r="B133" s="42"/>
      <c r="C133" s="209" t="s">
        <v>205</v>
      </c>
      <c r="D133" s="209" t="s">
        <v>259</v>
      </c>
      <c r="E133" s="210" t="s">
        <v>417</v>
      </c>
      <c r="F133" s="211" t="s">
        <v>418</v>
      </c>
      <c r="G133" s="212" t="s">
        <v>309</v>
      </c>
      <c r="H133" s="213">
        <v>120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82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2541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418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82</v>
      </c>
    </row>
    <row r="135" s="12" customFormat="1">
      <c r="A135" s="12"/>
      <c r="B135" s="228"/>
      <c r="C135" s="229"/>
      <c r="D135" s="222" t="s">
        <v>267</v>
      </c>
      <c r="E135" s="230" t="s">
        <v>334</v>
      </c>
      <c r="F135" s="231" t="s">
        <v>2542</v>
      </c>
      <c r="G135" s="229"/>
      <c r="H135" s="232">
        <v>120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82</v>
      </c>
      <c r="AV135" s="12" t="s">
        <v>84</v>
      </c>
      <c r="AW135" s="12" t="s">
        <v>37</v>
      </c>
      <c r="AX135" s="12" t="s">
        <v>82</v>
      </c>
      <c r="AY135" s="238" t="s">
        <v>258</v>
      </c>
    </row>
    <row r="136" s="2" customFormat="1" ht="16.5" customHeight="1">
      <c r="A136" s="41"/>
      <c r="B136" s="42"/>
      <c r="C136" s="209" t="s">
        <v>208</v>
      </c>
      <c r="D136" s="209" t="s">
        <v>259</v>
      </c>
      <c r="E136" s="210" t="s">
        <v>426</v>
      </c>
      <c r="F136" s="211" t="s">
        <v>427</v>
      </c>
      <c r="G136" s="212" t="s">
        <v>309</v>
      </c>
      <c r="H136" s="213">
        <v>40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2543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427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2" customFormat="1">
      <c r="A138" s="41"/>
      <c r="B138" s="42"/>
      <c r="C138" s="43"/>
      <c r="D138" s="222" t="s">
        <v>265</v>
      </c>
      <c r="E138" s="43"/>
      <c r="F138" s="227" t="s">
        <v>2544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265</v>
      </c>
      <c r="AU138" s="20" t="s">
        <v>82</v>
      </c>
    </row>
    <row r="139" s="11" customFormat="1" ht="25.92" customHeight="1">
      <c r="A139" s="11"/>
      <c r="B139" s="195"/>
      <c r="C139" s="196"/>
      <c r="D139" s="197" t="s">
        <v>74</v>
      </c>
      <c r="E139" s="198" t="s">
        <v>84</v>
      </c>
      <c r="F139" s="198" t="s">
        <v>458</v>
      </c>
      <c r="G139" s="196"/>
      <c r="H139" s="196"/>
      <c r="I139" s="199"/>
      <c r="J139" s="200">
        <f>BK139</f>
        <v>0</v>
      </c>
      <c r="K139" s="196"/>
      <c r="L139" s="201"/>
      <c r="M139" s="202"/>
      <c r="N139" s="203"/>
      <c r="O139" s="203"/>
      <c r="P139" s="204">
        <f>SUM(P140:P149)</f>
        <v>0</v>
      </c>
      <c r="Q139" s="203"/>
      <c r="R139" s="204">
        <f>SUM(R140:R149)</f>
        <v>0</v>
      </c>
      <c r="S139" s="203"/>
      <c r="T139" s="205">
        <f>SUM(T140:T149)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6" t="s">
        <v>82</v>
      </c>
      <c r="AT139" s="207" t="s">
        <v>74</v>
      </c>
      <c r="AU139" s="207" t="s">
        <v>75</v>
      </c>
      <c r="AY139" s="206" t="s">
        <v>258</v>
      </c>
      <c r="BK139" s="208">
        <f>SUM(BK140:BK149)</f>
        <v>0</v>
      </c>
    </row>
    <row r="140" s="2" customFormat="1" ht="16.5" customHeight="1">
      <c r="A140" s="41"/>
      <c r="B140" s="42"/>
      <c r="C140" s="209" t="s">
        <v>211</v>
      </c>
      <c r="D140" s="209" t="s">
        <v>259</v>
      </c>
      <c r="E140" s="210" t="s">
        <v>2545</v>
      </c>
      <c r="F140" s="211" t="s">
        <v>2546</v>
      </c>
      <c r="G140" s="212" t="s">
        <v>309</v>
      </c>
      <c r="H140" s="213">
        <v>4.0999999999999996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82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2547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2546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82</v>
      </c>
    </row>
    <row r="142" s="12" customFormat="1">
      <c r="A142" s="12"/>
      <c r="B142" s="228"/>
      <c r="C142" s="229"/>
      <c r="D142" s="222" t="s">
        <v>267</v>
      </c>
      <c r="E142" s="230" t="s">
        <v>343</v>
      </c>
      <c r="F142" s="231" t="s">
        <v>2548</v>
      </c>
      <c r="G142" s="229"/>
      <c r="H142" s="232">
        <v>4.0999999999999996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82</v>
      </c>
      <c r="AV142" s="12" t="s">
        <v>84</v>
      </c>
      <c r="AW142" s="12" t="s">
        <v>37</v>
      </c>
      <c r="AX142" s="12" t="s">
        <v>82</v>
      </c>
      <c r="AY142" s="238" t="s">
        <v>258</v>
      </c>
    </row>
    <row r="143" s="2" customFormat="1" ht="16.5" customHeight="1">
      <c r="A143" s="41"/>
      <c r="B143" s="42"/>
      <c r="C143" s="209" t="s">
        <v>214</v>
      </c>
      <c r="D143" s="209" t="s">
        <v>259</v>
      </c>
      <c r="E143" s="210" t="s">
        <v>2549</v>
      </c>
      <c r="F143" s="211" t="s">
        <v>2550</v>
      </c>
      <c r="G143" s="212" t="s">
        <v>309</v>
      </c>
      <c r="H143" s="213">
        <v>33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82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2551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2550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82</v>
      </c>
    </row>
    <row r="145" s="2" customFormat="1">
      <c r="A145" s="41"/>
      <c r="B145" s="42"/>
      <c r="C145" s="43"/>
      <c r="D145" s="222" t="s">
        <v>265</v>
      </c>
      <c r="E145" s="43"/>
      <c r="F145" s="227" t="s">
        <v>2539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265</v>
      </c>
      <c r="AU145" s="20" t="s">
        <v>82</v>
      </c>
    </row>
    <row r="146" s="12" customFormat="1">
      <c r="A146" s="12"/>
      <c r="B146" s="228"/>
      <c r="C146" s="229"/>
      <c r="D146" s="222" t="s">
        <v>267</v>
      </c>
      <c r="E146" s="230" t="s">
        <v>358</v>
      </c>
      <c r="F146" s="231" t="s">
        <v>2527</v>
      </c>
      <c r="G146" s="229"/>
      <c r="H146" s="232">
        <v>33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82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191</v>
      </c>
      <c r="D147" s="209" t="s">
        <v>259</v>
      </c>
      <c r="E147" s="210" t="s">
        <v>2552</v>
      </c>
      <c r="F147" s="211" t="s">
        <v>2553</v>
      </c>
      <c r="G147" s="212" t="s">
        <v>309</v>
      </c>
      <c r="H147" s="213">
        <v>8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82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2554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2553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82</v>
      </c>
    </row>
    <row r="149" s="12" customFormat="1">
      <c r="A149" s="12"/>
      <c r="B149" s="228"/>
      <c r="C149" s="229"/>
      <c r="D149" s="222" t="s">
        <v>267</v>
      </c>
      <c r="E149" s="230" t="s">
        <v>348</v>
      </c>
      <c r="F149" s="231" t="s">
        <v>2555</v>
      </c>
      <c r="G149" s="229"/>
      <c r="H149" s="232">
        <v>8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267</v>
      </c>
      <c r="AU149" s="238" t="s">
        <v>82</v>
      </c>
      <c r="AV149" s="12" t="s">
        <v>84</v>
      </c>
      <c r="AW149" s="12" t="s">
        <v>37</v>
      </c>
      <c r="AX149" s="12" t="s">
        <v>82</v>
      </c>
      <c r="AY149" s="238" t="s">
        <v>258</v>
      </c>
    </row>
    <row r="150" s="11" customFormat="1" ht="25.92" customHeight="1">
      <c r="A150" s="11"/>
      <c r="B150" s="195"/>
      <c r="C150" s="196"/>
      <c r="D150" s="197" t="s">
        <v>74</v>
      </c>
      <c r="E150" s="198" t="s">
        <v>98</v>
      </c>
      <c r="F150" s="198" t="s">
        <v>465</v>
      </c>
      <c r="G150" s="196"/>
      <c r="H150" s="196"/>
      <c r="I150" s="199"/>
      <c r="J150" s="200">
        <f>BK150</f>
        <v>0</v>
      </c>
      <c r="K150" s="196"/>
      <c r="L150" s="201"/>
      <c r="M150" s="202"/>
      <c r="N150" s="203"/>
      <c r="O150" s="203"/>
      <c r="P150" s="204">
        <f>SUM(P151:P169)</f>
        <v>0</v>
      </c>
      <c r="Q150" s="203"/>
      <c r="R150" s="204">
        <f>SUM(R151:R169)</f>
        <v>0</v>
      </c>
      <c r="S150" s="203"/>
      <c r="T150" s="205">
        <f>SUM(T151:T169)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82</v>
      </c>
      <c r="AT150" s="207" t="s">
        <v>74</v>
      </c>
      <c r="AU150" s="207" t="s">
        <v>75</v>
      </c>
      <c r="AY150" s="206" t="s">
        <v>258</v>
      </c>
      <c r="BK150" s="208">
        <f>SUM(BK151:BK169)</f>
        <v>0</v>
      </c>
    </row>
    <row r="151" s="2" customFormat="1" ht="16.5" customHeight="1">
      <c r="A151" s="41"/>
      <c r="B151" s="42"/>
      <c r="C151" s="209" t="s">
        <v>8</v>
      </c>
      <c r="D151" s="209" t="s">
        <v>259</v>
      </c>
      <c r="E151" s="210" t="s">
        <v>2556</v>
      </c>
      <c r="F151" s="211" t="s">
        <v>2557</v>
      </c>
      <c r="G151" s="212" t="s">
        <v>309</v>
      </c>
      <c r="H151" s="213">
        <v>2.8799999999999999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2558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2557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2" customFormat="1">
      <c r="A153" s="41"/>
      <c r="B153" s="42"/>
      <c r="C153" s="43"/>
      <c r="D153" s="222" t="s">
        <v>265</v>
      </c>
      <c r="E153" s="43"/>
      <c r="F153" s="227" t="s">
        <v>2559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265</v>
      </c>
      <c r="AU153" s="20" t="s">
        <v>82</v>
      </c>
    </row>
    <row r="154" s="12" customFormat="1">
      <c r="A154" s="12"/>
      <c r="B154" s="228"/>
      <c r="C154" s="229"/>
      <c r="D154" s="222" t="s">
        <v>267</v>
      </c>
      <c r="E154" s="230" t="s">
        <v>373</v>
      </c>
      <c r="F154" s="231" t="s">
        <v>2560</v>
      </c>
      <c r="G154" s="229"/>
      <c r="H154" s="232">
        <v>2.8799999999999999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82</v>
      </c>
      <c r="AY154" s="238" t="s">
        <v>258</v>
      </c>
    </row>
    <row r="155" s="2" customFormat="1" ht="16.5" customHeight="1">
      <c r="A155" s="41"/>
      <c r="B155" s="42"/>
      <c r="C155" s="209" t="s">
        <v>93</v>
      </c>
      <c r="D155" s="209" t="s">
        <v>259</v>
      </c>
      <c r="E155" s="210" t="s">
        <v>2561</v>
      </c>
      <c r="F155" s="211" t="s">
        <v>2562</v>
      </c>
      <c r="G155" s="212" t="s">
        <v>309</v>
      </c>
      <c r="H155" s="213">
        <v>37.5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82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2563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2562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82</v>
      </c>
    </row>
    <row r="157" s="2" customFormat="1">
      <c r="A157" s="41"/>
      <c r="B157" s="42"/>
      <c r="C157" s="43"/>
      <c r="D157" s="222" t="s">
        <v>265</v>
      </c>
      <c r="E157" s="43"/>
      <c r="F157" s="227" t="s">
        <v>2564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265</v>
      </c>
      <c r="AU157" s="20" t="s">
        <v>82</v>
      </c>
    </row>
    <row r="158" s="12" customFormat="1">
      <c r="A158" s="12"/>
      <c r="B158" s="228"/>
      <c r="C158" s="229"/>
      <c r="D158" s="222" t="s">
        <v>267</v>
      </c>
      <c r="E158" s="230" t="s">
        <v>363</v>
      </c>
      <c r="F158" s="231" t="s">
        <v>2565</v>
      </c>
      <c r="G158" s="229"/>
      <c r="H158" s="232">
        <v>37.5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82</v>
      </c>
      <c r="AV158" s="12" t="s">
        <v>84</v>
      </c>
      <c r="AW158" s="12" t="s">
        <v>37</v>
      </c>
      <c r="AX158" s="12" t="s">
        <v>82</v>
      </c>
      <c r="AY158" s="238" t="s">
        <v>258</v>
      </c>
    </row>
    <row r="159" s="2" customFormat="1" ht="16.5" customHeight="1">
      <c r="A159" s="41"/>
      <c r="B159" s="42"/>
      <c r="C159" s="209" t="s">
        <v>125</v>
      </c>
      <c r="D159" s="209" t="s">
        <v>259</v>
      </c>
      <c r="E159" s="210" t="s">
        <v>2566</v>
      </c>
      <c r="F159" s="211" t="s">
        <v>2567</v>
      </c>
      <c r="G159" s="212" t="s">
        <v>309</v>
      </c>
      <c r="H159" s="213">
        <v>23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82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2568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2567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82</v>
      </c>
    </row>
    <row r="161" s="12" customFormat="1">
      <c r="A161" s="12"/>
      <c r="B161" s="228"/>
      <c r="C161" s="229"/>
      <c r="D161" s="222" t="s">
        <v>267</v>
      </c>
      <c r="E161" s="230" t="s">
        <v>378</v>
      </c>
      <c r="F161" s="231" t="s">
        <v>2569</v>
      </c>
      <c r="G161" s="229"/>
      <c r="H161" s="232">
        <v>23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82</v>
      </c>
      <c r="AV161" s="12" t="s">
        <v>84</v>
      </c>
      <c r="AW161" s="12" t="s">
        <v>37</v>
      </c>
      <c r="AX161" s="12" t="s">
        <v>82</v>
      </c>
      <c r="AY161" s="238" t="s">
        <v>258</v>
      </c>
    </row>
    <row r="162" s="2" customFormat="1" ht="16.5" customHeight="1">
      <c r="A162" s="41"/>
      <c r="B162" s="42"/>
      <c r="C162" s="209" t="s">
        <v>219</v>
      </c>
      <c r="D162" s="209" t="s">
        <v>259</v>
      </c>
      <c r="E162" s="210" t="s">
        <v>2570</v>
      </c>
      <c r="F162" s="211" t="s">
        <v>2571</v>
      </c>
      <c r="G162" s="212" t="s">
        <v>309</v>
      </c>
      <c r="H162" s="213">
        <v>4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2572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2571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2" customFormat="1">
      <c r="A164" s="41"/>
      <c r="B164" s="42"/>
      <c r="C164" s="43"/>
      <c r="D164" s="222" t="s">
        <v>265</v>
      </c>
      <c r="E164" s="43"/>
      <c r="F164" s="227" t="s">
        <v>2573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265</v>
      </c>
      <c r="AU164" s="20" t="s">
        <v>82</v>
      </c>
    </row>
    <row r="165" s="12" customFormat="1">
      <c r="A165" s="12"/>
      <c r="B165" s="228"/>
      <c r="C165" s="229"/>
      <c r="D165" s="222" t="s">
        <v>267</v>
      </c>
      <c r="E165" s="230" t="s">
        <v>387</v>
      </c>
      <c r="F165" s="231" t="s">
        <v>2574</v>
      </c>
      <c r="G165" s="229"/>
      <c r="H165" s="232">
        <v>4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82</v>
      </c>
      <c r="AY165" s="238" t="s">
        <v>258</v>
      </c>
    </row>
    <row r="166" s="2" customFormat="1" ht="16.5" customHeight="1">
      <c r="A166" s="41"/>
      <c r="B166" s="42"/>
      <c r="C166" s="209" t="s">
        <v>389</v>
      </c>
      <c r="D166" s="209" t="s">
        <v>259</v>
      </c>
      <c r="E166" s="210" t="s">
        <v>2575</v>
      </c>
      <c r="F166" s="211" t="s">
        <v>2576</v>
      </c>
      <c r="G166" s="212" t="s">
        <v>309</v>
      </c>
      <c r="H166" s="213">
        <v>16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2577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2576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2" customFormat="1">
      <c r="A168" s="41"/>
      <c r="B168" s="42"/>
      <c r="C168" s="43"/>
      <c r="D168" s="222" t="s">
        <v>265</v>
      </c>
      <c r="E168" s="43"/>
      <c r="F168" s="227" t="s">
        <v>2578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265</v>
      </c>
      <c r="AU168" s="20" t="s">
        <v>82</v>
      </c>
    </row>
    <row r="169" s="12" customFormat="1">
      <c r="A169" s="12"/>
      <c r="B169" s="228"/>
      <c r="C169" s="229"/>
      <c r="D169" s="222" t="s">
        <v>267</v>
      </c>
      <c r="E169" s="230" t="s">
        <v>741</v>
      </c>
      <c r="F169" s="231" t="s">
        <v>2579</v>
      </c>
      <c r="G169" s="229"/>
      <c r="H169" s="232">
        <v>16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11" customFormat="1" ht="25.92" customHeight="1">
      <c r="A170" s="11"/>
      <c r="B170" s="195"/>
      <c r="C170" s="196"/>
      <c r="D170" s="197" t="s">
        <v>74</v>
      </c>
      <c r="E170" s="198" t="s">
        <v>105</v>
      </c>
      <c r="F170" s="198" t="s">
        <v>482</v>
      </c>
      <c r="G170" s="196"/>
      <c r="H170" s="196"/>
      <c r="I170" s="199"/>
      <c r="J170" s="200">
        <f>BK170</f>
        <v>0</v>
      </c>
      <c r="K170" s="196"/>
      <c r="L170" s="201"/>
      <c r="M170" s="202"/>
      <c r="N170" s="203"/>
      <c r="O170" s="203"/>
      <c r="P170" s="204">
        <f>SUM(P171:P205)</f>
        <v>0</v>
      </c>
      <c r="Q170" s="203"/>
      <c r="R170" s="204">
        <f>SUM(R171:R205)</f>
        <v>0</v>
      </c>
      <c r="S170" s="203"/>
      <c r="T170" s="205">
        <f>SUM(T171:T205)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6" t="s">
        <v>82</v>
      </c>
      <c r="AT170" s="207" t="s">
        <v>74</v>
      </c>
      <c r="AU170" s="207" t="s">
        <v>75</v>
      </c>
      <c r="AY170" s="206" t="s">
        <v>258</v>
      </c>
      <c r="BK170" s="208">
        <f>SUM(BK171:BK205)</f>
        <v>0</v>
      </c>
    </row>
    <row r="171" s="2" customFormat="1" ht="16.5" customHeight="1">
      <c r="A171" s="41"/>
      <c r="B171" s="42"/>
      <c r="C171" s="209" t="s">
        <v>394</v>
      </c>
      <c r="D171" s="209" t="s">
        <v>259</v>
      </c>
      <c r="E171" s="210" t="s">
        <v>496</v>
      </c>
      <c r="F171" s="211" t="s">
        <v>497</v>
      </c>
      <c r="G171" s="212" t="s">
        <v>309</v>
      </c>
      <c r="H171" s="213">
        <v>9.5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82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2580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497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82</v>
      </c>
    </row>
    <row r="173" s="12" customFormat="1">
      <c r="A173" s="12"/>
      <c r="B173" s="228"/>
      <c r="C173" s="229"/>
      <c r="D173" s="222" t="s">
        <v>267</v>
      </c>
      <c r="E173" s="230" t="s">
        <v>400</v>
      </c>
      <c r="F173" s="231" t="s">
        <v>2581</v>
      </c>
      <c r="G173" s="229"/>
      <c r="H173" s="232">
        <v>9.5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82</v>
      </c>
      <c r="AY173" s="238" t="s">
        <v>258</v>
      </c>
    </row>
    <row r="174" s="2" customFormat="1" ht="16.5" customHeight="1">
      <c r="A174" s="41"/>
      <c r="B174" s="42"/>
      <c r="C174" s="209" t="s">
        <v>7</v>
      </c>
      <c r="D174" s="209" t="s">
        <v>259</v>
      </c>
      <c r="E174" s="210" t="s">
        <v>2582</v>
      </c>
      <c r="F174" s="211" t="s">
        <v>2583</v>
      </c>
      <c r="G174" s="212" t="s">
        <v>309</v>
      </c>
      <c r="H174" s="213">
        <v>18</v>
      </c>
      <c r="I174" s="214"/>
      <c r="J174" s="215">
        <f>ROUND(I174*H174,2)</f>
        <v>0</v>
      </c>
      <c r="K174" s="211" t="s">
        <v>19</v>
      </c>
      <c r="L174" s="47"/>
      <c r="M174" s="216" t="s">
        <v>19</v>
      </c>
      <c r="N174" s="217" t="s">
        <v>46</v>
      </c>
      <c r="O174" s="8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105</v>
      </c>
      <c r="AT174" s="220" t="s">
        <v>259</v>
      </c>
      <c r="AU174" s="220" t="s">
        <v>82</v>
      </c>
      <c r="AY174" s="20" t="s">
        <v>258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82</v>
      </c>
      <c r="BK174" s="221">
        <f>ROUND(I174*H174,2)</f>
        <v>0</v>
      </c>
      <c r="BL174" s="20" t="s">
        <v>105</v>
      </c>
      <c r="BM174" s="220" t="s">
        <v>2584</v>
      </c>
    </row>
    <row r="175" s="2" customFormat="1">
      <c r="A175" s="41"/>
      <c r="B175" s="42"/>
      <c r="C175" s="43"/>
      <c r="D175" s="222" t="s">
        <v>264</v>
      </c>
      <c r="E175" s="43"/>
      <c r="F175" s="223" t="s">
        <v>2583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264</v>
      </c>
      <c r="AU175" s="20" t="s">
        <v>82</v>
      </c>
    </row>
    <row r="176" s="12" customFormat="1">
      <c r="A176" s="12"/>
      <c r="B176" s="228"/>
      <c r="C176" s="229"/>
      <c r="D176" s="222" t="s">
        <v>267</v>
      </c>
      <c r="E176" s="230" t="s">
        <v>410</v>
      </c>
      <c r="F176" s="231" t="s">
        <v>2585</v>
      </c>
      <c r="G176" s="229"/>
      <c r="H176" s="232">
        <v>13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8" t="s">
        <v>267</v>
      </c>
      <c r="AU176" s="238" t="s">
        <v>82</v>
      </c>
      <c r="AV176" s="12" t="s">
        <v>84</v>
      </c>
      <c r="AW176" s="12" t="s">
        <v>37</v>
      </c>
      <c r="AX176" s="12" t="s">
        <v>75</v>
      </c>
      <c r="AY176" s="23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2586</v>
      </c>
      <c r="F177" s="231" t="s">
        <v>2587</v>
      </c>
      <c r="G177" s="229"/>
      <c r="H177" s="232">
        <v>3.2000000000000002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82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2" customFormat="1">
      <c r="A178" s="12"/>
      <c r="B178" s="228"/>
      <c r="C178" s="229"/>
      <c r="D178" s="222" t="s">
        <v>267</v>
      </c>
      <c r="E178" s="230" t="s">
        <v>2588</v>
      </c>
      <c r="F178" s="231" t="s">
        <v>2589</v>
      </c>
      <c r="G178" s="229"/>
      <c r="H178" s="232">
        <v>1.8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82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2590</v>
      </c>
      <c r="G179" s="229"/>
      <c r="H179" s="232">
        <v>18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82</v>
      </c>
      <c r="AV179" s="12" t="s">
        <v>84</v>
      </c>
      <c r="AW179" s="12" t="s">
        <v>37</v>
      </c>
      <c r="AX179" s="12" t="s">
        <v>82</v>
      </c>
      <c r="AY179" s="238" t="s">
        <v>258</v>
      </c>
    </row>
    <row r="180" s="2" customFormat="1" ht="16.5" customHeight="1">
      <c r="A180" s="41"/>
      <c r="B180" s="42"/>
      <c r="C180" s="209" t="s">
        <v>412</v>
      </c>
      <c r="D180" s="209" t="s">
        <v>259</v>
      </c>
      <c r="E180" s="210" t="s">
        <v>2591</v>
      </c>
      <c r="F180" s="211" t="s">
        <v>523</v>
      </c>
      <c r="G180" s="212" t="s">
        <v>309</v>
      </c>
      <c r="H180" s="213">
        <v>3.3999999999999999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82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2592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523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82</v>
      </c>
    </row>
    <row r="182" s="2" customFormat="1">
      <c r="A182" s="41"/>
      <c r="B182" s="42"/>
      <c r="C182" s="43"/>
      <c r="D182" s="222" t="s">
        <v>265</v>
      </c>
      <c r="E182" s="43"/>
      <c r="F182" s="227" t="s">
        <v>2593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265</v>
      </c>
      <c r="AU182" s="20" t="s">
        <v>82</v>
      </c>
    </row>
    <row r="183" s="2" customFormat="1" ht="16.5" customHeight="1">
      <c r="A183" s="41"/>
      <c r="B183" s="42"/>
      <c r="C183" s="209" t="s">
        <v>416</v>
      </c>
      <c r="D183" s="209" t="s">
        <v>259</v>
      </c>
      <c r="E183" s="210" t="s">
        <v>2594</v>
      </c>
      <c r="F183" s="211" t="s">
        <v>523</v>
      </c>
      <c r="G183" s="212" t="s">
        <v>309</v>
      </c>
      <c r="H183" s="213">
        <v>10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2595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523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2" customFormat="1">
      <c r="A185" s="41"/>
      <c r="B185" s="42"/>
      <c r="C185" s="43"/>
      <c r="D185" s="222" t="s">
        <v>265</v>
      </c>
      <c r="E185" s="43"/>
      <c r="F185" s="227" t="s">
        <v>2596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265</v>
      </c>
      <c r="AU185" s="20" t="s">
        <v>82</v>
      </c>
    </row>
    <row r="186" s="2" customFormat="1" ht="16.5" customHeight="1">
      <c r="A186" s="41"/>
      <c r="B186" s="42"/>
      <c r="C186" s="209" t="s">
        <v>425</v>
      </c>
      <c r="D186" s="209" t="s">
        <v>259</v>
      </c>
      <c r="E186" s="210" t="s">
        <v>2597</v>
      </c>
      <c r="F186" s="211" t="s">
        <v>2598</v>
      </c>
      <c r="G186" s="212" t="s">
        <v>309</v>
      </c>
      <c r="H186" s="213">
        <v>2.3999999999999999</v>
      </c>
      <c r="I186" s="214"/>
      <c r="J186" s="215">
        <f>ROUND(I186*H186,2)</f>
        <v>0</v>
      </c>
      <c r="K186" s="211" t="s">
        <v>19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82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2599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2598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82</v>
      </c>
    </row>
    <row r="188" s="2" customFormat="1">
      <c r="A188" s="41"/>
      <c r="B188" s="42"/>
      <c r="C188" s="43"/>
      <c r="D188" s="222" t="s">
        <v>265</v>
      </c>
      <c r="E188" s="43"/>
      <c r="F188" s="227" t="s">
        <v>2600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265</v>
      </c>
      <c r="AU188" s="20" t="s">
        <v>82</v>
      </c>
    </row>
    <row r="189" s="2" customFormat="1" ht="16.5" customHeight="1">
      <c r="A189" s="41"/>
      <c r="B189" s="42"/>
      <c r="C189" s="209" t="s">
        <v>432</v>
      </c>
      <c r="D189" s="209" t="s">
        <v>259</v>
      </c>
      <c r="E189" s="210" t="s">
        <v>2601</v>
      </c>
      <c r="F189" s="211" t="s">
        <v>2602</v>
      </c>
      <c r="G189" s="212" t="s">
        <v>262</v>
      </c>
      <c r="H189" s="213">
        <v>0.14199999999999999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82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2603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2602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82</v>
      </c>
    </row>
    <row r="191" s="2" customFormat="1">
      <c r="A191" s="41"/>
      <c r="B191" s="42"/>
      <c r="C191" s="43"/>
      <c r="D191" s="222" t="s">
        <v>265</v>
      </c>
      <c r="E191" s="43"/>
      <c r="F191" s="227" t="s">
        <v>511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265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437</v>
      </c>
      <c r="F192" s="231" t="s">
        <v>2604</v>
      </c>
      <c r="G192" s="229"/>
      <c r="H192" s="232">
        <v>0.14199999999999999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439</v>
      </c>
      <c r="D193" s="209" t="s">
        <v>259</v>
      </c>
      <c r="E193" s="210" t="s">
        <v>2125</v>
      </c>
      <c r="F193" s="211" t="s">
        <v>2126</v>
      </c>
      <c r="G193" s="212" t="s">
        <v>309</v>
      </c>
      <c r="H193" s="213">
        <v>22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2605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2126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2606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2" customFormat="1" ht="16.5" customHeight="1">
      <c r="A196" s="41"/>
      <c r="B196" s="42"/>
      <c r="C196" s="209" t="s">
        <v>444</v>
      </c>
      <c r="D196" s="209" t="s">
        <v>259</v>
      </c>
      <c r="E196" s="210" t="s">
        <v>528</v>
      </c>
      <c r="F196" s="211" t="s">
        <v>529</v>
      </c>
      <c r="G196" s="212" t="s">
        <v>309</v>
      </c>
      <c r="H196" s="213">
        <v>5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82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2607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529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82</v>
      </c>
    </row>
    <row r="198" s="2" customFormat="1">
      <c r="A198" s="41"/>
      <c r="B198" s="42"/>
      <c r="C198" s="43"/>
      <c r="D198" s="222" t="s">
        <v>265</v>
      </c>
      <c r="E198" s="43"/>
      <c r="F198" s="227" t="s">
        <v>2608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265</v>
      </c>
      <c r="AU198" s="20" t="s">
        <v>82</v>
      </c>
    </row>
    <row r="199" s="2" customFormat="1" ht="16.5" customHeight="1">
      <c r="A199" s="41"/>
      <c r="B199" s="42"/>
      <c r="C199" s="209" t="s">
        <v>448</v>
      </c>
      <c r="D199" s="209" t="s">
        <v>259</v>
      </c>
      <c r="E199" s="210" t="s">
        <v>2609</v>
      </c>
      <c r="F199" s="211" t="s">
        <v>2610</v>
      </c>
      <c r="G199" s="212" t="s">
        <v>309</v>
      </c>
      <c r="H199" s="213">
        <v>16.25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82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2611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2610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82</v>
      </c>
    </row>
    <row r="201" s="2" customFormat="1">
      <c r="A201" s="41"/>
      <c r="B201" s="42"/>
      <c r="C201" s="43"/>
      <c r="D201" s="222" t="s">
        <v>265</v>
      </c>
      <c r="E201" s="43"/>
      <c r="F201" s="227" t="s">
        <v>2612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265</v>
      </c>
      <c r="AU201" s="20" t="s">
        <v>82</v>
      </c>
    </row>
    <row r="202" s="12" customFormat="1">
      <c r="A202" s="12"/>
      <c r="B202" s="228"/>
      <c r="C202" s="229"/>
      <c r="D202" s="222" t="s">
        <v>267</v>
      </c>
      <c r="E202" s="230" t="s">
        <v>452</v>
      </c>
      <c r="F202" s="231" t="s">
        <v>2613</v>
      </c>
      <c r="G202" s="229"/>
      <c r="H202" s="232">
        <v>16.25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82</v>
      </c>
      <c r="AV202" s="12" t="s">
        <v>84</v>
      </c>
      <c r="AW202" s="12" t="s">
        <v>37</v>
      </c>
      <c r="AX202" s="12" t="s">
        <v>82</v>
      </c>
      <c r="AY202" s="238" t="s">
        <v>258</v>
      </c>
    </row>
    <row r="203" s="2" customFormat="1" ht="16.5" customHeight="1">
      <c r="A203" s="41"/>
      <c r="B203" s="42"/>
      <c r="C203" s="209" t="s">
        <v>454</v>
      </c>
      <c r="D203" s="209" t="s">
        <v>259</v>
      </c>
      <c r="E203" s="210" t="s">
        <v>2614</v>
      </c>
      <c r="F203" s="211" t="s">
        <v>2615</v>
      </c>
      <c r="G203" s="212" t="s">
        <v>309</v>
      </c>
      <c r="H203" s="213">
        <v>5</v>
      </c>
      <c r="I203" s="214"/>
      <c r="J203" s="215">
        <f>ROUND(I203*H203,2)</f>
        <v>0</v>
      </c>
      <c r="K203" s="211" t="s">
        <v>19</v>
      </c>
      <c r="L203" s="47"/>
      <c r="M203" s="216" t="s">
        <v>19</v>
      </c>
      <c r="N203" s="217" t="s">
        <v>46</v>
      </c>
      <c r="O203" s="87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0" t="s">
        <v>105</v>
      </c>
      <c r="AT203" s="220" t="s">
        <v>259</v>
      </c>
      <c r="AU203" s="220" t="s">
        <v>82</v>
      </c>
      <c r="AY203" s="20" t="s">
        <v>258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82</v>
      </c>
      <c r="BK203" s="221">
        <f>ROUND(I203*H203,2)</f>
        <v>0</v>
      </c>
      <c r="BL203" s="20" t="s">
        <v>105</v>
      </c>
      <c r="BM203" s="220" t="s">
        <v>2616</v>
      </c>
    </row>
    <row r="204" s="2" customFormat="1">
      <c r="A204" s="41"/>
      <c r="B204" s="42"/>
      <c r="C204" s="43"/>
      <c r="D204" s="222" t="s">
        <v>264</v>
      </c>
      <c r="E204" s="43"/>
      <c r="F204" s="223" t="s">
        <v>2615</v>
      </c>
      <c r="G204" s="43"/>
      <c r="H204" s="43"/>
      <c r="I204" s="224"/>
      <c r="J204" s="43"/>
      <c r="K204" s="43"/>
      <c r="L204" s="47"/>
      <c r="M204" s="225"/>
      <c r="N204" s="22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264</v>
      </c>
      <c r="AU204" s="20" t="s">
        <v>82</v>
      </c>
    </row>
    <row r="205" s="2" customFormat="1">
      <c r="A205" s="41"/>
      <c r="B205" s="42"/>
      <c r="C205" s="43"/>
      <c r="D205" s="222" t="s">
        <v>265</v>
      </c>
      <c r="E205" s="43"/>
      <c r="F205" s="227" t="s">
        <v>2617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265</v>
      </c>
      <c r="AU205" s="20" t="s">
        <v>82</v>
      </c>
    </row>
    <row r="206" s="11" customFormat="1" ht="25.92" customHeight="1">
      <c r="A206" s="11"/>
      <c r="B206" s="195"/>
      <c r="C206" s="196"/>
      <c r="D206" s="197" t="s">
        <v>74</v>
      </c>
      <c r="E206" s="198" t="s">
        <v>295</v>
      </c>
      <c r="F206" s="198" t="s">
        <v>2147</v>
      </c>
      <c r="G206" s="196"/>
      <c r="H206" s="196"/>
      <c r="I206" s="199"/>
      <c r="J206" s="200">
        <f>BK206</f>
        <v>0</v>
      </c>
      <c r="K206" s="196"/>
      <c r="L206" s="201"/>
      <c r="M206" s="202"/>
      <c r="N206" s="203"/>
      <c r="O206" s="203"/>
      <c r="P206" s="204">
        <f>SUM(P207:P210)</f>
        <v>0</v>
      </c>
      <c r="Q206" s="203"/>
      <c r="R206" s="204">
        <f>SUM(R207:R210)</f>
        <v>0</v>
      </c>
      <c r="S206" s="203"/>
      <c r="T206" s="205">
        <f>SUM(T207:T210)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06" t="s">
        <v>105</v>
      </c>
      <c r="AT206" s="207" t="s">
        <v>74</v>
      </c>
      <c r="AU206" s="207" t="s">
        <v>75</v>
      </c>
      <c r="AY206" s="206" t="s">
        <v>258</v>
      </c>
      <c r="BK206" s="208">
        <f>SUM(BK207:BK210)</f>
        <v>0</v>
      </c>
    </row>
    <row r="207" s="2" customFormat="1" ht="16.5" customHeight="1">
      <c r="A207" s="41"/>
      <c r="B207" s="42"/>
      <c r="C207" s="209" t="s">
        <v>459</v>
      </c>
      <c r="D207" s="209" t="s">
        <v>259</v>
      </c>
      <c r="E207" s="210" t="s">
        <v>2618</v>
      </c>
      <c r="F207" s="211" t="s">
        <v>2619</v>
      </c>
      <c r="G207" s="212" t="s">
        <v>442</v>
      </c>
      <c r="H207" s="213">
        <v>25</v>
      </c>
      <c r="I207" s="214"/>
      <c r="J207" s="215">
        <f>ROUND(I207*H207,2)</f>
        <v>0</v>
      </c>
      <c r="K207" s="211" t="s">
        <v>19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82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2620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2621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82</v>
      </c>
    </row>
    <row r="209" s="2" customFormat="1">
      <c r="A209" s="41"/>
      <c r="B209" s="42"/>
      <c r="C209" s="43"/>
      <c r="D209" s="222" t="s">
        <v>265</v>
      </c>
      <c r="E209" s="43"/>
      <c r="F209" s="227" t="s">
        <v>2622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265</v>
      </c>
      <c r="AU209" s="20" t="s">
        <v>82</v>
      </c>
    </row>
    <row r="210" s="12" customFormat="1">
      <c r="A210" s="12"/>
      <c r="B210" s="228"/>
      <c r="C210" s="229"/>
      <c r="D210" s="222" t="s">
        <v>267</v>
      </c>
      <c r="E210" s="230" t="s">
        <v>463</v>
      </c>
      <c r="F210" s="231" t="s">
        <v>2623</v>
      </c>
      <c r="G210" s="229"/>
      <c r="H210" s="232">
        <v>25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82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11" customFormat="1" ht="25.92" customHeight="1">
      <c r="A211" s="11"/>
      <c r="B211" s="195"/>
      <c r="C211" s="196"/>
      <c r="D211" s="197" t="s">
        <v>74</v>
      </c>
      <c r="E211" s="198" t="s">
        <v>306</v>
      </c>
      <c r="F211" s="198" t="s">
        <v>580</v>
      </c>
      <c r="G211" s="196"/>
      <c r="H211" s="196"/>
      <c r="I211" s="199"/>
      <c r="J211" s="200">
        <f>BK211</f>
        <v>0</v>
      </c>
      <c r="K211" s="196"/>
      <c r="L211" s="201"/>
      <c r="M211" s="202"/>
      <c r="N211" s="203"/>
      <c r="O211" s="203"/>
      <c r="P211" s="204">
        <f>SUM(P212:P220)</f>
        <v>0</v>
      </c>
      <c r="Q211" s="203"/>
      <c r="R211" s="204">
        <f>SUM(R212:R220)</f>
        <v>0</v>
      </c>
      <c r="S211" s="203"/>
      <c r="T211" s="205">
        <f>SUM(T212:T220)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6" t="s">
        <v>82</v>
      </c>
      <c r="AT211" s="207" t="s">
        <v>74</v>
      </c>
      <c r="AU211" s="207" t="s">
        <v>75</v>
      </c>
      <c r="AY211" s="206" t="s">
        <v>258</v>
      </c>
      <c r="BK211" s="208">
        <f>SUM(BK212:BK220)</f>
        <v>0</v>
      </c>
    </row>
    <row r="212" s="2" customFormat="1" ht="16.5" customHeight="1">
      <c r="A212" s="41"/>
      <c r="B212" s="42"/>
      <c r="C212" s="209" t="s">
        <v>466</v>
      </c>
      <c r="D212" s="209" t="s">
        <v>259</v>
      </c>
      <c r="E212" s="210" t="s">
        <v>2624</v>
      </c>
      <c r="F212" s="211" t="s">
        <v>2625</v>
      </c>
      <c r="G212" s="212" t="s">
        <v>442</v>
      </c>
      <c r="H212" s="213">
        <v>52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82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2626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2625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82</v>
      </c>
    </row>
    <row r="214" s="2" customFormat="1" ht="16.5" customHeight="1">
      <c r="A214" s="41"/>
      <c r="B214" s="42"/>
      <c r="C214" s="209" t="s">
        <v>473</v>
      </c>
      <c r="D214" s="209" t="s">
        <v>259</v>
      </c>
      <c r="E214" s="210" t="s">
        <v>2627</v>
      </c>
      <c r="F214" s="211" t="s">
        <v>2628</v>
      </c>
      <c r="G214" s="212" t="s">
        <v>442</v>
      </c>
      <c r="H214" s="213">
        <v>30</v>
      </c>
      <c r="I214" s="214"/>
      <c r="J214" s="215">
        <f>ROUND(I214*H214,2)</f>
        <v>0</v>
      </c>
      <c r="K214" s="211" t="s">
        <v>19</v>
      </c>
      <c r="L214" s="47"/>
      <c r="M214" s="216" t="s">
        <v>19</v>
      </c>
      <c r="N214" s="217" t="s">
        <v>46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105</v>
      </c>
      <c r="AT214" s="220" t="s">
        <v>259</v>
      </c>
      <c r="AU214" s="220" t="s">
        <v>82</v>
      </c>
      <c r="AY214" s="20" t="s">
        <v>258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82</v>
      </c>
      <c r="BK214" s="221">
        <f>ROUND(I214*H214,2)</f>
        <v>0</v>
      </c>
      <c r="BL214" s="20" t="s">
        <v>105</v>
      </c>
      <c r="BM214" s="220" t="s">
        <v>2629</v>
      </c>
    </row>
    <row r="215" s="2" customFormat="1">
      <c r="A215" s="41"/>
      <c r="B215" s="42"/>
      <c r="C215" s="43"/>
      <c r="D215" s="222" t="s">
        <v>264</v>
      </c>
      <c r="E215" s="43"/>
      <c r="F215" s="223" t="s">
        <v>2628</v>
      </c>
      <c r="G215" s="43"/>
      <c r="H215" s="43"/>
      <c r="I215" s="224"/>
      <c r="J215" s="43"/>
      <c r="K215" s="43"/>
      <c r="L215" s="47"/>
      <c r="M215" s="225"/>
      <c r="N215" s="226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264</v>
      </c>
      <c r="AU215" s="20" t="s">
        <v>82</v>
      </c>
    </row>
    <row r="216" s="2" customFormat="1">
      <c r="A216" s="41"/>
      <c r="B216" s="42"/>
      <c r="C216" s="43"/>
      <c r="D216" s="222" t="s">
        <v>265</v>
      </c>
      <c r="E216" s="43"/>
      <c r="F216" s="227" t="s">
        <v>2630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265</v>
      </c>
      <c r="AU216" s="20" t="s">
        <v>82</v>
      </c>
    </row>
    <row r="217" s="2" customFormat="1" ht="16.5" customHeight="1">
      <c r="A217" s="41"/>
      <c r="B217" s="42"/>
      <c r="C217" s="209" t="s">
        <v>483</v>
      </c>
      <c r="D217" s="209" t="s">
        <v>259</v>
      </c>
      <c r="E217" s="210" t="s">
        <v>2631</v>
      </c>
      <c r="F217" s="211" t="s">
        <v>2632</v>
      </c>
      <c r="G217" s="212" t="s">
        <v>442</v>
      </c>
      <c r="H217" s="213">
        <v>104</v>
      </c>
      <c r="I217" s="214"/>
      <c r="J217" s="215">
        <f>ROUND(I217*H217,2)</f>
        <v>0</v>
      </c>
      <c r="K217" s="211" t="s">
        <v>19</v>
      </c>
      <c r="L217" s="47"/>
      <c r="M217" s="216" t="s">
        <v>19</v>
      </c>
      <c r="N217" s="217" t="s">
        <v>46</v>
      </c>
      <c r="O217" s="8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0" t="s">
        <v>105</v>
      </c>
      <c r="AT217" s="220" t="s">
        <v>259</v>
      </c>
      <c r="AU217" s="220" t="s">
        <v>82</v>
      </c>
      <c r="AY217" s="20" t="s">
        <v>258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82</v>
      </c>
      <c r="BK217" s="221">
        <f>ROUND(I217*H217,2)</f>
        <v>0</v>
      </c>
      <c r="BL217" s="20" t="s">
        <v>105</v>
      </c>
      <c r="BM217" s="220" t="s">
        <v>2633</v>
      </c>
    </row>
    <row r="218" s="2" customFormat="1">
      <c r="A218" s="41"/>
      <c r="B218" s="42"/>
      <c r="C218" s="43"/>
      <c r="D218" s="222" t="s">
        <v>264</v>
      </c>
      <c r="E218" s="43"/>
      <c r="F218" s="223" t="s">
        <v>2632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264</v>
      </c>
      <c r="AU218" s="20" t="s">
        <v>82</v>
      </c>
    </row>
    <row r="219" s="2" customFormat="1">
      <c r="A219" s="41"/>
      <c r="B219" s="42"/>
      <c r="C219" s="43"/>
      <c r="D219" s="222" t="s">
        <v>265</v>
      </c>
      <c r="E219" s="43"/>
      <c r="F219" s="227" t="s">
        <v>2634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265</v>
      </c>
      <c r="AU219" s="20" t="s">
        <v>82</v>
      </c>
    </row>
    <row r="220" s="12" customFormat="1">
      <c r="A220" s="12"/>
      <c r="B220" s="228"/>
      <c r="C220" s="229"/>
      <c r="D220" s="222" t="s">
        <v>267</v>
      </c>
      <c r="E220" s="230" t="s">
        <v>488</v>
      </c>
      <c r="F220" s="231" t="s">
        <v>2635</v>
      </c>
      <c r="G220" s="229"/>
      <c r="H220" s="232">
        <v>104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82</v>
      </c>
      <c r="AV220" s="12" t="s">
        <v>84</v>
      </c>
      <c r="AW220" s="12" t="s">
        <v>37</v>
      </c>
      <c r="AX220" s="12" t="s">
        <v>82</v>
      </c>
      <c r="AY220" s="238" t="s">
        <v>258</v>
      </c>
    </row>
    <row r="221" s="11" customFormat="1" ht="25.92" customHeight="1">
      <c r="A221" s="11"/>
      <c r="B221" s="195"/>
      <c r="C221" s="196"/>
      <c r="D221" s="197" t="s">
        <v>74</v>
      </c>
      <c r="E221" s="198" t="s">
        <v>314</v>
      </c>
      <c r="F221" s="198" t="s">
        <v>588</v>
      </c>
      <c r="G221" s="196"/>
      <c r="H221" s="196"/>
      <c r="I221" s="199"/>
      <c r="J221" s="200">
        <f>BK221</f>
        <v>0</v>
      </c>
      <c r="K221" s="196"/>
      <c r="L221" s="201"/>
      <c r="M221" s="202"/>
      <c r="N221" s="203"/>
      <c r="O221" s="203"/>
      <c r="P221" s="204">
        <f>SUM(P222:P227)</f>
        <v>0</v>
      </c>
      <c r="Q221" s="203"/>
      <c r="R221" s="204">
        <f>SUM(R222:R227)</f>
        <v>0</v>
      </c>
      <c r="S221" s="203"/>
      <c r="T221" s="205">
        <f>SUM(T222:T227)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06" t="s">
        <v>82</v>
      </c>
      <c r="AT221" s="207" t="s">
        <v>74</v>
      </c>
      <c r="AU221" s="207" t="s">
        <v>75</v>
      </c>
      <c r="AY221" s="206" t="s">
        <v>258</v>
      </c>
      <c r="BK221" s="208">
        <f>SUM(BK222:BK227)</f>
        <v>0</v>
      </c>
    </row>
    <row r="222" s="2" customFormat="1" ht="16.5" customHeight="1">
      <c r="A222" s="41"/>
      <c r="B222" s="42"/>
      <c r="C222" s="209" t="s">
        <v>495</v>
      </c>
      <c r="D222" s="209" t="s">
        <v>259</v>
      </c>
      <c r="E222" s="210" t="s">
        <v>2636</v>
      </c>
      <c r="F222" s="211" t="s">
        <v>2637</v>
      </c>
      <c r="G222" s="212" t="s">
        <v>327</v>
      </c>
      <c r="H222" s="213">
        <v>5</v>
      </c>
      <c r="I222" s="214"/>
      <c r="J222" s="215">
        <f>ROUND(I222*H222,2)</f>
        <v>0</v>
      </c>
      <c r="K222" s="211" t="s">
        <v>19</v>
      </c>
      <c r="L222" s="47"/>
      <c r="M222" s="216" t="s">
        <v>19</v>
      </c>
      <c r="N222" s="217" t="s">
        <v>46</v>
      </c>
      <c r="O222" s="87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105</v>
      </c>
      <c r="AT222" s="220" t="s">
        <v>259</v>
      </c>
      <c r="AU222" s="220" t="s">
        <v>82</v>
      </c>
      <c r="AY222" s="20" t="s">
        <v>258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82</v>
      </c>
      <c r="BK222" s="221">
        <f>ROUND(I222*H222,2)</f>
        <v>0</v>
      </c>
      <c r="BL222" s="20" t="s">
        <v>105</v>
      </c>
      <c r="BM222" s="220" t="s">
        <v>2638</v>
      </c>
    </row>
    <row r="223" s="2" customFormat="1">
      <c r="A223" s="41"/>
      <c r="B223" s="42"/>
      <c r="C223" s="43"/>
      <c r="D223" s="222" t="s">
        <v>264</v>
      </c>
      <c r="E223" s="43"/>
      <c r="F223" s="223" t="s">
        <v>2637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264</v>
      </c>
      <c r="AU223" s="20" t="s">
        <v>82</v>
      </c>
    </row>
    <row r="224" s="2" customFormat="1">
      <c r="A224" s="41"/>
      <c r="B224" s="42"/>
      <c r="C224" s="43"/>
      <c r="D224" s="222" t="s">
        <v>265</v>
      </c>
      <c r="E224" s="43"/>
      <c r="F224" s="227" t="s">
        <v>2639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265</v>
      </c>
      <c r="AU224" s="20" t="s">
        <v>82</v>
      </c>
    </row>
    <row r="225" s="2" customFormat="1" ht="16.5" customHeight="1">
      <c r="A225" s="41"/>
      <c r="B225" s="42"/>
      <c r="C225" s="209" t="s">
        <v>501</v>
      </c>
      <c r="D225" s="209" t="s">
        <v>259</v>
      </c>
      <c r="E225" s="210" t="s">
        <v>603</v>
      </c>
      <c r="F225" s="211" t="s">
        <v>604</v>
      </c>
      <c r="G225" s="212" t="s">
        <v>327</v>
      </c>
      <c r="H225" s="213">
        <v>22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82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2640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604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82</v>
      </c>
    </row>
    <row r="227" s="12" customFormat="1">
      <c r="A227" s="12"/>
      <c r="B227" s="228"/>
      <c r="C227" s="229"/>
      <c r="D227" s="222" t="s">
        <v>267</v>
      </c>
      <c r="E227" s="230" t="s">
        <v>505</v>
      </c>
      <c r="F227" s="231" t="s">
        <v>2641</v>
      </c>
      <c r="G227" s="229"/>
      <c r="H227" s="232">
        <v>22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8" t="s">
        <v>267</v>
      </c>
      <c r="AU227" s="238" t="s">
        <v>82</v>
      </c>
      <c r="AV227" s="12" t="s">
        <v>84</v>
      </c>
      <c r="AW227" s="12" t="s">
        <v>37</v>
      </c>
      <c r="AX227" s="12" t="s">
        <v>82</v>
      </c>
      <c r="AY227" s="238" t="s">
        <v>258</v>
      </c>
    </row>
    <row r="228" s="11" customFormat="1" ht="25.92" customHeight="1">
      <c r="A228" s="11"/>
      <c r="B228" s="195"/>
      <c r="C228" s="196"/>
      <c r="D228" s="197" t="s">
        <v>74</v>
      </c>
      <c r="E228" s="198" t="s">
        <v>324</v>
      </c>
      <c r="F228" s="198" t="s">
        <v>616</v>
      </c>
      <c r="G228" s="196"/>
      <c r="H228" s="196"/>
      <c r="I228" s="199"/>
      <c r="J228" s="200">
        <f>BK228</f>
        <v>0</v>
      </c>
      <c r="K228" s="196"/>
      <c r="L228" s="201"/>
      <c r="M228" s="202"/>
      <c r="N228" s="203"/>
      <c r="O228" s="203"/>
      <c r="P228" s="204">
        <f>SUM(P229:P235)</f>
        <v>0</v>
      </c>
      <c r="Q228" s="203"/>
      <c r="R228" s="204">
        <f>SUM(R229:R235)</f>
        <v>0</v>
      </c>
      <c r="S228" s="203"/>
      <c r="T228" s="205">
        <f>SUM(T229:T235)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06" t="s">
        <v>82</v>
      </c>
      <c r="AT228" s="207" t="s">
        <v>74</v>
      </c>
      <c r="AU228" s="207" t="s">
        <v>75</v>
      </c>
      <c r="AY228" s="206" t="s">
        <v>258</v>
      </c>
      <c r="BK228" s="208">
        <f>SUM(BK229:BK235)</f>
        <v>0</v>
      </c>
    </row>
    <row r="229" s="2" customFormat="1" ht="16.5" customHeight="1">
      <c r="A229" s="41"/>
      <c r="B229" s="42"/>
      <c r="C229" s="209" t="s">
        <v>507</v>
      </c>
      <c r="D229" s="209" t="s">
        <v>259</v>
      </c>
      <c r="E229" s="210" t="s">
        <v>774</v>
      </c>
      <c r="F229" s="211" t="s">
        <v>775</v>
      </c>
      <c r="G229" s="212" t="s">
        <v>309</v>
      </c>
      <c r="H229" s="213">
        <v>44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82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2642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775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82</v>
      </c>
    </row>
    <row r="231" s="2" customFormat="1">
      <c r="A231" s="41"/>
      <c r="B231" s="42"/>
      <c r="C231" s="43"/>
      <c r="D231" s="222" t="s">
        <v>265</v>
      </c>
      <c r="E231" s="43"/>
      <c r="F231" s="227" t="s">
        <v>777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265</v>
      </c>
      <c r="AU231" s="20" t="s">
        <v>82</v>
      </c>
    </row>
    <row r="232" s="12" customFormat="1">
      <c r="A232" s="12"/>
      <c r="B232" s="228"/>
      <c r="C232" s="229"/>
      <c r="D232" s="222" t="s">
        <v>267</v>
      </c>
      <c r="E232" s="230" t="s">
        <v>512</v>
      </c>
      <c r="F232" s="231" t="s">
        <v>2643</v>
      </c>
      <c r="G232" s="229"/>
      <c r="H232" s="232">
        <v>44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8" t="s">
        <v>267</v>
      </c>
      <c r="AU232" s="238" t="s">
        <v>82</v>
      </c>
      <c r="AV232" s="12" t="s">
        <v>84</v>
      </c>
      <c r="AW232" s="12" t="s">
        <v>37</v>
      </c>
      <c r="AX232" s="12" t="s">
        <v>82</v>
      </c>
      <c r="AY232" s="238" t="s">
        <v>258</v>
      </c>
    </row>
    <row r="233" s="2" customFormat="1" ht="16.5" customHeight="1">
      <c r="A233" s="41"/>
      <c r="B233" s="42"/>
      <c r="C233" s="209" t="s">
        <v>514</v>
      </c>
      <c r="D233" s="209" t="s">
        <v>259</v>
      </c>
      <c r="E233" s="210" t="s">
        <v>672</v>
      </c>
      <c r="F233" s="211" t="s">
        <v>673</v>
      </c>
      <c r="G233" s="212" t="s">
        <v>309</v>
      </c>
      <c r="H233" s="213">
        <v>18.75</v>
      </c>
      <c r="I233" s="214"/>
      <c r="J233" s="215">
        <f>ROUND(I233*H233,2)</f>
        <v>0</v>
      </c>
      <c r="K233" s="211" t="s">
        <v>19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82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2644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673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82</v>
      </c>
    </row>
    <row r="235" s="12" customFormat="1">
      <c r="A235" s="12"/>
      <c r="B235" s="228"/>
      <c r="C235" s="229"/>
      <c r="D235" s="222" t="s">
        <v>267</v>
      </c>
      <c r="E235" s="230" t="s">
        <v>519</v>
      </c>
      <c r="F235" s="231" t="s">
        <v>2645</v>
      </c>
      <c r="G235" s="229"/>
      <c r="H235" s="232">
        <v>18.75</v>
      </c>
      <c r="I235" s="233"/>
      <c r="J235" s="229"/>
      <c r="K235" s="229"/>
      <c r="L235" s="234"/>
      <c r="M235" s="285"/>
      <c r="N235" s="286"/>
      <c r="O235" s="286"/>
      <c r="P235" s="286"/>
      <c r="Q235" s="286"/>
      <c r="R235" s="286"/>
      <c r="S235" s="286"/>
      <c r="T235" s="287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38" t="s">
        <v>267</v>
      </c>
      <c r="AU235" s="238" t="s">
        <v>82</v>
      </c>
      <c r="AV235" s="12" t="s">
        <v>84</v>
      </c>
      <c r="AW235" s="12" t="s">
        <v>37</v>
      </c>
      <c r="AX235" s="12" t="s">
        <v>82</v>
      </c>
      <c r="AY235" s="238" t="s">
        <v>258</v>
      </c>
    </row>
    <row r="236" s="2" customFormat="1" ht="6.96" customHeight="1">
      <c r="A236" s="41"/>
      <c r="B236" s="62"/>
      <c r="C236" s="63"/>
      <c r="D236" s="63"/>
      <c r="E236" s="63"/>
      <c r="F236" s="63"/>
      <c r="G236" s="63"/>
      <c r="H236" s="63"/>
      <c r="I236" s="63"/>
      <c r="J236" s="63"/>
      <c r="K236" s="63"/>
      <c r="L236" s="47"/>
      <c r="M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</sheetData>
  <sheetProtection sheet="1" autoFilter="0" formatColumns="0" formatRows="0" objects="1" scenarios="1" spinCount="100000" saltValue="xYkfytS6oCB6ikSvKxwI0vt/+Ud44vxxX6QgvdcbVMH9iJGgsWpV09OAPa/dPPim1UQbrhDJ14oYN9dW0I2sfQ==" hashValue="/QES42MFDCZp0puyC3ktxKMnoxG69dSL5mDPwvI66o11ca5O+8ry/5elZ6n2gQGzjJ5ZcIvm7VOUbbGb6xV9xA==" algorithmName="SHA-512" password="CC35"/>
  <autoFilter ref="C93:K2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2646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2647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2648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2647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2648</v>
      </c>
      <c r="F26" s="41"/>
      <c r="G26" s="41"/>
      <c r="H26" s="41"/>
      <c r="I26" s="146" t="s">
        <v>29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ROUND(J85,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ROUND((SUM(BE85:BE163)),  2)</f>
        <v>0</v>
      </c>
      <c r="G35" s="41"/>
      <c r="H35" s="41"/>
      <c r="I35" s="161">
        <v>0.20999999999999999</v>
      </c>
      <c r="J35" s="160">
        <f>ROUND(((SUM(BE85:BE163))*I35),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ROUND((SUM(BF85:BF163)),  2)</f>
        <v>0</v>
      </c>
      <c r="G36" s="41"/>
      <c r="H36" s="41"/>
      <c r="I36" s="161">
        <v>0.14999999999999999</v>
      </c>
      <c r="J36" s="160">
        <f>ROUND(((SUM(BF85:BF163))*I36),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ROUND((SUM(BG85:BG163)),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ROUND((SUM(BH85:BH163)),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ROUND((SUM(BI85:BI163)),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14 - SO 401 - Veřejné osvětlení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Martin Müller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Müller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J85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244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Úprava okolí přehrady Harcov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1" customFormat="1" ht="12" customHeight="1">
      <c r="B74" s="24"/>
      <c r="C74" s="35" t="s">
        <v>223</v>
      </c>
      <c r="D74" s="25"/>
      <c r="E74" s="25"/>
      <c r="F74" s="25"/>
      <c r="G74" s="25"/>
      <c r="H74" s="25"/>
      <c r="I74" s="25"/>
      <c r="J74" s="25"/>
      <c r="K74" s="25"/>
      <c r="L74" s="23"/>
    </row>
    <row r="75" s="2" customFormat="1" ht="16.5" customHeight="1">
      <c r="A75" s="41"/>
      <c r="B75" s="42"/>
      <c r="C75" s="43"/>
      <c r="D75" s="43"/>
      <c r="E75" s="173" t="s">
        <v>2049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225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E11</f>
        <v>14 - SO 401 -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F14</f>
        <v>Liberec</v>
      </c>
      <c r="G79" s="43"/>
      <c r="H79" s="43"/>
      <c r="I79" s="35" t="s">
        <v>23</v>
      </c>
      <c r="J79" s="75" t="str">
        <f>IF(J14="","",J14)</f>
        <v>16. 5. 2024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E17</f>
        <v>Statutární město Liberec</v>
      </c>
      <c r="G81" s="43"/>
      <c r="H81" s="43"/>
      <c r="I81" s="35" t="s">
        <v>33</v>
      </c>
      <c r="J81" s="39" t="str">
        <f>E23</f>
        <v>Martin Müller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31</v>
      </c>
      <c r="D82" s="43"/>
      <c r="E82" s="43"/>
      <c r="F82" s="30" t="str">
        <f>IF(E20="","",E20)</f>
        <v>Vyplň údaj</v>
      </c>
      <c r="G82" s="43"/>
      <c r="H82" s="43"/>
      <c r="I82" s="35" t="s">
        <v>38</v>
      </c>
      <c r="J82" s="39" t="str">
        <f>E26</f>
        <v>Martin Müller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0" customFormat="1" ht="29.28" customHeight="1">
      <c r="A84" s="184"/>
      <c r="B84" s="185"/>
      <c r="C84" s="186" t="s">
        <v>245</v>
      </c>
      <c r="D84" s="187" t="s">
        <v>60</v>
      </c>
      <c r="E84" s="187" t="s">
        <v>56</v>
      </c>
      <c r="F84" s="187" t="s">
        <v>57</v>
      </c>
      <c r="G84" s="187" t="s">
        <v>246</v>
      </c>
      <c r="H84" s="187" t="s">
        <v>247</v>
      </c>
      <c r="I84" s="187" t="s">
        <v>248</v>
      </c>
      <c r="J84" s="187" t="s">
        <v>233</v>
      </c>
      <c r="K84" s="188" t="s">
        <v>249</v>
      </c>
      <c r="L84" s="189"/>
      <c r="M84" s="95" t="s">
        <v>19</v>
      </c>
      <c r="N84" s="96" t="s">
        <v>45</v>
      </c>
      <c r="O84" s="96" t="s">
        <v>250</v>
      </c>
      <c r="P84" s="96" t="s">
        <v>251</v>
      </c>
      <c r="Q84" s="96" t="s">
        <v>252</v>
      </c>
      <c r="R84" s="96" t="s">
        <v>253</v>
      </c>
      <c r="S84" s="96" t="s">
        <v>254</v>
      </c>
      <c r="T84" s="97" t="s">
        <v>255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1"/>
      <c r="B85" s="42"/>
      <c r="C85" s="102" t="s">
        <v>256</v>
      </c>
      <c r="D85" s="43"/>
      <c r="E85" s="43"/>
      <c r="F85" s="43"/>
      <c r="G85" s="43"/>
      <c r="H85" s="43"/>
      <c r="I85" s="43"/>
      <c r="J85" s="190">
        <f>BK85</f>
        <v>0</v>
      </c>
      <c r="K85" s="43"/>
      <c r="L85" s="47"/>
      <c r="M85" s="98"/>
      <c r="N85" s="191"/>
      <c r="O85" s="99"/>
      <c r="P85" s="192">
        <f>SUM(P86:P163)</f>
        <v>0</v>
      </c>
      <c r="Q85" s="99"/>
      <c r="R85" s="192">
        <f>SUM(R86:R163)</f>
        <v>0</v>
      </c>
      <c r="S85" s="99"/>
      <c r="T85" s="193">
        <f>SUM(T86:T163)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234</v>
      </c>
      <c r="BK85" s="194">
        <f>SUM(BK86:BK163)</f>
        <v>0</v>
      </c>
    </row>
    <row r="86" s="2" customFormat="1" ht="16.5" customHeight="1">
      <c r="A86" s="41"/>
      <c r="B86" s="42"/>
      <c r="C86" s="209" t="s">
        <v>82</v>
      </c>
      <c r="D86" s="209" t="s">
        <v>259</v>
      </c>
      <c r="E86" s="210" t="s">
        <v>2649</v>
      </c>
      <c r="F86" s="211" t="s">
        <v>2650</v>
      </c>
      <c r="G86" s="212" t="s">
        <v>1018</v>
      </c>
      <c r="H86" s="213">
        <v>38</v>
      </c>
      <c r="I86" s="214"/>
      <c r="J86" s="215">
        <f>ROUND(I86*H86,2)</f>
        <v>0</v>
      </c>
      <c r="K86" s="211" t="s">
        <v>19</v>
      </c>
      <c r="L86" s="47"/>
      <c r="M86" s="216" t="s">
        <v>19</v>
      </c>
      <c r="N86" s="217" t="s">
        <v>46</v>
      </c>
      <c r="O86" s="87"/>
      <c r="P86" s="218">
        <f>O86*H86</f>
        <v>0</v>
      </c>
      <c r="Q86" s="218">
        <v>0</v>
      </c>
      <c r="R86" s="218">
        <f>Q86*H86</f>
        <v>0</v>
      </c>
      <c r="S86" s="218">
        <v>0</v>
      </c>
      <c r="T86" s="21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0" t="s">
        <v>105</v>
      </c>
      <c r="AT86" s="220" t="s">
        <v>259</v>
      </c>
      <c r="AU86" s="220" t="s">
        <v>75</v>
      </c>
      <c r="AY86" s="20" t="s">
        <v>258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82</v>
      </c>
      <c r="BK86" s="221">
        <f>ROUND(I86*H86,2)</f>
        <v>0</v>
      </c>
      <c r="BL86" s="20" t="s">
        <v>105</v>
      </c>
      <c r="BM86" s="220" t="s">
        <v>2651</v>
      </c>
    </row>
    <row r="87" s="2" customFormat="1">
      <c r="A87" s="41"/>
      <c r="B87" s="42"/>
      <c r="C87" s="43"/>
      <c r="D87" s="222" t="s">
        <v>264</v>
      </c>
      <c r="E87" s="43"/>
      <c r="F87" s="223" t="s">
        <v>2650</v>
      </c>
      <c r="G87" s="43"/>
      <c r="H87" s="43"/>
      <c r="I87" s="224"/>
      <c r="J87" s="43"/>
      <c r="K87" s="43"/>
      <c r="L87" s="47"/>
      <c r="M87" s="225"/>
      <c r="N87" s="226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264</v>
      </c>
      <c r="AU87" s="20" t="s">
        <v>75</v>
      </c>
    </row>
    <row r="88" s="2" customFormat="1" ht="16.5" customHeight="1">
      <c r="A88" s="41"/>
      <c r="B88" s="42"/>
      <c r="C88" s="209" t="s">
        <v>84</v>
      </c>
      <c r="D88" s="209" t="s">
        <v>259</v>
      </c>
      <c r="E88" s="210" t="s">
        <v>2652</v>
      </c>
      <c r="F88" s="211" t="s">
        <v>2653</v>
      </c>
      <c r="G88" s="212" t="s">
        <v>1018</v>
      </c>
      <c r="H88" s="213">
        <v>28</v>
      </c>
      <c r="I88" s="214"/>
      <c r="J88" s="215">
        <f>ROUND(I88*H88,2)</f>
        <v>0</v>
      </c>
      <c r="K88" s="211" t="s">
        <v>19</v>
      </c>
      <c r="L88" s="47"/>
      <c r="M88" s="216" t="s">
        <v>19</v>
      </c>
      <c r="N88" s="217" t="s">
        <v>46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105</v>
      </c>
      <c r="AT88" s="220" t="s">
        <v>259</v>
      </c>
      <c r="AU88" s="220" t="s">
        <v>75</v>
      </c>
      <c r="AY88" s="20" t="s">
        <v>258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82</v>
      </c>
      <c r="BK88" s="221">
        <f>ROUND(I88*H88,2)</f>
        <v>0</v>
      </c>
      <c r="BL88" s="20" t="s">
        <v>105</v>
      </c>
      <c r="BM88" s="220" t="s">
        <v>2654</v>
      </c>
    </row>
    <row r="89" s="2" customFormat="1">
      <c r="A89" s="41"/>
      <c r="B89" s="42"/>
      <c r="C89" s="43"/>
      <c r="D89" s="222" t="s">
        <v>264</v>
      </c>
      <c r="E89" s="43"/>
      <c r="F89" s="223" t="s">
        <v>2653</v>
      </c>
      <c r="G89" s="43"/>
      <c r="H89" s="43"/>
      <c r="I89" s="224"/>
      <c r="J89" s="43"/>
      <c r="K89" s="43"/>
      <c r="L89" s="47"/>
      <c r="M89" s="225"/>
      <c r="N89" s="22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264</v>
      </c>
      <c r="AU89" s="20" t="s">
        <v>75</v>
      </c>
    </row>
    <row r="90" s="2" customFormat="1" ht="16.5" customHeight="1">
      <c r="A90" s="41"/>
      <c r="B90" s="42"/>
      <c r="C90" s="209" t="s">
        <v>98</v>
      </c>
      <c r="D90" s="209" t="s">
        <v>259</v>
      </c>
      <c r="E90" s="210" t="s">
        <v>2655</v>
      </c>
      <c r="F90" s="211" t="s">
        <v>2656</v>
      </c>
      <c r="G90" s="212" t="s">
        <v>1018</v>
      </c>
      <c r="H90" s="213">
        <v>9</v>
      </c>
      <c r="I90" s="214"/>
      <c r="J90" s="215">
        <f>ROUND(I90*H90,2)</f>
        <v>0</v>
      </c>
      <c r="K90" s="211" t="s">
        <v>19</v>
      </c>
      <c r="L90" s="47"/>
      <c r="M90" s="216" t="s">
        <v>19</v>
      </c>
      <c r="N90" s="217" t="s">
        <v>46</v>
      </c>
      <c r="O90" s="87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0" t="s">
        <v>105</v>
      </c>
      <c r="AT90" s="220" t="s">
        <v>259</v>
      </c>
      <c r="AU90" s="220" t="s">
        <v>75</v>
      </c>
      <c r="AY90" s="20" t="s">
        <v>258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82</v>
      </c>
      <c r="BK90" s="221">
        <f>ROUND(I90*H90,2)</f>
        <v>0</v>
      </c>
      <c r="BL90" s="20" t="s">
        <v>105</v>
      </c>
      <c r="BM90" s="220" t="s">
        <v>2657</v>
      </c>
    </row>
    <row r="91" s="2" customFormat="1">
      <c r="A91" s="41"/>
      <c r="B91" s="42"/>
      <c r="C91" s="43"/>
      <c r="D91" s="222" t="s">
        <v>264</v>
      </c>
      <c r="E91" s="43"/>
      <c r="F91" s="223" t="s">
        <v>2656</v>
      </c>
      <c r="G91" s="43"/>
      <c r="H91" s="43"/>
      <c r="I91" s="224"/>
      <c r="J91" s="43"/>
      <c r="K91" s="43"/>
      <c r="L91" s="47"/>
      <c r="M91" s="225"/>
      <c r="N91" s="226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264</v>
      </c>
      <c r="AU91" s="20" t="s">
        <v>75</v>
      </c>
    </row>
    <row r="92" s="2" customFormat="1" ht="16.5" customHeight="1">
      <c r="A92" s="41"/>
      <c r="B92" s="42"/>
      <c r="C92" s="209" t="s">
        <v>105</v>
      </c>
      <c r="D92" s="209" t="s">
        <v>259</v>
      </c>
      <c r="E92" s="210" t="s">
        <v>2658</v>
      </c>
      <c r="F92" s="211" t="s">
        <v>2659</v>
      </c>
      <c r="G92" s="212" t="s">
        <v>1018</v>
      </c>
      <c r="H92" s="213">
        <v>1</v>
      </c>
      <c r="I92" s="214"/>
      <c r="J92" s="215">
        <f>ROUND(I92*H92,2)</f>
        <v>0</v>
      </c>
      <c r="K92" s="211" t="s">
        <v>19</v>
      </c>
      <c r="L92" s="47"/>
      <c r="M92" s="216" t="s">
        <v>19</v>
      </c>
      <c r="N92" s="217" t="s">
        <v>46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105</v>
      </c>
      <c r="AT92" s="220" t="s">
        <v>259</v>
      </c>
      <c r="AU92" s="220" t="s">
        <v>75</v>
      </c>
      <c r="AY92" s="20" t="s">
        <v>258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82</v>
      </c>
      <c r="BK92" s="221">
        <f>ROUND(I92*H92,2)</f>
        <v>0</v>
      </c>
      <c r="BL92" s="20" t="s">
        <v>105</v>
      </c>
      <c r="BM92" s="220" t="s">
        <v>2660</v>
      </c>
    </row>
    <row r="93" s="2" customFormat="1">
      <c r="A93" s="41"/>
      <c r="B93" s="42"/>
      <c r="C93" s="43"/>
      <c r="D93" s="222" t="s">
        <v>264</v>
      </c>
      <c r="E93" s="43"/>
      <c r="F93" s="223" t="s">
        <v>2659</v>
      </c>
      <c r="G93" s="43"/>
      <c r="H93" s="43"/>
      <c r="I93" s="224"/>
      <c r="J93" s="43"/>
      <c r="K93" s="43"/>
      <c r="L93" s="47"/>
      <c r="M93" s="225"/>
      <c r="N93" s="22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264</v>
      </c>
      <c r="AU93" s="20" t="s">
        <v>75</v>
      </c>
    </row>
    <row r="94" s="2" customFormat="1" ht="16.5" customHeight="1">
      <c r="A94" s="41"/>
      <c r="B94" s="42"/>
      <c r="C94" s="209" t="s">
        <v>289</v>
      </c>
      <c r="D94" s="209" t="s">
        <v>259</v>
      </c>
      <c r="E94" s="210" t="s">
        <v>2661</v>
      </c>
      <c r="F94" s="211" t="s">
        <v>2662</v>
      </c>
      <c r="G94" s="212" t="s">
        <v>1018</v>
      </c>
      <c r="H94" s="213">
        <v>2</v>
      </c>
      <c r="I94" s="214"/>
      <c r="J94" s="215">
        <f>ROUND(I94*H94,2)</f>
        <v>0</v>
      </c>
      <c r="K94" s="211" t="s">
        <v>19</v>
      </c>
      <c r="L94" s="47"/>
      <c r="M94" s="216" t="s">
        <v>19</v>
      </c>
      <c r="N94" s="217" t="s">
        <v>46</v>
      </c>
      <c r="O94" s="87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105</v>
      </c>
      <c r="AT94" s="220" t="s">
        <v>259</v>
      </c>
      <c r="AU94" s="220" t="s">
        <v>75</v>
      </c>
      <c r="AY94" s="20" t="s">
        <v>258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82</v>
      </c>
      <c r="BK94" s="221">
        <f>ROUND(I94*H94,2)</f>
        <v>0</v>
      </c>
      <c r="BL94" s="20" t="s">
        <v>105</v>
      </c>
      <c r="BM94" s="220" t="s">
        <v>2663</v>
      </c>
    </row>
    <row r="95" s="2" customFormat="1">
      <c r="A95" s="41"/>
      <c r="B95" s="42"/>
      <c r="C95" s="43"/>
      <c r="D95" s="222" t="s">
        <v>264</v>
      </c>
      <c r="E95" s="43"/>
      <c r="F95" s="223" t="s">
        <v>2662</v>
      </c>
      <c r="G95" s="43"/>
      <c r="H95" s="43"/>
      <c r="I95" s="224"/>
      <c r="J95" s="43"/>
      <c r="K95" s="43"/>
      <c r="L95" s="47"/>
      <c r="M95" s="225"/>
      <c r="N95" s="22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264</v>
      </c>
      <c r="AU95" s="20" t="s">
        <v>75</v>
      </c>
    </row>
    <row r="96" s="2" customFormat="1" ht="24.15" customHeight="1">
      <c r="A96" s="41"/>
      <c r="B96" s="42"/>
      <c r="C96" s="209" t="s">
        <v>295</v>
      </c>
      <c r="D96" s="209" t="s">
        <v>259</v>
      </c>
      <c r="E96" s="210" t="s">
        <v>2664</v>
      </c>
      <c r="F96" s="211" t="s">
        <v>2665</v>
      </c>
      <c r="G96" s="212" t="s">
        <v>1018</v>
      </c>
      <c r="H96" s="213">
        <v>38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75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2666</v>
      </c>
    </row>
    <row r="97" s="2" customFormat="1">
      <c r="A97" s="41"/>
      <c r="B97" s="42"/>
      <c r="C97" s="43"/>
      <c r="D97" s="222" t="s">
        <v>264</v>
      </c>
      <c r="E97" s="43"/>
      <c r="F97" s="223" t="s">
        <v>2665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75</v>
      </c>
    </row>
    <row r="98" s="2" customFormat="1" ht="37.8" customHeight="1">
      <c r="A98" s="41"/>
      <c r="B98" s="42"/>
      <c r="C98" s="209" t="s">
        <v>306</v>
      </c>
      <c r="D98" s="209" t="s">
        <v>259</v>
      </c>
      <c r="E98" s="210" t="s">
        <v>2667</v>
      </c>
      <c r="F98" s="211" t="s">
        <v>2668</v>
      </c>
      <c r="G98" s="212" t="s">
        <v>1018</v>
      </c>
      <c r="H98" s="213">
        <v>4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75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2669</v>
      </c>
    </row>
    <row r="99" s="2" customFormat="1">
      <c r="A99" s="41"/>
      <c r="B99" s="42"/>
      <c r="C99" s="43"/>
      <c r="D99" s="222" t="s">
        <v>264</v>
      </c>
      <c r="E99" s="43"/>
      <c r="F99" s="223" t="s">
        <v>2668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75</v>
      </c>
    </row>
    <row r="100" s="2" customFormat="1" ht="37.8" customHeight="1">
      <c r="A100" s="41"/>
      <c r="B100" s="42"/>
      <c r="C100" s="209" t="s">
        <v>314</v>
      </c>
      <c r="D100" s="209" t="s">
        <v>259</v>
      </c>
      <c r="E100" s="210" t="s">
        <v>2670</v>
      </c>
      <c r="F100" s="211" t="s">
        <v>2671</v>
      </c>
      <c r="G100" s="212" t="s">
        <v>1018</v>
      </c>
      <c r="H100" s="213">
        <v>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75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2672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2671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75</v>
      </c>
    </row>
    <row r="102" s="2" customFormat="1" ht="16.5" customHeight="1">
      <c r="A102" s="41"/>
      <c r="B102" s="42"/>
      <c r="C102" s="209" t="s">
        <v>324</v>
      </c>
      <c r="D102" s="209" t="s">
        <v>259</v>
      </c>
      <c r="E102" s="210" t="s">
        <v>2673</v>
      </c>
      <c r="F102" s="211" t="s">
        <v>2674</v>
      </c>
      <c r="G102" s="212" t="s">
        <v>1018</v>
      </c>
      <c r="H102" s="213">
        <v>8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75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2675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2674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75</v>
      </c>
    </row>
    <row r="104" s="2" customFormat="1" ht="16.5" customHeight="1">
      <c r="A104" s="41"/>
      <c r="B104" s="42"/>
      <c r="C104" s="209" t="s">
        <v>205</v>
      </c>
      <c r="D104" s="209" t="s">
        <v>259</v>
      </c>
      <c r="E104" s="210" t="s">
        <v>2676</v>
      </c>
      <c r="F104" s="211" t="s">
        <v>2674</v>
      </c>
      <c r="G104" s="212" t="s">
        <v>1018</v>
      </c>
      <c r="H104" s="213">
        <v>2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75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2677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2678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75</v>
      </c>
    </row>
    <row r="106" s="2" customFormat="1" ht="24.15" customHeight="1">
      <c r="A106" s="41"/>
      <c r="B106" s="42"/>
      <c r="C106" s="209" t="s">
        <v>208</v>
      </c>
      <c r="D106" s="209" t="s">
        <v>259</v>
      </c>
      <c r="E106" s="210" t="s">
        <v>2679</v>
      </c>
      <c r="F106" s="211" t="s">
        <v>2680</v>
      </c>
      <c r="G106" s="212" t="s">
        <v>1018</v>
      </c>
      <c r="H106" s="213">
        <v>10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75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2681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2680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75</v>
      </c>
    </row>
    <row r="108" s="2" customFormat="1" ht="16.5" customHeight="1">
      <c r="A108" s="41"/>
      <c r="B108" s="42"/>
      <c r="C108" s="209" t="s">
        <v>211</v>
      </c>
      <c r="D108" s="209" t="s">
        <v>259</v>
      </c>
      <c r="E108" s="210" t="s">
        <v>2682</v>
      </c>
      <c r="F108" s="211" t="s">
        <v>2683</v>
      </c>
      <c r="G108" s="212" t="s">
        <v>1018</v>
      </c>
      <c r="H108" s="213">
        <v>5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75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2684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2683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75</v>
      </c>
    </row>
    <row r="110" s="2" customFormat="1" ht="16.5" customHeight="1">
      <c r="A110" s="41"/>
      <c r="B110" s="42"/>
      <c r="C110" s="209" t="s">
        <v>214</v>
      </c>
      <c r="D110" s="209" t="s">
        <v>259</v>
      </c>
      <c r="E110" s="210" t="s">
        <v>2685</v>
      </c>
      <c r="F110" s="211" t="s">
        <v>2686</v>
      </c>
      <c r="G110" s="212" t="s">
        <v>1018</v>
      </c>
      <c r="H110" s="213">
        <v>44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75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2687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2686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75</v>
      </c>
    </row>
    <row r="112" s="2" customFormat="1" ht="16.5" customHeight="1">
      <c r="A112" s="41"/>
      <c r="B112" s="42"/>
      <c r="C112" s="209" t="s">
        <v>191</v>
      </c>
      <c r="D112" s="209" t="s">
        <v>259</v>
      </c>
      <c r="E112" s="210" t="s">
        <v>2688</v>
      </c>
      <c r="F112" s="211" t="s">
        <v>2689</v>
      </c>
      <c r="G112" s="212" t="s">
        <v>1018</v>
      </c>
      <c r="H112" s="213">
        <v>59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75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2690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2689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75</v>
      </c>
    </row>
    <row r="114" s="2" customFormat="1" ht="16.5" customHeight="1">
      <c r="A114" s="41"/>
      <c r="B114" s="42"/>
      <c r="C114" s="209" t="s">
        <v>8</v>
      </c>
      <c r="D114" s="209" t="s">
        <v>259</v>
      </c>
      <c r="E114" s="210" t="s">
        <v>2691</v>
      </c>
      <c r="F114" s="211" t="s">
        <v>2692</v>
      </c>
      <c r="G114" s="212" t="s">
        <v>941</v>
      </c>
      <c r="H114" s="213">
        <v>1650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75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2693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2692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75</v>
      </c>
    </row>
    <row r="116" s="2" customFormat="1" ht="16.5" customHeight="1">
      <c r="A116" s="41"/>
      <c r="B116" s="42"/>
      <c r="C116" s="209" t="s">
        <v>93</v>
      </c>
      <c r="D116" s="209" t="s">
        <v>259</v>
      </c>
      <c r="E116" s="210" t="s">
        <v>2694</v>
      </c>
      <c r="F116" s="211" t="s">
        <v>2695</v>
      </c>
      <c r="G116" s="212" t="s">
        <v>941</v>
      </c>
      <c r="H116" s="213">
        <v>350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75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2696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2695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75</v>
      </c>
    </row>
    <row r="118" s="2" customFormat="1" ht="16.5" customHeight="1">
      <c r="A118" s="41"/>
      <c r="B118" s="42"/>
      <c r="C118" s="209" t="s">
        <v>125</v>
      </c>
      <c r="D118" s="209" t="s">
        <v>259</v>
      </c>
      <c r="E118" s="210" t="s">
        <v>2697</v>
      </c>
      <c r="F118" s="211" t="s">
        <v>2698</v>
      </c>
      <c r="G118" s="212" t="s">
        <v>941</v>
      </c>
      <c r="H118" s="213">
        <v>1300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75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2699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2698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75</v>
      </c>
    </row>
    <row r="120" s="2" customFormat="1" ht="16.5" customHeight="1">
      <c r="A120" s="41"/>
      <c r="B120" s="42"/>
      <c r="C120" s="209" t="s">
        <v>219</v>
      </c>
      <c r="D120" s="209" t="s">
        <v>259</v>
      </c>
      <c r="E120" s="210" t="s">
        <v>2700</v>
      </c>
      <c r="F120" s="211" t="s">
        <v>2701</v>
      </c>
      <c r="G120" s="212" t="s">
        <v>941</v>
      </c>
      <c r="H120" s="213">
        <v>80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75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2702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2701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75</v>
      </c>
    </row>
    <row r="122" s="2" customFormat="1" ht="16.5" customHeight="1">
      <c r="A122" s="41"/>
      <c r="B122" s="42"/>
      <c r="C122" s="209" t="s">
        <v>389</v>
      </c>
      <c r="D122" s="209" t="s">
        <v>259</v>
      </c>
      <c r="E122" s="210" t="s">
        <v>2703</v>
      </c>
      <c r="F122" s="211" t="s">
        <v>2704</v>
      </c>
      <c r="G122" s="212" t="s">
        <v>1018</v>
      </c>
      <c r="H122" s="213">
        <v>38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75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2705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2704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75</v>
      </c>
    </row>
    <row r="124" s="2" customFormat="1" ht="16.5" customHeight="1">
      <c r="A124" s="41"/>
      <c r="B124" s="42"/>
      <c r="C124" s="209" t="s">
        <v>394</v>
      </c>
      <c r="D124" s="209" t="s">
        <v>259</v>
      </c>
      <c r="E124" s="210" t="s">
        <v>2706</v>
      </c>
      <c r="F124" s="211" t="s">
        <v>2707</v>
      </c>
      <c r="G124" s="212" t="s">
        <v>1018</v>
      </c>
      <c r="H124" s="213">
        <v>86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75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2708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2707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75</v>
      </c>
    </row>
    <row r="126" s="2" customFormat="1" ht="16.5" customHeight="1">
      <c r="A126" s="41"/>
      <c r="B126" s="42"/>
      <c r="C126" s="209" t="s">
        <v>7</v>
      </c>
      <c r="D126" s="209" t="s">
        <v>259</v>
      </c>
      <c r="E126" s="210" t="s">
        <v>2709</v>
      </c>
      <c r="F126" s="211" t="s">
        <v>2710</v>
      </c>
      <c r="G126" s="212" t="s">
        <v>941</v>
      </c>
      <c r="H126" s="213">
        <v>1450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75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2711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2710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75</v>
      </c>
    </row>
    <row r="128" s="2" customFormat="1" ht="16.5" customHeight="1">
      <c r="A128" s="41"/>
      <c r="B128" s="42"/>
      <c r="C128" s="209" t="s">
        <v>412</v>
      </c>
      <c r="D128" s="209" t="s">
        <v>259</v>
      </c>
      <c r="E128" s="210" t="s">
        <v>2712</v>
      </c>
      <c r="F128" s="211" t="s">
        <v>2713</v>
      </c>
      <c r="G128" s="212" t="s">
        <v>941</v>
      </c>
      <c r="H128" s="213">
        <v>50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75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2714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2713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75</v>
      </c>
    </row>
    <row r="130" s="2" customFormat="1" ht="16.5" customHeight="1">
      <c r="A130" s="41"/>
      <c r="B130" s="42"/>
      <c r="C130" s="209" t="s">
        <v>416</v>
      </c>
      <c r="D130" s="209" t="s">
        <v>259</v>
      </c>
      <c r="E130" s="210" t="s">
        <v>2715</v>
      </c>
      <c r="F130" s="211" t="s">
        <v>2716</v>
      </c>
      <c r="G130" s="212" t="s">
        <v>941</v>
      </c>
      <c r="H130" s="213">
        <v>1300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75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2717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2716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75</v>
      </c>
    </row>
    <row r="132" s="2" customFormat="1" ht="16.5" customHeight="1">
      <c r="A132" s="41"/>
      <c r="B132" s="42"/>
      <c r="C132" s="209" t="s">
        <v>425</v>
      </c>
      <c r="D132" s="209" t="s">
        <v>259</v>
      </c>
      <c r="E132" s="210" t="s">
        <v>2718</v>
      </c>
      <c r="F132" s="211" t="s">
        <v>2719</v>
      </c>
      <c r="G132" s="212" t="s">
        <v>1018</v>
      </c>
      <c r="H132" s="213">
        <v>2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75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2720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2719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75</v>
      </c>
    </row>
    <row r="134" s="2" customFormat="1" ht="16.5" customHeight="1">
      <c r="A134" s="41"/>
      <c r="B134" s="42"/>
      <c r="C134" s="209" t="s">
        <v>432</v>
      </c>
      <c r="D134" s="209" t="s">
        <v>259</v>
      </c>
      <c r="E134" s="210" t="s">
        <v>2721</v>
      </c>
      <c r="F134" s="211" t="s">
        <v>2722</v>
      </c>
      <c r="G134" s="212" t="s">
        <v>941</v>
      </c>
      <c r="H134" s="213">
        <v>1300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75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2723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2722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75</v>
      </c>
    </row>
    <row r="136" s="2" customFormat="1" ht="16.5" customHeight="1">
      <c r="A136" s="41"/>
      <c r="B136" s="42"/>
      <c r="C136" s="209" t="s">
        <v>439</v>
      </c>
      <c r="D136" s="209" t="s">
        <v>259</v>
      </c>
      <c r="E136" s="210" t="s">
        <v>2724</v>
      </c>
      <c r="F136" s="211" t="s">
        <v>2725</v>
      </c>
      <c r="G136" s="212" t="s">
        <v>1018</v>
      </c>
      <c r="H136" s="213">
        <v>38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75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2726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2725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75</v>
      </c>
    </row>
    <row r="138" s="2" customFormat="1" ht="16.5" customHeight="1">
      <c r="A138" s="41"/>
      <c r="B138" s="42"/>
      <c r="C138" s="209" t="s">
        <v>444</v>
      </c>
      <c r="D138" s="209" t="s">
        <v>259</v>
      </c>
      <c r="E138" s="210" t="s">
        <v>2727</v>
      </c>
      <c r="F138" s="211" t="s">
        <v>2728</v>
      </c>
      <c r="G138" s="212" t="s">
        <v>1018</v>
      </c>
      <c r="H138" s="213">
        <v>38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75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2729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2728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75</v>
      </c>
    </row>
    <row r="140" s="2" customFormat="1" ht="16.5" customHeight="1">
      <c r="A140" s="41"/>
      <c r="B140" s="42"/>
      <c r="C140" s="209" t="s">
        <v>448</v>
      </c>
      <c r="D140" s="209" t="s">
        <v>259</v>
      </c>
      <c r="E140" s="210" t="s">
        <v>2730</v>
      </c>
      <c r="F140" s="211" t="s">
        <v>2731</v>
      </c>
      <c r="G140" s="212" t="s">
        <v>2732</v>
      </c>
      <c r="H140" s="213">
        <v>1300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75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2733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2731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75</v>
      </c>
    </row>
    <row r="142" s="2" customFormat="1" ht="16.5" customHeight="1">
      <c r="A142" s="41"/>
      <c r="B142" s="42"/>
      <c r="C142" s="209" t="s">
        <v>454</v>
      </c>
      <c r="D142" s="209" t="s">
        <v>259</v>
      </c>
      <c r="E142" s="210" t="s">
        <v>2734</v>
      </c>
      <c r="F142" s="211" t="s">
        <v>2735</v>
      </c>
      <c r="G142" s="212" t="s">
        <v>2732</v>
      </c>
      <c r="H142" s="213">
        <v>1300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75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2736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2735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75</v>
      </c>
    </row>
    <row r="144" s="2" customFormat="1" ht="16.5" customHeight="1">
      <c r="A144" s="41"/>
      <c r="B144" s="42"/>
      <c r="C144" s="209" t="s">
        <v>459</v>
      </c>
      <c r="D144" s="209" t="s">
        <v>259</v>
      </c>
      <c r="E144" s="210" t="s">
        <v>2737</v>
      </c>
      <c r="F144" s="211" t="s">
        <v>2738</v>
      </c>
      <c r="G144" s="212" t="s">
        <v>2732</v>
      </c>
      <c r="H144" s="213">
        <v>1300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75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2739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2738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75</v>
      </c>
    </row>
    <row r="146" s="2" customFormat="1" ht="16.5" customHeight="1">
      <c r="A146" s="41"/>
      <c r="B146" s="42"/>
      <c r="C146" s="209" t="s">
        <v>466</v>
      </c>
      <c r="D146" s="209" t="s">
        <v>259</v>
      </c>
      <c r="E146" s="210" t="s">
        <v>2740</v>
      </c>
      <c r="F146" s="211" t="s">
        <v>2741</v>
      </c>
      <c r="G146" s="212" t="s">
        <v>881</v>
      </c>
      <c r="H146" s="213">
        <v>650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75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2742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2741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75</v>
      </c>
    </row>
    <row r="148" s="2" customFormat="1" ht="16.5" customHeight="1">
      <c r="A148" s="41"/>
      <c r="B148" s="42"/>
      <c r="C148" s="209" t="s">
        <v>473</v>
      </c>
      <c r="D148" s="209" t="s">
        <v>259</v>
      </c>
      <c r="E148" s="210" t="s">
        <v>2743</v>
      </c>
      <c r="F148" s="211" t="s">
        <v>2744</v>
      </c>
      <c r="G148" s="212" t="s">
        <v>1018</v>
      </c>
      <c r="H148" s="213">
        <v>1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75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2745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2744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75</v>
      </c>
    </row>
    <row r="150" s="2" customFormat="1" ht="16.5" customHeight="1">
      <c r="A150" s="41"/>
      <c r="B150" s="42"/>
      <c r="C150" s="209" t="s">
        <v>483</v>
      </c>
      <c r="D150" s="209" t="s">
        <v>259</v>
      </c>
      <c r="E150" s="210" t="s">
        <v>2746</v>
      </c>
      <c r="F150" s="211" t="s">
        <v>2747</v>
      </c>
      <c r="G150" s="212" t="s">
        <v>2732</v>
      </c>
      <c r="H150" s="213">
        <v>20</v>
      </c>
      <c r="I150" s="214"/>
      <c r="J150" s="215">
        <f>ROUND(I150*H150,2)</f>
        <v>0</v>
      </c>
      <c r="K150" s="211" t="s">
        <v>19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75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2748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2747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75</v>
      </c>
    </row>
    <row r="152" s="2" customFormat="1" ht="16.5" customHeight="1">
      <c r="A152" s="41"/>
      <c r="B152" s="42"/>
      <c r="C152" s="209" t="s">
        <v>495</v>
      </c>
      <c r="D152" s="209" t="s">
        <v>259</v>
      </c>
      <c r="E152" s="210" t="s">
        <v>2749</v>
      </c>
      <c r="F152" s="211" t="s">
        <v>2750</v>
      </c>
      <c r="G152" s="212" t="s">
        <v>1018</v>
      </c>
      <c r="H152" s="213">
        <v>2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75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2751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2750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75</v>
      </c>
    </row>
    <row r="154" s="2" customFormat="1" ht="16.5" customHeight="1">
      <c r="A154" s="41"/>
      <c r="B154" s="42"/>
      <c r="C154" s="209" t="s">
        <v>501</v>
      </c>
      <c r="D154" s="209" t="s">
        <v>259</v>
      </c>
      <c r="E154" s="210" t="s">
        <v>2752</v>
      </c>
      <c r="F154" s="211" t="s">
        <v>2753</v>
      </c>
      <c r="G154" s="212" t="s">
        <v>1018</v>
      </c>
      <c r="H154" s="213">
        <v>1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75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2754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2753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75</v>
      </c>
    </row>
    <row r="156" s="2" customFormat="1" ht="16.5" customHeight="1">
      <c r="A156" s="41"/>
      <c r="B156" s="42"/>
      <c r="C156" s="209" t="s">
        <v>507</v>
      </c>
      <c r="D156" s="209" t="s">
        <v>259</v>
      </c>
      <c r="E156" s="210" t="s">
        <v>2755</v>
      </c>
      <c r="F156" s="211" t="s">
        <v>2756</v>
      </c>
      <c r="G156" s="212" t="s">
        <v>958</v>
      </c>
      <c r="H156" s="213">
        <v>84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75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2757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2756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75</v>
      </c>
    </row>
    <row r="158" s="2" customFormat="1" ht="16.5" customHeight="1">
      <c r="A158" s="41"/>
      <c r="B158" s="42"/>
      <c r="C158" s="209" t="s">
        <v>514</v>
      </c>
      <c r="D158" s="209" t="s">
        <v>259</v>
      </c>
      <c r="E158" s="210" t="s">
        <v>2758</v>
      </c>
      <c r="F158" s="211" t="s">
        <v>2759</v>
      </c>
      <c r="G158" s="212" t="s">
        <v>1018</v>
      </c>
      <c r="H158" s="213">
        <v>1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75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2760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2759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75</v>
      </c>
    </row>
    <row r="160" s="2" customFormat="1" ht="16.5" customHeight="1">
      <c r="A160" s="41"/>
      <c r="B160" s="42"/>
      <c r="C160" s="209" t="s">
        <v>521</v>
      </c>
      <c r="D160" s="209" t="s">
        <v>259</v>
      </c>
      <c r="E160" s="210" t="s">
        <v>2761</v>
      </c>
      <c r="F160" s="211" t="s">
        <v>2762</v>
      </c>
      <c r="G160" s="212" t="s">
        <v>1018</v>
      </c>
      <c r="H160" s="213">
        <v>1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75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2763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2762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75</v>
      </c>
    </row>
    <row r="162" s="2" customFormat="1" ht="16.5" customHeight="1">
      <c r="A162" s="41"/>
      <c r="B162" s="42"/>
      <c r="C162" s="209" t="s">
        <v>527</v>
      </c>
      <c r="D162" s="209" t="s">
        <v>259</v>
      </c>
      <c r="E162" s="210" t="s">
        <v>2764</v>
      </c>
      <c r="F162" s="211" t="s">
        <v>2765</v>
      </c>
      <c r="G162" s="212" t="s">
        <v>958</v>
      </c>
      <c r="H162" s="213">
        <v>8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75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2766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2765</v>
      </c>
      <c r="G163" s="43"/>
      <c r="H163" s="43"/>
      <c r="I163" s="224"/>
      <c r="J163" s="43"/>
      <c r="K163" s="43"/>
      <c r="L163" s="47"/>
      <c r="M163" s="249"/>
      <c r="N163" s="250"/>
      <c r="O163" s="251"/>
      <c r="P163" s="251"/>
      <c r="Q163" s="251"/>
      <c r="R163" s="251"/>
      <c r="S163" s="251"/>
      <c r="T163" s="252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75</v>
      </c>
    </row>
    <row r="164" s="2" customFormat="1" ht="6.96" customHeight="1">
      <c r="A164" s="41"/>
      <c r="B164" s="62"/>
      <c r="C164" s="63"/>
      <c r="D164" s="63"/>
      <c r="E164" s="63"/>
      <c r="F164" s="63"/>
      <c r="G164" s="63"/>
      <c r="H164" s="63"/>
      <c r="I164" s="63"/>
      <c r="J164" s="63"/>
      <c r="K164" s="63"/>
      <c r="L164" s="47"/>
      <c r="M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</sheetData>
  <sheetProtection sheet="1" autoFilter="0" formatColumns="0" formatRows="0" objects="1" scenarios="1" spinCount="100000" saltValue="3RFnMoq6GXFfUJfnkSLJfXe1EQGIQCMltlAP4wJVm9w67pQf0+SWaU3eK4KZZNg24AXmO0UwWW4YERHOSdrKSg==" hashValue="pSEer81NbTg4c41YwdSUnZ+ThkcGbAQIWGavbwWtH8YR1tcKeWE72yCFlcxAdVEpanzdQQqnilKJ9/PwvHO6dw==" algorithmName="SHA-512" password="CC35"/>
  <autoFilter ref="C84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2768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23.25" customHeight="1">
      <c r="A29" s="151"/>
      <c r="B29" s="152"/>
      <c r="C29" s="151"/>
      <c r="D29" s="151"/>
      <c r="E29" s="153" t="s">
        <v>2769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ROUND((SUM(BE93:BE293)),  2)</f>
        <v>0</v>
      </c>
      <c r="G35" s="41"/>
      <c r="H35" s="41"/>
      <c r="I35" s="161">
        <v>0.20999999999999999</v>
      </c>
      <c r="J35" s="160">
        <f>ROUND(((SUM(BE93:BE293))*I35),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ROUND((SUM(BF93:BF293)),  2)</f>
        <v>0</v>
      </c>
      <c r="G36" s="41"/>
      <c r="H36" s="41"/>
      <c r="I36" s="161">
        <v>0.14999999999999999</v>
      </c>
      <c r="J36" s="160">
        <f>ROUND(((SUM(BF93:BF293))*I36),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ROUND((SUM(BG93:BG293)),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ROUND((SUM(BH93:BH293)),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ROUND((SUM(BI93:BI293)),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04 - SO 104 - Chodník ul. Zvolenská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J112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J159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J165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J174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J179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242</v>
      </c>
      <c r="E70" s="181"/>
      <c r="F70" s="181"/>
      <c r="G70" s="181"/>
      <c r="H70" s="181"/>
      <c r="I70" s="181"/>
      <c r="J70" s="182">
        <f>J231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243</v>
      </c>
      <c r="E71" s="181"/>
      <c r="F71" s="181"/>
      <c r="G71" s="181"/>
      <c r="H71" s="181"/>
      <c r="I71" s="181"/>
      <c r="J71" s="182">
        <f>J243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2767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04 - SO 104 - Chodník ul. Zvolenská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NÝDRLE - projektová kancelář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P94+P112+P159+P165+P174+P179+P231+P243</f>
        <v>0</v>
      </c>
      <c r="Q93" s="99"/>
      <c r="R93" s="192">
        <f>R94+R112+R159+R165+R174+R179+R231+R243</f>
        <v>0</v>
      </c>
      <c r="S93" s="99"/>
      <c r="T93" s="193">
        <f>T94+T112+T159+T165+T174+T179+T231+T243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BK94+BK112+BK159+BK165+BK174+BK179+BK231+BK243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75</v>
      </c>
      <c r="F94" s="198" t="s">
        <v>257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SUM(P95:P111)</f>
        <v>0</v>
      </c>
      <c r="Q94" s="203"/>
      <c r="R94" s="204">
        <f>SUM(R95:R111)</f>
        <v>0</v>
      </c>
      <c r="S94" s="203"/>
      <c r="T94" s="205">
        <f>SUM(T95:T111)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SUM(BK95:BK111)</f>
        <v>0</v>
      </c>
    </row>
    <row r="95" s="2" customFormat="1" ht="16.5" customHeight="1">
      <c r="A95" s="41"/>
      <c r="B95" s="42"/>
      <c r="C95" s="209" t="s">
        <v>82</v>
      </c>
      <c r="D95" s="209" t="s">
        <v>259</v>
      </c>
      <c r="E95" s="210" t="s">
        <v>260</v>
      </c>
      <c r="F95" s="211" t="s">
        <v>261</v>
      </c>
      <c r="G95" s="212" t="s">
        <v>262</v>
      </c>
      <c r="H95" s="213">
        <v>17.75</v>
      </c>
      <c r="I95" s="214"/>
      <c r="J95" s="215">
        <f>ROUND(I95*H95,2)</f>
        <v>0</v>
      </c>
      <c r="K95" s="211" t="s">
        <v>19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82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2770</v>
      </c>
    </row>
    <row r="96" s="2" customFormat="1">
      <c r="A96" s="41"/>
      <c r="B96" s="42"/>
      <c r="C96" s="43"/>
      <c r="D96" s="222" t="s">
        <v>264</v>
      </c>
      <c r="E96" s="43"/>
      <c r="F96" s="223" t="s">
        <v>261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82</v>
      </c>
    </row>
    <row r="97" s="2" customFormat="1">
      <c r="A97" s="41"/>
      <c r="B97" s="42"/>
      <c r="C97" s="43"/>
      <c r="D97" s="222" t="s">
        <v>265</v>
      </c>
      <c r="E97" s="43"/>
      <c r="F97" s="227" t="s">
        <v>266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265</v>
      </c>
      <c r="AU97" s="20" t="s">
        <v>82</v>
      </c>
    </row>
    <row r="98" s="12" customFormat="1">
      <c r="A98" s="12"/>
      <c r="B98" s="228"/>
      <c r="C98" s="229"/>
      <c r="D98" s="222" t="s">
        <v>267</v>
      </c>
      <c r="E98" s="230" t="s">
        <v>282</v>
      </c>
      <c r="F98" s="231" t="s">
        <v>2771</v>
      </c>
      <c r="G98" s="229"/>
      <c r="H98" s="232">
        <v>7.5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38" t="s">
        <v>267</v>
      </c>
      <c r="AU98" s="238" t="s">
        <v>82</v>
      </c>
      <c r="AV98" s="12" t="s">
        <v>84</v>
      </c>
      <c r="AW98" s="12" t="s">
        <v>37</v>
      </c>
      <c r="AX98" s="12" t="s">
        <v>75</v>
      </c>
      <c r="AY98" s="238" t="s">
        <v>258</v>
      </c>
    </row>
    <row r="99" s="12" customFormat="1">
      <c r="A99" s="12"/>
      <c r="B99" s="228"/>
      <c r="C99" s="229"/>
      <c r="D99" s="222" t="s">
        <v>267</v>
      </c>
      <c r="E99" s="230" t="s">
        <v>2772</v>
      </c>
      <c r="F99" s="231" t="s">
        <v>2773</v>
      </c>
      <c r="G99" s="229"/>
      <c r="H99" s="232">
        <v>10.25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75</v>
      </c>
      <c r="AY99" s="23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19</v>
      </c>
      <c r="F100" s="231" t="s">
        <v>2774</v>
      </c>
      <c r="G100" s="229"/>
      <c r="H100" s="232">
        <v>17.75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82</v>
      </c>
      <c r="AY100" s="238" t="s">
        <v>258</v>
      </c>
    </row>
    <row r="101" s="2" customFormat="1" ht="16.5" customHeight="1">
      <c r="A101" s="41"/>
      <c r="B101" s="42"/>
      <c r="C101" s="209" t="s">
        <v>84</v>
      </c>
      <c r="D101" s="209" t="s">
        <v>259</v>
      </c>
      <c r="E101" s="210" t="s">
        <v>273</v>
      </c>
      <c r="F101" s="211" t="s">
        <v>261</v>
      </c>
      <c r="G101" s="212" t="s">
        <v>262</v>
      </c>
      <c r="H101" s="213">
        <v>44.200000000000003</v>
      </c>
      <c r="I101" s="214"/>
      <c r="J101" s="215">
        <f>ROUND(I101*H101,2)</f>
        <v>0</v>
      </c>
      <c r="K101" s="211" t="s">
        <v>19</v>
      </c>
      <c r="L101" s="47"/>
      <c r="M101" s="216" t="s">
        <v>19</v>
      </c>
      <c r="N101" s="217" t="s">
        <v>46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105</v>
      </c>
      <c r="AT101" s="220" t="s">
        <v>259</v>
      </c>
      <c r="AU101" s="220" t="s">
        <v>82</v>
      </c>
      <c r="AY101" s="20" t="s">
        <v>258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82</v>
      </c>
      <c r="BK101" s="221">
        <f>ROUND(I101*H101,2)</f>
        <v>0</v>
      </c>
      <c r="BL101" s="20" t="s">
        <v>105</v>
      </c>
      <c r="BM101" s="220" t="s">
        <v>2775</v>
      </c>
    </row>
    <row r="102" s="2" customFormat="1">
      <c r="A102" s="41"/>
      <c r="B102" s="42"/>
      <c r="C102" s="43"/>
      <c r="D102" s="222" t="s">
        <v>264</v>
      </c>
      <c r="E102" s="43"/>
      <c r="F102" s="223" t="s">
        <v>261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264</v>
      </c>
      <c r="AU102" s="20" t="s">
        <v>82</v>
      </c>
    </row>
    <row r="103" s="2" customFormat="1">
      <c r="A103" s="41"/>
      <c r="B103" s="42"/>
      <c r="C103" s="43"/>
      <c r="D103" s="222" t="s">
        <v>265</v>
      </c>
      <c r="E103" s="43"/>
      <c r="F103" s="227" t="s">
        <v>276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265</v>
      </c>
      <c r="AU103" s="20" t="s">
        <v>82</v>
      </c>
    </row>
    <row r="104" s="12" customFormat="1">
      <c r="A104" s="12"/>
      <c r="B104" s="228"/>
      <c r="C104" s="229"/>
      <c r="D104" s="222" t="s">
        <v>267</v>
      </c>
      <c r="E104" s="230" t="s">
        <v>268</v>
      </c>
      <c r="F104" s="231" t="s">
        <v>2776</v>
      </c>
      <c r="G104" s="229"/>
      <c r="H104" s="232">
        <v>44.200000000000003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8" t="s">
        <v>267</v>
      </c>
      <c r="AU104" s="238" t="s">
        <v>82</v>
      </c>
      <c r="AV104" s="12" t="s">
        <v>84</v>
      </c>
      <c r="AW104" s="12" t="s">
        <v>37</v>
      </c>
      <c r="AX104" s="12" t="s">
        <v>82</v>
      </c>
      <c r="AY104" s="238" t="s">
        <v>258</v>
      </c>
    </row>
    <row r="105" s="2" customFormat="1" ht="16.5" customHeight="1">
      <c r="A105" s="41"/>
      <c r="B105" s="42"/>
      <c r="C105" s="209" t="s">
        <v>98</v>
      </c>
      <c r="D105" s="209" t="s">
        <v>259</v>
      </c>
      <c r="E105" s="210" t="s">
        <v>290</v>
      </c>
      <c r="F105" s="211" t="s">
        <v>291</v>
      </c>
      <c r="G105" s="212" t="s">
        <v>292</v>
      </c>
      <c r="H105" s="213">
        <v>1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2777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291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2" customFormat="1">
      <c r="A107" s="41"/>
      <c r="B107" s="42"/>
      <c r="C107" s="43"/>
      <c r="D107" s="222" t="s">
        <v>265</v>
      </c>
      <c r="E107" s="43"/>
      <c r="F107" s="227" t="s">
        <v>294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265</v>
      </c>
      <c r="AU107" s="20" t="s">
        <v>82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296</v>
      </c>
      <c r="F108" s="211" t="s">
        <v>297</v>
      </c>
      <c r="G108" s="212" t="s">
        <v>262</v>
      </c>
      <c r="H108" s="213">
        <v>0.0050000000000000001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2778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297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2" customFormat="1">
      <c r="A110" s="41"/>
      <c r="B110" s="42"/>
      <c r="C110" s="43"/>
      <c r="D110" s="222" t="s">
        <v>265</v>
      </c>
      <c r="E110" s="43"/>
      <c r="F110" s="227" t="s">
        <v>2779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265</v>
      </c>
      <c r="AU110" s="20" t="s">
        <v>82</v>
      </c>
    </row>
    <row r="111" s="12" customFormat="1">
      <c r="A111" s="12"/>
      <c r="B111" s="228"/>
      <c r="C111" s="229"/>
      <c r="D111" s="222" t="s">
        <v>267</v>
      </c>
      <c r="E111" s="230" t="s">
        <v>287</v>
      </c>
      <c r="F111" s="231" t="s">
        <v>2780</v>
      </c>
      <c r="G111" s="229"/>
      <c r="H111" s="232">
        <v>0.0050000000000000001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82</v>
      </c>
      <c r="AV111" s="12" t="s">
        <v>84</v>
      </c>
      <c r="AW111" s="12" t="s">
        <v>37</v>
      </c>
      <c r="AX111" s="12" t="s">
        <v>82</v>
      </c>
      <c r="AY111" s="238" t="s">
        <v>258</v>
      </c>
    </row>
    <row r="112" s="11" customFormat="1" ht="25.92" customHeight="1">
      <c r="A112" s="11"/>
      <c r="B112" s="195"/>
      <c r="C112" s="196"/>
      <c r="D112" s="197" t="s">
        <v>74</v>
      </c>
      <c r="E112" s="198" t="s">
        <v>82</v>
      </c>
      <c r="F112" s="198" t="s">
        <v>305</v>
      </c>
      <c r="G112" s="196"/>
      <c r="H112" s="196"/>
      <c r="I112" s="199"/>
      <c r="J112" s="200">
        <f>BK112</f>
        <v>0</v>
      </c>
      <c r="K112" s="196"/>
      <c r="L112" s="201"/>
      <c r="M112" s="202"/>
      <c r="N112" s="203"/>
      <c r="O112" s="203"/>
      <c r="P112" s="204">
        <f>SUM(P113:P158)</f>
        <v>0</v>
      </c>
      <c r="Q112" s="203"/>
      <c r="R112" s="204">
        <f>SUM(R113:R158)</f>
        <v>0</v>
      </c>
      <c r="S112" s="203"/>
      <c r="T112" s="205">
        <f>SUM(T113:T158)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6" t="s">
        <v>82</v>
      </c>
      <c r="AT112" s="207" t="s">
        <v>74</v>
      </c>
      <c r="AU112" s="207" t="s">
        <v>75</v>
      </c>
      <c r="AY112" s="206" t="s">
        <v>258</v>
      </c>
      <c r="BK112" s="208">
        <f>SUM(BK113:BK158)</f>
        <v>0</v>
      </c>
    </row>
    <row r="113" s="2" customFormat="1" ht="16.5" customHeight="1">
      <c r="A113" s="41"/>
      <c r="B113" s="42"/>
      <c r="C113" s="209" t="s">
        <v>289</v>
      </c>
      <c r="D113" s="209" t="s">
        <v>259</v>
      </c>
      <c r="E113" s="210" t="s">
        <v>315</v>
      </c>
      <c r="F113" s="211" t="s">
        <v>316</v>
      </c>
      <c r="G113" s="212" t="s">
        <v>309</v>
      </c>
      <c r="H113" s="213">
        <v>23.960000000000001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82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2781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316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82</v>
      </c>
    </row>
    <row r="115" s="2" customFormat="1">
      <c r="A115" s="41"/>
      <c r="B115" s="42"/>
      <c r="C115" s="43"/>
      <c r="D115" s="222" t="s">
        <v>265</v>
      </c>
      <c r="E115" s="43"/>
      <c r="F115" s="227" t="s">
        <v>697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265</v>
      </c>
      <c r="AU115" s="20" t="s">
        <v>82</v>
      </c>
    </row>
    <row r="116" s="12" customFormat="1">
      <c r="A116" s="12"/>
      <c r="B116" s="228"/>
      <c r="C116" s="229"/>
      <c r="D116" s="222" t="s">
        <v>267</v>
      </c>
      <c r="E116" s="230" t="s">
        <v>701</v>
      </c>
      <c r="F116" s="231" t="s">
        <v>2782</v>
      </c>
      <c r="G116" s="229"/>
      <c r="H116" s="232">
        <v>23.960000000000001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82</v>
      </c>
      <c r="AV116" s="12" t="s">
        <v>84</v>
      </c>
      <c r="AW116" s="12" t="s">
        <v>37</v>
      </c>
      <c r="AX116" s="12" t="s">
        <v>82</v>
      </c>
      <c r="AY116" s="238" t="s">
        <v>258</v>
      </c>
    </row>
    <row r="117" s="2" customFormat="1" ht="16.5" customHeight="1">
      <c r="A117" s="41"/>
      <c r="B117" s="42"/>
      <c r="C117" s="209" t="s">
        <v>295</v>
      </c>
      <c r="D117" s="209" t="s">
        <v>259</v>
      </c>
      <c r="E117" s="210" t="s">
        <v>330</v>
      </c>
      <c r="F117" s="211" t="s">
        <v>331</v>
      </c>
      <c r="G117" s="212" t="s">
        <v>309</v>
      </c>
      <c r="H117" s="213">
        <v>17.68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2783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331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2" customFormat="1">
      <c r="A119" s="41"/>
      <c r="B119" s="42"/>
      <c r="C119" s="43"/>
      <c r="D119" s="222" t="s">
        <v>265</v>
      </c>
      <c r="E119" s="43"/>
      <c r="F119" s="227" t="s">
        <v>2784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265</v>
      </c>
      <c r="AU119" s="20" t="s">
        <v>82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2785</v>
      </c>
      <c r="G120" s="229"/>
      <c r="H120" s="232">
        <v>17.68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2" customFormat="1" ht="16.5" customHeight="1">
      <c r="A121" s="41"/>
      <c r="B121" s="42"/>
      <c r="C121" s="209" t="s">
        <v>306</v>
      </c>
      <c r="D121" s="209" t="s">
        <v>259</v>
      </c>
      <c r="E121" s="210" t="s">
        <v>699</v>
      </c>
      <c r="F121" s="211" t="s">
        <v>346</v>
      </c>
      <c r="G121" s="212" t="s">
        <v>309</v>
      </c>
      <c r="H121" s="213">
        <v>6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82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2786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346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82</v>
      </c>
    </row>
    <row r="123" s="2" customFormat="1">
      <c r="A123" s="41"/>
      <c r="B123" s="42"/>
      <c r="C123" s="43"/>
      <c r="D123" s="222" t="s">
        <v>265</v>
      </c>
      <c r="E123" s="43"/>
      <c r="F123" s="227" t="s">
        <v>697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265</v>
      </c>
      <c r="AU123" s="20" t="s">
        <v>82</v>
      </c>
    </row>
    <row r="124" s="12" customFormat="1">
      <c r="A124" s="12"/>
      <c r="B124" s="228"/>
      <c r="C124" s="229"/>
      <c r="D124" s="222" t="s">
        <v>267</v>
      </c>
      <c r="E124" s="230" t="s">
        <v>312</v>
      </c>
      <c r="F124" s="231" t="s">
        <v>2787</v>
      </c>
      <c r="G124" s="229"/>
      <c r="H124" s="232">
        <v>6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8" t="s">
        <v>267</v>
      </c>
      <c r="AU124" s="238" t="s">
        <v>82</v>
      </c>
      <c r="AV124" s="12" t="s">
        <v>84</v>
      </c>
      <c r="AW124" s="12" t="s">
        <v>37</v>
      </c>
      <c r="AX124" s="12" t="s">
        <v>82</v>
      </c>
      <c r="AY124" s="238" t="s">
        <v>258</v>
      </c>
    </row>
    <row r="125" s="2" customFormat="1" ht="16.5" customHeight="1">
      <c r="A125" s="41"/>
      <c r="B125" s="42"/>
      <c r="C125" s="209" t="s">
        <v>314</v>
      </c>
      <c r="D125" s="209" t="s">
        <v>259</v>
      </c>
      <c r="E125" s="210" t="s">
        <v>2788</v>
      </c>
      <c r="F125" s="211" t="s">
        <v>361</v>
      </c>
      <c r="G125" s="212" t="s">
        <v>309</v>
      </c>
      <c r="H125" s="213">
        <v>10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82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2789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361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82</v>
      </c>
    </row>
    <row r="127" s="12" customFormat="1">
      <c r="A127" s="12"/>
      <c r="B127" s="228"/>
      <c r="C127" s="229"/>
      <c r="D127" s="222" t="s">
        <v>267</v>
      </c>
      <c r="E127" s="230" t="s">
        <v>319</v>
      </c>
      <c r="F127" s="231" t="s">
        <v>2790</v>
      </c>
      <c r="G127" s="229"/>
      <c r="H127" s="232">
        <v>10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82</v>
      </c>
      <c r="AV127" s="12" t="s">
        <v>84</v>
      </c>
      <c r="AW127" s="12" t="s">
        <v>37</v>
      </c>
      <c r="AX127" s="12" t="s">
        <v>82</v>
      </c>
      <c r="AY127" s="238" t="s">
        <v>258</v>
      </c>
    </row>
    <row r="128" s="2" customFormat="1" ht="16.5" customHeight="1">
      <c r="A128" s="41"/>
      <c r="B128" s="42"/>
      <c r="C128" s="209" t="s">
        <v>324</v>
      </c>
      <c r="D128" s="209" t="s">
        <v>259</v>
      </c>
      <c r="E128" s="210" t="s">
        <v>375</v>
      </c>
      <c r="F128" s="211" t="s">
        <v>376</v>
      </c>
      <c r="G128" s="212" t="s">
        <v>309</v>
      </c>
      <c r="H128" s="213">
        <v>3.4630000000000001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82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2791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376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82</v>
      </c>
    </row>
    <row r="130" s="2" customFormat="1">
      <c r="A130" s="41"/>
      <c r="B130" s="42"/>
      <c r="C130" s="43"/>
      <c r="D130" s="222" t="s">
        <v>265</v>
      </c>
      <c r="E130" s="43"/>
      <c r="F130" s="227" t="s">
        <v>697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265</v>
      </c>
      <c r="AU130" s="20" t="s">
        <v>82</v>
      </c>
    </row>
    <row r="131" s="12" customFormat="1">
      <c r="A131" s="12"/>
      <c r="B131" s="228"/>
      <c r="C131" s="229"/>
      <c r="D131" s="222" t="s">
        <v>267</v>
      </c>
      <c r="E131" s="230" t="s">
        <v>715</v>
      </c>
      <c r="F131" s="231" t="s">
        <v>2792</v>
      </c>
      <c r="G131" s="229"/>
      <c r="H131" s="232">
        <v>3.2130000000000001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82</v>
      </c>
      <c r="AV131" s="12" t="s">
        <v>84</v>
      </c>
      <c r="AW131" s="12" t="s">
        <v>37</v>
      </c>
      <c r="AX131" s="12" t="s">
        <v>75</v>
      </c>
      <c r="AY131" s="238" t="s">
        <v>258</v>
      </c>
    </row>
    <row r="132" s="12" customFormat="1">
      <c r="A132" s="12"/>
      <c r="B132" s="228"/>
      <c r="C132" s="229"/>
      <c r="D132" s="222" t="s">
        <v>267</v>
      </c>
      <c r="E132" s="230" t="s">
        <v>717</v>
      </c>
      <c r="F132" s="231" t="s">
        <v>2793</v>
      </c>
      <c r="G132" s="229"/>
      <c r="H132" s="232">
        <v>0.25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19</v>
      </c>
      <c r="F133" s="231" t="s">
        <v>2794</v>
      </c>
      <c r="G133" s="229"/>
      <c r="H133" s="232">
        <v>3.4630000000000001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82</v>
      </c>
      <c r="AV133" s="12" t="s">
        <v>84</v>
      </c>
      <c r="AW133" s="12" t="s">
        <v>37</v>
      </c>
      <c r="AX133" s="12" t="s">
        <v>82</v>
      </c>
      <c r="AY133" s="238" t="s">
        <v>258</v>
      </c>
    </row>
    <row r="134" s="2" customFormat="1" ht="16.5" customHeight="1">
      <c r="A134" s="41"/>
      <c r="B134" s="42"/>
      <c r="C134" s="209" t="s">
        <v>205</v>
      </c>
      <c r="D134" s="209" t="s">
        <v>259</v>
      </c>
      <c r="E134" s="210" t="s">
        <v>383</v>
      </c>
      <c r="F134" s="211" t="s">
        <v>384</v>
      </c>
      <c r="G134" s="212" t="s">
        <v>309</v>
      </c>
      <c r="H134" s="213">
        <v>4.9199999999999999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82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2795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384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82</v>
      </c>
    </row>
    <row r="136" s="2" customFormat="1">
      <c r="A136" s="41"/>
      <c r="B136" s="42"/>
      <c r="C136" s="43"/>
      <c r="D136" s="222" t="s">
        <v>265</v>
      </c>
      <c r="E136" s="43"/>
      <c r="F136" s="227" t="s">
        <v>386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265</v>
      </c>
      <c r="AU136" s="20" t="s">
        <v>82</v>
      </c>
    </row>
    <row r="137" s="12" customFormat="1">
      <c r="A137" s="12"/>
      <c r="B137" s="228"/>
      <c r="C137" s="229"/>
      <c r="D137" s="222" t="s">
        <v>267</v>
      </c>
      <c r="E137" s="230" t="s">
        <v>334</v>
      </c>
      <c r="F137" s="231" t="s">
        <v>2796</v>
      </c>
      <c r="G137" s="229"/>
      <c r="H137" s="232">
        <v>4.9199999999999999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82</v>
      </c>
      <c r="AV137" s="12" t="s">
        <v>84</v>
      </c>
      <c r="AW137" s="12" t="s">
        <v>37</v>
      </c>
      <c r="AX137" s="12" t="s">
        <v>82</v>
      </c>
      <c r="AY137" s="238" t="s">
        <v>258</v>
      </c>
    </row>
    <row r="138" s="2" customFormat="1" ht="16.5" customHeight="1">
      <c r="A138" s="41"/>
      <c r="B138" s="42"/>
      <c r="C138" s="209" t="s">
        <v>208</v>
      </c>
      <c r="D138" s="209" t="s">
        <v>259</v>
      </c>
      <c r="E138" s="210" t="s">
        <v>395</v>
      </c>
      <c r="F138" s="211" t="s">
        <v>396</v>
      </c>
      <c r="G138" s="212" t="s">
        <v>309</v>
      </c>
      <c r="H138" s="213">
        <v>14.382999999999999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82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2797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396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82</v>
      </c>
    </row>
    <row r="140" s="12" customFormat="1">
      <c r="A140" s="12"/>
      <c r="B140" s="228"/>
      <c r="C140" s="229"/>
      <c r="D140" s="222" t="s">
        <v>267</v>
      </c>
      <c r="E140" s="230" t="s">
        <v>338</v>
      </c>
      <c r="F140" s="231" t="s">
        <v>2798</v>
      </c>
      <c r="G140" s="229"/>
      <c r="H140" s="232">
        <v>6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82</v>
      </c>
      <c r="AV140" s="12" t="s">
        <v>84</v>
      </c>
      <c r="AW140" s="12" t="s">
        <v>37</v>
      </c>
      <c r="AX140" s="12" t="s">
        <v>75</v>
      </c>
      <c r="AY140" s="238" t="s">
        <v>258</v>
      </c>
    </row>
    <row r="141" s="12" customFormat="1">
      <c r="A141" s="12"/>
      <c r="B141" s="228"/>
      <c r="C141" s="229"/>
      <c r="D141" s="222" t="s">
        <v>267</v>
      </c>
      <c r="E141" s="230" t="s">
        <v>2799</v>
      </c>
      <c r="F141" s="231" t="s">
        <v>2800</v>
      </c>
      <c r="G141" s="229"/>
      <c r="H141" s="232">
        <v>3.4630000000000001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8" t="s">
        <v>267</v>
      </c>
      <c r="AU141" s="238" t="s">
        <v>82</v>
      </c>
      <c r="AV141" s="12" t="s">
        <v>84</v>
      </c>
      <c r="AW141" s="12" t="s">
        <v>37</v>
      </c>
      <c r="AX141" s="12" t="s">
        <v>75</v>
      </c>
      <c r="AY141" s="238" t="s">
        <v>258</v>
      </c>
    </row>
    <row r="142" s="12" customFormat="1">
      <c r="A142" s="12"/>
      <c r="B142" s="228"/>
      <c r="C142" s="229"/>
      <c r="D142" s="222" t="s">
        <v>267</v>
      </c>
      <c r="E142" s="230" t="s">
        <v>2801</v>
      </c>
      <c r="F142" s="231" t="s">
        <v>2802</v>
      </c>
      <c r="G142" s="229"/>
      <c r="H142" s="232">
        <v>4.9199999999999999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82</v>
      </c>
      <c r="AV142" s="12" t="s">
        <v>84</v>
      </c>
      <c r="AW142" s="12" t="s">
        <v>37</v>
      </c>
      <c r="AX142" s="12" t="s">
        <v>75</v>
      </c>
      <c r="AY142" s="238" t="s">
        <v>258</v>
      </c>
    </row>
    <row r="143" s="12" customFormat="1">
      <c r="A143" s="12"/>
      <c r="B143" s="228"/>
      <c r="C143" s="229"/>
      <c r="D143" s="222" t="s">
        <v>267</v>
      </c>
      <c r="E143" s="230" t="s">
        <v>19</v>
      </c>
      <c r="F143" s="231" t="s">
        <v>2803</v>
      </c>
      <c r="G143" s="229"/>
      <c r="H143" s="232">
        <v>14.382999999999999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8" t="s">
        <v>267</v>
      </c>
      <c r="AU143" s="238" t="s">
        <v>82</v>
      </c>
      <c r="AV143" s="12" t="s">
        <v>84</v>
      </c>
      <c r="AW143" s="12" t="s">
        <v>37</v>
      </c>
      <c r="AX143" s="12" t="s">
        <v>82</v>
      </c>
      <c r="AY143" s="238" t="s">
        <v>258</v>
      </c>
    </row>
    <row r="144" s="2" customFormat="1" ht="16.5" customHeight="1">
      <c r="A144" s="41"/>
      <c r="B144" s="42"/>
      <c r="C144" s="209" t="s">
        <v>211</v>
      </c>
      <c r="D144" s="209" t="s">
        <v>259</v>
      </c>
      <c r="E144" s="210" t="s">
        <v>417</v>
      </c>
      <c r="F144" s="211" t="s">
        <v>418</v>
      </c>
      <c r="G144" s="212" t="s">
        <v>309</v>
      </c>
      <c r="H144" s="213">
        <v>10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82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2804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418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82</v>
      </c>
    </row>
    <row r="146" s="12" customFormat="1">
      <c r="A146" s="12"/>
      <c r="B146" s="228"/>
      <c r="C146" s="229"/>
      <c r="D146" s="222" t="s">
        <v>267</v>
      </c>
      <c r="E146" s="230" t="s">
        <v>343</v>
      </c>
      <c r="F146" s="231" t="s">
        <v>2805</v>
      </c>
      <c r="G146" s="229"/>
      <c r="H146" s="232">
        <v>10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82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214</v>
      </c>
      <c r="D147" s="209" t="s">
        <v>259</v>
      </c>
      <c r="E147" s="210" t="s">
        <v>426</v>
      </c>
      <c r="F147" s="211" t="s">
        <v>427</v>
      </c>
      <c r="G147" s="212" t="s">
        <v>309</v>
      </c>
      <c r="H147" s="213">
        <v>0.98399999999999999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82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2806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427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82</v>
      </c>
    </row>
    <row r="149" s="2" customFormat="1">
      <c r="A149" s="41"/>
      <c r="B149" s="42"/>
      <c r="C149" s="43"/>
      <c r="D149" s="222" t="s">
        <v>265</v>
      </c>
      <c r="E149" s="43"/>
      <c r="F149" s="227" t="s">
        <v>429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265</v>
      </c>
      <c r="AU149" s="20" t="s">
        <v>82</v>
      </c>
    </row>
    <row r="150" s="12" customFormat="1">
      <c r="A150" s="12"/>
      <c r="B150" s="228"/>
      <c r="C150" s="229"/>
      <c r="D150" s="222" t="s">
        <v>267</v>
      </c>
      <c r="E150" s="230" t="s">
        <v>358</v>
      </c>
      <c r="F150" s="231" t="s">
        <v>2807</v>
      </c>
      <c r="G150" s="229"/>
      <c r="H150" s="232">
        <v>0.98399999999999999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267</v>
      </c>
      <c r="AU150" s="238" t="s">
        <v>82</v>
      </c>
      <c r="AV150" s="12" t="s">
        <v>84</v>
      </c>
      <c r="AW150" s="12" t="s">
        <v>37</v>
      </c>
      <c r="AX150" s="12" t="s">
        <v>82</v>
      </c>
      <c r="AY150" s="238" t="s">
        <v>258</v>
      </c>
    </row>
    <row r="151" s="2" customFormat="1" ht="16.5" customHeight="1">
      <c r="A151" s="41"/>
      <c r="B151" s="42"/>
      <c r="C151" s="209" t="s">
        <v>191</v>
      </c>
      <c r="D151" s="209" t="s">
        <v>259</v>
      </c>
      <c r="E151" s="210" t="s">
        <v>433</v>
      </c>
      <c r="F151" s="211" t="s">
        <v>434</v>
      </c>
      <c r="G151" s="212" t="s">
        <v>309</v>
      </c>
      <c r="H151" s="213">
        <v>2.6240000000000001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2808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434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2" customFormat="1">
      <c r="A153" s="41"/>
      <c r="B153" s="42"/>
      <c r="C153" s="43"/>
      <c r="D153" s="222" t="s">
        <v>265</v>
      </c>
      <c r="E153" s="43"/>
      <c r="F153" s="227" t="s">
        <v>436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265</v>
      </c>
      <c r="AU153" s="20" t="s">
        <v>82</v>
      </c>
    </row>
    <row r="154" s="12" customFormat="1">
      <c r="A154" s="12"/>
      <c r="B154" s="228"/>
      <c r="C154" s="229"/>
      <c r="D154" s="222" t="s">
        <v>267</v>
      </c>
      <c r="E154" s="230" t="s">
        <v>348</v>
      </c>
      <c r="F154" s="231" t="s">
        <v>2809</v>
      </c>
      <c r="G154" s="229"/>
      <c r="H154" s="232">
        <v>2.6240000000000001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82</v>
      </c>
      <c r="AY154" s="238" t="s">
        <v>258</v>
      </c>
    </row>
    <row r="155" s="2" customFormat="1" ht="16.5" customHeight="1">
      <c r="A155" s="41"/>
      <c r="B155" s="42"/>
      <c r="C155" s="209" t="s">
        <v>8</v>
      </c>
      <c r="D155" s="209" t="s">
        <v>259</v>
      </c>
      <c r="E155" s="210" t="s">
        <v>440</v>
      </c>
      <c r="F155" s="211" t="s">
        <v>441</v>
      </c>
      <c r="G155" s="212" t="s">
        <v>442</v>
      </c>
      <c r="H155" s="213">
        <v>242.80000000000001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82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2810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441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82</v>
      </c>
    </row>
    <row r="157" s="2" customFormat="1">
      <c r="A157" s="41"/>
      <c r="B157" s="42"/>
      <c r="C157" s="43"/>
      <c r="D157" s="222" t="s">
        <v>265</v>
      </c>
      <c r="E157" s="43"/>
      <c r="F157" s="227" t="s">
        <v>2811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265</v>
      </c>
      <c r="AU157" s="20" t="s">
        <v>82</v>
      </c>
    </row>
    <row r="158" s="12" customFormat="1">
      <c r="A158" s="12"/>
      <c r="B158" s="228"/>
      <c r="C158" s="229"/>
      <c r="D158" s="222" t="s">
        <v>267</v>
      </c>
      <c r="E158" s="230" t="s">
        <v>373</v>
      </c>
      <c r="F158" s="231" t="s">
        <v>2812</v>
      </c>
      <c r="G158" s="229"/>
      <c r="H158" s="232">
        <v>242.80000000000001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82</v>
      </c>
      <c r="AV158" s="12" t="s">
        <v>84</v>
      </c>
      <c r="AW158" s="12" t="s">
        <v>37</v>
      </c>
      <c r="AX158" s="12" t="s">
        <v>82</v>
      </c>
      <c r="AY158" s="238" t="s">
        <v>258</v>
      </c>
    </row>
    <row r="159" s="11" customFormat="1" ht="25.92" customHeight="1">
      <c r="A159" s="11"/>
      <c r="B159" s="195"/>
      <c r="C159" s="196"/>
      <c r="D159" s="197" t="s">
        <v>74</v>
      </c>
      <c r="E159" s="198" t="s">
        <v>84</v>
      </c>
      <c r="F159" s="198" t="s">
        <v>458</v>
      </c>
      <c r="G159" s="196"/>
      <c r="H159" s="196"/>
      <c r="I159" s="199"/>
      <c r="J159" s="200">
        <f>BK159</f>
        <v>0</v>
      </c>
      <c r="K159" s="196"/>
      <c r="L159" s="201"/>
      <c r="M159" s="202"/>
      <c r="N159" s="203"/>
      <c r="O159" s="203"/>
      <c r="P159" s="204">
        <f>SUM(P160:P164)</f>
        <v>0</v>
      </c>
      <c r="Q159" s="203"/>
      <c r="R159" s="204">
        <f>SUM(R160:R164)</f>
        <v>0</v>
      </c>
      <c r="S159" s="203"/>
      <c r="T159" s="205">
        <f>SUM(T160:T164)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6" t="s">
        <v>82</v>
      </c>
      <c r="AT159" s="207" t="s">
        <v>74</v>
      </c>
      <c r="AU159" s="207" t="s">
        <v>75</v>
      </c>
      <c r="AY159" s="206" t="s">
        <v>258</v>
      </c>
      <c r="BK159" s="208">
        <f>SUM(BK160:BK164)</f>
        <v>0</v>
      </c>
    </row>
    <row r="160" s="2" customFormat="1" ht="16.5" customHeight="1">
      <c r="A160" s="41"/>
      <c r="B160" s="42"/>
      <c r="C160" s="209" t="s">
        <v>93</v>
      </c>
      <c r="D160" s="209" t="s">
        <v>259</v>
      </c>
      <c r="E160" s="210" t="s">
        <v>460</v>
      </c>
      <c r="F160" s="211" t="s">
        <v>461</v>
      </c>
      <c r="G160" s="212" t="s">
        <v>309</v>
      </c>
      <c r="H160" s="213">
        <v>3.4630000000000001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82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2813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461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82</v>
      </c>
    </row>
    <row r="162" s="12" customFormat="1">
      <c r="A162" s="12"/>
      <c r="B162" s="228"/>
      <c r="C162" s="229"/>
      <c r="D162" s="222" t="s">
        <v>267</v>
      </c>
      <c r="E162" s="230" t="s">
        <v>363</v>
      </c>
      <c r="F162" s="231" t="s">
        <v>2792</v>
      </c>
      <c r="G162" s="229"/>
      <c r="H162" s="232">
        <v>3.2130000000000001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267</v>
      </c>
      <c r="AU162" s="238" t="s">
        <v>82</v>
      </c>
      <c r="AV162" s="12" t="s">
        <v>84</v>
      </c>
      <c r="AW162" s="12" t="s">
        <v>37</v>
      </c>
      <c r="AX162" s="12" t="s">
        <v>75</v>
      </c>
      <c r="AY162" s="238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365</v>
      </c>
      <c r="F163" s="231" t="s">
        <v>2088</v>
      </c>
      <c r="G163" s="229"/>
      <c r="H163" s="232">
        <v>0.25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82</v>
      </c>
      <c r="AV163" s="12" t="s">
        <v>84</v>
      </c>
      <c r="AW163" s="12" t="s">
        <v>37</v>
      </c>
      <c r="AX163" s="12" t="s">
        <v>75</v>
      </c>
      <c r="AY163" s="238" t="s">
        <v>258</v>
      </c>
    </row>
    <row r="164" s="12" customFormat="1">
      <c r="A164" s="12"/>
      <c r="B164" s="228"/>
      <c r="C164" s="229"/>
      <c r="D164" s="222" t="s">
        <v>267</v>
      </c>
      <c r="E164" s="230" t="s">
        <v>19</v>
      </c>
      <c r="F164" s="231" t="s">
        <v>2794</v>
      </c>
      <c r="G164" s="229"/>
      <c r="H164" s="232">
        <v>3.4630000000000001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8" t="s">
        <v>267</v>
      </c>
      <c r="AU164" s="238" t="s">
        <v>82</v>
      </c>
      <c r="AV164" s="12" t="s">
        <v>84</v>
      </c>
      <c r="AW164" s="12" t="s">
        <v>37</v>
      </c>
      <c r="AX164" s="12" t="s">
        <v>82</v>
      </c>
      <c r="AY164" s="238" t="s">
        <v>258</v>
      </c>
    </row>
    <row r="165" s="11" customFormat="1" ht="25.92" customHeight="1">
      <c r="A165" s="11"/>
      <c r="B165" s="195"/>
      <c r="C165" s="196"/>
      <c r="D165" s="197" t="s">
        <v>74</v>
      </c>
      <c r="E165" s="198" t="s">
        <v>98</v>
      </c>
      <c r="F165" s="198" t="s">
        <v>465</v>
      </c>
      <c r="G165" s="196"/>
      <c r="H165" s="196"/>
      <c r="I165" s="199"/>
      <c r="J165" s="200">
        <f>BK165</f>
        <v>0</v>
      </c>
      <c r="K165" s="196"/>
      <c r="L165" s="201"/>
      <c r="M165" s="202"/>
      <c r="N165" s="203"/>
      <c r="O165" s="203"/>
      <c r="P165" s="204">
        <f>SUM(P166:P173)</f>
        <v>0</v>
      </c>
      <c r="Q165" s="203"/>
      <c r="R165" s="204">
        <f>SUM(R166:R173)</f>
        <v>0</v>
      </c>
      <c r="S165" s="203"/>
      <c r="T165" s="205">
        <f>SUM(T166:T173)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6" t="s">
        <v>82</v>
      </c>
      <c r="AT165" s="207" t="s">
        <v>74</v>
      </c>
      <c r="AU165" s="207" t="s">
        <v>75</v>
      </c>
      <c r="AY165" s="206" t="s">
        <v>258</v>
      </c>
      <c r="BK165" s="208">
        <f>SUM(BK166:BK173)</f>
        <v>0</v>
      </c>
    </row>
    <row r="166" s="2" customFormat="1" ht="16.5" customHeight="1">
      <c r="A166" s="41"/>
      <c r="B166" s="42"/>
      <c r="C166" s="209" t="s">
        <v>125</v>
      </c>
      <c r="D166" s="209" t="s">
        <v>259</v>
      </c>
      <c r="E166" s="210" t="s">
        <v>2814</v>
      </c>
      <c r="F166" s="211" t="s">
        <v>2815</v>
      </c>
      <c r="G166" s="212" t="s">
        <v>262</v>
      </c>
      <c r="H166" s="213">
        <v>0.074999999999999997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2816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2815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2" customFormat="1">
      <c r="A168" s="41"/>
      <c r="B168" s="42"/>
      <c r="C168" s="43"/>
      <c r="D168" s="222" t="s">
        <v>265</v>
      </c>
      <c r="E168" s="43"/>
      <c r="F168" s="227" t="s">
        <v>2817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265</v>
      </c>
      <c r="AU168" s="20" t="s">
        <v>82</v>
      </c>
    </row>
    <row r="169" s="12" customFormat="1">
      <c r="A169" s="12"/>
      <c r="B169" s="228"/>
      <c r="C169" s="229"/>
      <c r="D169" s="222" t="s">
        <v>267</v>
      </c>
      <c r="E169" s="230" t="s">
        <v>378</v>
      </c>
      <c r="F169" s="231" t="s">
        <v>2818</v>
      </c>
      <c r="G169" s="229"/>
      <c r="H169" s="232">
        <v>0.074999999999999997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2" customFormat="1" ht="16.5" customHeight="1">
      <c r="A170" s="41"/>
      <c r="B170" s="42"/>
      <c r="C170" s="209" t="s">
        <v>219</v>
      </c>
      <c r="D170" s="209" t="s">
        <v>259</v>
      </c>
      <c r="E170" s="210" t="s">
        <v>2819</v>
      </c>
      <c r="F170" s="211" t="s">
        <v>2820</v>
      </c>
      <c r="G170" s="212" t="s">
        <v>2821</v>
      </c>
      <c r="H170" s="213">
        <v>600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82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2822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2820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82</v>
      </c>
    </row>
    <row r="172" s="2" customFormat="1">
      <c r="A172" s="41"/>
      <c r="B172" s="42"/>
      <c r="C172" s="43"/>
      <c r="D172" s="222" t="s">
        <v>265</v>
      </c>
      <c r="E172" s="43"/>
      <c r="F172" s="227" t="s">
        <v>2823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265</v>
      </c>
      <c r="AU172" s="20" t="s">
        <v>82</v>
      </c>
    </row>
    <row r="173" s="12" customFormat="1">
      <c r="A173" s="12"/>
      <c r="B173" s="228"/>
      <c r="C173" s="229"/>
      <c r="D173" s="222" t="s">
        <v>267</v>
      </c>
      <c r="E173" s="230" t="s">
        <v>387</v>
      </c>
      <c r="F173" s="231" t="s">
        <v>2824</v>
      </c>
      <c r="G173" s="229"/>
      <c r="H173" s="232">
        <v>600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82</v>
      </c>
      <c r="AY173" s="238" t="s">
        <v>258</v>
      </c>
    </row>
    <row r="174" s="11" customFormat="1" ht="25.92" customHeight="1">
      <c r="A174" s="11"/>
      <c r="B174" s="195"/>
      <c r="C174" s="196"/>
      <c r="D174" s="197" t="s">
        <v>74</v>
      </c>
      <c r="E174" s="198" t="s">
        <v>105</v>
      </c>
      <c r="F174" s="198" t="s">
        <v>482</v>
      </c>
      <c r="G174" s="196"/>
      <c r="H174" s="196"/>
      <c r="I174" s="199"/>
      <c r="J174" s="200">
        <f>BK174</f>
        <v>0</v>
      </c>
      <c r="K174" s="196"/>
      <c r="L174" s="201"/>
      <c r="M174" s="202"/>
      <c r="N174" s="203"/>
      <c r="O174" s="203"/>
      <c r="P174" s="204">
        <f>SUM(P175:P178)</f>
        <v>0</v>
      </c>
      <c r="Q174" s="203"/>
      <c r="R174" s="204">
        <f>SUM(R175:R178)</f>
        <v>0</v>
      </c>
      <c r="S174" s="203"/>
      <c r="T174" s="205">
        <f>SUM(T175:T178)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6" t="s">
        <v>82</v>
      </c>
      <c r="AT174" s="207" t="s">
        <v>74</v>
      </c>
      <c r="AU174" s="207" t="s">
        <v>75</v>
      </c>
      <c r="AY174" s="206" t="s">
        <v>258</v>
      </c>
      <c r="BK174" s="208">
        <f>SUM(BK175:BK178)</f>
        <v>0</v>
      </c>
    </row>
    <row r="175" s="2" customFormat="1" ht="16.5" customHeight="1">
      <c r="A175" s="41"/>
      <c r="B175" s="42"/>
      <c r="C175" s="209" t="s">
        <v>389</v>
      </c>
      <c r="D175" s="209" t="s">
        <v>259</v>
      </c>
      <c r="E175" s="210" t="s">
        <v>522</v>
      </c>
      <c r="F175" s="211" t="s">
        <v>523</v>
      </c>
      <c r="G175" s="212" t="s">
        <v>309</v>
      </c>
      <c r="H175" s="213">
        <v>0.98399999999999999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82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2825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523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82</v>
      </c>
    </row>
    <row r="177" s="2" customFormat="1">
      <c r="A177" s="41"/>
      <c r="B177" s="42"/>
      <c r="C177" s="43"/>
      <c r="D177" s="222" t="s">
        <v>265</v>
      </c>
      <c r="E177" s="43"/>
      <c r="F177" s="227" t="s">
        <v>436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265</v>
      </c>
      <c r="AU177" s="20" t="s">
        <v>82</v>
      </c>
    </row>
    <row r="178" s="12" customFormat="1">
      <c r="A178" s="12"/>
      <c r="B178" s="228"/>
      <c r="C178" s="229"/>
      <c r="D178" s="222" t="s">
        <v>267</v>
      </c>
      <c r="E178" s="230" t="s">
        <v>741</v>
      </c>
      <c r="F178" s="231" t="s">
        <v>2826</v>
      </c>
      <c r="G178" s="229"/>
      <c r="H178" s="232">
        <v>0.98399999999999999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82</v>
      </c>
      <c r="AV178" s="12" t="s">
        <v>84</v>
      </c>
      <c r="AW178" s="12" t="s">
        <v>37</v>
      </c>
      <c r="AX178" s="12" t="s">
        <v>82</v>
      </c>
      <c r="AY178" s="238" t="s">
        <v>258</v>
      </c>
    </row>
    <row r="179" s="11" customFormat="1" ht="25.92" customHeight="1">
      <c r="A179" s="11"/>
      <c r="B179" s="195"/>
      <c r="C179" s="196"/>
      <c r="D179" s="197" t="s">
        <v>74</v>
      </c>
      <c r="E179" s="198" t="s">
        <v>289</v>
      </c>
      <c r="F179" s="198" t="s">
        <v>534</v>
      </c>
      <c r="G179" s="196"/>
      <c r="H179" s="196"/>
      <c r="I179" s="199"/>
      <c r="J179" s="200">
        <f>BK179</f>
        <v>0</v>
      </c>
      <c r="K179" s="196"/>
      <c r="L179" s="201"/>
      <c r="M179" s="202"/>
      <c r="N179" s="203"/>
      <c r="O179" s="203"/>
      <c r="P179" s="204">
        <f>SUM(P180:P230)</f>
        <v>0</v>
      </c>
      <c r="Q179" s="203"/>
      <c r="R179" s="204">
        <f>SUM(R180:R230)</f>
        <v>0</v>
      </c>
      <c r="S179" s="203"/>
      <c r="T179" s="205">
        <f>SUM(T180:T230)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06" t="s">
        <v>82</v>
      </c>
      <c r="AT179" s="207" t="s">
        <v>74</v>
      </c>
      <c r="AU179" s="207" t="s">
        <v>75</v>
      </c>
      <c r="AY179" s="206" t="s">
        <v>258</v>
      </c>
      <c r="BK179" s="208">
        <f>SUM(BK180:BK230)</f>
        <v>0</v>
      </c>
    </row>
    <row r="180" s="2" customFormat="1" ht="16.5" customHeight="1">
      <c r="A180" s="41"/>
      <c r="B180" s="42"/>
      <c r="C180" s="209" t="s">
        <v>394</v>
      </c>
      <c r="D180" s="209" t="s">
        <v>259</v>
      </c>
      <c r="E180" s="210" t="s">
        <v>2827</v>
      </c>
      <c r="F180" s="211" t="s">
        <v>2828</v>
      </c>
      <c r="G180" s="212" t="s">
        <v>309</v>
      </c>
      <c r="H180" s="213">
        <v>1.9199999999999999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82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2829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2828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82</v>
      </c>
    </row>
    <row r="182" s="12" customFormat="1">
      <c r="A182" s="12"/>
      <c r="B182" s="228"/>
      <c r="C182" s="229"/>
      <c r="D182" s="222" t="s">
        <v>267</v>
      </c>
      <c r="E182" s="230" t="s">
        <v>400</v>
      </c>
      <c r="F182" s="231" t="s">
        <v>2830</v>
      </c>
      <c r="G182" s="229"/>
      <c r="H182" s="232">
        <v>1.9199999999999999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82</v>
      </c>
      <c r="AV182" s="12" t="s">
        <v>84</v>
      </c>
      <c r="AW182" s="12" t="s">
        <v>37</v>
      </c>
      <c r="AX182" s="12" t="s">
        <v>82</v>
      </c>
      <c r="AY182" s="238" t="s">
        <v>258</v>
      </c>
    </row>
    <row r="183" s="2" customFormat="1" ht="16.5" customHeight="1">
      <c r="A183" s="41"/>
      <c r="B183" s="42"/>
      <c r="C183" s="209" t="s">
        <v>7</v>
      </c>
      <c r="D183" s="209" t="s">
        <v>259</v>
      </c>
      <c r="E183" s="210" t="s">
        <v>549</v>
      </c>
      <c r="F183" s="211" t="s">
        <v>537</v>
      </c>
      <c r="G183" s="212" t="s">
        <v>309</v>
      </c>
      <c r="H183" s="213">
        <v>24.449999999999999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2831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537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2" customFormat="1">
      <c r="A185" s="41"/>
      <c r="B185" s="42"/>
      <c r="C185" s="43"/>
      <c r="D185" s="222" t="s">
        <v>265</v>
      </c>
      <c r="E185" s="43"/>
      <c r="F185" s="227" t="s">
        <v>551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265</v>
      </c>
      <c r="AU185" s="20" t="s">
        <v>82</v>
      </c>
    </row>
    <row r="186" s="12" customFormat="1">
      <c r="A186" s="12"/>
      <c r="B186" s="228"/>
      <c r="C186" s="229"/>
      <c r="D186" s="222" t="s">
        <v>267</v>
      </c>
      <c r="E186" s="230" t="s">
        <v>420</v>
      </c>
      <c r="F186" s="231" t="s">
        <v>2832</v>
      </c>
      <c r="G186" s="229"/>
      <c r="H186" s="232">
        <v>2.25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2" customFormat="1">
      <c r="A187" s="12"/>
      <c r="B187" s="228"/>
      <c r="C187" s="229"/>
      <c r="D187" s="222" t="s">
        <v>267</v>
      </c>
      <c r="E187" s="230" t="s">
        <v>422</v>
      </c>
      <c r="F187" s="231" t="s">
        <v>2833</v>
      </c>
      <c r="G187" s="229"/>
      <c r="H187" s="232">
        <v>22.199999999999999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8" t="s">
        <v>267</v>
      </c>
      <c r="AU187" s="238" t="s">
        <v>82</v>
      </c>
      <c r="AV187" s="12" t="s">
        <v>84</v>
      </c>
      <c r="AW187" s="12" t="s">
        <v>37</v>
      </c>
      <c r="AX187" s="12" t="s">
        <v>75</v>
      </c>
      <c r="AY187" s="238" t="s">
        <v>258</v>
      </c>
    </row>
    <row r="188" s="12" customFormat="1">
      <c r="A188" s="12"/>
      <c r="B188" s="228"/>
      <c r="C188" s="229"/>
      <c r="D188" s="222" t="s">
        <v>267</v>
      </c>
      <c r="E188" s="230" t="s">
        <v>19</v>
      </c>
      <c r="F188" s="231" t="s">
        <v>2834</v>
      </c>
      <c r="G188" s="229"/>
      <c r="H188" s="232">
        <v>24.449999999999999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82</v>
      </c>
      <c r="AY188" s="238" t="s">
        <v>258</v>
      </c>
    </row>
    <row r="189" s="2" customFormat="1" ht="16.5" customHeight="1">
      <c r="A189" s="41"/>
      <c r="B189" s="42"/>
      <c r="C189" s="209" t="s">
        <v>412</v>
      </c>
      <c r="D189" s="209" t="s">
        <v>259</v>
      </c>
      <c r="E189" s="210" t="s">
        <v>2835</v>
      </c>
      <c r="F189" s="211" t="s">
        <v>537</v>
      </c>
      <c r="G189" s="212" t="s">
        <v>309</v>
      </c>
      <c r="H189" s="213">
        <v>4.2000000000000002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82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2836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537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82</v>
      </c>
    </row>
    <row r="191" s="2" customFormat="1">
      <c r="A191" s="41"/>
      <c r="B191" s="42"/>
      <c r="C191" s="43"/>
      <c r="D191" s="222" t="s">
        <v>265</v>
      </c>
      <c r="E191" s="43"/>
      <c r="F191" s="227" t="s">
        <v>539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265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751</v>
      </c>
      <c r="F192" s="231" t="s">
        <v>2837</v>
      </c>
      <c r="G192" s="229"/>
      <c r="H192" s="232">
        <v>4.2000000000000002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416</v>
      </c>
      <c r="D193" s="209" t="s">
        <v>259</v>
      </c>
      <c r="E193" s="210" t="s">
        <v>2838</v>
      </c>
      <c r="F193" s="211" t="s">
        <v>537</v>
      </c>
      <c r="G193" s="212" t="s">
        <v>309</v>
      </c>
      <c r="H193" s="213">
        <v>8.8000000000000007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2839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537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545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12" customFormat="1">
      <c r="A196" s="12"/>
      <c r="B196" s="228"/>
      <c r="C196" s="229"/>
      <c r="D196" s="222" t="s">
        <v>267</v>
      </c>
      <c r="E196" s="230" t="s">
        <v>410</v>
      </c>
      <c r="F196" s="231" t="s">
        <v>2840</v>
      </c>
      <c r="G196" s="229"/>
      <c r="H196" s="232">
        <v>3.2000000000000002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267</v>
      </c>
      <c r="AU196" s="238" t="s">
        <v>82</v>
      </c>
      <c r="AV196" s="12" t="s">
        <v>84</v>
      </c>
      <c r="AW196" s="12" t="s">
        <v>37</v>
      </c>
      <c r="AX196" s="12" t="s">
        <v>75</v>
      </c>
      <c r="AY196" s="238" t="s">
        <v>258</v>
      </c>
    </row>
    <row r="197" s="12" customFormat="1">
      <c r="A197" s="12"/>
      <c r="B197" s="228"/>
      <c r="C197" s="229"/>
      <c r="D197" s="222" t="s">
        <v>267</v>
      </c>
      <c r="E197" s="230" t="s">
        <v>2586</v>
      </c>
      <c r="F197" s="231" t="s">
        <v>2841</v>
      </c>
      <c r="G197" s="229"/>
      <c r="H197" s="232">
        <v>5.5999999999999996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267</v>
      </c>
      <c r="AU197" s="238" t="s">
        <v>82</v>
      </c>
      <c r="AV197" s="12" t="s">
        <v>84</v>
      </c>
      <c r="AW197" s="12" t="s">
        <v>37</v>
      </c>
      <c r="AX197" s="12" t="s">
        <v>75</v>
      </c>
      <c r="AY197" s="238" t="s">
        <v>258</v>
      </c>
    </row>
    <row r="198" s="12" customFormat="1">
      <c r="A198" s="12"/>
      <c r="B198" s="228"/>
      <c r="C198" s="229"/>
      <c r="D198" s="222" t="s">
        <v>267</v>
      </c>
      <c r="E198" s="230" t="s">
        <v>19</v>
      </c>
      <c r="F198" s="231" t="s">
        <v>2842</v>
      </c>
      <c r="G198" s="229"/>
      <c r="H198" s="232">
        <v>8.8000000000000007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82</v>
      </c>
      <c r="AV198" s="12" t="s">
        <v>84</v>
      </c>
      <c r="AW198" s="12" t="s">
        <v>37</v>
      </c>
      <c r="AX198" s="12" t="s">
        <v>82</v>
      </c>
      <c r="AY198" s="238" t="s">
        <v>258</v>
      </c>
    </row>
    <row r="199" s="2" customFormat="1" ht="16.5" customHeight="1">
      <c r="A199" s="41"/>
      <c r="B199" s="42"/>
      <c r="C199" s="209" t="s">
        <v>425</v>
      </c>
      <c r="D199" s="209" t="s">
        <v>259</v>
      </c>
      <c r="E199" s="210" t="s">
        <v>2843</v>
      </c>
      <c r="F199" s="211" t="s">
        <v>2844</v>
      </c>
      <c r="G199" s="212" t="s">
        <v>309</v>
      </c>
      <c r="H199" s="213">
        <v>0.5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82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2845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2844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82</v>
      </c>
    </row>
    <row r="201" s="12" customFormat="1">
      <c r="A201" s="12"/>
      <c r="B201" s="228"/>
      <c r="C201" s="229"/>
      <c r="D201" s="222" t="s">
        <v>267</v>
      </c>
      <c r="E201" s="230" t="s">
        <v>430</v>
      </c>
      <c r="F201" s="231" t="s">
        <v>2846</v>
      </c>
      <c r="G201" s="229"/>
      <c r="H201" s="232">
        <v>0.5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82</v>
      </c>
      <c r="AV201" s="12" t="s">
        <v>84</v>
      </c>
      <c r="AW201" s="12" t="s">
        <v>37</v>
      </c>
      <c r="AX201" s="12" t="s">
        <v>82</v>
      </c>
      <c r="AY201" s="238" t="s">
        <v>258</v>
      </c>
    </row>
    <row r="202" s="2" customFormat="1" ht="16.5" customHeight="1">
      <c r="A202" s="41"/>
      <c r="B202" s="42"/>
      <c r="C202" s="209" t="s">
        <v>432</v>
      </c>
      <c r="D202" s="209" t="s">
        <v>259</v>
      </c>
      <c r="E202" s="210" t="s">
        <v>2847</v>
      </c>
      <c r="F202" s="211" t="s">
        <v>2848</v>
      </c>
      <c r="G202" s="212" t="s">
        <v>442</v>
      </c>
      <c r="H202" s="213">
        <v>38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82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2849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2848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82</v>
      </c>
    </row>
    <row r="204" s="12" customFormat="1">
      <c r="A204" s="12"/>
      <c r="B204" s="228"/>
      <c r="C204" s="229"/>
      <c r="D204" s="222" t="s">
        <v>267</v>
      </c>
      <c r="E204" s="230" t="s">
        <v>437</v>
      </c>
      <c r="F204" s="231" t="s">
        <v>2850</v>
      </c>
      <c r="G204" s="229"/>
      <c r="H204" s="232">
        <v>38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82</v>
      </c>
      <c r="AV204" s="12" t="s">
        <v>84</v>
      </c>
      <c r="AW204" s="12" t="s">
        <v>37</v>
      </c>
      <c r="AX204" s="12" t="s">
        <v>82</v>
      </c>
      <c r="AY204" s="238" t="s">
        <v>258</v>
      </c>
    </row>
    <row r="205" s="2" customFormat="1" ht="16.5" customHeight="1">
      <c r="A205" s="41"/>
      <c r="B205" s="42"/>
      <c r="C205" s="209" t="s">
        <v>439</v>
      </c>
      <c r="D205" s="209" t="s">
        <v>259</v>
      </c>
      <c r="E205" s="210" t="s">
        <v>2851</v>
      </c>
      <c r="F205" s="211" t="s">
        <v>2852</v>
      </c>
      <c r="G205" s="212" t="s">
        <v>309</v>
      </c>
      <c r="H205" s="213">
        <v>0.80000000000000004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82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2853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2852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82</v>
      </c>
    </row>
    <row r="207" s="12" customFormat="1">
      <c r="A207" s="12"/>
      <c r="B207" s="228"/>
      <c r="C207" s="229"/>
      <c r="D207" s="222" t="s">
        <v>267</v>
      </c>
      <c r="E207" s="230" t="s">
        <v>758</v>
      </c>
      <c r="F207" s="231" t="s">
        <v>2854</v>
      </c>
      <c r="G207" s="229"/>
      <c r="H207" s="232">
        <v>0.80000000000000004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82</v>
      </c>
      <c r="AV207" s="12" t="s">
        <v>84</v>
      </c>
      <c r="AW207" s="12" t="s">
        <v>37</v>
      </c>
      <c r="AX207" s="12" t="s">
        <v>82</v>
      </c>
      <c r="AY207" s="238" t="s">
        <v>258</v>
      </c>
    </row>
    <row r="208" s="2" customFormat="1" ht="16.5" customHeight="1">
      <c r="A208" s="41"/>
      <c r="B208" s="42"/>
      <c r="C208" s="209" t="s">
        <v>444</v>
      </c>
      <c r="D208" s="209" t="s">
        <v>259</v>
      </c>
      <c r="E208" s="210" t="s">
        <v>2855</v>
      </c>
      <c r="F208" s="211" t="s">
        <v>2856</v>
      </c>
      <c r="G208" s="212" t="s">
        <v>309</v>
      </c>
      <c r="H208" s="213">
        <v>1.0800000000000001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82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2857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2856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82</v>
      </c>
    </row>
    <row r="210" s="12" customFormat="1">
      <c r="A210" s="12"/>
      <c r="B210" s="228"/>
      <c r="C210" s="229"/>
      <c r="D210" s="222" t="s">
        <v>267</v>
      </c>
      <c r="E210" s="230" t="s">
        <v>2129</v>
      </c>
      <c r="F210" s="231" t="s">
        <v>2858</v>
      </c>
      <c r="G210" s="229"/>
      <c r="H210" s="232">
        <v>1.0800000000000001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82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2" customFormat="1" ht="16.5" customHeight="1">
      <c r="A211" s="41"/>
      <c r="B211" s="42"/>
      <c r="C211" s="209" t="s">
        <v>448</v>
      </c>
      <c r="D211" s="209" t="s">
        <v>259</v>
      </c>
      <c r="E211" s="210" t="s">
        <v>555</v>
      </c>
      <c r="F211" s="211" t="s">
        <v>556</v>
      </c>
      <c r="G211" s="212" t="s">
        <v>442</v>
      </c>
      <c r="H211" s="213">
        <v>43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82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2859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556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82</v>
      </c>
    </row>
    <row r="213" s="2" customFormat="1">
      <c r="A213" s="41"/>
      <c r="B213" s="42"/>
      <c r="C213" s="43"/>
      <c r="D213" s="222" t="s">
        <v>265</v>
      </c>
      <c r="E213" s="43"/>
      <c r="F213" s="227" t="s">
        <v>558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265</v>
      </c>
      <c r="AU213" s="20" t="s">
        <v>82</v>
      </c>
    </row>
    <row r="214" s="12" customFormat="1">
      <c r="A214" s="12"/>
      <c r="B214" s="228"/>
      <c r="C214" s="229"/>
      <c r="D214" s="222" t="s">
        <v>267</v>
      </c>
      <c r="E214" s="230" t="s">
        <v>452</v>
      </c>
      <c r="F214" s="231" t="s">
        <v>2860</v>
      </c>
      <c r="G214" s="229"/>
      <c r="H214" s="232">
        <v>15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8" t="s">
        <v>267</v>
      </c>
      <c r="AU214" s="238" t="s">
        <v>82</v>
      </c>
      <c r="AV214" s="12" t="s">
        <v>84</v>
      </c>
      <c r="AW214" s="12" t="s">
        <v>37</v>
      </c>
      <c r="AX214" s="12" t="s">
        <v>75</v>
      </c>
      <c r="AY214" s="238" t="s">
        <v>258</v>
      </c>
    </row>
    <row r="215" s="12" customFormat="1">
      <c r="A215" s="12"/>
      <c r="B215" s="228"/>
      <c r="C215" s="229"/>
      <c r="D215" s="222" t="s">
        <v>267</v>
      </c>
      <c r="E215" s="230" t="s">
        <v>2134</v>
      </c>
      <c r="F215" s="231" t="s">
        <v>2861</v>
      </c>
      <c r="G215" s="229"/>
      <c r="H215" s="232">
        <v>28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82</v>
      </c>
      <c r="AV215" s="12" t="s">
        <v>84</v>
      </c>
      <c r="AW215" s="12" t="s">
        <v>37</v>
      </c>
      <c r="AX215" s="12" t="s">
        <v>75</v>
      </c>
      <c r="AY215" s="238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2862</v>
      </c>
      <c r="G216" s="229"/>
      <c r="H216" s="232">
        <v>43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82</v>
      </c>
      <c r="AV216" s="12" t="s">
        <v>84</v>
      </c>
      <c r="AW216" s="12" t="s">
        <v>37</v>
      </c>
      <c r="AX216" s="12" t="s">
        <v>82</v>
      </c>
      <c r="AY216" s="238" t="s">
        <v>258</v>
      </c>
    </row>
    <row r="217" s="2" customFormat="1" ht="16.5" customHeight="1">
      <c r="A217" s="41"/>
      <c r="B217" s="42"/>
      <c r="C217" s="209" t="s">
        <v>454</v>
      </c>
      <c r="D217" s="209" t="s">
        <v>259</v>
      </c>
      <c r="E217" s="210" t="s">
        <v>2863</v>
      </c>
      <c r="F217" s="211" t="s">
        <v>2864</v>
      </c>
      <c r="G217" s="212" t="s">
        <v>442</v>
      </c>
      <c r="H217" s="213">
        <v>115.2</v>
      </c>
      <c r="I217" s="214"/>
      <c r="J217" s="215">
        <f>ROUND(I217*H217,2)</f>
        <v>0</v>
      </c>
      <c r="K217" s="211" t="s">
        <v>19</v>
      </c>
      <c r="L217" s="47"/>
      <c r="M217" s="216" t="s">
        <v>19</v>
      </c>
      <c r="N217" s="217" t="s">
        <v>46</v>
      </c>
      <c r="O217" s="8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0" t="s">
        <v>105</v>
      </c>
      <c r="AT217" s="220" t="s">
        <v>259</v>
      </c>
      <c r="AU217" s="220" t="s">
        <v>82</v>
      </c>
      <c r="AY217" s="20" t="s">
        <v>258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82</v>
      </c>
      <c r="BK217" s="221">
        <f>ROUND(I217*H217,2)</f>
        <v>0</v>
      </c>
      <c r="BL217" s="20" t="s">
        <v>105</v>
      </c>
      <c r="BM217" s="220" t="s">
        <v>2865</v>
      </c>
    </row>
    <row r="218" s="2" customFormat="1">
      <c r="A218" s="41"/>
      <c r="B218" s="42"/>
      <c r="C218" s="43"/>
      <c r="D218" s="222" t="s">
        <v>264</v>
      </c>
      <c r="E218" s="43"/>
      <c r="F218" s="223" t="s">
        <v>2864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264</v>
      </c>
      <c r="AU218" s="20" t="s">
        <v>82</v>
      </c>
    </row>
    <row r="219" s="2" customFormat="1">
      <c r="A219" s="41"/>
      <c r="B219" s="42"/>
      <c r="C219" s="43"/>
      <c r="D219" s="222" t="s">
        <v>265</v>
      </c>
      <c r="E219" s="43"/>
      <c r="F219" s="227" t="s">
        <v>558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265</v>
      </c>
      <c r="AU219" s="20" t="s">
        <v>82</v>
      </c>
    </row>
    <row r="220" s="12" customFormat="1">
      <c r="A220" s="12"/>
      <c r="B220" s="228"/>
      <c r="C220" s="229"/>
      <c r="D220" s="222" t="s">
        <v>267</v>
      </c>
      <c r="E220" s="230" t="s">
        <v>768</v>
      </c>
      <c r="F220" s="231" t="s">
        <v>2866</v>
      </c>
      <c r="G220" s="229"/>
      <c r="H220" s="232">
        <v>115.2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82</v>
      </c>
      <c r="AV220" s="12" t="s">
        <v>84</v>
      </c>
      <c r="AW220" s="12" t="s">
        <v>37</v>
      </c>
      <c r="AX220" s="12" t="s">
        <v>82</v>
      </c>
      <c r="AY220" s="238" t="s">
        <v>258</v>
      </c>
    </row>
    <row r="221" s="2" customFormat="1" ht="16.5" customHeight="1">
      <c r="A221" s="41"/>
      <c r="B221" s="42"/>
      <c r="C221" s="209" t="s">
        <v>459</v>
      </c>
      <c r="D221" s="209" t="s">
        <v>259</v>
      </c>
      <c r="E221" s="210" t="s">
        <v>2867</v>
      </c>
      <c r="F221" s="211" t="s">
        <v>563</v>
      </c>
      <c r="G221" s="212" t="s">
        <v>442</v>
      </c>
      <c r="H221" s="213">
        <v>17.800000000000001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82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2868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563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82</v>
      </c>
    </row>
    <row r="223" s="2" customFormat="1">
      <c r="A223" s="41"/>
      <c r="B223" s="42"/>
      <c r="C223" s="43"/>
      <c r="D223" s="222" t="s">
        <v>265</v>
      </c>
      <c r="E223" s="43"/>
      <c r="F223" s="227" t="s">
        <v>2869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265</v>
      </c>
      <c r="AU223" s="20" t="s">
        <v>82</v>
      </c>
    </row>
    <row r="224" s="12" customFormat="1">
      <c r="A224" s="12"/>
      <c r="B224" s="228"/>
      <c r="C224" s="229"/>
      <c r="D224" s="222" t="s">
        <v>267</v>
      </c>
      <c r="E224" s="230" t="s">
        <v>463</v>
      </c>
      <c r="F224" s="231" t="s">
        <v>2870</v>
      </c>
      <c r="G224" s="229"/>
      <c r="H224" s="232">
        <v>17.800000000000001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8" t="s">
        <v>267</v>
      </c>
      <c r="AU224" s="238" t="s">
        <v>82</v>
      </c>
      <c r="AV224" s="12" t="s">
        <v>84</v>
      </c>
      <c r="AW224" s="12" t="s">
        <v>37</v>
      </c>
      <c r="AX224" s="12" t="s">
        <v>82</v>
      </c>
      <c r="AY224" s="238" t="s">
        <v>258</v>
      </c>
    </row>
    <row r="225" s="2" customFormat="1" ht="16.5" customHeight="1">
      <c r="A225" s="41"/>
      <c r="B225" s="42"/>
      <c r="C225" s="209" t="s">
        <v>466</v>
      </c>
      <c r="D225" s="209" t="s">
        <v>259</v>
      </c>
      <c r="E225" s="210" t="s">
        <v>2871</v>
      </c>
      <c r="F225" s="211" t="s">
        <v>563</v>
      </c>
      <c r="G225" s="212" t="s">
        <v>442</v>
      </c>
      <c r="H225" s="213">
        <v>15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82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2872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563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82</v>
      </c>
    </row>
    <row r="227" s="2" customFormat="1">
      <c r="A227" s="41"/>
      <c r="B227" s="42"/>
      <c r="C227" s="43"/>
      <c r="D227" s="222" t="s">
        <v>265</v>
      </c>
      <c r="E227" s="43"/>
      <c r="F227" s="227" t="s">
        <v>2873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265</v>
      </c>
      <c r="AU227" s="20" t="s">
        <v>82</v>
      </c>
    </row>
    <row r="228" s="12" customFormat="1">
      <c r="A228" s="12"/>
      <c r="B228" s="228"/>
      <c r="C228" s="229"/>
      <c r="D228" s="222" t="s">
        <v>267</v>
      </c>
      <c r="E228" s="230" t="s">
        <v>471</v>
      </c>
      <c r="F228" s="231" t="s">
        <v>2874</v>
      </c>
      <c r="G228" s="229"/>
      <c r="H228" s="232">
        <v>15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82</v>
      </c>
      <c r="AV228" s="12" t="s">
        <v>84</v>
      </c>
      <c r="AW228" s="12" t="s">
        <v>37</v>
      </c>
      <c r="AX228" s="12" t="s">
        <v>82</v>
      </c>
      <c r="AY228" s="238" t="s">
        <v>258</v>
      </c>
    </row>
    <row r="229" s="2" customFormat="1" ht="16.5" customHeight="1">
      <c r="A229" s="41"/>
      <c r="B229" s="42"/>
      <c r="C229" s="209" t="s">
        <v>473</v>
      </c>
      <c r="D229" s="209" t="s">
        <v>259</v>
      </c>
      <c r="E229" s="210" t="s">
        <v>2875</v>
      </c>
      <c r="F229" s="211" t="s">
        <v>2876</v>
      </c>
      <c r="G229" s="212" t="s">
        <v>327</v>
      </c>
      <c r="H229" s="213">
        <v>95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82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2877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2876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82</v>
      </c>
    </row>
    <row r="231" s="11" customFormat="1" ht="25.92" customHeight="1">
      <c r="A231" s="11"/>
      <c r="B231" s="195"/>
      <c r="C231" s="196"/>
      <c r="D231" s="197" t="s">
        <v>74</v>
      </c>
      <c r="E231" s="198" t="s">
        <v>314</v>
      </c>
      <c r="F231" s="198" t="s">
        <v>588</v>
      </c>
      <c r="G231" s="196"/>
      <c r="H231" s="196"/>
      <c r="I231" s="199"/>
      <c r="J231" s="200">
        <f>BK231</f>
        <v>0</v>
      </c>
      <c r="K231" s="196"/>
      <c r="L231" s="201"/>
      <c r="M231" s="202"/>
      <c r="N231" s="203"/>
      <c r="O231" s="203"/>
      <c r="P231" s="204">
        <f>SUM(P232:P242)</f>
        <v>0</v>
      </c>
      <c r="Q231" s="203"/>
      <c r="R231" s="204">
        <f>SUM(R232:R242)</f>
        <v>0</v>
      </c>
      <c r="S231" s="203"/>
      <c r="T231" s="205">
        <f>SUM(T232:T242)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6" t="s">
        <v>82</v>
      </c>
      <c r="AT231" s="207" t="s">
        <v>74</v>
      </c>
      <c r="AU231" s="207" t="s">
        <v>75</v>
      </c>
      <c r="AY231" s="206" t="s">
        <v>258</v>
      </c>
      <c r="BK231" s="208">
        <f>SUM(BK232:BK242)</f>
        <v>0</v>
      </c>
    </row>
    <row r="232" s="2" customFormat="1" ht="16.5" customHeight="1">
      <c r="A232" s="41"/>
      <c r="B232" s="42"/>
      <c r="C232" s="209" t="s">
        <v>483</v>
      </c>
      <c r="D232" s="209" t="s">
        <v>259</v>
      </c>
      <c r="E232" s="210" t="s">
        <v>590</v>
      </c>
      <c r="F232" s="211" t="s">
        <v>591</v>
      </c>
      <c r="G232" s="212" t="s">
        <v>327</v>
      </c>
      <c r="H232" s="213">
        <v>8.1999999999999993</v>
      </c>
      <c r="I232" s="214"/>
      <c r="J232" s="215">
        <f>ROUND(I232*H232,2)</f>
        <v>0</v>
      </c>
      <c r="K232" s="211" t="s">
        <v>19</v>
      </c>
      <c r="L232" s="47"/>
      <c r="M232" s="216" t="s">
        <v>19</v>
      </c>
      <c r="N232" s="217" t="s">
        <v>46</v>
      </c>
      <c r="O232" s="87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0" t="s">
        <v>105</v>
      </c>
      <c r="AT232" s="220" t="s">
        <v>259</v>
      </c>
      <c r="AU232" s="220" t="s">
        <v>82</v>
      </c>
      <c r="AY232" s="20" t="s">
        <v>258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20" t="s">
        <v>82</v>
      </c>
      <c r="BK232" s="221">
        <f>ROUND(I232*H232,2)</f>
        <v>0</v>
      </c>
      <c r="BL232" s="20" t="s">
        <v>105</v>
      </c>
      <c r="BM232" s="220" t="s">
        <v>2878</v>
      </c>
    </row>
    <row r="233" s="2" customFormat="1">
      <c r="A233" s="41"/>
      <c r="B233" s="42"/>
      <c r="C233" s="43"/>
      <c r="D233" s="222" t="s">
        <v>264</v>
      </c>
      <c r="E233" s="43"/>
      <c r="F233" s="223" t="s">
        <v>591</v>
      </c>
      <c r="G233" s="43"/>
      <c r="H233" s="43"/>
      <c r="I233" s="224"/>
      <c r="J233" s="43"/>
      <c r="K233" s="43"/>
      <c r="L233" s="47"/>
      <c r="M233" s="225"/>
      <c r="N233" s="22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264</v>
      </c>
      <c r="AU233" s="20" t="s">
        <v>82</v>
      </c>
    </row>
    <row r="234" s="2" customFormat="1">
      <c r="A234" s="41"/>
      <c r="B234" s="42"/>
      <c r="C234" s="43"/>
      <c r="D234" s="222" t="s">
        <v>265</v>
      </c>
      <c r="E234" s="43"/>
      <c r="F234" s="227" t="s">
        <v>2879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265</v>
      </c>
      <c r="AU234" s="20" t="s">
        <v>82</v>
      </c>
    </row>
    <row r="235" s="12" customFormat="1">
      <c r="A235" s="12"/>
      <c r="B235" s="228"/>
      <c r="C235" s="229"/>
      <c r="D235" s="222" t="s">
        <v>267</v>
      </c>
      <c r="E235" s="230" t="s">
        <v>488</v>
      </c>
      <c r="F235" s="231" t="s">
        <v>2880</v>
      </c>
      <c r="G235" s="229"/>
      <c r="H235" s="232">
        <v>8.1999999999999993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38" t="s">
        <v>267</v>
      </c>
      <c r="AU235" s="238" t="s">
        <v>82</v>
      </c>
      <c r="AV235" s="12" t="s">
        <v>84</v>
      </c>
      <c r="AW235" s="12" t="s">
        <v>37</v>
      </c>
      <c r="AX235" s="12" t="s">
        <v>82</v>
      </c>
      <c r="AY235" s="238" t="s">
        <v>258</v>
      </c>
    </row>
    <row r="236" s="2" customFormat="1" ht="16.5" customHeight="1">
      <c r="A236" s="41"/>
      <c r="B236" s="42"/>
      <c r="C236" s="209" t="s">
        <v>495</v>
      </c>
      <c r="D236" s="209" t="s">
        <v>259</v>
      </c>
      <c r="E236" s="210" t="s">
        <v>2881</v>
      </c>
      <c r="F236" s="211" t="s">
        <v>2882</v>
      </c>
      <c r="G236" s="212" t="s">
        <v>611</v>
      </c>
      <c r="H236" s="213">
        <v>2</v>
      </c>
      <c r="I236" s="214"/>
      <c r="J236" s="215">
        <f>ROUND(I236*H236,2)</f>
        <v>0</v>
      </c>
      <c r="K236" s="211" t="s">
        <v>19</v>
      </c>
      <c r="L236" s="47"/>
      <c r="M236" s="216" t="s">
        <v>19</v>
      </c>
      <c r="N236" s="217" t="s">
        <v>46</v>
      </c>
      <c r="O236" s="87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0" t="s">
        <v>105</v>
      </c>
      <c r="AT236" s="220" t="s">
        <v>259</v>
      </c>
      <c r="AU236" s="220" t="s">
        <v>82</v>
      </c>
      <c r="AY236" s="20" t="s">
        <v>258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82</v>
      </c>
      <c r="BK236" s="221">
        <f>ROUND(I236*H236,2)</f>
        <v>0</v>
      </c>
      <c r="BL236" s="20" t="s">
        <v>105</v>
      </c>
      <c r="BM236" s="220" t="s">
        <v>2883</v>
      </c>
    </row>
    <row r="237" s="2" customFormat="1">
      <c r="A237" s="41"/>
      <c r="B237" s="42"/>
      <c r="C237" s="43"/>
      <c r="D237" s="222" t="s">
        <v>264</v>
      </c>
      <c r="E237" s="43"/>
      <c r="F237" s="223" t="s">
        <v>2882</v>
      </c>
      <c r="G237" s="43"/>
      <c r="H237" s="43"/>
      <c r="I237" s="224"/>
      <c r="J237" s="43"/>
      <c r="K237" s="43"/>
      <c r="L237" s="47"/>
      <c r="M237" s="225"/>
      <c r="N237" s="22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264</v>
      </c>
      <c r="AU237" s="20" t="s">
        <v>82</v>
      </c>
    </row>
    <row r="238" s="2" customFormat="1">
      <c r="A238" s="41"/>
      <c r="B238" s="42"/>
      <c r="C238" s="43"/>
      <c r="D238" s="222" t="s">
        <v>265</v>
      </c>
      <c r="E238" s="43"/>
      <c r="F238" s="227" t="s">
        <v>2884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265</v>
      </c>
      <c r="AU238" s="20" t="s">
        <v>82</v>
      </c>
    </row>
    <row r="239" s="2" customFormat="1" ht="16.5" customHeight="1">
      <c r="A239" s="41"/>
      <c r="B239" s="42"/>
      <c r="C239" s="209" t="s">
        <v>501</v>
      </c>
      <c r="D239" s="209" t="s">
        <v>259</v>
      </c>
      <c r="E239" s="210" t="s">
        <v>2885</v>
      </c>
      <c r="F239" s="211" t="s">
        <v>2886</v>
      </c>
      <c r="G239" s="212" t="s">
        <v>611</v>
      </c>
      <c r="H239" s="213">
        <v>1</v>
      </c>
      <c r="I239" s="214"/>
      <c r="J239" s="215">
        <f>ROUND(I239*H239,2)</f>
        <v>0</v>
      </c>
      <c r="K239" s="211" t="s">
        <v>19</v>
      </c>
      <c r="L239" s="47"/>
      <c r="M239" s="216" t="s">
        <v>19</v>
      </c>
      <c r="N239" s="217" t="s">
        <v>46</v>
      </c>
      <c r="O239" s="87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0" t="s">
        <v>105</v>
      </c>
      <c r="AT239" s="220" t="s">
        <v>259</v>
      </c>
      <c r="AU239" s="220" t="s">
        <v>82</v>
      </c>
      <c r="AY239" s="20" t="s">
        <v>258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0" t="s">
        <v>82</v>
      </c>
      <c r="BK239" s="221">
        <f>ROUND(I239*H239,2)</f>
        <v>0</v>
      </c>
      <c r="BL239" s="20" t="s">
        <v>105</v>
      </c>
      <c r="BM239" s="220" t="s">
        <v>2887</v>
      </c>
    </row>
    <row r="240" s="2" customFormat="1">
      <c r="A240" s="41"/>
      <c r="B240" s="42"/>
      <c r="C240" s="43"/>
      <c r="D240" s="222" t="s">
        <v>264</v>
      </c>
      <c r="E240" s="43"/>
      <c r="F240" s="223" t="s">
        <v>2886</v>
      </c>
      <c r="G240" s="43"/>
      <c r="H240" s="43"/>
      <c r="I240" s="224"/>
      <c r="J240" s="43"/>
      <c r="K240" s="43"/>
      <c r="L240" s="47"/>
      <c r="M240" s="225"/>
      <c r="N240" s="22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264</v>
      </c>
      <c r="AU240" s="20" t="s">
        <v>82</v>
      </c>
    </row>
    <row r="241" s="2" customFormat="1" ht="16.5" customHeight="1">
      <c r="A241" s="41"/>
      <c r="B241" s="42"/>
      <c r="C241" s="209" t="s">
        <v>507</v>
      </c>
      <c r="D241" s="209" t="s">
        <v>259</v>
      </c>
      <c r="E241" s="210" t="s">
        <v>2888</v>
      </c>
      <c r="F241" s="211" t="s">
        <v>2889</v>
      </c>
      <c r="G241" s="212" t="s">
        <v>611</v>
      </c>
      <c r="H241" s="213">
        <v>1</v>
      </c>
      <c r="I241" s="214"/>
      <c r="J241" s="215">
        <f>ROUND(I241*H241,2)</f>
        <v>0</v>
      </c>
      <c r="K241" s="211" t="s">
        <v>19</v>
      </c>
      <c r="L241" s="47"/>
      <c r="M241" s="216" t="s">
        <v>19</v>
      </c>
      <c r="N241" s="217" t="s">
        <v>46</v>
      </c>
      <c r="O241" s="87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0" t="s">
        <v>105</v>
      </c>
      <c r="AT241" s="220" t="s">
        <v>259</v>
      </c>
      <c r="AU241" s="220" t="s">
        <v>82</v>
      </c>
      <c r="AY241" s="20" t="s">
        <v>258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0" t="s">
        <v>82</v>
      </c>
      <c r="BK241" s="221">
        <f>ROUND(I241*H241,2)</f>
        <v>0</v>
      </c>
      <c r="BL241" s="20" t="s">
        <v>105</v>
      </c>
      <c r="BM241" s="220" t="s">
        <v>2890</v>
      </c>
    </row>
    <row r="242" s="2" customFormat="1">
      <c r="A242" s="41"/>
      <c r="B242" s="42"/>
      <c r="C242" s="43"/>
      <c r="D242" s="222" t="s">
        <v>264</v>
      </c>
      <c r="E242" s="43"/>
      <c r="F242" s="223" t="s">
        <v>2889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264</v>
      </c>
      <c r="AU242" s="20" t="s">
        <v>82</v>
      </c>
    </row>
    <row r="243" s="11" customFormat="1" ht="25.92" customHeight="1">
      <c r="A243" s="11"/>
      <c r="B243" s="195"/>
      <c r="C243" s="196"/>
      <c r="D243" s="197" t="s">
        <v>74</v>
      </c>
      <c r="E243" s="198" t="s">
        <v>324</v>
      </c>
      <c r="F243" s="198" t="s">
        <v>616</v>
      </c>
      <c r="G243" s="196"/>
      <c r="H243" s="196"/>
      <c r="I243" s="199"/>
      <c r="J243" s="200">
        <f>BK243</f>
        <v>0</v>
      </c>
      <c r="K243" s="196"/>
      <c r="L243" s="201"/>
      <c r="M243" s="202"/>
      <c r="N243" s="203"/>
      <c r="O243" s="203"/>
      <c r="P243" s="204">
        <f>SUM(P244:P293)</f>
        <v>0</v>
      </c>
      <c r="Q243" s="203"/>
      <c r="R243" s="204">
        <f>SUM(R244:R293)</f>
        <v>0</v>
      </c>
      <c r="S243" s="203"/>
      <c r="T243" s="205">
        <f>SUM(T244:T293)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06" t="s">
        <v>82</v>
      </c>
      <c r="AT243" s="207" t="s">
        <v>74</v>
      </c>
      <c r="AU243" s="207" t="s">
        <v>75</v>
      </c>
      <c r="AY243" s="206" t="s">
        <v>258</v>
      </c>
      <c r="BK243" s="208">
        <f>SUM(BK244:BK293)</f>
        <v>0</v>
      </c>
    </row>
    <row r="244" s="2" customFormat="1" ht="16.5" customHeight="1">
      <c r="A244" s="41"/>
      <c r="B244" s="42"/>
      <c r="C244" s="209" t="s">
        <v>514</v>
      </c>
      <c r="D244" s="209" t="s">
        <v>259</v>
      </c>
      <c r="E244" s="210" t="s">
        <v>618</v>
      </c>
      <c r="F244" s="211" t="s">
        <v>619</v>
      </c>
      <c r="G244" s="212" t="s">
        <v>327</v>
      </c>
      <c r="H244" s="213">
        <v>27</v>
      </c>
      <c r="I244" s="214"/>
      <c r="J244" s="215">
        <f>ROUND(I244*H244,2)</f>
        <v>0</v>
      </c>
      <c r="K244" s="211" t="s">
        <v>19</v>
      </c>
      <c r="L244" s="47"/>
      <c r="M244" s="216" t="s">
        <v>19</v>
      </c>
      <c r="N244" s="217" t="s">
        <v>46</v>
      </c>
      <c r="O244" s="87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0" t="s">
        <v>105</v>
      </c>
      <c r="AT244" s="220" t="s">
        <v>259</v>
      </c>
      <c r="AU244" s="220" t="s">
        <v>82</v>
      </c>
      <c r="AY244" s="20" t="s">
        <v>258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0" t="s">
        <v>82</v>
      </c>
      <c r="BK244" s="221">
        <f>ROUND(I244*H244,2)</f>
        <v>0</v>
      </c>
      <c r="BL244" s="20" t="s">
        <v>105</v>
      </c>
      <c r="BM244" s="220" t="s">
        <v>2891</v>
      </c>
    </row>
    <row r="245" s="2" customFormat="1">
      <c r="A245" s="41"/>
      <c r="B245" s="42"/>
      <c r="C245" s="43"/>
      <c r="D245" s="222" t="s">
        <v>264</v>
      </c>
      <c r="E245" s="43"/>
      <c r="F245" s="223" t="s">
        <v>619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264</v>
      </c>
      <c r="AU245" s="20" t="s">
        <v>82</v>
      </c>
    </row>
    <row r="246" s="2" customFormat="1">
      <c r="A246" s="41"/>
      <c r="B246" s="42"/>
      <c r="C246" s="43"/>
      <c r="D246" s="222" t="s">
        <v>265</v>
      </c>
      <c r="E246" s="43"/>
      <c r="F246" s="227" t="s">
        <v>621</v>
      </c>
      <c r="G246" s="43"/>
      <c r="H246" s="43"/>
      <c r="I246" s="224"/>
      <c r="J246" s="43"/>
      <c r="K246" s="43"/>
      <c r="L246" s="47"/>
      <c r="M246" s="225"/>
      <c r="N246" s="22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265</v>
      </c>
      <c r="AU246" s="20" t="s">
        <v>82</v>
      </c>
    </row>
    <row r="247" s="12" customFormat="1">
      <c r="A247" s="12"/>
      <c r="B247" s="228"/>
      <c r="C247" s="229"/>
      <c r="D247" s="222" t="s">
        <v>267</v>
      </c>
      <c r="E247" s="230" t="s">
        <v>519</v>
      </c>
      <c r="F247" s="231" t="s">
        <v>2892</v>
      </c>
      <c r="G247" s="229"/>
      <c r="H247" s="232">
        <v>27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82</v>
      </c>
      <c r="AV247" s="12" t="s">
        <v>84</v>
      </c>
      <c r="AW247" s="12" t="s">
        <v>37</v>
      </c>
      <c r="AX247" s="12" t="s">
        <v>82</v>
      </c>
      <c r="AY247" s="238" t="s">
        <v>258</v>
      </c>
    </row>
    <row r="248" s="2" customFormat="1" ht="16.5" customHeight="1">
      <c r="A248" s="41"/>
      <c r="B248" s="42"/>
      <c r="C248" s="209" t="s">
        <v>521</v>
      </c>
      <c r="D248" s="209" t="s">
        <v>259</v>
      </c>
      <c r="E248" s="210" t="s">
        <v>2893</v>
      </c>
      <c r="F248" s="211" t="s">
        <v>2894</v>
      </c>
      <c r="G248" s="212" t="s">
        <v>327</v>
      </c>
      <c r="H248" s="213">
        <v>8</v>
      </c>
      <c r="I248" s="214"/>
      <c r="J248" s="215">
        <f>ROUND(I248*H248,2)</f>
        <v>0</v>
      </c>
      <c r="K248" s="211" t="s">
        <v>19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82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2895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2894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82</v>
      </c>
    </row>
    <row r="250" s="2" customFormat="1">
      <c r="A250" s="41"/>
      <c r="B250" s="42"/>
      <c r="C250" s="43"/>
      <c r="D250" s="222" t="s">
        <v>265</v>
      </c>
      <c r="E250" s="43"/>
      <c r="F250" s="227" t="s">
        <v>2896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265</v>
      </c>
      <c r="AU250" s="20" t="s">
        <v>82</v>
      </c>
    </row>
    <row r="251" s="12" customFormat="1">
      <c r="A251" s="12"/>
      <c r="B251" s="228"/>
      <c r="C251" s="229"/>
      <c r="D251" s="222" t="s">
        <v>267</v>
      </c>
      <c r="E251" s="230" t="s">
        <v>525</v>
      </c>
      <c r="F251" s="231" t="s">
        <v>2897</v>
      </c>
      <c r="G251" s="229"/>
      <c r="H251" s="232">
        <v>8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82</v>
      </c>
      <c r="AV251" s="12" t="s">
        <v>84</v>
      </c>
      <c r="AW251" s="12" t="s">
        <v>37</v>
      </c>
      <c r="AX251" s="12" t="s">
        <v>82</v>
      </c>
      <c r="AY251" s="238" t="s">
        <v>258</v>
      </c>
    </row>
    <row r="252" s="2" customFormat="1" ht="16.5" customHeight="1">
      <c r="A252" s="41"/>
      <c r="B252" s="42"/>
      <c r="C252" s="209" t="s">
        <v>527</v>
      </c>
      <c r="D252" s="209" t="s">
        <v>259</v>
      </c>
      <c r="E252" s="210" t="s">
        <v>2898</v>
      </c>
      <c r="F252" s="211" t="s">
        <v>2899</v>
      </c>
      <c r="G252" s="212" t="s">
        <v>327</v>
      </c>
      <c r="H252" s="213">
        <v>92</v>
      </c>
      <c r="I252" s="214"/>
      <c r="J252" s="215">
        <f>ROUND(I252*H252,2)</f>
        <v>0</v>
      </c>
      <c r="K252" s="211" t="s">
        <v>19</v>
      </c>
      <c r="L252" s="47"/>
      <c r="M252" s="216" t="s">
        <v>19</v>
      </c>
      <c r="N252" s="217" t="s">
        <v>46</v>
      </c>
      <c r="O252" s="87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0" t="s">
        <v>105</v>
      </c>
      <c r="AT252" s="220" t="s">
        <v>259</v>
      </c>
      <c r="AU252" s="220" t="s">
        <v>82</v>
      </c>
      <c r="AY252" s="20" t="s">
        <v>258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82</v>
      </c>
      <c r="BK252" s="221">
        <f>ROUND(I252*H252,2)</f>
        <v>0</v>
      </c>
      <c r="BL252" s="20" t="s">
        <v>105</v>
      </c>
      <c r="BM252" s="220" t="s">
        <v>2900</v>
      </c>
    </row>
    <row r="253" s="2" customFormat="1">
      <c r="A253" s="41"/>
      <c r="B253" s="42"/>
      <c r="C253" s="43"/>
      <c r="D253" s="222" t="s">
        <v>264</v>
      </c>
      <c r="E253" s="43"/>
      <c r="F253" s="223" t="s">
        <v>2899</v>
      </c>
      <c r="G253" s="43"/>
      <c r="H253" s="43"/>
      <c r="I253" s="224"/>
      <c r="J253" s="43"/>
      <c r="K253" s="43"/>
      <c r="L253" s="47"/>
      <c r="M253" s="225"/>
      <c r="N253" s="22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264</v>
      </c>
      <c r="AU253" s="20" t="s">
        <v>82</v>
      </c>
    </row>
    <row r="254" s="2" customFormat="1">
      <c r="A254" s="41"/>
      <c r="B254" s="42"/>
      <c r="C254" s="43"/>
      <c r="D254" s="222" t="s">
        <v>265</v>
      </c>
      <c r="E254" s="43"/>
      <c r="F254" s="227" t="s">
        <v>2901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265</v>
      </c>
      <c r="AU254" s="20" t="s">
        <v>82</v>
      </c>
    </row>
    <row r="255" s="2" customFormat="1" ht="16.5" customHeight="1">
      <c r="A255" s="41"/>
      <c r="B255" s="42"/>
      <c r="C255" s="209" t="s">
        <v>535</v>
      </c>
      <c r="D255" s="209" t="s">
        <v>259</v>
      </c>
      <c r="E255" s="210" t="s">
        <v>2902</v>
      </c>
      <c r="F255" s="211" t="s">
        <v>2903</v>
      </c>
      <c r="G255" s="212" t="s">
        <v>611</v>
      </c>
      <c r="H255" s="213">
        <v>8</v>
      </c>
      <c r="I255" s="214"/>
      <c r="J255" s="215">
        <f>ROUND(I255*H255,2)</f>
        <v>0</v>
      </c>
      <c r="K255" s="211" t="s">
        <v>19</v>
      </c>
      <c r="L255" s="47"/>
      <c r="M255" s="216" t="s">
        <v>19</v>
      </c>
      <c r="N255" s="217" t="s">
        <v>46</v>
      </c>
      <c r="O255" s="87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0" t="s">
        <v>105</v>
      </c>
      <c r="AT255" s="220" t="s">
        <v>259</v>
      </c>
      <c r="AU255" s="220" t="s">
        <v>82</v>
      </c>
      <c r="AY255" s="20" t="s">
        <v>258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0" t="s">
        <v>82</v>
      </c>
      <c r="BK255" s="221">
        <f>ROUND(I255*H255,2)</f>
        <v>0</v>
      </c>
      <c r="BL255" s="20" t="s">
        <v>105</v>
      </c>
      <c r="BM255" s="220" t="s">
        <v>2904</v>
      </c>
    </row>
    <row r="256" s="2" customFormat="1">
      <c r="A256" s="41"/>
      <c r="B256" s="42"/>
      <c r="C256" s="43"/>
      <c r="D256" s="222" t="s">
        <v>264</v>
      </c>
      <c r="E256" s="43"/>
      <c r="F256" s="223" t="s">
        <v>2903</v>
      </c>
      <c r="G256" s="43"/>
      <c r="H256" s="43"/>
      <c r="I256" s="224"/>
      <c r="J256" s="43"/>
      <c r="K256" s="43"/>
      <c r="L256" s="47"/>
      <c r="M256" s="225"/>
      <c r="N256" s="22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264</v>
      </c>
      <c r="AU256" s="20" t="s">
        <v>82</v>
      </c>
    </row>
    <row r="257" s="2" customFormat="1" ht="16.5" customHeight="1">
      <c r="A257" s="41"/>
      <c r="B257" s="42"/>
      <c r="C257" s="209" t="s">
        <v>542</v>
      </c>
      <c r="D257" s="209" t="s">
        <v>259</v>
      </c>
      <c r="E257" s="210" t="s">
        <v>2905</v>
      </c>
      <c r="F257" s="211" t="s">
        <v>2906</v>
      </c>
      <c r="G257" s="212" t="s">
        <v>611</v>
      </c>
      <c r="H257" s="213">
        <v>3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82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2907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2906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82</v>
      </c>
    </row>
    <row r="259" s="2" customFormat="1">
      <c r="A259" s="41"/>
      <c r="B259" s="42"/>
      <c r="C259" s="43"/>
      <c r="D259" s="222" t="s">
        <v>265</v>
      </c>
      <c r="E259" s="43"/>
      <c r="F259" s="227" t="s">
        <v>2908</v>
      </c>
      <c r="G259" s="43"/>
      <c r="H259" s="43"/>
      <c r="I259" s="224"/>
      <c r="J259" s="43"/>
      <c r="K259" s="43"/>
      <c r="L259" s="47"/>
      <c r="M259" s="225"/>
      <c r="N259" s="22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265</v>
      </c>
      <c r="AU259" s="20" t="s">
        <v>82</v>
      </c>
    </row>
    <row r="260" s="2" customFormat="1" ht="16.5" customHeight="1">
      <c r="A260" s="41"/>
      <c r="B260" s="42"/>
      <c r="C260" s="209" t="s">
        <v>548</v>
      </c>
      <c r="D260" s="209" t="s">
        <v>259</v>
      </c>
      <c r="E260" s="210" t="s">
        <v>2909</v>
      </c>
      <c r="F260" s="211" t="s">
        <v>2910</v>
      </c>
      <c r="G260" s="212" t="s">
        <v>611</v>
      </c>
      <c r="H260" s="213">
        <v>3</v>
      </c>
      <c r="I260" s="214"/>
      <c r="J260" s="215">
        <f>ROUND(I260*H260,2)</f>
        <v>0</v>
      </c>
      <c r="K260" s="211" t="s">
        <v>19</v>
      </c>
      <c r="L260" s="47"/>
      <c r="M260" s="216" t="s">
        <v>19</v>
      </c>
      <c r="N260" s="217" t="s">
        <v>46</v>
      </c>
      <c r="O260" s="87"/>
      <c r="P260" s="218">
        <f>O260*H260</f>
        <v>0</v>
      </c>
      <c r="Q260" s="218">
        <v>0</v>
      </c>
      <c r="R260" s="218">
        <f>Q260*H260</f>
        <v>0</v>
      </c>
      <c r="S260" s="218">
        <v>0</v>
      </c>
      <c r="T260" s="21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0" t="s">
        <v>105</v>
      </c>
      <c r="AT260" s="220" t="s">
        <v>259</v>
      </c>
      <c r="AU260" s="220" t="s">
        <v>82</v>
      </c>
      <c r="AY260" s="20" t="s">
        <v>258</v>
      </c>
      <c r="BE260" s="221">
        <f>IF(N260="základní",J260,0)</f>
        <v>0</v>
      </c>
      <c r="BF260" s="221">
        <f>IF(N260="snížená",J260,0)</f>
        <v>0</v>
      </c>
      <c r="BG260" s="221">
        <f>IF(N260="zákl. přenesená",J260,0)</f>
        <v>0</v>
      </c>
      <c r="BH260" s="221">
        <f>IF(N260="sníž. přenesená",J260,0)</f>
        <v>0</v>
      </c>
      <c r="BI260" s="221">
        <f>IF(N260="nulová",J260,0)</f>
        <v>0</v>
      </c>
      <c r="BJ260" s="20" t="s">
        <v>82</v>
      </c>
      <c r="BK260" s="221">
        <f>ROUND(I260*H260,2)</f>
        <v>0</v>
      </c>
      <c r="BL260" s="20" t="s">
        <v>105</v>
      </c>
      <c r="BM260" s="220" t="s">
        <v>2911</v>
      </c>
    </row>
    <row r="261" s="2" customFormat="1">
      <c r="A261" s="41"/>
      <c r="B261" s="42"/>
      <c r="C261" s="43"/>
      <c r="D261" s="222" t="s">
        <v>264</v>
      </c>
      <c r="E261" s="43"/>
      <c r="F261" s="223" t="s">
        <v>2910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264</v>
      </c>
      <c r="AU261" s="20" t="s">
        <v>82</v>
      </c>
    </row>
    <row r="262" s="2" customFormat="1">
      <c r="A262" s="41"/>
      <c r="B262" s="42"/>
      <c r="C262" s="43"/>
      <c r="D262" s="222" t="s">
        <v>265</v>
      </c>
      <c r="E262" s="43"/>
      <c r="F262" s="227" t="s">
        <v>2912</v>
      </c>
      <c r="G262" s="43"/>
      <c r="H262" s="43"/>
      <c r="I262" s="224"/>
      <c r="J262" s="43"/>
      <c r="K262" s="43"/>
      <c r="L262" s="47"/>
      <c r="M262" s="225"/>
      <c r="N262" s="22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265</v>
      </c>
      <c r="AU262" s="20" t="s">
        <v>82</v>
      </c>
    </row>
    <row r="263" s="2" customFormat="1" ht="16.5" customHeight="1">
      <c r="A263" s="41"/>
      <c r="B263" s="42"/>
      <c r="C263" s="209" t="s">
        <v>554</v>
      </c>
      <c r="D263" s="209" t="s">
        <v>259</v>
      </c>
      <c r="E263" s="210" t="s">
        <v>2913</v>
      </c>
      <c r="F263" s="211" t="s">
        <v>2914</v>
      </c>
      <c r="G263" s="212" t="s">
        <v>611</v>
      </c>
      <c r="H263" s="213">
        <v>1</v>
      </c>
      <c r="I263" s="214"/>
      <c r="J263" s="215">
        <f>ROUND(I263*H263,2)</f>
        <v>0</v>
      </c>
      <c r="K263" s="211" t="s">
        <v>19</v>
      </c>
      <c r="L263" s="47"/>
      <c r="M263" s="216" t="s">
        <v>19</v>
      </c>
      <c r="N263" s="217" t="s">
        <v>46</v>
      </c>
      <c r="O263" s="87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105</v>
      </c>
      <c r="AT263" s="220" t="s">
        <v>259</v>
      </c>
      <c r="AU263" s="220" t="s">
        <v>82</v>
      </c>
      <c r="AY263" s="20" t="s">
        <v>258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82</v>
      </c>
      <c r="BK263" s="221">
        <f>ROUND(I263*H263,2)</f>
        <v>0</v>
      </c>
      <c r="BL263" s="20" t="s">
        <v>105</v>
      </c>
      <c r="BM263" s="220" t="s">
        <v>2915</v>
      </c>
    </row>
    <row r="264" s="2" customFormat="1">
      <c r="A264" s="41"/>
      <c r="B264" s="42"/>
      <c r="C264" s="43"/>
      <c r="D264" s="222" t="s">
        <v>264</v>
      </c>
      <c r="E264" s="43"/>
      <c r="F264" s="223" t="s">
        <v>2914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264</v>
      </c>
      <c r="AU264" s="20" t="s">
        <v>82</v>
      </c>
    </row>
    <row r="265" s="2" customFormat="1">
      <c r="A265" s="41"/>
      <c r="B265" s="42"/>
      <c r="C265" s="43"/>
      <c r="D265" s="222" t="s">
        <v>265</v>
      </c>
      <c r="E265" s="43"/>
      <c r="F265" s="227" t="s">
        <v>2901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265</v>
      </c>
      <c r="AU265" s="20" t="s">
        <v>82</v>
      </c>
    </row>
    <row r="266" s="2" customFormat="1" ht="21.75" customHeight="1">
      <c r="A266" s="41"/>
      <c r="B266" s="42"/>
      <c r="C266" s="209" t="s">
        <v>561</v>
      </c>
      <c r="D266" s="209" t="s">
        <v>259</v>
      </c>
      <c r="E266" s="210" t="s">
        <v>2916</v>
      </c>
      <c r="F266" s="211" t="s">
        <v>2917</v>
      </c>
      <c r="G266" s="212" t="s">
        <v>611</v>
      </c>
      <c r="H266" s="213">
        <v>6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105</v>
      </c>
      <c r="AT266" s="220" t="s">
        <v>259</v>
      </c>
      <c r="AU266" s="220" t="s">
        <v>82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105</v>
      </c>
      <c r="BM266" s="220" t="s">
        <v>2918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2917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82</v>
      </c>
    </row>
    <row r="268" s="2" customFormat="1">
      <c r="A268" s="41"/>
      <c r="B268" s="42"/>
      <c r="C268" s="43"/>
      <c r="D268" s="222" t="s">
        <v>265</v>
      </c>
      <c r="E268" s="43"/>
      <c r="F268" s="227" t="s">
        <v>2919</v>
      </c>
      <c r="G268" s="43"/>
      <c r="H268" s="43"/>
      <c r="I268" s="224"/>
      <c r="J268" s="43"/>
      <c r="K268" s="43"/>
      <c r="L268" s="47"/>
      <c r="M268" s="225"/>
      <c r="N268" s="22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265</v>
      </c>
      <c r="AU268" s="20" t="s">
        <v>82</v>
      </c>
    </row>
    <row r="269" s="2" customFormat="1" ht="16.5" customHeight="1">
      <c r="A269" s="41"/>
      <c r="B269" s="42"/>
      <c r="C269" s="209" t="s">
        <v>568</v>
      </c>
      <c r="D269" s="209" t="s">
        <v>259</v>
      </c>
      <c r="E269" s="210" t="s">
        <v>2920</v>
      </c>
      <c r="F269" s="211" t="s">
        <v>2921</v>
      </c>
      <c r="G269" s="212" t="s">
        <v>442</v>
      </c>
      <c r="H269" s="213">
        <v>4.5</v>
      </c>
      <c r="I269" s="214"/>
      <c r="J269" s="215">
        <f>ROUND(I269*H269,2)</f>
        <v>0</v>
      </c>
      <c r="K269" s="211" t="s">
        <v>19</v>
      </c>
      <c r="L269" s="47"/>
      <c r="M269" s="216" t="s">
        <v>19</v>
      </c>
      <c r="N269" s="217" t="s">
        <v>46</v>
      </c>
      <c r="O269" s="87"/>
      <c r="P269" s="218">
        <f>O269*H269</f>
        <v>0</v>
      </c>
      <c r="Q269" s="218">
        <v>0</v>
      </c>
      <c r="R269" s="218">
        <f>Q269*H269</f>
        <v>0</v>
      </c>
      <c r="S269" s="218">
        <v>0</v>
      </c>
      <c r="T269" s="21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0" t="s">
        <v>105</v>
      </c>
      <c r="AT269" s="220" t="s">
        <v>259</v>
      </c>
      <c r="AU269" s="220" t="s">
        <v>82</v>
      </c>
      <c r="AY269" s="20" t="s">
        <v>258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20" t="s">
        <v>82</v>
      </c>
      <c r="BK269" s="221">
        <f>ROUND(I269*H269,2)</f>
        <v>0</v>
      </c>
      <c r="BL269" s="20" t="s">
        <v>105</v>
      </c>
      <c r="BM269" s="220" t="s">
        <v>2922</v>
      </c>
    </row>
    <row r="270" s="2" customFormat="1">
      <c r="A270" s="41"/>
      <c r="B270" s="42"/>
      <c r="C270" s="43"/>
      <c r="D270" s="222" t="s">
        <v>264</v>
      </c>
      <c r="E270" s="43"/>
      <c r="F270" s="223" t="s">
        <v>2921</v>
      </c>
      <c r="G270" s="43"/>
      <c r="H270" s="43"/>
      <c r="I270" s="224"/>
      <c r="J270" s="43"/>
      <c r="K270" s="43"/>
      <c r="L270" s="47"/>
      <c r="M270" s="225"/>
      <c r="N270" s="22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264</v>
      </c>
      <c r="AU270" s="20" t="s">
        <v>82</v>
      </c>
    </row>
    <row r="271" s="12" customFormat="1">
      <c r="A271" s="12"/>
      <c r="B271" s="228"/>
      <c r="C271" s="229"/>
      <c r="D271" s="222" t="s">
        <v>267</v>
      </c>
      <c r="E271" s="230" t="s">
        <v>2196</v>
      </c>
      <c r="F271" s="231" t="s">
        <v>2923</v>
      </c>
      <c r="G271" s="229"/>
      <c r="H271" s="232">
        <v>4.5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8" t="s">
        <v>267</v>
      </c>
      <c r="AU271" s="238" t="s">
        <v>82</v>
      </c>
      <c r="AV271" s="12" t="s">
        <v>84</v>
      </c>
      <c r="AW271" s="12" t="s">
        <v>37</v>
      </c>
      <c r="AX271" s="12" t="s">
        <v>82</v>
      </c>
      <c r="AY271" s="238" t="s">
        <v>258</v>
      </c>
    </row>
    <row r="272" s="2" customFormat="1" ht="16.5" customHeight="1">
      <c r="A272" s="41"/>
      <c r="B272" s="42"/>
      <c r="C272" s="209" t="s">
        <v>573</v>
      </c>
      <c r="D272" s="209" t="s">
        <v>259</v>
      </c>
      <c r="E272" s="210" t="s">
        <v>623</v>
      </c>
      <c r="F272" s="211" t="s">
        <v>624</v>
      </c>
      <c r="G272" s="212" t="s">
        <v>327</v>
      </c>
      <c r="H272" s="213">
        <v>120</v>
      </c>
      <c r="I272" s="214"/>
      <c r="J272" s="215">
        <f>ROUND(I272*H272,2)</f>
        <v>0</v>
      </c>
      <c r="K272" s="211" t="s">
        <v>19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82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2924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624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82</v>
      </c>
    </row>
    <row r="274" s="2" customFormat="1">
      <c r="A274" s="41"/>
      <c r="B274" s="42"/>
      <c r="C274" s="43"/>
      <c r="D274" s="222" t="s">
        <v>265</v>
      </c>
      <c r="E274" s="43"/>
      <c r="F274" s="227" t="s">
        <v>626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265</v>
      </c>
      <c r="AU274" s="20" t="s">
        <v>82</v>
      </c>
    </row>
    <row r="275" s="2" customFormat="1" ht="16.5" customHeight="1">
      <c r="A275" s="41"/>
      <c r="B275" s="42"/>
      <c r="C275" s="209" t="s">
        <v>581</v>
      </c>
      <c r="D275" s="209" t="s">
        <v>259</v>
      </c>
      <c r="E275" s="210" t="s">
        <v>633</v>
      </c>
      <c r="F275" s="211" t="s">
        <v>629</v>
      </c>
      <c r="G275" s="212" t="s">
        <v>327</v>
      </c>
      <c r="H275" s="213">
        <v>118</v>
      </c>
      <c r="I275" s="214"/>
      <c r="J275" s="215">
        <f>ROUND(I275*H275,2)</f>
        <v>0</v>
      </c>
      <c r="K275" s="211" t="s">
        <v>19</v>
      </c>
      <c r="L275" s="47"/>
      <c r="M275" s="216" t="s">
        <v>19</v>
      </c>
      <c r="N275" s="217" t="s">
        <v>46</v>
      </c>
      <c r="O275" s="87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0" t="s">
        <v>105</v>
      </c>
      <c r="AT275" s="220" t="s">
        <v>259</v>
      </c>
      <c r="AU275" s="220" t="s">
        <v>82</v>
      </c>
      <c r="AY275" s="20" t="s">
        <v>258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0" t="s">
        <v>82</v>
      </c>
      <c r="BK275" s="221">
        <f>ROUND(I275*H275,2)</f>
        <v>0</v>
      </c>
      <c r="BL275" s="20" t="s">
        <v>105</v>
      </c>
      <c r="BM275" s="220" t="s">
        <v>2925</v>
      </c>
    </row>
    <row r="276" s="2" customFormat="1">
      <c r="A276" s="41"/>
      <c r="B276" s="42"/>
      <c r="C276" s="43"/>
      <c r="D276" s="222" t="s">
        <v>264</v>
      </c>
      <c r="E276" s="43"/>
      <c r="F276" s="223" t="s">
        <v>629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264</v>
      </c>
      <c r="AU276" s="20" t="s">
        <v>82</v>
      </c>
    </row>
    <row r="277" s="2" customFormat="1">
      <c r="A277" s="41"/>
      <c r="B277" s="42"/>
      <c r="C277" s="43"/>
      <c r="D277" s="222" t="s">
        <v>265</v>
      </c>
      <c r="E277" s="43"/>
      <c r="F277" s="227" t="s">
        <v>635</v>
      </c>
      <c r="G277" s="43"/>
      <c r="H277" s="43"/>
      <c r="I277" s="224"/>
      <c r="J277" s="43"/>
      <c r="K277" s="43"/>
      <c r="L277" s="47"/>
      <c r="M277" s="225"/>
      <c r="N277" s="226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265</v>
      </c>
      <c r="AU277" s="20" t="s">
        <v>82</v>
      </c>
    </row>
    <row r="278" s="2" customFormat="1" ht="16.5" customHeight="1">
      <c r="A278" s="41"/>
      <c r="B278" s="42"/>
      <c r="C278" s="209" t="s">
        <v>589</v>
      </c>
      <c r="D278" s="209" t="s">
        <v>259</v>
      </c>
      <c r="E278" s="210" t="s">
        <v>2926</v>
      </c>
      <c r="F278" s="211" t="s">
        <v>2927</v>
      </c>
      <c r="G278" s="212" t="s">
        <v>327</v>
      </c>
      <c r="H278" s="213">
        <v>120</v>
      </c>
      <c r="I278" s="214"/>
      <c r="J278" s="215">
        <f>ROUND(I278*H278,2)</f>
        <v>0</v>
      </c>
      <c r="K278" s="211" t="s">
        <v>19</v>
      </c>
      <c r="L278" s="47"/>
      <c r="M278" s="216" t="s">
        <v>19</v>
      </c>
      <c r="N278" s="217" t="s">
        <v>46</v>
      </c>
      <c r="O278" s="87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0" t="s">
        <v>105</v>
      </c>
      <c r="AT278" s="220" t="s">
        <v>259</v>
      </c>
      <c r="AU278" s="220" t="s">
        <v>82</v>
      </c>
      <c r="AY278" s="20" t="s">
        <v>258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0" t="s">
        <v>82</v>
      </c>
      <c r="BK278" s="221">
        <f>ROUND(I278*H278,2)</f>
        <v>0</v>
      </c>
      <c r="BL278" s="20" t="s">
        <v>105</v>
      </c>
      <c r="BM278" s="220" t="s">
        <v>2928</v>
      </c>
    </row>
    <row r="279" s="2" customFormat="1">
      <c r="A279" s="41"/>
      <c r="B279" s="42"/>
      <c r="C279" s="43"/>
      <c r="D279" s="222" t="s">
        <v>264</v>
      </c>
      <c r="E279" s="43"/>
      <c r="F279" s="223" t="s">
        <v>2927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264</v>
      </c>
      <c r="AU279" s="20" t="s">
        <v>82</v>
      </c>
    </row>
    <row r="280" s="2" customFormat="1" ht="16.5" customHeight="1">
      <c r="A280" s="41"/>
      <c r="B280" s="42"/>
      <c r="C280" s="209" t="s">
        <v>596</v>
      </c>
      <c r="D280" s="209" t="s">
        <v>259</v>
      </c>
      <c r="E280" s="210" t="s">
        <v>672</v>
      </c>
      <c r="F280" s="211" t="s">
        <v>673</v>
      </c>
      <c r="G280" s="212" t="s">
        <v>309</v>
      </c>
      <c r="H280" s="213">
        <v>3</v>
      </c>
      <c r="I280" s="214"/>
      <c r="J280" s="215">
        <f>ROUND(I280*H280,2)</f>
        <v>0</v>
      </c>
      <c r="K280" s="211" t="s">
        <v>19</v>
      </c>
      <c r="L280" s="47"/>
      <c r="M280" s="216" t="s">
        <v>19</v>
      </c>
      <c r="N280" s="217" t="s">
        <v>46</v>
      </c>
      <c r="O280" s="87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0" t="s">
        <v>105</v>
      </c>
      <c r="AT280" s="220" t="s">
        <v>259</v>
      </c>
      <c r="AU280" s="220" t="s">
        <v>82</v>
      </c>
      <c r="AY280" s="20" t="s">
        <v>258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20" t="s">
        <v>82</v>
      </c>
      <c r="BK280" s="221">
        <f>ROUND(I280*H280,2)</f>
        <v>0</v>
      </c>
      <c r="BL280" s="20" t="s">
        <v>105</v>
      </c>
      <c r="BM280" s="220" t="s">
        <v>2929</v>
      </c>
    </row>
    <row r="281" s="2" customFormat="1">
      <c r="A281" s="41"/>
      <c r="B281" s="42"/>
      <c r="C281" s="43"/>
      <c r="D281" s="222" t="s">
        <v>264</v>
      </c>
      <c r="E281" s="43"/>
      <c r="F281" s="223" t="s">
        <v>673</v>
      </c>
      <c r="G281" s="43"/>
      <c r="H281" s="43"/>
      <c r="I281" s="224"/>
      <c r="J281" s="43"/>
      <c r="K281" s="43"/>
      <c r="L281" s="47"/>
      <c r="M281" s="225"/>
      <c r="N281" s="22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264</v>
      </c>
      <c r="AU281" s="20" t="s">
        <v>82</v>
      </c>
    </row>
    <row r="282" s="2" customFormat="1">
      <c r="A282" s="41"/>
      <c r="B282" s="42"/>
      <c r="C282" s="43"/>
      <c r="D282" s="222" t="s">
        <v>265</v>
      </c>
      <c r="E282" s="43"/>
      <c r="F282" s="227" t="s">
        <v>665</v>
      </c>
      <c r="G282" s="43"/>
      <c r="H282" s="43"/>
      <c r="I282" s="224"/>
      <c r="J282" s="43"/>
      <c r="K282" s="43"/>
      <c r="L282" s="47"/>
      <c r="M282" s="225"/>
      <c r="N282" s="22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265</v>
      </c>
      <c r="AU282" s="20" t="s">
        <v>82</v>
      </c>
    </row>
    <row r="283" s="12" customFormat="1">
      <c r="A283" s="12"/>
      <c r="B283" s="228"/>
      <c r="C283" s="229"/>
      <c r="D283" s="222" t="s">
        <v>267</v>
      </c>
      <c r="E283" s="230" t="s">
        <v>600</v>
      </c>
      <c r="F283" s="231" t="s">
        <v>2930</v>
      </c>
      <c r="G283" s="229"/>
      <c r="H283" s="232">
        <v>3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38" t="s">
        <v>267</v>
      </c>
      <c r="AU283" s="238" t="s">
        <v>82</v>
      </c>
      <c r="AV283" s="12" t="s">
        <v>84</v>
      </c>
      <c r="AW283" s="12" t="s">
        <v>37</v>
      </c>
      <c r="AX283" s="12" t="s">
        <v>82</v>
      </c>
      <c r="AY283" s="238" t="s">
        <v>258</v>
      </c>
    </row>
    <row r="284" s="2" customFormat="1" ht="16.5" customHeight="1">
      <c r="A284" s="41"/>
      <c r="B284" s="42"/>
      <c r="C284" s="209" t="s">
        <v>602</v>
      </c>
      <c r="D284" s="209" t="s">
        <v>259</v>
      </c>
      <c r="E284" s="210" t="s">
        <v>2931</v>
      </c>
      <c r="F284" s="211" t="s">
        <v>2932</v>
      </c>
      <c r="G284" s="212" t="s">
        <v>309</v>
      </c>
      <c r="H284" s="213">
        <v>4.0999999999999996</v>
      </c>
      <c r="I284" s="214"/>
      <c r="J284" s="215">
        <f>ROUND(I284*H284,2)</f>
        <v>0</v>
      </c>
      <c r="K284" s="211" t="s">
        <v>19</v>
      </c>
      <c r="L284" s="47"/>
      <c r="M284" s="216" t="s">
        <v>19</v>
      </c>
      <c r="N284" s="217" t="s">
        <v>46</v>
      </c>
      <c r="O284" s="87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0" t="s">
        <v>105</v>
      </c>
      <c r="AT284" s="220" t="s">
        <v>259</v>
      </c>
      <c r="AU284" s="220" t="s">
        <v>82</v>
      </c>
      <c r="AY284" s="20" t="s">
        <v>258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20" t="s">
        <v>82</v>
      </c>
      <c r="BK284" s="221">
        <f>ROUND(I284*H284,2)</f>
        <v>0</v>
      </c>
      <c r="BL284" s="20" t="s">
        <v>105</v>
      </c>
      <c r="BM284" s="220" t="s">
        <v>2933</v>
      </c>
    </row>
    <row r="285" s="2" customFormat="1">
      <c r="A285" s="41"/>
      <c r="B285" s="42"/>
      <c r="C285" s="43"/>
      <c r="D285" s="222" t="s">
        <v>264</v>
      </c>
      <c r="E285" s="43"/>
      <c r="F285" s="223" t="s">
        <v>2932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264</v>
      </c>
      <c r="AU285" s="20" t="s">
        <v>82</v>
      </c>
    </row>
    <row r="286" s="2" customFormat="1">
      <c r="A286" s="41"/>
      <c r="B286" s="42"/>
      <c r="C286" s="43"/>
      <c r="D286" s="222" t="s">
        <v>265</v>
      </c>
      <c r="E286" s="43"/>
      <c r="F286" s="227" t="s">
        <v>2934</v>
      </c>
      <c r="G286" s="43"/>
      <c r="H286" s="43"/>
      <c r="I286" s="224"/>
      <c r="J286" s="43"/>
      <c r="K286" s="43"/>
      <c r="L286" s="47"/>
      <c r="M286" s="225"/>
      <c r="N286" s="226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265</v>
      </c>
      <c r="AU286" s="20" t="s">
        <v>82</v>
      </c>
    </row>
    <row r="287" s="12" customFormat="1">
      <c r="A287" s="12"/>
      <c r="B287" s="228"/>
      <c r="C287" s="229"/>
      <c r="D287" s="222" t="s">
        <v>267</v>
      </c>
      <c r="E287" s="230" t="s">
        <v>606</v>
      </c>
      <c r="F287" s="231" t="s">
        <v>2935</v>
      </c>
      <c r="G287" s="229"/>
      <c r="H287" s="232">
        <v>1.5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38" t="s">
        <v>267</v>
      </c>
      <c r="AU287" s="238" t="s">
        <v>82</v>
      </c>
      <c r="AV287" s="12" t="s">
        <v>84</v>
      </c>
      <c r="AW287" s="12" t="s">
        <v>37</v>
      </c>
      <c r="AX287" s="12" t="s">
        <v>75</v>
      </c>
      <c r="AY287" s="238" t="s">
        <v>258</v>
      </c>
    </row>
    <row r="288" s="12" customFormat="1">
      <c r="A288" s="12"/>
      <c r="B288" s="228"/>
      <c r="C288" s="229"/>
      <c r="D288" s="222" t="s">
        <v>267</v>
      </c>
      <c r="E288" s="230" t="s">
        <v>2936</v>
      </c>
      <c r="F288" s="231" t="s">
        <v>2937</v>
      </c>
      <c r="G288" s="229"/>
      <c r="H288" s="232">
        <v>2.6000000000000001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8" t="s">
        <v>267</v>
      </c>
      <c r="AU288" s="238" t="s">
        <v>82</v>
      </c>
      <c r="AV288" s="12" t="s">
        <v>84</v>
      </c>
      <c r="AW288" s="12" t="s">
        <v>37</v>
      </c>
      <c r="AX288" s="12" t="s">
        <v>75</v>
      </c>
      <c r="AY288" s="238" t="s">
        <v>258</v>
      </c>
    </row>
    <row r="289" s="12" customFormat="1">
      <c r="A289" s="12"/>
      <c r="B289" s="228"/>
      <c r="C289" s="229"/>
      <c r="D289" s="222" t="s">
        <v>267</v>
      </c>
      <c r="E289" s="230" t="s">
        <v>2938</v>
      </c>
      <c r="F289" s="231" t="s">
        <v>2939</v>
      </c>
      <c r="G289" s="229"/>
      <c r="H289" s="232">
        <v>4.0999999999999996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8" t="s">
        <v>267</v>
      </c>
      <c r="AU289" s="238" t="s">
        <v>82</v>
      </c>
      <c r="AV289" s="12" t="s">
        <v>84</v>
      </c>
      <c r="AW289" s="12" t="s">
        <v>37</v>
      </c>
      <c r="AX289" s="12" t="s">
        <v>82</v>
      </c>
      <c r="AY289" s="238" t="s">
        <v>258</v>
      </c>
    </row>
    <row r="290" s="2" customFormat="1" ht="16.5" customHeight="1">
      <c r="A290" s="41"/>
      <c r="B290" s="42"/>
      <c r="C290" s="209" t="s">
        <v>608</v>
      </c>
      <c r="D290" s="209" t="s">
        <v>259</v>
      </c>
      <c r="E290" s="210" t="s">
        <v>901</v>
      </c>
      <c r="F290" s="211" t="s">
        <v>2198</v>
      </c>
      <c r="G290" s="212" t="s">
        <v>962</v>
      </c>
      <c r="H290" s="213">
        <v>0.19900000000000001</v>
      </c>
      <c r="I290" s="214"/>
      <c r="J290" s="215">
        <f>ROUND(I290*H290,2)</f>
        <v>0</v>
      </c>
      <c r="K290" s="211" t="s">
        <v>19</v>
      </c>
      <c r="L290" s="47"/>
      <c r="M290" s="216" t="s">
        <v>19</v>
      </c>
      <c r="N290" s="217" t="s">
        <v>46</v>
      </c>
      <c r="O290" s="87"/>
      <c r="P290" s="218">
        <f>O290*H290</f>
        <v>0</v>
      </c>
      <c r="Q290" s="218">
        <v>0</v>
      </c>
      <c r="R290" s="218">
        <f>Q290*H290</f>
        <v>0</v>
      </c>
      <c r="S290" s="218">
        <v>0</v>
      </c>
      <c r="T290" s="21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0" t="s">
        <v>105</v>
      </c>
      <c r="AT290" s="220" t="s">
        <v>259</v>
      </c>
      <c r="AU290" s="220" t="s">
        <v>82</v>
      </c>
      <c r="AY290" s="20" t="s">
        <v>258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20" t="s">
        <v>82</v>
      </c>
      <c r="BK290" s="221">
        <f>ROUND(I290*H290,2)</f>
        <v>0</v>
      </c>
      <c r="BL290" s="20" t="s">
        <v>105</v>
      </c>
      <c r="BM290" s="220" t="s">
        <v>2940</v>
      </c>
    </row>
    <row r="291" s="2" customFormat="1">
      <c r="A291" s="41"/>
      <c r="B291" s="42"/>
      <c r="C291" s="43"/>
      <c r="D291" s="222" t="s">
        <v>264</v>
      </c>
      <c r="E291" s="43"/>
      <c r="F291" s="223" t="s">
        <v>2198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264</v>
      </c>
      <c r="AU291" s="20" t="s">
        <v>82</v>
      </c>
    </row>
    <row r="292" s="2" customFormat="1">
      <c r="A292" s="41"/>
      <c r="B292" s="42"/>
      <c r="C292" s="43"/>
      <c r="D292" s="222" t="s">
        <v>265</v>
      </c>
      <c r="E292" s="43"/>
      <c r="F292" s="227" t="s">
        <v>2200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265</v>
      </c>
      <c r="AU292" s="20" t="s">
        <v>82</v>
      </c>
    </row>
    <row r="293" s="12" customFormat="1">
      <c r="A293" s="12"/>
      <c r="B293" s="228"/>
      <c r="C293" s="229"/>
      <c r="D293" s="222" t="s">
        <v>267</v>
      </c>
      <c r="E293" s="230" t="s">
        <v>614</v>
      </c>
      <c r="F293" s="231" t="s">
        <v>2201</v>
      </c>
      <c r="G293" s="229"/>
      <c r="H293" s="232">
        <v>0.19900000000000001</v>
      </c>
      <c r="I293" s="233"/>
      <c r="J293" s="229"/>
      <c r="K293" s="229"/>
      <c r="L293" s="234"/>
      <c r="M293" s="285"/>
      <c r="N293" s="286"/>
      <c r="O293" s="286"/>
      <c r="P293" s="286"/>
      <c r="Q293" s="286"/>
      <c r="R293" s="286"/>
      <c r="S293" s="286"/>
      <c r="T293" s="287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38" t="s">
        <v>267</v>
      </c>
      <c r="AU293" s="238" t="s">
        <v>82</v>
      </c>
      <c r="AV293" s="12" t="s">
        <v>84</v>
      </c>
      <c r="AW293" s="12" t="s">
        <v>37</v>
      </c>
      <c r="AX293" s="12" t="s">
        <v>82</v>
      </c>
      <c r="AY293" s="238" t="s">
        <v>258</v>
      </c>
    </row>
    <row r="294" s="2" customFormat="1" ht="6.96" customHeight="1">
      <c r="A294" s="41"/>
      <c r="B294" s="62"/>
      <c r="C294" s="63"/>
      <c r="D294" s="63"/>
      <c r="E294" s="63"/>
      <c r="F294" s="63"/>
      <c r="G294" s="63"/>
      <c r="H294" s="63"/>
      <c r="I294" s="63"/>
      <c r="J294" s="63"/>
      <c r="K294" s="63"/>
      <c r="L294" s="47"/>
      <c r="M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</row>
  </sheetData>
  <sheetProtection sheet="1" autoFilter="0" formatColumns="0" formatRows="0" objects="1" scenarios="1" spinCount="100000" saltValue="LGa0Zu2HfS3dbbCKbpDvZrrZH/lsAzSkJGeiHCBRoQyqWbsVZMU4lo+WCdZ/wZqWZz1P/5Z1RaISHJn/Mto2OA==" hashValue="JbZg2sX/PxEE1nkRXWqvhzVo/zEeGTPWHKZdpczn3tV4Enb2NjdMM68k5Fi3JzNx8tRFe+Lp9Db1UCiaMNsh0g==" algorithmName="SHA-512" password="CC35"/>
  <autoFilter ref="C92:K2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2941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ROUND((SUM(BE90:BE141)),  2)</f>
        <v>0</v>
      </c>
      <c r="G35" s="41"/>
      <c r="H35" s="41"/>
      <c r="I35" s="161">
        <v>0.20999999999999999</v>
      </c>
      <c r="J35" s="160">
        <f>ROUND(((SUM(BE90:BE141))*I35),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ROUND((SUM(BF90:BF141)),  2)</f>
        <v>0</v>
      </c>
      <c r="G36" s="41"/>
      <c r="H36" s="41"/>
      <c r="I36" s="161">
        <v>0.14999999999999999</v>
      </c>
      <c r="J36" s="160">
        <f>ROUND(((SUM(BF90:BF141))*I36),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ROUND((SUM(BG90:BG141)),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ROUND((SUM(BH90:BH141)),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ROUND((SUM(BI90:BI141)),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05 - SO 105 - Oprava oplocení kurtů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J122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241</v>
      </c>
      <c r="E67" s="181"/>
      <c r="F67" s="181"/>
      <c r="G67" s="181"/>
      <c r="H67" s="181"/>
      <c r="I67" s="181"/>
      <c r="J67" s="182">
        <f>J126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243</v>
      </c>
      <c r="E68" s="181"/>
      <c r="F68" s="181"/>
      <c r="G68" s="181"/>
      <c r="H68" s="181"/>
      <c r="I68" s="181"/>
      <c r="J68" s="182">
        <f>J131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244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Úprava okolí přehrady Harcov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223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2767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05 - SO 105 - Oprava oplocení kurtů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Liberec</v>
      </c>
      <c r="G84" s="43"/>
      <c r="H84" s="43"/>
      <c r="I84" s="35" t="s">
        <v>23</v>
      </c>
      <c r="J84" s="75" t="str">
        <f>IF(J14="","",J14)</f>
        <v>16. 5. 2024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25</v>
      </c>
      <c r="D86" s="43"/>
      <c r="E86" s="43"/>
      <c r="F86" s="30" t="str">
        <f>E17</f>
        <v>Statutární město Liberec</v>
      </c>
      <c r="G86" s="43"/>
      <c r="H86" s="43"/>
      <c r="I86" s="35" t="s">
        <v>33</v>
      </c>
      <c r="J86" s="39" t="str">
        <f>E23</f>
        <v>NÝDRLE - projektová kancelář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31</v>
      </c>
      <c r="D87" s="43"/>
      <c r="E87" s="43"/>
      <c r="F87" s="30" t="str">
        <f>IF(E20="","",E20)</f>
        <v>Vyplň údaj</v>
      </c>
      <c r="G87" s="43"/>
      <c r="H87" s="43"/>
      <c r="I87" s="35" t="s">
        <v>38</v>
      </c>
      <c r="J87" s="39" t="str">
        <f>E26</f>
        <v>NÝDRLE - projektová kancelář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0" customFormat="1" ht="29.28" customHeight="1">
      <c r="A89" s="184"/>
      <c r="B89" s="185"/>
      <c r="C89" s="186" t="s">
        <v>245</v>
      </c>
      <c r="D89" s="187" t="s">
        <v>60</v>
      </c>
      <c r="E89" s="187" t="s">
        <v>56</v>
      </c>
      <c r="F89" s="187" t="s">
        <v>57</v>
      </c>
      <c r="G89" s="187" t="s">
        <v>246</v>
      </c>
      <c r="H89" s="187" t="s">
        <v>247</v>
      </c>
      <c r="I89" s="187" t="s">
        <v>248</v>
      </c>
      <c r="J89" s="187" t="s">
        <v>233</v>
      </c>
      <c r="K89" s="188" t="s">
        <v>249</v>
      </c>
      <c r="L89" s="189"/>
      <c r="M89" s="95" t="s">
        <v>19</v>
      </c>
      <c r="N89" s="96" t="s">
        <v>45</v>
      </c>
      <c r="O89" s="96" t="s">
        <v>250</v>
      </c>
      <c r="P89" s="96" t="s">
        <v>251</v>
      </c>
      <c r="Q89" s="96" t="s">
        <v>252</v>
      </c>
      <c r="R89" s="96" t="s">
        <v>253</v>
      </c>
      <c r="S89" s="96" t="s">
        <v>254</v>
      </c>
      <c r="T89" s="97" t="s">
        <v>255</v>
      </c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</row>
    <row r="90" s="2" customFormat="1" ht="22.8" customHeight="1">
      <c r="A90" s="41"/>
      <c r="B90" s="42"/>
      <c r="C90" s="102" t="s">
        <v>256</v>
      </c>
      <c r="D90" s="43"/>
      <c r="E90" s="43"/>
      <c r="F90" s="43"/>
      <c r="G90" s="43"/>
      <c r="H90" s="43"/>
      <c r="I90" s="43"/>
      <c r="J90" s="190">
        <f>BK90</f>
        <v>0</v>
      </c>
      <c r="K90" s="43"/>
      <c r="L90" s="47"/>
      <c r="M90" s="98"/>
      <c r="N90" s="191"/>
      <c r="O90" s="99"/>
      <c r="P90" s="192">
        <f>P91+P103+P122+P126+P131</f>
        <v>0</v>
      </c>
      <c r="Q90" s="99"/>
      <c r="R90" s="192">
        <f>R91+R103+R122+R126+R131</f>
        <v>0</v>
      </c>
      <c r="S90" s="99"/>
      <c r="T90" s="193">
        <f>T91+T103+T122+T126+T131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74</v>
      </c>
      <c r="AU90" s="20" t="s">
        <v>234</v>
      </c>
      <c r="BK90" s="194">
        <f>BK91+BK103+BK122+BK126+BK131</f>
        <v>0</v>
      </c>
    </row>
    <row r="91" s="11" customFormat="1" ht="25.92" customHeight="1">
      <c r="A91" s="11"/>
      <c r="B91" s="195"/>
      <c r="C91" s="196"/>
      <c r="D91" s="197" t="s">
        <v>74</v>
      </c>
      <c r="E91" s="198" t="s">
        <v>75</v>
      </c>
      <c r="F91" s="198" t="s">
        <v>257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SUM(P92:P102)</f>
        <v>0</v>
      </c>
      <c r="Q91" s="203"/>
      <c r="R91" s="204">
        <f>SUM(R92:R102)</f>
        <v>0</v>
      </c>
      <c r="S91" s="203"/>
      <c r="T91" s="205">
        <f>SUM(T92:T102)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6" t="s">
        <v>82</v>
      </c>
      <c r="AT91" s="207" t="s">
        <v>74</v>
      </c>
      <c r="AU91" s="207" t="s">
        <v>75</v>
      </c>
      <c r="AY91" s="206" t="s">
        <v>258</v>
      </c>
      <c r="BK91" s="208">
        <f>SUM(BK92:BK102)</f>
        <v>0</v>
      </c>
    </row>
    <row r="92" s="2" customFormat="1" ht="16.5" customHeight="1">
      <c r="A92" s="41"/>
      <c r="B92" s="42"/>
      <c r="C92" s="209" t="s">
        <v>82</v>
      </c>
      <c r="D92" s="209" t="s">
        <v>259</v>
      </c>
      <c r="E92" s="210" t="s">
        <v>260</v>
      </c>
      <c r="F92" s="211" t="s">
        <v>261</v>
      </c>
      <c r="G92" s="212" t="s">
        <v>262</v>
      </c>
      <c r="H92" s="213">
        <v>3.1499999999999999</v>
      </c>
      <c r="I92" s="214"/>
      <c r="J92" s="215">
        <f>ROUND(I92*H92,2)</f>
        <v>0</v>
      </c>
      <c r="K92" s="211" t="s">
        <v>19</v>
      </c>
      <c r="L92" s="47"/>
      <c r="M92" s="216" t="s">
        <v>19</v>
      </c>
      <c r="N92" s="217" t="s">
        <v>46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105</v>
      </c>
      <c r="AT92" s="220" t="s">
        <v>259</v>
      </c>
      <c r="AU92" s="220" t="s">
        <v>82</v>
      </c>
      <c r="AY92" s="20" t="s">
        <v>258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82</v>
      </c>
      <c r="BK92" s="221">
        <f>ROUND(I92*H92,2)</f>
        <v>0</v>
      </c>
      <c r="BL92" s="20" t="s">
        <v>105</v>
      </c>
      <c r="BM92" s="220" t="s">
        <v>2942</v>
      </c>
    </row>
    <row r="93" s="2" customFormat="1">
      <c r="A93" s="41"/>
      <c r="B93" s="42"/>
      <c r="C93" s="43"/>
      <c r="D93" s="222" t="s">
        <v>264</v>
      </c>
      <c r="E93" s="43"/>
      <c r="F93" s="223" t="s">
        <v>261</v>
      </c>
      <c r="G93" s="43"/>
      <c r="H93" s="43"/>
      <c r="I93" s="224"/>
      <c r="J93" s="43"/>
      <c r="K93" s="43"/>
      <c r="L93" s="47"/>
      <c r="M93" s="225"/>
      <c r="N93" s="22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264</v>
      </c>
      <c r="AU93" s="20" t="s">
        <v>82</v>
      </c>
    </row>
    <row r="94" s="2" customFormat="1">
      <c r="A94" s="41"/>
      <c r="B94" s="42"/>
      <c r="C94" s="43"/>
      <c r="D94" s="222" t="s">
        <v>265</v>
      </c>
      <c r="E94" s="43"/>
      <c r="F94" s="227" t="s">
        <v>266</v>
      </c>
      <c r="G94" s="43"/>
      <c r="H94" s="43"/>
      <c r="I94" s="224"/>
      <c r="J94" s="43"/>
      <c r="K94" s="43"/>
      <c r="L94" s="47"/>
      <c r="M94" s="225"/>
      <c r="N94" s="226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265</v>
      </c>
      <c r="AU94" s="20" t="s">
        <v>82</v>
      </c>
    </row>
    <row r="95" s="12" customFormat="1">
      <c r="A95" s="12"/>
      <c r="B95" s="228"/>
      <c r="C95" s="229"/>
      <c r="D95" s="222" t="s">
        <v>267</v>
      </c>
      <c r="E95" s="230" t="s">
        <v>268</v>
      </c>
      <c r="F95" s="231" t="s">
        <v>2943</v>
      </c>
      <c r="G95" s="229"/>
      <c r="H95" s="232">
        <v>3.1499999999999999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38" t="s">
        <v>267</v>
      </c>
      <c r="AU95" s="238" t="s">
        <v>82</v>
      </c>
      <c r="AV95" s="12" t="s">
        <v>84</v>
      </c>
      <c r="AW95" s="12" t="s">
        <v>37</v>
      </c>
      <c r="AX95" s="12" t="s">
        <v>82</v>
      </c>
      <c r="AY95" s="238" t="s">
        <v>258</v>
      </c>
    </row>
    <row r="96" s="2" customFormat="1" ht="16.5" customHeight="1">
      <c r="A96" s="41"/>
      <c r="B96" s="42"/>
      <c r="C96" s="209" t="s">
        <v>84</v>
      </c>
      <c r="D96" s="209" t="s">
        <v>259</v>
      </c>
      <c r="E96" s="210" t="s">
        <v>290</v>
      </c>
      <c r="F96" s="211" t="s">
        <v>291</v>
      </c>
      <c r="G96" s="212" t="s">
        <v>292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2944</v>
      </c>
    </row>
    <row r="97" s="2" customFormat="1">
      <c r="A97" s="41"/>
      <c r="B97" s="42"/>
      <c r="C97" s="43"/>
      <c r="D97" s="222" t="s">
        <v>264</v>
      </c>
      <c r="E97" s="43"/>
      <c r="F97" s="223" t="s">
        <v>291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294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2" customFormat="1" ht="16.5" customHeight="1">
      <c r="A99" s="41"/>
      <c r="B99" s="42"/>
      <c r="C99" s="209" t="s">
        <v>98</v>
      </c>
      <c r="D99" s="209" t="s">
        <v>259</v>
      </c>
      <c r="E99" s="210" t="s">
        <v>296</v>
      </c>
      <c r="F99" s="211" t="s">
        <v>297</v>
      </c>
      <c r="G99" s="212" t="s">
        <v>262</v>
      </c>
      <c r="H99" s="213">
        <v>0.010999999999999999</v>
      </c>
      <c r="I99" s="214"/>
      <c r="J99" s="215">
        <f>ROUND(I99*H99,2)</f>
        <v>0</v>
      </c>
      <c r="K99" s="211" t="s">
        <v>19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82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2945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297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82</v>
      </c>
    </row>
    <row r="101" s="2" customFormat="1">
      <c r="A101" s="41"/>
      <c r="B101" s="42"/>
      <c r="C101" s="43"/>
      <c r="D101" s="222" t="s">
        <v>265</v>
      </c>
      <c r="E101" s="43"/>
      <c r="F101" s="227" t="s">
        <v>2779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265</v>
      </c>
      <c r="AU101" s="20" t="s">
        <v>82</v>
      </c>
    </row>
    <row r="102" s="12" customFormat="1">
      <c r="A102" s="12"/>
      <c r="B102" s="228"/>
      <c r="C102" s="229"/>
      <c r="D102" s="222" t="s">
        <v>267</v>
      </c>
      <c r="E102" s="230" t="s">
        <v>277</v>
      </c>
      <c r="F102" s="231" t="s">
        <v>2946</v>
      </c>
      <c r="G102" s="229"/>
      <c r="H102" s="232">
        <v>0.010999999999999999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82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11" customFormat="1" ht="25.92" customHeight="1">
      <c r="A103" s="11"/>
      <c r="B103" s="195"/>
      <c r="C103" s="196"/>
      <c r="D103" s="197" t="s">
        <v>74</v>
      </c>
      <c r="E103" s="198" t="s">
        <v>82</v>
      </c>
      <c r="F103" s="198" t="s">
        <v>305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SUM(P104:P121)</f>
        <v>0</v>
      </c>
      <c r="Q103" s="203"/>
      <c r="R103" s="204">
        <f>SUM(R104:R121)</f>
        <v>0</v>
      </c>
      <c r="S103" s="203"/>
      <c r="T103" s="205">
        <f>SUM(T104:T121)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82</v>
      </c>
      <c r="AT103" s="207" t="s">
        <v>74</v>
      </c>
      <c r="AU103" s="207" t="s">
        <v>75</v>
      </c>
      <c r="AY103" s="206" t="s">
        <v>258</v>
      </c>
      <c r="BK103" s="208">
        <f>SUM(BK104:BK121)</f>
        <v>0</v>
      </c>
    </row>
    <row r="104" s="2" customFormat="1" ht="16.5" customHeight="1">
      <c r="A104" s="41"/>
      <c r="B104" s="42"/>
      <c r="C104" s="209" t="s">
        <v>105</v>
      </c>
      <c r="D104" s="209" t="s">
        <v>259</v>
      </c>
      <c r="E104" s="210" t="s">
        <v>2521</v>
      </c>
      <c r="F104" s="211" t="s">
        <v>341</v>
      </c>
      <c r="G104" s="212" t="s">
        <v>309</v>
      </c>
      <c r="H104" s="213">
        <v>3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82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2947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341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82</v>
      </c>
    </row>
    <row r="106" s="2" customFormat="1">
      <c r="A106" s="41"/>
      <c r="B106" s="42"/>
      <c r="C106" s="43"/>
      <c r="D106" s="222" t="s">
        <v>265</v>
      </c>
      <c r="E106" s="43"/>
      <c r="F106" s="227" t="s">
        <v>697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265</v>
      </c>
      <c r="AU106" s="20" t="s">
        <v>82</v>
      </c>
    </row>
    <row r="107" s="12" customFormat="1">
      <c r="A107" s="12"/>
      <c r="B107" s="228"/>
      <c r="C107" s="229"/>
      <c r="D107" s="222" t="s">
        <v>267</v>
      </c>
      <c r="E107" s="230" t="s">
        <v>287</v>
      </c>
      <c r="F107" s="231" t="s">
        <v>98</v>
      </c>
      <c r="G107" s="229"/>
      <c r="H107" s="232">
        <v>3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82</v>
      </c>
      <c r="AV107" s="12" t="s">
        <v>84</v>
      </c>
      <c r="AW107" s="12" t="s">
        <v>37</v>
      </c>
      <c r="AX107" s="12" t="s">
        <v>82</v>
      </c>
      <c r="AY107" s="238" t="s">
        <v>258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2788</v>
      </c>
      <c r="F108" s="211" t="s">
        <v>361</v>
      </c>
      <c r="G108" s="212" t="s">
        <v>309</v>
      </c>
      <c r="H108" s="213">
        <v>2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2948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361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12" customFormat="1">
      <c r="A110" s="12"/>
      <c r="B110" s="228"/>
      <c r="C110" s="229"/>
      <c r="D110" s="222" t="s">
        <v>267</v>
      </c>
      <c r="E110" s="230" t="s">
        <v>701</v>
      </c>
      <c r="F110" s="231" t="s">
        <v>2949</v>
      </c>
      <c r="G110" s="229"/>
      <c r="H110" s="232">
        <v>2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295</v>
      </c>
      <c r="D111" s="209" t="s">
        <v>259</v>
      </c>
      <c r="E111" s="210" t="s">
        <v>375</v>
      </c>
      <c r="F111" s="211" t="s">
        <v>376</v>
      </c>
      <c r="G111" s="212" t="s">
        <v>309</v>
      </c>
      <c r="H111" s="213">
        <v>1.26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2950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376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2" customFormat="1">
      <c r="A113" s="41"/>
      <c r="B113" s="42"/>
      <c r="C113" s="43"/>
      <c r="D113" s="222" t="s">
        <v>265</v>
      </c>
      <c r="E113" s="43"/>
      <c r="F113" s="227" t="s">
        <v>697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265</v>
      </c>
      <c r="AU113" s="20" t="s">
        <v>82</v>
      </c>
    </row>
    <row r="114" s="12" customFormat="1">
      <c r="A114" s="12"/>
      <c r="B114" s="228"/>
      <c r="C114" s="229"/>
      <c r="D114" s="222" t="s">
        <v>267</v>
      </c>
      <c r="E114" s="230" t="s">
        <v>300</v>
      </c>
      <c r="F114" s="231" t="s">
        <v>2951</v>
      </c>
      <c r="G114" s="229"/>
      <c r="H114" s="232">
        <v>1.26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2" customFormat="1" ht="16.5" customHeight="1">
      <c r="A115" s="41"/>
      <c r="B115" s="42"/>
      <c r="C115" s="209" t="s">
        <v>306</v>
      </c>
      <c r="D115" s="209" t="s">
        <v>259</v>
      </c>
      <c r="E115" s="210" t="s">
        <v>395</v>
      </c>
      <c r="F115" s="211" t="s">
        <v>396</v>
      </c>
      <c r="G115" s="212" t="s">
        <v>309</v>
      </c>
      <c r="H115" s="213">
        <v>4.2599999999999998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82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2952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396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82</v>
      </c>
    </row>
    <row r="117" s="12" customFormat="1">
      <c r="A117" s="12"/>
      <c r="B117" s="228"/>
      <c r="C117" s="229"/>
      <c r="D117" s="222" t="s">
        <v>267</v>
      </c>
      <c r="E117" s="230" t="s">
        <v>312</v>
      </c>
      <c r="F117" s="231" t="s">
        <v>2953</v>
      </c>
      <c r="G117" s="229"/>
      <c r="H117" s="232">
        <v>1.26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8" t="s">
        <v>267</v>
      </c>
      <c r="AU117" s="238" t="s">
        <v>82</v>
      </c>
      <c r="AV117" s="12" t="s">
        <v>84</v>
      </c>
      <c r="AW117" s="12" t="s">
        <v>37</v>
      </c>
      <c r="AX117" s="12" t="s">
        <v>75</v>
      </c>
      <c r="AY117" s="238" t="s">
        <v>258</v>
      </c>
    </row>
    <row r="118" s="12" customFormat="1">
      <c r="A118" s="12"/>
      <c r="B118" s="228"/>
      <c r="C118" s="229"/>
      <c r="D118" s="222" t="s">
        <v>267</v>
      </c>
      <c r="E118" s="230" t="s">
        <v>705</v>
      </c>
      <c r="F118" s="231" t="s">
        <v>2954</v>
      </c>
      <c r="G118" s="229"/>
      <c r="H118" s="232">
        <v>3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8" t="s">
        <v>267</v>
      </c>
      <c r="AU118" s="238" t="s">
        <v>82</v>
      </c>
      <c r="AV118" s="12" t="s">
        <v>84</v>
      </c>
      <c r="AW118" s="12" t="s">
        <v>37</v>
      </c>
      <c r="AX118" s="12" t="s">
        <v>75</v>
      </c>
      <c r="AY118" s="238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2955</v>
      </c>
      <c r="G119" s="229"/>
      <c r="H119" s="232">
        <v>4.2599999999999998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82</v>
      </c>
      <c r="AV119" s="12" t="s">
        <v>84</v>
      </c>
      <c r="AW119" s="12" t="s">
        <v>37</v>
      </c>
      <c r="AX119" s="12" t="s">
        <v>82</v>
      </c>
      <c r="AY119" s="238" t="s">
        <v>258</v>
      </c>
    </row>
    <row r="120" s="2" customFormat="1" ht="16.5" customHeight="1">
      <c r="A120" s="41"/>
      <c r="B120" s="42"/>
      <c r="C120" s="209" t="s">
        <v>314</v>
      </c>
      <c r="D120" s="209" t="s">
        <v>259</v>
      </c>
      <c r="E120" s="210" t="s">
        <v>413</v>
      </c>
      <c r="F120" s="211" t="s">
        <v>414</v>
      </c>
      <c r="G120" s="212" t="s">
        <v>309</v>
      </c>
      <c r="H120" s="213">
        <v>2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82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2956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414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82</v>
      </c>
    </row>
    <row r="122" s="11" customFormat="1" ht="25.92" customHeight="1">
      <c r="A122" s="11"/>
      <c r="B122" s="195"/>
      <c r="C122" s="196"/>
      <c r="D122" s="197" t="s">
        <v>74</v>
      </c>
      <c r="E122" s="198" t="s">
        <v>84</v>
      </c>
      <c r="F122" s="198" t="s">
        <v>458</v>
      </c>
      <c r="G122" s="196"/>
      <c r="H122" s="196"/>
      <c r="I122" s="199"/>
      <c r="J122" s="200">
        <f>BK122</f>
        <v>0</v>
      </c>
      <c r="K122" s="196"/>
      <c r="L122" s="201"/>
      <c r="M122" s="202"/>
      <c r="N122" s="203"/>
      <c r="O122" s="203"/>
      <c r="P122" s="204">
        <f>SUM(P123:P125)</f>
        <v>0</v>
      </c>
      <c r="Q122" s="203"/>
      <c r="R122" s="204">
        <f>SUM(R123:R125)</f>
        <v>0</v>
      </c>
      <c r="S122" s="203"/>
      <c r="T122" s="205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82</v>
      </c>
      <c r="AT122" s="207" t="s">
        <v>74</v>
      </c>
      <c r="AU122" s="207" t="s">
        <v>75</v>
      </c>
      <c r="AY122" s="206" t="s">
        <v>258</v>
      </c>
      <c r="BK122" s="208">
        <f>SUM(BK123:BK125)</f>
        <v>0</v>
      </c>
    </row>
    <row r="123" s="2" customFormat="1" ht="16.5" customHeight="1">
      <c r="A123" s="41"/>
      <c r="B123" s="42"/>
      <c r="C123" s="209" t="s">
        <v>324</v>
      </c>
      <c r="D123" s="209" t="s">
        <v>259</v>
      </c>
      <c r="E123" s="210" t="s">
        <v>460</v>
      </c>
      <c r="F123" s="211" t="s">
        <v>461</v>
      </c>
      <c r="G123" s="212" t="s">
        <v>309</v>
      </c>
      <c r="H123" s="213">
        <v>1.26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82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2957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461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82</v>
      </c>
    </row>
    <row r="125" s="12" customFormat="1">
      <c r="A125" s="12"/>
      <c r="B125" s="228"/>
      <c r="C125" s="229"/>
      <c r="D125" s="222" t="s">
        <v>267</v>
      </c>
      <c r="E125" s="230" t="s">
        <v>715</v>
      </c>
      <c r="F125" s="231" t="s">
        <v>2951</v>
      </c>
      <c r="G125" s="229"/>
      <c r="H125" s="232">
        <v>1.26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82</v>
      </c>
      <c r="AV125" s="12" t="s">
        <v>84</v>
      </c>
      <c r="AW125" s="12" t="s">
        <v>37</v>
      </c>
      <c r="AX125" s="12" t="s">
        <v>82</v>
      </c>
      <c r="AY125" s="238" t="s">
        <v>258</v>
      </c>
    </row>
    <row r="126" s="11" customFormat="1" ht="25.92" customHeight="1">
      <c r="A126" s="11"/>
      <c r="B126" s="195"/>
      <c r="C126" s="196"/>
      <c r="D126" s="197" t="s">
        <v>74</v>
      </c>
      <c r="E126" s="198" t="s">
        <v>306</v>
      </c>
      <c r="F126" s="198" t="s">
        <v>580</v>
      </c>
      <c r="G126" s="196"/>
      <c r="H126" s="196"/>
      <c r="I126" s="199"/>
      <c r="J126" s="200">
        <f>BK126</f>
        <v>0</v>
      </c>
      <c r="K126" s="196"/>
      <c r="L126" s="201"/>
      <c r="M126" s="202"/>
      <c r="N126" s="203"/>
      <c r="O126" s="203"/>
      <c r="P126" s="204">
        <f>SUM(P127:P130)</f>
        <v>0</v>
      </c>
      <c r="Q126" s="203"/>
      <c r="R126" s="204">
        <f>SUM(R127:R130)</f>
        <v>0</v>
      </c>
      <c r="S126" s="203"/>
      <c r="T126" s="205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82</v>
      </c>
      <c r="AT126" s="207" t="s">
        <v>74</v>
      </c>
      <c r="AU126" s="207" t="s">
        <v>75</v>
      </c>
      <c r="AY126" s="206" t="s">
        <v>258</v>
      </c>
      <c r="BK126" s="208">
        <f>SUM(BK127:BK130)</f>
        <v>0</v>
      </c>
    </row>
    <row r="127" s="2" customFormat="1" ht="16.5" customHeight="1">
      <c r="A127" s="41"/>
      <c r="B127" s="42"/>
      <c r="C127" s="209" t="s">
        <v>205</v>
      </c>
      <c r="D127" s="209" t="s">
        <v>259</v>
      </c>
      <c r="E127" s="210" t="s">
        <v>2958</v>
      </c>
      <c r="F127" s="211" t="s">
        <v>2959</v>
      </c>
      <c r="G127" s="212" t="s">
        <v>442</v>
      </c>
      <c r="H127" s="213">
        <v>220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2960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2959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2" customFormat="1">
      <c r="A129" s="41"/>
      <c r="B129" s="42"/>
      <c r="C129" s="43"/>
      <c r="D129" s="222" t="s">
        <v>265</v>
      </c>
      <c r="E129" s="43"/>
      <c r="F129" s="227" t="s">
        <v>2961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265</v>
      </c>
      <c r="AU129" s="20" t="s">
        <v>82</v>
      </c>
    </row>
    <row r="130" s="12" customFormat="1">
      <c r="A130" s="12"/>
      <c r="B130" s="228"/>
      <c r="C130" s="229"/>
      <c r="D130" s="222" t="s">
        <v>267</v>
      </c>
      <c r="E130" s="230" t="s">
        <v>334</v>
      </c>
      <c r="F130" s="231" t="s">
        <v>2962</v>
      </c>
      <c r="G130" s="229"/>
      <c r="H130" s="232">
        <v>220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82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11" customFormat="1" ht="25.92" customHeight="1">
      <c r="A131" s="11"/>
      <c r="B131" s="195"/>
      <c r="C131" s="196"/>
      <c r="D131" s="197" t="s">
        <v>74</v>
      </c>
      <c r="E131" s="198" t="s">
        <v>324</v>
      </c>
      <c r="F131" s="198" t="s">
        <v>616</v>
      </c>
      <c r="G131" s="196"/>
      <c r="H131" s="196"/>
      <c r="I131" s="199"/>
      <c r="J131" s="200">
        <f>BK131</f>
        <v>0</v>
      </c>
      <c r="K131" s="196"/>
      <c r="L131" s="201"/>
      <c r="M131" s="202"/>
      <c r="N131" s="203"/>
      <c r="O131" s="203"/>
      <c r="P131" s="204">
        <f>SUM(P132:P141)</f>
        <v>0</v>
      </c>
      <c r="Q131" s="203"/>
      <c r="R131" s="204">
        <f>SUM(R132:R141)</f>
        <v>0</v>
      </c>
      <c r="S131" s="203"/>
      <c r="T131" s="205">
        <f>SUM(T132:T141)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75</v>
      </c>
      <c r="AY131" s="206" t="s">
        <v>258</v>
      </c>
      <c r="BK131" s="208">
        <f>SUM(BK132:BK141)</f>
        <v>0</v>
      </c>
    </row>
    <row r="132" s="2" customFormat="1" ht="16.5" customHeight="1">
      <c r="A132" s="41"/>
      <c r="B132" s="42"/>
      <c r="C132" s="209" t="s">
        <v>208</v>
      </c>
      <c r="D132" s="209" t="s">
        <v>259</v>
      </c>
      <c r="E132" s="210" t="s">
        <v>2963</v>
      </c>
      <c r="F132" s="211" t="s">
        <v>2964</v>
      </c>
      <c r="G132" s="212" t="s">
        <v>327</v>
      </c>
      <c r="H132" s="213">
        <v>55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82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2965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2964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82</v>
      </c>
    </row>
    <row r="134" s="2" customFormat="1">
      <c r="A134" s="41"/>
      <c r="B134" s="42"/>
      <c r="C134" s="43"/>
      <c r="D134" s="222" t="s">
        <v>265</v>
      </c>
      <c r="E134" s="43"/>
      <c r="F134" s="227" t="s">
        <v>645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265</v>
      </c>
      <c r="AU134" s="20" t="s">
        <v>82</v>
      </c>
    </row>
    <row r="135" s="2" customFormat="1" ht="16.5" customHeight="1">
      <c r="A135" s="41"/>
      <c r="B135" s="42"/>
      <c r="C135" s="209" t="s">
        <v>211</v>
      </c>
      <c r="D135" s="209" t="s">
        <v>259</v>
      </c>
      <c r="E135" s="210" t="s">
        <v>672</v>
      </c>
      <c r="F135" s="211" t="s">
        <v>673</v>
      </c>
      <c r="G135" s="212" t="s">
        <v>309</v>
      </c>
      <c r="H135" s="213">
        <v>1.26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82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2966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673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82</v>
      </c>
    </row>
    <row r="137" s="2" customFormat="1">
      <c r="A137" s="41"/>
      <c r="B137" s="42"/>
      <c r="C137" s="43"/>
      <c r="D137" s="222" t="s">
        <v>265</v>
      </c>
      <c r="E137" s="43"/>
      <c r="F137" s="227" t="s">
        <v>665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265</v>
      </c>
      <c r="AU137" s="20" t="s">
        <v>82</v>
      </c>
    </row>
    <row r="138" s="12" customFormat="1">
      <c r="A138" s="12"/>
      <c r="B138" s="228"/>
      <c r="C138" s="229"/>
      <c r="D138" s="222" t="s">
        <v>267</v>
      </c>
      <c r="E138" s="230" t="s">
        <v>343</v>
      </c>
      <c r="F138" s="231" t="s">
        <v>2967</v>
      </c>
      <c r="G138" s="229"/>
      <c r="H138" s="232">
        <v>1.26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82</v>
      </c>
      <c r="AV138" s="12" t="s">
        <v>84</v>
      </c>
      <c r="AW138" s="12" t="s">
        <v>37</v>
      </c>
      <c r="AX138" s="12" t="s">
        <v>82</v>
      </c>
      <c r="AY138" s="238" t="s">
        <v>258</v>
      </c>
    </row>
    <row r="139" s="2" customFormat="1" ht="16.5" customHeight="1">
      <c r="A139" s="41"/>
      <c r="B139" s="42"/>
      <c r="C139" s="209" t="s">
        <v>214</v>
      </c>
      <c r="D139" s="209" t="s">
        <v>259</v>
      </c>
      <c r="E139" s="210" t="s">
        <v>2968</v>
      </c>
      <c r="F139" s="211" t="s">
        <v>2969</v>
      </c>
      <c r="G139" s="212" t="s">
        <v>327</v>
      </c>
      <c r="H139" s="213">
        <v>55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82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2970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2969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82</v>
      </c>
    </row>
    <row r="141" s="2" customFormat="1">
      <c r="A141" s="41"/>
      <c r="B141" s="42"/>
      <c r="C141" s="43"/>
      <c r="D141" s="222" t="s">
        <v>265</v>
      </c>
      <c r="E141" s="43"/>
      <c r="F141" s="227" t="s">
        <v>2971</v>
      </c>
      <c r="G141" s="43"/>
      <c r="H141" s="43"/>
      <c r="I141" s="224"/>
      <c r="J141" s="43"/>
      <c r="K141" s="43"/>
      <c r="L141" s="47"/>
      <c r="M141" s="249"/>
      <c r="N141" s="250"/>
      <c r="O141" s="251"/>
      <c r="P141" s="251"/>
      <c r="Q141" s="251"/>
      <c r="R141" s="251"/>
      <c r="S141" s="251"/>
      <c r="T141" s="252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265</v>
      </c>
      <c r="AU141" s="20" t="s">
        <v>82</v>
      </c>
    </row>
    <row r="142" s="2" customFormat="1" ht="6.96" customHeight="1">
      <c r="A142" s="41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47"/>
      <c r="M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</sheetData>
  <sheetProtection sheet="1" autoFilter="0" formatColumns="0" formatRows="0" objects="1" scenarios="1" spinCount="100000" saltValue="7yB6LjePBI5J8qfCVtKPI82Tu4xVgwYlQGaAb4icadVMsgzItbVH5xt/43WxxvE/wahUvzO//sMaImpKzk530A==" hashValue="/KD+E+S0MobLugrbc5tcXimRUFc3an64QDN2R0WHjMSCZWBVlwyehzJhYjM4bqsfnOCIRKXuFNMX0J1nKmZ3sA==" algorithmName="SHA-512" password="CC35"/>
  <autoFilter ref="C89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2972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2208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2209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2210</v>
      </c>
      <c r="F26" s="41"/>
      <c r="G26" s="41"/>
      <c r="H26" s="41"/>
      <c r="I26" s="146" t="s">
        <v>29</v>
      </c>
      <c r="J26" s="136" t="s">
        <v>2211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ROUND((SUM(BE93:BE231)),  2)</f>
        <v>0</v>
      </c>
      <c r="G35" s="41"/>
      <c r="H35" s="41"/>
      <c r="I35" s="161">
        <v>0.20999999999999999</v>
      </c>
      <c r="J35" s="160">
        <f>ROUND(((SUM(BE93:BE231))*I35),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ROUND((SUM(BF93:BF231)),  2)</f>
        <v>0</v>
      </c>
      <c r="G36" s="41"/>
      <c r="H36" s="41"/>
      <c r="I36" s="161">
        <v>0.14999999999999999</v>
      </c>
      <c r="J36" s="160">
        <f>ROUND(((SUM(BF93:BF231))*I36),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ROUND((SUM(BG93:BG231)),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ROUND((SUM(BH93:BH231)),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ROUND((SUM(BI93:BI231)),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06 - SO 111 - Odpočinková lavice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MgA. Marie Vondráková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2212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2213</v>
      </c>
      <c r="E65" s="256"/>
      <c r="F65" s="256"/>
      <c r="G65" s="256"/>
      <c r="H65" s="256"/>
      <c r="I65" s="256"/>
      <c r="J65" s="257">
        <f>J95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2214</v>
      </c>
      <c r="E66" s="256"/>
      <c r="F66" s="256"/>
      <c r="G66" s="256"/>
      <c r="H66" s="256"/>
      <c r="I66" s="256"/>
      <c r="J66" s="257">
        <f>J162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2973</v>
      </c>
      <c r="E67" s="256"/>
      <c r="F67" s="256"/>
      <c r="G67" s="256"/>
      <c r="H67" s="256"/>
      <c r="I67" s="256"/>
      <c r="J67" s="257">
        <f>J184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2216</v>
      </c>
      <c r="E68" s="256"/>
      <c r="F68" s="256"/>
      <c r="G68" s="256"/>
      <c r="H68" s="256"/>
      <c r="I68" s="256"/>
      <c r="J68" s="257">
        <f>J196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9" customFormat="1" ht="24.96" customHeight="1">
      <c r="A69" s="9"/>
      <c r="B69" s="178"/>
      <c r="C69" s="179"/>
      <c r="D69" s="180" t="s">
        <v>2217</v>
      </c>
      <c r="E69" s="181"/>
      <c r="F69" s="181"/>
      <c r="G69" s="181"/>
      <c r="H69" s="181"/>
      <c r="I69" s="181"/>
      <c r="J69" s="182">
        <f>J199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4" customFormat="1" ht="19.92" customHeight="1">
      <c r="A70" s="14"/>
      <c r="B70" s="254"/>
      <c r="C70" s="128"/>
      <c r="D70" s="255" t="s">
        <v>2974</v>
      </c>
      <c r="E70" s="256"/>
      <c r="F70" s="256"/>
      <c r="G70" s="256"/>
      <c r="H70" s="256"/>
      <c r="I70" s="256"/>
      <c r="J70" s="257">
        <f>J200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2975</v>
      </c>
      <c r="E71" s="256"/>
      <c r="F71" s="256"/>
      <c r="G71" s="256"/>
      <c r="H71" s="256"/>
      <c r="I71" s="256"/>
      <c r="J71" s="257">
        <f>J224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2767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06 - SO 111 - Odpočinková lavice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MgA. Marie Vondráková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P94+P199</f>
        <v>0</v>
      </c>
      <c r="Q93" s="99"/>
      <c r="R93" s="192">
        <f>R94+R199</f>
        <v>94.692855640000005</v>
      </c>
      <c r="S93" s="99"/>
      <c r="T93" s="193">
        <f>T94+T199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BK94+BK199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2219</v>
      </c>
      <c r="F94" s="198" t="s">
        <v>2220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P95+P162+P184+P196</f>
        <v>0</v>
      </c>
      <c r="Q94" s="203"/>
      <c r="R94" s="204">
        <f>R95+R162+R184+R196</f>
        <v>94.51627714</v>
      </c>
      <c r="S94" s="203"/>
      <c r="T94" s="205">
        <f>T95+T162+T184+T196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BK95+BK162+BK184+BK196</f>
        <v>0</v>
      </c>
    </row>
    <row r="95" s="11" customFormat="1" ht="22.8" customHeight="1">
      <c r="A95" s="11"/>
      <c r="B95" s="195"/>
      <c r="C95" s="196"/>
      <c r="D95" s="197" t="s">
        <v>74</v>
      </c>
      <c r="E95" s="259" t="s">
        <v>82</v>
      </c>
      <c r="F95" s="259" t="s">
        <v>305</v>
      </c>
      <c r="G95" s="196"/>
      <c r="H95" s="196"/>
      <c r="I95" s="199"/>
      <c r="J95" s="260">
        <f>BK95</f>
        <v>0</v>
      </c>
      <c r="K95" s="196"/>
      <c r="L95" s="201"/>
      <c r="M95" s="202"/>
      <c r="N95" s="203"/>
      <c r="O95" s="203"/>
      <c r="P95" s="204">
        <f>SUM(P96:P161)</f>
        <v>0</v>
      </c>
      <c r="Q95" s="203"/>
      <c r="R95" s="204">
        <f>SUM(R96:R161)</f>
        <v>0</v>
      </c>
      <c r="S95" s="203"/>
      <c r="T95" s="205">
        <f>SUM(T96:T161)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82</v>
      </c>
      <c r="AY95" s="206" t="s">
        <v>258</v>
      </c>
      <c r="BK95" s="208">
        <f>SUM(BK96:BK161)</f>
        <v>0</v>
      </c>
    </row>
    <row r="96" s="2" customFormat="1" ht="21.75" customHeight="1">
      <c r="A96" s="41"/>
      <c r="B96" s="42"/>
      <c r="C96" s="209" t="s">
        <v>82</v>
      </c>
      <c r="D96" s="209" t="s">
        <v>259</v>
      </c>
      <c r="E96" s="210" t="s">
        <v>2221</v>
      </c>
      <c r="F96" s="211" t="s">
        <v>2222</v>
      </c>
      <c r="G96" s="212" t="s">
        <v>962</v>
      </c>
      <c r="H96" s="213">
        <v>40.890000000000001</v>
      </c>
      <c r="I96" s="214"/>
      <c r="J96" s="215">
        <f>ROUND(I96*H96,2)</f>
        <v>0</v>
      </c>
      <c r="K96" s="211" t="s">
        <v>816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84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2976</v>
      </c>
    </row>
    <row r="97" s="2" customFormat="1">
      <c r="A97" s="41"/>
      <c r="B97" s="42"/>
      <c r="C97" s="43"/>
      <c r="D97" s="222" t="s">
        <v>264</v>
      </c>
      <c r="E97" s="43"/>
      <c r="F97" s="223" t="s">
        <v>2224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84</v>
      </c>
    </row>
    <row r="98" s="2" customFormat="1">
      <c r="A98" s="41"/>
      <c r="B98" s="42"/>
      <c r="C98" s="43"/>
      <c r="D98" s="261" t="s">
        <v>819</v>
      </c>
      <c r="E98" s="43"/>
      <c r="F98" s="262" t="s">
        <v>2225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819</v>
      </c>
      <c r="AU98" s="20" t="s">
        <v>84</v>
      </c>
    </row>
    <row r="99" s="13" customFormat="1">
      <c r="A99" s="13"/>
      <c r="B99" s="239"/>
      <c r="C99" s="240"/>
      <c r="D99" s="222" t="s">
        <v>267</v>
      </c>
      <c r="E99" s="241" t="s">
        <v>19</v>
      </c>
      <c r="F99" s="242" t="s">
        <v>2226</v>
      </c>
      <c r="G99" s="240"/>
      <c r="H99" s="241" t="s">
        <v>19</v>
      </c>
      <c r="I99" s="243"/>
      <c r="J99" s="240"/>
      <c r="K99" s="240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267</v>
      </c>
      <c r="AU99" s="248" t="s">
        <v>84</v>
      </c>
      <c r="AV99" s="13" t="s">
        <v>82</v>
      </c>
      <c r="AW99" s="13" t="s">
        <v>37</v>
      </c>
      <c r="AX99" s="13" t="s">
        <v>75</v>
      </c>
      <c r="AY99" s="24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19</v>
      </c>
      <c r="F100" s="231" t="s">
        <v>2977</v>
      </c>
      <c r="G100" s="229"/>
      <c r="H100" s="232">
        <v>36.299999999999997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84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2" customFormat="1">
      <c r="A101" s="12"/>
      <c r="B101" s="228"/>
      <c r="C101" s="229"/>
      <c r="D101" s="222" t="s">
        <v>267</v>
      </c>
      <c r="E101" s="230" t="s">
        <v>19</v>
      </c>
      <c r="F101" s="231" t="s">
        <v>2978</v>
      </c>
      <c r="G101" s="229"/>
      <c r="H101" s="232">
        <v>1.3200000000000001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8" t="s">
        <v>267</v>
      </c>
      <c r="AU101" s="238" t="s">
        <v>84</v>
      </c>
      <c r="AV101" s="12" t="s">
        <v>84</v>
      </c>
      <c r="AW101" s="12" t="s">
        <v>37</v>
      </c>
      <c r="AX101" s="12" t="s">
        <v>75</v>
      </c>
      <c r="AY101" s="238" t="s">
        <v>258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2979</v>
      </c>
      <c r="G102" s="229"/>
      <c r="H102" s="232">
        <v>3.27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75</v>
      </c>
      <c r="AY102" s="238" t="s">
        <v>258</v>
      </c>
    </row>
    <row r="103" s="15" customFormat="1">
      <c r="A103" s="15"/>
      <c r="B103" s="263"/>
      <c r="C103" s="264"/>
      <c r="D103" s="222" t="s">
        <v>267</v>
      </c>
      <c r="E103" s="265" t="s">
        <v>19</v>
      </c>
      <c r="F103" s="266" t="s">
        <v>2239</v>
      </c>
      <c r="G103" s="264"/>
      <c r="H103" s="267">
        <v>40.890000000000001</v>
      </c>
      <c r="I103" s="268"/>
      <c r="J103" s="264"/>
      <c r="K103" s="264"/>
      <c r="L103" s="269"/>
      <c r="M103" s="270"/>
      <c r="N103" s="271"/>
      <c r="O103" s="271"/>
      <c r="P103" s="271"/>
      <c r="Q103" s="271"/>
      <c r="R103" s="271"/>
      <c r="S103" s="271"/>
      <c r="T103" s="27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3" t="s">
        <v>267</v>
      </c>
      <c r="AU103" s="273" t="s">
        <v>84</v>
      </c>
      <c r="AV103" s="15" t="s">
        <v>105</v>
      </c>
      <c r="AW103" s="15" t="s">
        <v>37</v>
      </c>
      <c r="AX103" s="15" t="s">
        <v>82</v>
      </c>
      <c r="AY103" s="273" t="s">
        <v>258</v>
      </c>
    </row>
    <row r="104" s="2" customFormat="1" ht="21.75" customHeight="1">
      <c r="A104" s="41"/>
      <c r="B104" s="42"/>
      <c r="C104" s="209" t="s">
        <v>84</v>
      </c>
      <c r="D104" s="209" t="s">
        <v>259</v>
      </c>
      <c r="E104" s="210" t="s">
        <v>2228</v>
      </c>
      <c r="F104" s="211" t="s">
        <v>2229</v>
      </c>
      <c r="G104" s="212" t="s">
        <v>962</v>
      </c>
      <c r="H104" s="213">
        <v>76.591999999999999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2980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2231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2232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3" customFormat="1">
      <c r="A107" s="13"/>
      <c r="B107" s="239"/>
      <c r="C107" s="240"/>
      <c r="D107" s="222" t="s">
        <v>267</v>
      </c>
      <c r="E107" s="241" t="s">
        <v>19</v>
      </c>
      <c r="F107" s="242" t="s">
        <v>2981</v>
      </c>
      <c r="G107" s="240"/>
      <c r="H107" s="241" t="s">
        <v>19</v>
      </c>
      <c r="I107" s="243"/>
      <c r="J107" s="240"/>
      <c r="K107" s="240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267</v>
      </c>
      <c r="AU107" s="248" t="s">
        <v>84</v>
      </c>
      <c r="AV107" s="13" t="s">
        <v>82</v>
      </c>
      <c r="AW107" s="13" t="s">
        <v>37</v>
      </c>
      <c r="AX107" s="13" t="s">
        <v>75</v>
      </c>
      <c r="AY107" s="24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2982</v>
      </c>
      <c r="G108" s="229"/>
      <c r="H108" s="232">
        <v>31.643999999999998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3" customFormat="1">
      <c r="A109" s="13"/>
      <c r="B109" s="239"/>
      <c r="C109" s="240"/>
      <c r="D109" s="222" t="s">
        <v>267</v>
      </c>
      <c r="E109" s="241" t="s">
        <v>19</v>
      </c>
      <c r="F109" s="242" t="s">
        <v>2983</v>
      </c>
      <c r="G109" s="240"/>
      <c r="H109" s="241" t="s">
        <v>19</v>
      </c>
      <c r="I109" s="243"/>
      <c r="J109" s="240"/>
      <c r="K109" s="240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267</v>
      </c>
      <c r="AU109" s="248" t="s">
        <v>84</v>
      </c>
      <c r="AV109" s="13" t="s">
        <v>82</v>
      </c>
      <c r="AW109" s="13" t="s">
        <v>37</v>
      </c>
      <c r="AX109" s="13" t="s">
        <v>75</v>
      </c>
      <c r="AY109" s="24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2984</v>
      </c>
      <c r="G110" s="229"/>
      <c r="H110" s="232">
        <v>2.1989999999999998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2" customFormat="1">
      <c r="A111" s="12"/>
      <c r="B111" s="228"/>
      <c r="C111" s="229"/>
      <c r="D111" s="222" t="s">
        <v>267</v>
      </c>
      <c r="E111" s="230" t="s">
        <v>19</v>
      </c>
      <c r="F111" s="231" t="s">
        <v>2985</v>
      </c>
      <c r="G111" s="229"/>
      <c r="H111" s="232">
        <v>1.6799999999999999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84</v>
      </c>
      <c r="AV111" s="12" t="s">
        <v>84</v>
      </c>
      <c r="AW111" s="12" t="s">
        <v>37</v>
      </c>
      <c r="AX111" s="12" t="s">
        <v>75</v>
      </c>
      <c r="AY111" s="238" t="s">
        <v>258</v>
      </c>
    </row>
    <row r="112" s="13" customFormat="1">
      <c r="A112" s="13"/>
      <c r="B112" s="239"/>
      <c r="C112" s="240"/>
      <c r="D112" s="222" t="s">
        <v>267</v>
      </c>
      <c r="E112" s="241" t="s">
        <v>19</v>
      </c>
      <c r="F112" s="242" t="s">
        <v>2986</v>
      </c>
      <c r="G112" s="240"/>
      <c r="H112" s="241" t="s">
        <v>19</v>
      </c>
      <c r="I112" s="243"/>
      <c r="J112" s="240"/>
      <c r="K112" s="240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267</v>
      </c>
      <c r="AU112" s="248" t="s">
        <v>84</v>
      </c>
      <c r="AV112" s="13" t="s">
        <v>82</v>
      </c>
      <c r="AW112" s="13" t="s">
        <v>37</v>
      </c>
      <c r="AX112" s="13" t="s">
        <v>75</v>
      </c>
      <c r="AY112" s="248" t="s">
        <v>258</v>
      </c>
    </row>
    <row r="113" s="12" customFormat="1">
      <c r="A113" s="12"/>
      <c r="B113" s="228"/>
      <c r="C113" s="229"/>
      <c r="D113" s="222" t="s">
        <v>267</v>
      </c>
      <c r="E113" s="230" t="s">
        <v>19</v>
      </c>
      <c r="F113" s="231" t="s">
        <v>2987</v>
      </c>
      <c r="G113" s="229"/>
      <c r="H113" s="232">
        <v>41.069000000000003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84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5" customFormat="1">
      <c r="A114" s="15"/>
      <c r="B114" s="263"/>
      <c r="C114" s="264"/>
      <c r="D114" s="222" t="s">
        <v>267</v>
      </c>
      <c r="E114" s="265" t="s">
        <v>19</v>
      </c>
      <c r="F114" s="266" t="s">
        <v>2239</v>
      </c>
      <c r="G114" s="264"/>
      <c r="H114" s="267">
        <v>76.591999999999999</v>
      </c>
      <c r="I114" s="268"/>
      <c r="J114" s="264"/>
      <c r="K114" s="264"/>
      <c r="L114" s="269"/>
      <c r="M114" s="270"/>
      <c r="N114" s="271"/>
      <c r="O114" s="271"/>
      <c r="P114" s="271"/>
      <c r="Q114" s="271"/>
      <c r="R114" s="271"/>
      <c r="S114" s="271"/>
      <c r="T114" s="27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3" t="s">
        <v>267</v>
      </c>
      <c r="AU114" s="273" t="s">
        <v>84</v>
      </c>
      <c r="AV114" s="15" t="s">
        <v>105</v>
      </c>
      <c r="AW114" s="15" t="s">
        <v>37</v>
      </c>
      <c r="AX114" s="15" t="s">
        <v>82</v>
      </c>
      <c r="AY114" s="273" t="s">
        <v>258</v>
      </c>
    </row>
    <row r="115" s="2" customFormat="1" ht="21.75" customHeight="1">
      <c r="A115" s="41"/>
      <c r="B115" s="42"/>
      <c r="C115" s="209" t="s">
        <v>98</v>
      </c>
      <c r="D115" s="209" t="s">
        <v>259</v>
      </c>
      <c r="E115" s="210" t="s">
        <v>2240</v>
      </c>
      <c r="F115" s="211" t="s">
        <v>2241</v>
      </c>
      <c r="G115" s="212" t="s">
        <v>962</v>
      </c>
      <c r="H115" s="213">
        <v>178.875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2988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2243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2244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13" customFormat="1">
      <c r="A118" s="13"/>
      <c r="B118" s="239"/>
      <c r="C118" s="240"/>
      <c r="D118" s="222" t="s">
        <v>267</v>
      </c>
      <c r="E118" s="241" t="s">
        <v>19</v>
      </c>
      <c r="F118" s="242" t="s">
        <v>2245</v>
      </c>
      <c r="G118" s="240"/>
      <c r="H118" s="241" t="s">
        <v>19</v>
      </c>
      <c r="I118" s="243"/>
      <c r="J118" s="240"/>
      <c r="K118" s="240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267</v>
      </c>
      <c r="AU118" s="248" t="s">
        <v>84</v>
      </c>
      <c r="AV118" s="13" t="s">
        <v>82</v>
      </c>
      <c r="AW118" s="13" t="s">
        <v>37</v>
      </c>
      <c r="AX118" s="13" t="s">
        <v>75</v>
      </c>
      <c r="AY118" s="248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2989</v>
      </c>
      <c r="G119" s="229"/>
      <c r="H119" s="232">
        <v>117.482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3" customFormat="1">
      <c r="A120" s="13"/>
      <c r="B120" s="239"/>
      <c r="C120" s="240"/>
      <c r="D120" s="222" t="s">
        <v>267</v>
      </c>
      <c r="E120" s="241" t="s">
        <v>19</v>
      </c>
      <c r="F120" s="242" t="s">
        <v>2247</v>
      </c>
      <c r="G120" s="240"/>
      <c r="H120" s="241" t="s">
        <v>19</v>
      </c>
      <c r="I120" s="243"/>
      <c r="J120" s="240"/>
      <c r="K120" s="240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267</v>
      </c>
      <c r="AU120" s="248" t="s">
        <v>84</v>
      </c>
      <c r="AV120" s="13" t="s">
        <v>82</v>
      </c>
      <c r="AW120" s="13" t="s">
        <v>37</v>
      </c>
      <c r="AX120" s="13" t="s">
        <v>75</v>
      </c>
      <c r="AY120" s="24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19</v>
      </c>
      <c r="F121" s="231" t="s">
        <v>2990</v>
      </c>
      <c r="G121" s="229"/>
      <c r="H121" s="232">
        <v>61.393000000000001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84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5" customFormat="1">
      <c r="A122" s="15"/>
      <c r="B122" s="263"/>
      <c r="C122" s="264"/>
      <c r="D122" s="222" t="s">
        <v>267</v>
      </c>
      <c r="E122" s="265" t="s">
        <v>19</v>
      </c>
      <c r="F122" s="266" t="s">
        <v>2239</v>
      </c>
      <c r="G122" s="264"/>
      <c r="H122" s="267">
        <v>178.875</v>
      </c>
      <c r="I122" s="268"/>
      <c r="J122" s="264"/>
      <c r="K122" s="264"/>
      <c r="L122" s="269"/>
      <c r="M122" s="270"/>
      <c r="N122" s="271"/>
      <c r="O122" s="271"/>
      <c r="P122" s="271"/>
      <c r="Q122" s="271"/>
      <c r="R122" s="271"/>
      <c r="S122" s="271"/>
      <c r="T122" s="27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3" t="s">
        <v>267</v>
      </c>
      <c r="AU122" s="273" t="s">
        <v>84</v>
      </c>
      <c r="AV122" s="15" t="s">
        <v>105</v>
      </c>
      <c r="AW122" s="15" t="s">
        <v>37</v>
      </c>
      <c r="AX122" s="15" t="s">
        <v>82</v>
      </c>
      <c r="AY122" s="273" t="s">
        <v>258</v>
      </c>
    </row>
    <row r="123" s="2" customFormat="1" ht="21.75" customHeight="1">
      <c r="A123" s="41"/>
      <c r="B123" s="42"/>
      <c r="C123" s="209" t="s">
        <v>105</v>
      </c>
      <c r="D123" s="209" t="s">
        <v>259</v>
      </c>
      <c r="E123" s="210" t="s">
        <v>2249</v>
      </c>
      <c r="F123" s="211" t="s">
        <v>2250</v>
      </c>
      <c r="G123" s="212" t="s">
        <v>962</v>
      </c>
      <c r="H123" s="213">
        <v>56.088999999999999</v>
      </c>
      <c r="I123" s="214"/>
      <c r="J123" s="215">
        <f>ROUND(I123*H123,2)</f>
        <v>0</v>
      </c>
      <c r="K123" s="211" t="s">
        <v>816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2991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2252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>
      <c r="A125" s="41"/>
      <c r="B125" s="42"/>
      <c r="C125" s="43"/>
      <c r="D125" s="261" t="s">
        <v>819</v>
      </c>
      <c r="E125" s="43"/>
      <c r="F125" s="262" t="s">
        <v>2253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819</v>
      </c>
      <c r="AU125" s="20" t="s">
        <v>84</v>
      </c>
    </row>
    <row r="126" s="13" customFormat="1">
      <c r="A126" s="13"/>
      <c r="B126" s="239"/>
      <c r="C126" s="240"/>
      <c r="D126" s="222" t="s">
        <v>267</v>
      </c>
      <c r="E126" s="241" t="s">
        <v>19</v>
      </c>
      <c r="F126" s="242" t="s">
        <v>2254</v>
      </c>
      <c r="G126" s="240"/>
      <c r="H126" s="241" t="s">
        <v>19</v>
      </c>
      <c r="I126" s="243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267</v>
      </c>
      <c r="AU126" s="248" t="s">
        <v>84</v>
      </c>
      <c r="AV126" s="13" t="s">
        <v>82</v>
      </c>
      <c r="AW126" s="13" t="s">
        <v>37</v>
      </c>
      <c r="AX126" s="13" t="s">
        <v>75</v>
      </c>
      <c r="AY126" s="248" t="s">
        <v>258</v>
      </c>
    </row>
    <row r="127" s="12" customFormat="1">
      <c r="A127" s="12"/>
      <c r="B127" s="228"/>
      <c r="C127" s="229"/>
      <c r="D127" s="222" t="s">
        <v>267</v>
      </c>
      <c r="E127" s="230" t="s">
        <v>19</v>
      </c>
      <c r="F127" s="231" t="s">
        <v>2992</v>
      </c>
      <c r="G127" s="229"/>
      <c r="H127" s="232">
        <v>56.088999999999999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84</v>
      </c>
      <c r="AV127" s="12" t="s">
        <v>84</v>
      </c>
      <c r="AW127" s="12" t="s">
        <v>37</v>
      </c>
      <c r="AX127" s="12" t="s">
        <v>82</v>
      </c>
      <c r="AY127" s="238" t="s">
        <v>258</v>
      </c>
    </row>
    <row r="128" s="2" customFormat="1" ht="16.5" customHeight="1">
      <c r="A128" s="41"/>
      <c r="B128" s="42"/>
      <c r="C128" s="209" t="s">
        <v>289</v>
      </c>
      <c r="D128" s="209" t="s">
        <v>259</v>
      </c>
      <c r="E128" s="210" t="s">
        <v>2256</v>
      </c>
      <c r="F128" s="211" t="s">
        <v>2257</v>
      </c>
      <c r="G128" s="212" t="s">
        <v>962</v>
      </c>
      <c r="H128" s="213">
        <v>234.964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2993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2259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2260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13" customFormat="1">
      <c r="A131" s="13"/>
      <c r="B131" s="239"/>
      <c r="C131" s="240"/>
      <c r="D131" s="222" t="s">
        <v>267</v>
      </c>
      <c r="E131" s="241" t="s">
        <v>19</v>
      </c>
      <c r="F131" s="242" t="s">
        <v>2245</v>
      </c>
      <c r="G131" s="240"/>
      <c r="H131" s="241" t="s">
        <v>19</v>
      </c>
      <c r="I131" s="243"/>
      <c r="J131" s="240"/>
      <c r="K131" s="240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267</v>
      </c>
      <c r="AU131" s="248" t="s">
        <v>84</v>
      </c>
      <c r="AV131" s="13" t="s">
        <v>82</v>
      </c>
      <c r="AW131" s="13" t="s">
        <v>37</v>
      </c>
      <c r="AX131" s="13" t="s">
        <v>75</v>
      </c>
      <c r="AY131" s="248" t="s">
        <v>258</v>
      </c>
    </row>
    <row r="132" s="12" customFormat="1">
      <c r="A132" s="12"/>
      <c r="B132" s="228"/>
      <c r="C132" s="229"/>
      <c r="D132" s="222" t="s">
        <v>267</v>
      </c>
      <c r="E132" s="230" t="s">
        <v>19</v>
      </c>
      <c r="F132" s="231" t="s">
        <v>2989</v>
      </c>
      <c r="G132" s="229"/>
      <c r="H132" s="232">
        <v>117.482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84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3" customFormat="1">
      <c r="A133" s="13"/>
      <c r="B133" s="239"/>
      <c r="C133" s="240"/>
      <c r="D133" s="222" t="s">
        <v>267</v>
      </c>
      <c r="E133" s="241" t="s">
        <v>19</v>
      </c>
      <c r="F133" s="242" t="s">
        <v>2247</v>
      </c>
      <c r="G133" s="240"/>
      <c r="H133" s="241" t="s">
        <v>19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267</v>
      </c>
      <c r="AU133" s="248" t="s">
        <v>84</v>
      </c>
      <c r="AV133" s="13" t="s">
        <v>82</v>
      </c>
      <c r="AW133" s="13" t="s">
        <v>37</v>
      </c>
      <c r="AX133" s="13" t="s">
        <v>75</v>
      </c>
      <c r="AY133" s="248" t="s">
        <v>258</v>
      </c>
    </row>
    <row r="134" s="12" customFormat="1">
      <c r="A134" s="12"/>
      <c r="B134" s="228"/>
      <c r="C134" s="229"/>
      <c r="D134" s="222" t="s">
        <v>267</v>
      </c>
      <c r="E134" s="230" t="s">
        <v>19</v>
      </c>
      <c r="F134" s="231" t="s">
        <v>2990</v>
      </c>
      <c r="G134" s="229"/>
      <c r="H134" s="232">
        <v>61.393000000000001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84</v>
      </c>
      <c r="AV134" s="12" t="s">
        <v>84</v>
      </c>
      <c r="AW134" s="12" t="s">
        <v>37</v>
      </c>
      <c r="AX134" s="12" t="s">
        <v>75</v>
      </c>
      <c r="AY134" s="238" t="s">
        <v>258</v>
      </c>
    </row>
    <row r="135" s="13" customFormat="1">
      <c r="A135" s="13"/>
      <c r="B135" s="239"/>
      <c r="C135" s="240"/>
      <c r="D135" s="222" t="s">
        <v>267</v>
      </c>
      <c r="E135" s="241" t="s">
        <v>19</v>
      </c>
      <c r="F135" s="242" t="s">
        <v>2262</v>
      </c>
      <c r="G135" s="240"/>
      <c r="H135" s="241" t="s">
        <v>19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267</v>
      </c>
      <c r="AU135" s="248" t="s">
        <v>84</v>
      </c>
      <c r="AV135" s="13" t="s">
        <v>82</v>
      </c>
      <c r="AW135" s="13" t="s">
        <v>37</v>
      </c>
      <c r="AX135" s="13" t="s">
        <v>75</v>
      </c>
      <c r="AY135" s="248" t="s">
        <v>258</v>
      </c>
    </row>
    <row r="136" s="12" customFormat="1">
      <c r="A136" s="12"/>
      <c r="B136" s="228"/>
      <c r="C136" s="229"/>
      <c r="D136" s="222" t="s">
        <v>267</v>
      </c>
      <c r="E136" s="230" t="s">
        <v>19</v>
      </c>
      <c r="F136" s="231" t="s">
        <v>2994</v>
      </c>
      <c r="G136" s="229"/>
      <c r="H136" s="232">
        <v>56.088999999999999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267</v>
      </c>
      <c r="AU136" s="238" t="s">
        <v>84</v>
      </c>
      <c r="AV136" s="12" t="s">
        <v>84</v>
      </c>
      <c r="AW136" s="12" t="s">
        <v>37</v>
      </c>
      <c r="AX136" s="12" t="s">
        <v>75</v>
      </c>
      <c r="AY136" s="238" t="s">
        <v>258</v>
      </c>
    </row>
    <row r="137" s="15" customFormat="1">
      <c r="A137" s="15"/>
      <c r="B137" s="263"/>
      <c r="C137" s="264"/>
      <c r="D137" s="222" t="s">
        <v>267</v>
      </c>
      <c r="E137" s="265" t="s">
        <v>19</v>
      </c>
      <c r="F137" s="266" t="s">
        <v>2239</v>
      </c>
      <c r="G137" s="264"/>
      <c r="H137" s="267">
        <v>234.964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3" t="s">
        <v>267</v>
      </c>
      <c r="AU137" s="273" t="s">
        <v>84</v>
      </c>
      <c r="AV137" s="15" t="s">
        <v>105</v>
      </c>
      <c r="AW137" s="15" t="s">
        <v>37</v>
      </c>
      <c r="AX137" s="15" t="s">
        <v>82</v>
      </c>
      <c r="AY137" s="273" t="s">
        <v>258</v>
      </c>
    </row>
    <row r="138" s="2" customFormat="1" ht="16.5" customHeight="1">
      <c r="A138" s="41"/>
      <c r="B138" s="42"/>
      <c r="C138" s="209" t="s">
        <v>295</v>
      </c>
      <c r="D138" s="209" t="s">
        <v>259</v>
      </c>
      <c r="E138" s="210" t="s">
        <v>2264</v>
      </c>
      <c r="F138" s="211" t="s">
        <v>2265</v>
      </c>
      <c r="G138" s="212" t="s">
        <v>894</v>
      </c>
      <c r="H138" s="213">
        <v>100.95999999999999</v>
      </c>
      <c r="I138" s="214"/>
      <c r="J138" s="215">
        <f>ROUND(I138*H138,2)</f>
        <v>0</v>
      </c>
      <c r="K138" s="211" t="s">
        <v>816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2995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2267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>
      <c r="A140" s="41"/>
      <c r="B140" s="42"/>
      <c r="C140" s="43"/>
      <c r="D140" s="261" t="s">
        <v>819</v>
      </c>
      <c r="E140" s="43"/>
      <c r="F140" s="262" t="s">
        <v>2268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819</v>
      </c>
      <c r="AU140" s="20" t="s">
        <v>84</v>
      </c>
    </row>
    <row r="141" s="12" customFormat="1">
      <c r="A141" s="12"/>
      <c r="B141" s="228"/>
      <c r="C141" s="229"/>
      <c r="D141" s="222" t="s">
        <v>267</v>
      </c>
      <c r="E141" s="230" t="s">
        <v>19</v>
      </c>
      <c r="F141" s="231" t="s">
        <v>2996</v>
      </c>
      <c r="G141" s="229"/>
      <c r="H141" s="232">
        <v>100.95999999999999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8" t="s">
        <v>267</v>
      </c>
      <c r="AU141" s="238" t="s">
        <v>84</v>
      </c>
      <c r="AV141" s="12" t="s">
        <v>84</v>
      </c>
      <c r="AW141" s="12" t="s">
        <v>37</v>
      </c>
      <c r="AX141" s="12" t="s">
        <v>82</v>
      </c>
      <c r="AY141" s="238" t="s">
        <v>258</v>
      </c>
    </row>
    <row r="142" s="2" customFormat="1" ht="16.5" customHeight="1">
      <c r="A142" s="41"/>
      <c r="B142" s="42"/>
      <c r="C142" s="209" t="s">
        <v>306</v>
      </c>
      <c r="D142" s="209" t="s">
        <v>259</v>
      </c>
      <c r="E142" s="210" t="s">
        <v>998</v>
      </c>
      <c r="F142" s="211" t="s">
        <v>999</v>
      </c>
      <c r="G142" s="212" t="s">
        <v>962</v>
      </c>
      <c r="H142" s="213">
        <v>56.088999999999999</v>
      </c>
      <c r="I142" s="214"/>
      <c r="J142" s="215">
        <f>ROUND(I142*H142,2)</f>
        <v>0</v>
      </c>
      <c r="K142" s="211" t="s">
        <v>816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2997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2271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>
      <c r="A144" s="41"/>
      <c r="B144" s="42"/>
      <c r="C144" s="43"/>
      <c r="D144" s="261" t="s">
        <v>819</v>
      </c>
      <c r="E144" s="43"/>
      <c r="F144" s="262" t="s">
        <v>1001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819</v>
      </c>
      <c r="AU144" s="20" t="s">
        <v>84</v>
      </c>
    </row>
    <row r="145" s="12" customFormat="1">
      <c r="A145" s="12"/>
      <c r="B145" s="228"/>
      <c r="C145" s="229"/>
      <c r="D145" s="222" t="s">
        <v>267</v>
      </c>
      <c r="E145" s="230" t="s">
        <v>19</v>
      </c>
      <c r="F145" s="231" t="s">
        <v>2994</v>
      </c>
      <c r="G145" s="229"/>
      <c r="H145" s="232">
        <v>56.088999999999999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8" t="s">
        <v>267</v>
      </c>
      <c r="AU145" s="238" t="s">
        <v>84</v>
      </c>
      <c r="AV145" s="12" t="s">
        <v>84</v>
      </c>
      <c r="AW145" s="12" t="s">
        <v>37</v>
      </c>
      <c r="AX145" s="12" t="s">
        <v>82</v>
      </c>
      <c r="AY145" s="238" t="s">
        <v>258</v>
      </c>
    </row>
    <row r="146" s="2" customFormat="1" ht="16.5" customHeight="1">
      <c r="A146" s="41"/>
      <c r="B146" s="42"/>
      <c r="C146" s="209" t="s">
        <v>314</v>
      </c>
      <c r="D146" s="209" t="s">
        <v>259</v>
      </c>
      <c r="E146" s="210" t="s">
        <v>2272</v>
      </c>
      <c r="F146" s="211" t="s">
        <v>2273</v>
      </c>
      <c r="G146" s="212" t="s">
        <v>962</v>
      </c>
      <c r="H146" s="213">
        <v>61.393000000000001</v>
      </c>
      <c r="I146" s="214"/>
      <c r="J146" s="215">
        <f>ROUND(I146*H146,2)</f>
        <v>0</v>
      </c>
      <c r="K146" s="211" t="s">
        <v>816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2998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2275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>
      <c r="A148" s="41"/>
      <c r="B148" s="42"/>
      <c r="C148" s="43"/>
      <c r="D148" s="261" t="s">
        <v>819</v>
      </c>
      <c r="E148" s="43"/>
      <c r="F148" s="262" t="s">
        <v>2276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819</v>
      </c>
      <c r="AU148" s="20" t="s">
        <v>84</v>
      </c>
    </row>
    <row r="149" s="13" customFormat="1">
      <c r="A149" s="13"/>
      <c r="B149" s="239"/>
      <c r="C149" s="240"/>
      <c r="D149" s="222" t="s">
        <v>267</v>
      </c>
      <c r="E149" s="241" t="s">
        <v>19</v>
      </c>
      <c r="F149" s="242" t="s">
        <v>2999</v>
      </c>
      <c r="G149" s="240"/>
      <c r="H149" s="241" t="s">
        <v>19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267</v>
      </c>
      <c r="AU149" s="248" t="s">
        <v>84</v>
      </c>
      <c r="AV149" s="13" t="s">
        <v>82</v>
      </c>
      <c r="AW149" s="13" t="s">
        <v>37</v>
      </c>
      <c r="AX149" s="13" t="s">
        <v>75</v>
      </c>
      <c r="AY149" s="248" t="s">
        <v>258</v>
      </c>
    </row>
    <row r="150" s="12" customFormat="1">
      <c r="A150" s="12"/>
      <c r="B150" s="228"/>
      <c r="C150" s="229"/>
      <c r="D150" s="222" t="s">
        <v>267</v>
      </c>
      <c r="E150" s="230" t="s">
        <v>19</v>
      </c>
      <c r="F150" s="231" t="s">
        <v>3000</v>
      </c>
      <c r="G150" s="229"/>
      <c r="H150" s="232">
        <v>11.4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267</v>
      </c>
      <c r="AU150" s="238" t="s">
        <v>84</v>
      </c>
      <c r="AV150" s="12" t="s">
        <v>84</v>
      </c>
      <c r="AW150" s="12" t="s">
        <v>37</v>
      </c>
      <c r="AX150" s="12" t="s">
        <v>75</v>
      </c>
      <c r="AY150" s="238" t="s">
        <v>258</v>
      </c>
    </row>
    <row r="151" s="12" customFormat="1">
      <c r="A151" s="12"/>
      <c r="B151" s="228"/>
      <c r="C151" s="229"/>
      <c r="D151" s="222" t="s">
        <v>267</v>
      </c>
      <c r="E151" s="230" t="s">
        <v>19</v>
      </c>
      <c r="F151" s="231" t="s">
        <v>3001</v>
      </c>
      <c r="G151" s="229"/>
      <c r="H151" s="232">
        <v>1.194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84</v>
      </c>
      <c r="AV151" s="12" t="s">
        <v>84</v>
      </c>
      <c r="AW151" s="12" t="s">
        <v>37</v>
      </c>
      <c r="AX151" s="12" t="s">
        <v>75</v>
      </c>
      <c r="AY151" s="23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19</v>
      </c>
      <c r="F152" s="231" t="s">
        <v>3002</v>
      </c>
      <c r="G152" s="229"/>
      <c r="H152" s="232">
        <v>0.93000000000000005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84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3" customFormat="1">
      <c r="A153" s="13"/>
      <c r="B153" s="239"/>
      <c r="C153" s="240"/>
      <c r="D153" s="222" t="s">
        <v>267</v>
      </c>
      <c r="E153" s="241" t="s">
        <v>19</v>
      </c>
      <c r="F153" s="242" t="s">
        <v>3003</v>
      </c>
      <c r="G153" s="240"/>
      <c r="H153" s="241" t="s">
        <v>19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267</v>
      </c>
      <c r="AU153" s="248" t="s">
        <v>84</v>
      </c>
      <c r="AV153" s="13" t="s">
        <v>82</v>
      </c>
      <c r="AW153" s="13" t="s">
        <v>37</v>
      </c>
      <c r="AX153" s="13" t="s">
        <v>75</v>
      </c>
      <c r="AY153" s="248" t="s">
        <v>258</v>
      </c>
    </row>
    <row r="154" s="13" customFormat="1">
      <c r="A154" s="13"/>
      <c r="B154" s="239"/>
      <c r="C154" s="240"/>
      <c r="D154" s="222" t="s">
        <v>267</v>
      </c>
      <c r="E154" s="241" t="s">
        <v>19</v>
      </c>
      <c r="F154" s="242" t="s">
        <v>2981</v>
      </c>
      <c r="G154" s="240"/>
      <c r="H154" s="241" t="s">
        <v>19</v>
      </c>
      <c r="I154" s="243"/>
      <c r="J154" s="240"/>
      <c r="K154" s="240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267</v>
      </c>
      <c r="AU154" s="248" t="s">
        <v>84</v>
      </c>
      <c r="AV154" s="13" t="s">
        <v>82</v>
      </c>
      <c r="AW154" s="13" t="s">
        <v>37</v>
      </c>
      <c r="AX154" s="13" t="s">
        <v>75</v>
      </c>
      <c r="AY154" s="24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19</v>
      </c>
      <c r="F155" s="231" t="s">
        <v>3004</v>
      </c>
      <c r="G155" s="229"/>
      <c r="H155" s="232">
        <v>19.777000000000001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84</v>
      </c>
      <c r="AV155" s="12" t="s">
        <v>84</v>
      </c>
      <c r="AW155" s="12" t="s">
        <v>37</v>
      </c>
      <c r="AX155" s="12" t="s">
        <v>75</v>
      </c>
      <c r="AY155" s="238" t="s">
        <v>258</v>
      </c>
    </row>
    <row r="156" s="13" customFormat="1">
      <c r="A156" s="13"/>
      <c r="B156" s="239"/>
      <c r="C156" s="240"/>
      <c r="D156" s="222" t="s">
        <v>267</v>
      </c>
      <c r="E156" s="241" t="s">
        <v>19</v>
      </c>
      <c r="F156" s="242" t="s">
        <v>2983</v>
      </c>
      <c r="G156" s="240"/>
      <c r="H156" s="241" t="s">
        <v>19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267</v>
      </c>
      <c r="AU156" s="248" t="s">
        <v>84</v>
      </c>
      <c r="AV156" s="13" t="s">
        <v>82</v>
      </c>
      <c r="AW156" s="13" t="s">
        <v>37</v>
      </c>
      <c r="AX156" s="13" t="s">
        <v>75</v>
      </c>
      <c r="AY156" s="24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19</v>
      </c>
      <c r="F157" s="231" t="s">
        <v>3005</v>
      </c>
      <c r="G157" s="229"/>
      <c r="H157" s="232">
        <v>1.3740000000000001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84</v>
      </c>
      <c r="AV157" s="12" t="s">
        <v>84</v>
      </c>
      <c r="AW157" s="12" t="s">
        <v>37</v>
      </c>
      <c r="AX157" s="12" t="s">
        <v>75</v>
      </c>
      <c r="AY157" s="23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3006</v>
      </c>
      <c r="G158" s="229"/>
      <c r="H158" s="232">
        <v>1.05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3" customFormat="1">
      <c r="A159" s="13"/>
      <c r="B159" s="239"/>
      <c r="C159" s="240"/>
      <c r="D159" s="222" t="s">
        <v>267</v>
      </c>
      <c r="E159" s="241" t="s">
        <v>19</v>
      </c>
      <c r="F159" s="242" t="s">
        <v>2986</v>
      </c>
      <c r="G159" s="240"/>
      <c r="H159" s="241" t="s">
        <v>19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267</v>
      </c>
      <c r="AU159" s="248" t="s">
        <v>84</v>
      </c>
      <c r="AV159" s="13" t="s">
        <v>82</v>
      </c>
      <c r="AW159" s="13" t="s">
        <v>37</v>
      </c>
      <c r="AX159" s="13" t="s">
        <v>75</v>
      </c>
      <c r="AY159" s="24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3007</v>
      </c>
      <c r="G160" s="229"/>
      <c r="H160" s="232">
        <v>25.667999999999999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5" customFormat="1">
      <c r="A161" s="15"/>
      <c r="B161" s="263"/>
      <c r="C161" s="264"/>
      <c r="D161" s="222" t="s">
        <v>267</v>
      </c>
      <c r="E161" s="265" t="s">
        <v>19</v>
      </c>
      <c r="F161" s="266" t="s">
        <v>2239</v>
      </c>
      <c r="G161" s="264"/>
      <c r="H161" s="267">
        <v>61.393000000000001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267</v>
      </c>
      <c r="AU161" s="273" t="s">
        <v>84</v>
      </c>
      <c r="AV161" s="15" t="s">
        <v>105</v>
      </c>
      <c r="AW161" s="15" t="s">
        <v>37</v>
      </c>
      <c r="AX161" s="15" t="s">
        <v>82</v>
      </c>
      <c r="AY161" s="273" t="s">
        <v>258</v>
      </c>
    </row>
    <row r="162" s="11" customFormat="1" ht="22.8" customHeight="1">
      <c r="A162" s="11"/>
      <c r="B162" s="195"/>
      <c r="C162" s="196"/>
      <c r="D162" s="197" t="s">
        <v>74</v>
      </c>
      <c r="E162" s="259" t="s">
        <v>84</v>
      </c>
      <c r="F162" s="259" t="s">
        <v>2285</v>
      </c>
      <c r="G162" s="196"/>
      <c r="H162" s="196"/>
      <c r="I162" s="199"/>
      <c r="J162" s="260">
        <f>BK162</f>
        <v>0</v>
      </c>
      <c r="K162" s="196"/>
      <c r="L162" s="201"/>
      <c r="M162" s="202"/>
      <c r="N162" s="203"/>
      <c r="O162" s="203"/>
      <c r="P162" s="204">
        <f>SUM(P163:P183)</f>
        <v>0</v>
      </c>
      <c r="Q162" s="203"/>
      <c r="R162" s="204">
        <f>SUM(R163:R183)</f>
        <v>73.123175079999996</v>
      </c>
      <c r="S162" s="203"/>
      <c r="T162" s="205">
        <f>SUM(T163:T183)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06" t="s">
        <v>82</v>
      </c>
      <c r="AT162" s="207" t="s">
        <v>74</v>
      </c>
      <c r="AU162" s="207" t="s">
        <v>82</v>
      </c>
      <c r="AY162" s="206" t="s">
        <v>258</v>
      </c>
      <c r="BK162" s="208">
        <f>SUM(BK163:BK183)</f>
        <v>0</v>
      </c>
    </row>
    <row r="163" s="2" customFormat="1" ht="16.5" customHeight="1">
      <c r="A163" s="41"/>
      <c r="B163" s="42"/>
      <c r="C163" s="209" t="s">
        <v>324</v>
      </c>
      <c r="D163" s="209" t="s">
        <v>259</v>
      </c>
      <c r="E163" s="210" t="s">
        <v>2286</v>
      </c>
      <c r="F163" s="211" t="s">
        <v>2287</v>
      </c>
      <c r="G163" s="212" t="s">
        <v>962</v>
      </c>
      <c r="H163" s="213">
        <v>1.97</v>
      </c>
      <c r="I163" s="214"/>
      <c r="J163" s="215">
        <f>ROUND(I163*H163,2)</f>
        <v>0</v>
      </c>
      <c r="K163" s="211" t="s">
        <v>19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2.3010199999999998</v>
      </c>
      <c r="R163" s="218">
        <f>Q163*H163</f>
        <v>4.5330093999999992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3008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2287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13" customFormat="1">
      <c r="A165" s="13"/>
      <c r="B165" s="239"/>
      <c r="C165" s="240"/>
      <c r="D165" s="222" t="s">
        <v>267</v>
      </c>
      <c r="E165" s="241" t="s">
        <v>19</v>
      </c>
      <c r="F165" s="242" t="s">
        <v>2981</v>
      </c>
      <c r="G165" s="240"/>
      <c r="H165" s="241" t="s">
        <v>19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267</v>
      </c>
      <c r="AU165" s="248" t="s">
        <v>84</v>
      </c>
      <c r="AV165" s="13" t="s">
        <v>82</v>
      </c>
      <c r="AW165" s="13" t="s">
        <v>37</v>
      </c>
      <c r="AX165" s="13" t="s">
        <v>75</v>
      </c>
      <c r="AY165" s="24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19</v>
      </c>
      <c r="F166" s="231" t="s">
        <v>3009</v>
      </c>
      <c r="G166" s="229"/>
      <c r="H166" s="232">
        <v>0.94199999999999995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84</v>
      </c>
      <c r="AV166" s="12" t="s">
        <v>84</v>
      </c>
      <c r="AW166" s="12" t="s">
        <v>37</v>
      </c>
      <c r="AX166" s="12" t="s">
        <v>75</v>
      </c>
      <c r="AY166" s="238" t="s">
        <v>258</v>
      </c>
    </row>
    <row r="167" s="13" customFormat="1">
      <c r="A167" s="13"/>
      <c r="B167" s="239"/>
      <c r="C167" s="240"/>
      <c r="D167" s="222" t="s">
        <v>267</v>
      </c>
      <c r="E167" s="241" t="s">
        <v>19</v>
      </c>
      <c r="F167" s="242" t="s">
        <v>2983</v>
      </c>
      <c r="G167" s="240"/>
      <c r="H167" s="241" t="s">
        <v>19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267</v>
      </c>
      <c r="AU167" s="248" t="s">
        <v>84</v>
      </c>
      <c r="AV167" s="13" t="s">
        <v>82</v>
      </c>
      <c r="AW167" s="13" t="s">
        <v>37</v>
      </c>
      <c r="AX167" s="13" t="s">
        <v>75</v>
      </c>
      <c r="AY167" s="248" t="s">
        <v>258</v>
      </c>
    </row>
    <row r="168" s="12" customFormat="1">
      <c r="A168" s="12"/>
      <c r="B168" s="228"/>
      <c r="C168" s="229"/>
      <c r="D168" s="222" t="s">
        <v>267</v>
      </c>
      <c r="E168" s="230" t="s">
        <v>19</v>
      </c>
      <c r="F168" s="231" t="s">
        <v>3010</v>
      </c>
      <c r="G168" s="229"/>
      <c r="H168" s="232">
        <v>0.065000000000000002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84</v>
      </c>
      <c r="AV168" s="12" t="s">
        <v>84</v>
      </c>
      <c r="AW168" s="12" t="s">
        <v>37</v>
      </c>
      <c r="AX168" s="12" t="s">
        <v>75</v>
      </c>
      <c r="AY168" s="238" t="s">
        <v>258</v>
      </c>
    </row>
    <row r="169" s="12" customFormat="1">
      <c r="A169" s="12"/>
      <c r="B169" s="228"/>
      <c r="C169" s="229"/>
      <c r="D169" s="222" t="s">
        <v>267</v>
      </c>
      <c r="E169" s="230" t="s">
        <v>19</v>
      </c>
      <c r="F169" s="231" t="s">
        <v>3011</v>
      </c>
      <c r="G169" s="229"/>
      <c r="H169" s="232">
        <v>0.050000000000000003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84</v>
      </c>
      <c r="AV169" s="12" t="s">
        <v>84</v>
      </c>
      <c r="AW169" s="12" t="s">
        <v>37</v>
      </c>
      <c r="AX169" s="12" t="s">
        <v>75</v>
      </c>
      <c r="AY169" s="238" t="s">
        <v>258</v>
      </c>
    </row>
    <row r="170" s="13" customFormat="1">
      <c r="A170" s="13"/>
      <c r="B170" s="239"/>
      <c r="C170" s="240"/>
      <c r="D170" s="222" t="s">
        <v>267</v>
      </c>
      <c r="E170" s="241" t="s">
        <v>19</v>
      </c>
      <c r="F170" s="242" t="s">
        <v>2986</v>
      </c>
      <c r="G170" s="240"/>
      <c r="H170" s="241" t="s">
        <v>19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267</v>
      </c>
      <c r="AU170" s="248" t="s">
        <v>84</v>
      </c>
      <c r="AV170" s="13" t="s">
        <v>82</v>
      </c>
      <c r="AW170" s="13" t="s">
        <v>37</v>
      </c>
      <c r="AX170" s="13" t="s">
        <v>75</v>
      </c>
      <c r="AY170" s="248" t="s">
        <v>258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3012</v>
      </c>
      <c r="G171" s="229"/>
      <c r="H171" s="232">
        <v>0.91300000000000003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75</v>
      </c>
      <c r="AY171" s="238" t="s">
        <v>258</v>
      </c>
    </row>
    <row r="172" s="15" customFormat="1">
      <c r="A172" s="15"/>
      <c r="B172" s="263"/>
      <c r="C172" s="264"/>
      <c r="D172" s="222" t="s">
        <v>267</v>
      </c>
      <c r="E172" s="265" t="s">
        <v>19</v>
      </c>
      <c r="F172" s="266" t="s">
        <v>2239</v>
      </c>
      <c r="G172" s="264"/>
      <c r="H172" s="267">
        <v>1.97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267</v>
      </c>
      <c r="AU172" s="273" t="s">
        <v>84</v>
      </c>
      <c r="AV172" s="15" t="s">
        <v>105</v>
      </c>
      <c r="AW172" s="15" t="s">
        <v>37</v>
      </c>
      <c r="AX172" s="15" t="s">
        <v>82</v>
      </c>
      <c r="AY172" s="273" t="s">
        <v>258</v>
      </c>
    </row>
    <row r="173" s="2" customFormat="1" ht="21.75" customHeight="1">
      <c r="A173" s="41"/>
      <c r="B173" s="42"/>
      <c r="C173" s="209" t="s">
        <v>205</v>
      </c>
      <c r="D173" s="209" t="s">
        <v>259</v>
      </c>
      <c r="E173" s="210" t="s">
        <v>2294</v>
      </c>
      <c r="F173" s="211" t="s">
        <v>2295</v>
      </c>
      <c r="G173" s="212" t="s">
        <v>881</v>
      </c>
      <c r="H173" s="213">
        <v>93.441999999999993</v>
      </c>
      <c r="I173" s="214"/>
      <c r="J173" s="215">
        <f>ROUND(I173*H173,2)</f>
        <v>0</v>
      </c>
      <c r="K173" s="211" t="s">
        <v>816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0.73404000000000003</v>
      </c>
      <c r="R173" s="218">
        <f>Q173*H173</f>
        <v>68.590165679999998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3013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2297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>
      <c r="A175" s="41"/>
      <c r="B175" s="42"/>
      <c r="C175" s="43"/>
      <c r="D175" s="261" t="s">
        <v>819</v>
      </c>
      <c r="E175" s="43"/>
      <c r="F175" s="262" t="s">
        <v>2298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819</v>
      </c>
      <c r="AU175" s="20" t="s">
        <v>84</v>
      </c>
    </row>
    <row r="176" s="13" customFormat="1">
      <c r="A176" s="13"/>
      <c r="B176" s="239"/>
      <c r="C176" s="240"/>
      <c r="D176" s="222" t="s">
        <v>267</v>
      </c>
      <c r="E176" s="241" t="s">
        <v>19</v>
      </c>
      <c r="F176" s="242" t="s">
        <v>2981</v>
      </c>
      <c r="G176" s="240"/>
      <c r="H176" s="241" t="s">
        <v>19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267</v>
      </c>
      <c r="AU176" s="248" t="s">
        <v>84</v>
      </c>
      <c r="AV176" s="13" t="s">
        <v>82</v>
      </c>
      <c r="AW176" s="13" t="s">
        <v>37</v>
      </c>
      <c r="AX176" s="13" t="s">
        <v>75</v>
      </c>
      <c r="AY176" s="24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19</v>
      </c>
      <c r="F177" s="231" t="s">
        <v>3014</v>
      </c>
      <c r="G177" s="229"/>
      <c r="H177" s="232">
        <v>37.670999999999999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84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3" customFormat="1">
      <c r="A178" s="13"/>
      <c r="B178" s="239"/>
      <c r="C178" s="240"/>
      <c r="D178" s="222" t="s">
        <v>267</v>
      </c>
      <c r="E178" s="241" t="s">
        <v>19</v>
      </c>
      <c r="F178" s="242" t="s">
        <v>2983</v>
      </c>
      <c r="G178" s="240"/>
      <c r="H178" s="241" t="s">
        <v>19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267</v>
      </c>
      <c r="AU178" s="248" t="s">
        <v>84</v>
      </c>
      <c r="AV178" s="13" t="s">
        <v>82</v>
      </c>
      <c r="AW178" s="13" t="s">
        <v>37</v>
      </c>
      <c r="AX178" s="13" t="s">
        <v>75</v>
      </c>
      <c r="AY178" s="24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3015</v>
      </c>
      <c r="G179" s="229"/>
      <c r="H179" s="232">
        <v>2.6179999999999999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3016</v>
      </c>
      <c r="G180" s="229"/>
      <c r="H180" s="232">
        <v>2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3" customFormat="1">
      <c r="A181" s="13"/>
      <c r="B181" s="239"/>
      <c r="C181" s="240"/>
      <c r="D181" s="222" t="s">
        <v>267</v>
      </c>
      <c r="E181" s="241" t="s">
        <v>19</v>
      </c>
      <c r="F181" s="242" t="s">
        <v>2986</v>
      </c>
      <c r="G181" s="240"/>
      <c r="H181" s="241" t="s">
        <v>19</v>
      </c>
      <c r="I181" s="243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267</v>
      </c>
      <c r="AU181" s="248" t="s">
        <v>84</v>
      </c>
      <c r="AV181" s="13" t="s">
        <v>82</v>
      </c>
      <c r="AW181" s="13" t="s">
        <v>37</v>
      </c>
      <c r="AX181" s="13" t="s">
        <v>75</v>
      </c>
      <c r="AY181" s="24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19</v>
      </c>
      <c r="F182" s="231" t="s">
        <v>3017</v>
      </c>
      <c r="G182" s="229"/>
      <c r="H182" s="232">
        <v>51.152999999999999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84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5" customFormat="1">
      <c r="A183" s="15"/>
      <c r="B183" s="263"/>
      <c r="C183" s="264"/>
      <c r="D183" s="222" t="s">
        <v>267</v>
      </c>
      <c r="E183" s="265" t="s">
        <v>19</v>
      </c>
      <c r="F183" s="266" t="s">
        <v>2239</v>
      </c>
      <c r="G183" s="264"/>
      <c r="H183" s="267">
        <v>93.441999999999993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3" t="s">
        <v>267</v>
      </c>
      <c r="AU183" s="273" t="s">
        <v>84</v>
      </c>
      <c r="AV183" s="15" t="s">
        <v>105</v>
      </c>
      <c r="AW183" s="15" t="s">
        <v>37</v>
      </c>
      <c r="AX183" s="15" t="s">
        <v>82</v>
      </c>
      <c r="AY183" s="273" t="s">
        <v>258</v>
      </c>
    </row>
    <row r="184" s="11" customFormat="1" ht="22.8" customHeight="1">
      <c r="A184" s="11"/>
      <c r="B184" s="195"/>
      <c r="C184" s="196"/>
      <c r="D184" s="197" t="s">
        <v>74</v>
      </c>
      <c r="E184" s="259" t="s">
        <v>98</v>
      </c>
      <c r="F184" s="259" t="s">
        <v>3018</v>
      </c>
      <c r="G184" s="196"/>
      <c r="H184" s="196"/>
      <c r="I184" s="199"/>
      <c r="J184" s="260">
        <f>BK184</f>
        <v>0</v>
      </c>
      <c r="K184" s="196"/>
      <c r="L184" s="201"/>
      <c r="M184" s="202"/>
      <c r="N184" s="203"/>
      <c r="O184" s="203"/>
      <c r="P184" s="204">
        <f>SUM(P185:P195)</f>
        <v>0</v>
      </c>
      <c r="Q184" s="203"/>
      <c r="R184" s="204">
        <f>SUM(R185:R195)</f>
        <v>21.39310206</v>
      </c>
      <c r="S184" s="203"/>
      <c r="T184" s="205">
        <f>SUM(T185:T195)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6" t="s">
        <v>82</v>
      </c>
      <c r="AT184" s="207" t="s">
        <v>74</v>
      </c>
      <c r="AU184" s="207" t="s">
        <v>82</v>
      </c>
      <c r="AY184" s="206" t="s">
        <v>258</v>
      </c>
      <c r="BK184" s="208">
        <f>SUM(BK185:BK195)</f>
        <v>0</v>
      </c>
    </row>
    <row r="185" s="2" customFormat="1" ht="24.15" customHeight="1">
      <c r="A185" s="41"/>
      <c r="B185" s="42"/>
      <c r="C185" s="209" t="s">
        <v>208</v>
      </c>
      <c r="D185" s="209" t="s">
        <v>259</v>
      </c>
      <c r="E185" s="210" t="s">
        <v>3019</v>
      </c>
      <c r="F185" s="211" t="s">
        <v>3020</v>
      </c>
      <c r="G185" s="212" t="s">
        <v>881</v>
      </c>
      <c r="H185" s="213">
        <v>43.054000000000002</v>
      </c>
      <c r="I185" s="214"/>
      <c r="J185" s="215">
        <f>ROUND(I185*H185,2)</f>
        <v>0</v>
      </c>
      <c r="K185" s="211" t="s">
        <v>816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0.49689</v>
      </c>
      <c r="R185" s="218">
        <f>Q185*H185</f>
        <v>21.39310206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3021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3022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>
      <c r="A187" s="41"/>
      <c r="B187" s="42"/>
      <c r="C187" s="43"/>
      <c r="D187" s="261" t="s">
        <v>819</v>
      </c>
      <c r="E187" s="43"/>
      <c r="F187" s="262" t="s">
        <v>3023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819</v>
      </c>
      <c r="AU187" s="20" t="s">
        <v>84</v>
      </c>
    </row>
    <row r="188" s="13" customFormat="1">
      <c r="A188" s="13"/>
      <c r="B188" s="239"/>
      <c r="C188" s="240"/>
      <c r="D188" s="222" t="s">
        <v>267</v>
      </c>
      <c r="E188" s="241" t="s">
        <v>19</v>
      </c>
      <c r="F188" s="242" t="s">
        <v>2981</v>
      </c>
      <c r="G188" s="240"/>
      <c r="H188" s="241" t="s">
        <v>19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267</v>
      </c>
      <c r="AU188" s="248" t="s">
        <v>84</v>
      </c>
      <c r="AV188" s="13" t="s">
        <v>82</v>
      </c>
      <c r="AW188" s="13" t="s">
        <v>37</v>
      </c>
      <c r="AX188" s="13" t="s">
        <v>75</v>
      </c>
      <c r="AY188" s="248" t="s">
        <v>258</v>
      </c>
    </row>
    <row r="189" s="12" customFormat="1">
      <c r="A189" s="12"/>
      <c r="B189" s="228"/>
      <c r="C189" s="229"/>
      <c r="D189" s="222" t="s">
        <v>267</v>
      </c>
      <c r="E189" s="230" t="s">
        <v>19</v>
      </c>
      <c r="F189" s="231" t="s">
        <v>3024</v>
      </c>
      <c r="G189" s="229"/>
      <c r="H189" s="232">
        <v>15.068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267</v>
      </c>
      <c r="AU189" s="238" t="s">
        <v>84</v>
      </c>
      <c r="AV189" s="12" t="s">
        <v>84</v>
      </c>
      <c r="AW189" s="12" t="s">
        <v>37</v>
      </c>
      <c r="AX189" s="12" t="s">
        <v>75</v>
      </c>
      <c r="AY189" s="238" t="s">
        <v>258</v>
      </c>
    </row>
    <row r="190" s="13" customFormat="1">
      <c r="A190" s="13"/>
      <c r="B190" s="239"/>
      <c r="C190" s="240"/>
      <c r="D190" s="222" t="s">
        <v>267</v>
      </c>
      <c r="E190" s="241" t="s">
        <v>19</v>
      </c>
      <c r="F190" s="242" t="s">
        <v>2983</v>
      </c>
      <c r="G190" s="240"/>
      <c r="H190" s="241" t="s">
        <v>19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267</v>
      </c>
      <c r="AU190" s="248" t="s">
        <v>84</v>
      </c>
      <c r="AV190" s="13" t="s">
        <v>82</v>
      </c>
      <c r="AW190" s="13" t="s">
        <v>37</v>
      </c>
      <c r="AX190" s="13" t="s">
        <v>75</v>
      </c>
      <c r="AY190" s="248" t="s">
        <v>258</v>
      </c>
    </row>
    <row r="191" s="12" customFormat="1">
      <c r="A191" s="12"/>
      <c r="B191" s="228"/>
      <c r="C191" s="229"/>
      <c r="D191" s="222" t="s">
        <v>267</v>
      </c>
      <c r="E191" s="230" t="s">
        <v>19</v>
      </c>
      <c r="F191" s="231" t="s">
        <v>3025</v>
      </c>
      <c r="G191" s="229"/>
      <c r="H191" s="232">
        <v>1.78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8" t="s">
        <v>267</v>
      </c>
      <c r="AU191" s="238" t="s">
        <v>84</v>
      </c>
      <c r="AV191" s="12" t="s">
        <v>84</v>
      </c>
      <c r="AW191" s="12" t="s">
        <v>37</v>
      </c>
      <c r="AX191" s="12" t="s">
        <v>75</v>
      </c>
      <c r="AY191" s="23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3026</v>
      </c>
      <c r="G192" s="229"/>
      <c r="H192" s="232">
        <v>1.3600000000000001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84</v>
      </c>
      <c r="AV192" s="12" t="s">
        <v>84</v>
      </c>
      <c r="AW192" s="12" t="s">
        <v>37</v>
      </c>
      <c r="AX192" s="12" t="s">
        <v>75</v>
      </c>
      <c r="AY192" s="238" t="s">
        <v>258</v>
      </c>
    </row>
    <row r="193" s="13" customFormat="1">
      <c r="A193" s="13"/>
      <c r="B193" s="239"/>
      <c r="C193" s="240"/>
      <c r="D193" s="222" t="s">
        <v>267</v>
      </c>
      <c r="E193" s="241" t="s">
        <v>19</v>
      </c>
      <c r="F193" s="242" t="s">
        <v>2986</v>
      </c>
      <c r="G193" s="240"/>
      <c r="H193" s="241" t="s">
        <v>19</v>
      </c>
      <c r="I193" s="243"/>
      <c r="J193" s="240"/>
      <c r="K193" s="240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267</v>
      </c>
      <c r="AU193" s="248" t="s">
        <v>84</v>
      </c>
      <c r="AV193" s="13" t="s">
        <v>82</v>
      </c>
      <c r="AW193" s="13" t="s">
        <v>37</v>
      </c>
      <c r="AX193" s="13" t="s">
        <v>75</v>
      </c>
      <c r="AY193" s="248" t="s">
        <v>258</v>
      </c>
    </row>
    <row r="194" s="12" customFormat="1">
      <c r="A194" s="12"/>
      <c r="B194" s="228"/>
      <c r="C194" s="229"/>
      <c r="D194" s="222" t="s">
        <v>267</v>
      </c>
      <c r="E194" s="230" t="s">
        <v>19</v>
      </c>
      <c r="F194" s="231" t="s">
        <v>3027</v>
      </c>
      <c r="G194" s="229"/>
      <c r="H194" s="232">
        <v>24.846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8" t="s">
        <v>267</v>
      </c>
      <c r="AU194" s="238" t="s">
        <v>84</v>
      </c>
      <c r="AV194" s="12" t="s">
        <v>84</v>
      </c>
      <c r="AW194" s="12" t="s">
        <v>37</v>
      </c>
      <c r="AX194" s="12" t="s">
        <v>75</v>
      </c>
      <c r="AY194" s="238" t="s">
        <v>258</v>
      </c>
    </row>
    <row r="195" s="15" customFormat="1">
      <c r="A195" s="15"/>
      <c r="B195" s="263"/>
      <c r="C195" s="264"/>
      <c r="D195" s="222" t="s">
        <v>267</v>
      </c>
      <c r="E195" s="265" t="s">
        <v>19</v>
      </c>
      <c r="F195" s="266" t="s">
        <v>2239</v>
      </c>
      <c r="G195" s="264"/>
      <c r="H195" s="267">
        <v>43.054000000000002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267</v>
      </c>
      <c r="AU195" s="273" t="s">
        <v>84</v>
      </c>
      <c r="AV195" s="15" t="s">
        <v>105</v>
      </c>
      <c r="AW195" s="15" t="s">
        <v>37</v>
      </c>
      <c r="AX195" s="15" t="s">
        <v>82</v>
      </c>
      <c r="AY195" s="273" t="s">
        <v>258</v>
      </c>
    </row>
    <row r="196" s="11" customFormat="1" ht="22.8" customHeight="1">
      <c r="A196" s="11"/>
      <c r="B196" s="195"/>
      <c r="C196" s="196"/>
      <c r="D196" s="197" t="s">
        <v>74</v>
      </c>
      <c r="E196" s="259" t="s">
        <v>2331</v>
      </c>
      <c r="F196" s="259" t="s">
        <v>2332</v>
      </c>
      <c r="G196" s="196"/>
      <c r="H196" s="196"/>
      <c r="I196" s="199"/>
      <c r="J196" s="260">
        <f>BK196</f>
        <v>0</v>
      </c>
      <c r="K196" s="196"/>
      <c r="L196" s="201"/>
      <c r="M196" s="202"/>
      <c r="N196" s="203"/>
      <c r="O196" s="203"/>
      <c r="P196" s="204">
        <f>SUM(P197:P198)</f>
        <v>0</v>
      </c>
      <c r="Q196" s="203"/>
      <c r="R196" s="204">
        <f>SUM(R197:R198)</f>
        <v>0</v>
      </c>
      <c r="S196" s="203"/>
      <c r="T196" s="205">
        <f>SUM(T197:T198)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6" t="s">
        <v>82</v>
      </c>
      <c r="AT196" s="207" t="s">
        <v>74</v>
      </c>
      <c r="AU196" s="207" t="s">
        <v>82</v>
      </c>
      <c r="AY196" s="206" t="s">
        <v>258</v>
      </c>
      <c r="BK196" s="208">
        <f>SUM(BK197:BK198)</f>
        <v>0</v>
      </c>
    </row>
    <row r="197" s="2" customFormat="1" ht="16.5" customHeight="1">
      <c r="A197" s="41"/>
      <c r="B197" s="42"/>
      <c r="C197" s="209" t="s">
        <v>211</v>
      </c>
      <c r="D197" s="209" t="s">
        <v>259</v>
      </c>
      <c r="E197" s="210" t="s">
        <v>2333</v>
      </c>
      <c r="F197" s="211" t="s">
        <v>2334</v>
      </c>
      <c r="G197" s="212" t="s">
        <v>894</v>
      </c>
      <c r="H197" s="213">
        <v>94.516000000000005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3028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2334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11" customFormat="1" ht="25.92" customHeight="1">
      <c r="A199" s="11"/>
      <c r="B199" s="195"/>
      <c r="C199" s="196"/>
      <c r="D199" s="197" t="s">
        <v>74</v>
      </c>
      <c r="E199" s="198" t="s">
        <v>2336</v>
      </c>
      <c r="F199" s="198" t="s">
        <v>2337</v>
      </c>
      <c r="G199" s="196"/>
      <c r="H199" s="196"/>
      <c r="I199" s="199"/>
      <c r="J199" s="200">
        <f>BK199</f>
        <v>0</v>
      </c>
      <c r="K199" s="196"/>
      <c r="L199" s="201"/>
      <c r="M199" s="202"/>
      <c r="N199" s="203"/>
      <c r="O199" s="203"/>
      <c r="P199" s="204">
        <f>P200+P224</f>
        <v>0</v>
      </c>
      <c r="Q199" s="203"/>
      <c r="R199" s="204">
        <f>R200+R224</f>
        <v>0.1765785</v>
      </c>
      <c r="S199" s="203"/>
      <c r="T199" s="205">
        <f>T200+T224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206" t="s">
        <v>84</v>
      </c>
      <c r="AT199" s="207" t="s">
        <v>74</v>
      </c>
      <c r="AU199" s="207" t="s">
        <v>75</v>
      </c>
      <c r="AY199" s="206" t="s">
        <v>258</v>
      </c>
      <c r="BK199" s="208">
        <f>BK200+BK224</f>
        <v>0</v>
      </c>
    </row>
    <row r="200" s="11" customFormat="1" ht="22.8" customHeight="1">
      <c r="A200" s="11"/>
      <c r="B200" s="195"/>
      <c r="C200" s="196"/>
      <c r="D200" s="197" t="s">
        <v>74</v>
      </c>
      <c r="E200" s="259" t="s">
        <v>2338</v>
      </c>
      <c r="F200" s="259" t="s">
        <v>3029</v>
      </c>
      <c r="G200" s="196"/>
      <c r="H200" s="196"/>
      <c r="I200" s="199"/>
      <c r="J200" s="260">
        <f>BK200</f>
        <v>0</v>
      </c>
      <c r="K200" s="196"/>
      <c r="L200" s="201"/>
      <c r="M200" s="202"/>
      <c r="N200" s="203"/>
      <c r="O200" s="203"/>
      <c r="P200" s="204">
        <f>SUM(P201:P223)</f>
        <v>0</v>
      </c>
      <c r="Q200" s="203"/>
      <c r="R200" s="204">
        <f>SUM(R201:R223)</f>
        <v>0</v>
      </c>
      <c r="S200" s="203"/>
      <c r="T200" s="205">
        <f>SUM(T201:T223)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6" t="s">
        <v>84</v>
      </c>
      <c r="AT200" s="207" t="s">
        <v>74</v>
      </c>
      <c r="AU200" s="207" t="s">
        <v>82</v>
      </c>
      <c r="AY200" s="206" t="s">
        <v>258</v>
      </c>
      <c r="BK200" s="208">
        <f>SUM(BK201:BK223)</f>
        <v>0</v>
      </c>
    </row>
    <row r="201" s="2" customFormat="1" ht="24.15" customHeight="1">
      <c r="A201" s="41"/>
      <c r="B201" s="42"/>
      <c r="C201" s="209" t="s">
        <v>214</v>
      </c>
      <c r="D201" s="209" t="s">
        <v>259</v>
      </c>
      <c r="E201" s="210" t="s">
        <v>3030</v>
      </c>
      <c r="F201" s="211" t="s">
        <v>3031</v>
      </c>
      <c r="G201" s="212" t="s">
        <v>881</v>
      </c>
      <c r="H201" s="213">
        <v>60.698999999999998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93</v>
      </c>
      <c r="AT201" s="220" t="s">
        <v>259</v>
      </c>
      <c r="AU201" s="220" t="s">
        <v>84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93</v>
      </c>
      <c r="BM201" s="220" t="s">
        <v>3032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3031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84</v>
      </c>
    </row>
    <row r="203" s="13" customFormat="1">
      <c r="A203" s="13"/>
      <c r="B203" s="239"/>
      <c r="C203" s="240"/>
      <c r="D203" s="222" t="s">
        <v>267</v>
      </c>
      <c r="E203" s="241" t="s">
        <v>19</v>
      </c>
      <c r="F203" s="242" t="s">
        <v>3033</v>
      </c>
      <c r="G203" s="240"/>
      <c r="H203" s="241" t="s">
        <v>19</v>
      </c>
      <c r="I203" s="243"/>
      <c r="J203" s="240"/>
      <c r="K203" s="240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267</v>
      </c>
      <c r="AU203" s="248" t="s">
        <v>84</v>
      </c>
      <c r="AV203" s="13" t="s">
        <v>82</v>
      </c>
      <c r="AW203" s="13" t="s">
        <v>37</v>
      </c>
      <c r="AX203" s="13" t="s">
        <v>75</v>
      </c>
      <c r="AY203" s="248" t="s">
        <v>258</v>
      </c>
    </row>
    <row r="204" s="12" customFormat="1">
      <c r="A204" s="12"/>
      <c r="B204" s="228"/>
      <c r="C204" s="229"/>
      <c r="D204" s="222" t="s">
        <v>267</v>
      </c>
      <c r="E204" s="230" t="s">
        <v>19</v>
      </c>
      <c r="F204" s="231" t="s">
        <v>3034</v>
      </c>
      <c r="G204" s="229"/>
      <c r="H204" s="232">
        <v>25.5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84</v>
      </c>
      <c r="AV204" s="12" t="s">
        <v>84</v>
      </c>
      <c r="AW204" s="12" t="s">
        <v>37</v>
      </c>
      <c r="AX204" s="12" t="s">
        <v>75</v>
      </c>
      <c r="AY204" s="238" t="s">
        <v>258</v>
      </c>
    </row>
    <row r="205" s="13" customFormat="1">
      <c r="A205" s="13"/>
      <c r="B205" s="239"/>
      <c r="C205" s="240"/>
      <c r="D205" s="222" t="s">
        <v>267</v>
      </c>
      <c r="E205" s="241" t="s">
        <v>19</v>
      </c>
      <c r="F205" s="242" t="s">
        <v>3035</v>
      </c>
      <c r="G205" s="240"/>
      <c r="H205" s="241" t="s">
        <v>19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267</v>
      </c>
      <c r="AU205" s="248" t="s">
        <v>84</v>
      </c>
      <c r="AV205" s="13" t="s">
        <v>82</v>
      </c>
      <c r="AW205" s="13" t="s">
        <v>37</v>
      </c>
      <c r="AX205" s="13" t="s">
        <v>75</v>
      </c>
      <c r="AY205" s="248" t="s">
        <v>258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3036</v>
      </c>
      <c r="G206" s="229"/>
      <c r="H206" s="232">
        <v>28.32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75</v>
      </c>
      <c r="AY206" s="238" t="s">
        <v>258</v>
      </c>
    </row>
    <row r="207" s="12" customFormat="1">
      <c r="A207" s="12"/>
      <c r="B207" s="228"/>
      <c r="C207" s="229"/>
      <c r="D207" s="222" t="s">
        <v>267</v>
      </c>
      <c r="E207" s="230" t="s">
        <v>19</v>
      </c>
      <c r="F207" s="231" t="s">
        <v>3037</v>
      </c>
      <c r="G207" s="229"/>
      <c r="H207" s="232">
        <v>2.3570000000000002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84</v>
      </c>
      <c r="AV207" s="12" t="s">
        <v>84</v>
      </c>
      <c r="AW207" s="12" t="s">
        <v>37</v>
      </c>
      <c r="AX207" s="12" t="s">
        <v>75</v>
      </c>
      <c r="AY207" s="238" t="s">
        <v>258</v>
      </c>
    </row>
    <row r="208" s="12" customFormat="1">
      <c r="A208" s="12"/>
      <c r="B208" s="228"/>
      <c r="C208" s="229"/>
      <c r="D208" s="222" t="s">
        <v>267</v>
      </c>
      <c r="E208" s="230" t="s">
        <v>19</v>
      </c>
      <c r="F208" s="231" t="s">
        <v>3038</v>
      </c>
      <c r="G208" s="229"/>
      <c r="H208" s="232">
        <v>2.3999999999999999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8" t="s">
        <v>267</v>
      </c>
      <c r="AU208" s="238" t="s">
        <v>84</v>
      </c>
      <c r="AV208" s="12" t="s">
        <v>84</v>
      </c>
      <c r="AW208" s="12" t="s">
        <v>37</v>
      </c>
      <c r="AX208" s="12" t="s">
        <v>75</v>
      </c>
      <c r="AY208" s="238" t="s">
        <v>258</v>
      </c>
    </row>
    <row r="209" s="12" customFormat="1">
      <c r="A209" s="12"/>
      <c r="B209" s="228"/>
      <c r="C209" s="229"/>
      <c r="D209" s="222" t="s">
        <v>267</v>
      </c>
      <c r="E209" s="230" t="s">
        <v>19</v>
      </c>
      <c r="F209" s="231" t="s">
        <v>3039</v>
      </c>
      <c r="G209" s="229"/>
      <c r="H209" s="232">
        <v>2.1219999999999999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38" t="s">
        <v>267</v>
      </c>
      <c r="AU209" s="238" t="s">
        <v>84</v>
      </c>
      <c r="AV209" s="12" t="s">
        <v>84</v>
      </c>
      <c r="AW209" s="12" t="s">
        <v>37</v>
      </c>
      <c r="AX209" s="12" t="s">
        <v>75</v>
      </c>
      <c r="AY209" s="238" t="s">
        <v>258</v>
      </c>
    </row>
    <row r="210" s="15" customFormat="1">
      <c r="A210" s="15"/>
      <c r="B210" s="263"/>
      <c r="C210" s="264"/>
      <c r="D210" s="222" t="s">
        <v>267</v>
      </c>
      <c r="E210" s="265" t="s">
        <v>19</v>
      </c>
      <c r="F210" s="266" t="s">
        <v>2239</v>
      </c>
      <c r="G210" s="264"/>
      <c r="H210" s="267">
        <v>60.698999999999998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3" t="s">
        <v>267</v>
      </c>
      <c r="AU210" s="273" t="s">
        <v>84</v>
      </c>
      <c r="AV210" s="15" t="s">
        <v>105</v>
      </c>
      <c r="AW210" s="15" t="s">
        <v>37</v>
      </c>
      <c r="AX210" s="15" t="s">
        <v>82</v>
      </c>
      <c r="AY210" s="273" t="s">
        <v>258</v>
      </c>
    </row>
    <row r="211" s="2" customFormat="1" ht="24.15" customHeight="1">
      <c r="A211" s="41"/>
      <c r="B211" s="42"/>
      <c r="C211" s="209" t="s">
        <v>191</v>
      </c>
      <c r="D211" s="209" t="s">
        <v>259</v>
      </c>
      <c r="E211" s="210" t="s">
        <v>3040</v>
      </c>
      <c r="F211" s="211" t="s">
        <v>3041</v>
      </c>
      <c r="G211" s="212" t="s">
        <v>881</v>
      </c>
      <c r="H211" s="213">
        <v>106.87600000000001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93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93</v>
      </c>
      <c r="BM211" s="220" t="s">
        <v>3042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3041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13" customFormat="1">
      <c r="A213" s="13"/>
      <c r="B213" s="239"/>
      <c r="C213" s="240"/>
      <c r="D213" s="222" t="s">
        <v>267</v>
      </c>
      <c r="E213" s="241" t="s">
        <v>19</v>
      </c>
      <c r="F213" s="242" t="s">
        <v>2226</v>
      </c>
      <c r="G213" s="240"/>
      <c r="H213" s="241" t="s">
        <v>19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267</v>
      </c>
      <c r="AU213" s="248" t="s">
        <v>84</v>
      </c>
      <c r="AV213" s="13" t="s">
        <v>82</v>
      </c>
      <c r="AW213" s="13" t="s">
        <v>37</v>
      </c>
      <c r="AX213" s="13" t="s">
        <v>75</v>
      </c>
      <c r="AY213" s="248" t="s">
        <v>258</v>
      </c>
    </row>
    <row r="214" s="13" customFormat="1">
      <c r="A214" s="13"/>
      <c r="B214" s="239"/>
      <c r="C214" s="240"/>
      <c r="D214" s="222" t="s">
        <v>267</v>
      </c>
      <c r="E214" s="241" t="s">
        <v>19</v>
      </c>
      <c r="F214" s="242" t="s">
        <v>3043</v>
      </c>
      <c r="G214" s="240"/>
      <c r="H214" s="241" t="s">
        <v>19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267</v>
      </c>
      <c r="AU214" s="248" t="s">
        <v>84</v>
      </c>
      <c r="AV214" s="13" t="s">
        <v>82</v>
      </c>
      <c r="AW214" s="13" t="s">
        <v>37</v>
      </c>
      <c r="AX214" s="13" t="s">
        <v>75</v>
      </c>
      <c r="AY214" s="248" t="s">
        <v>258</v>
      </c>
    </row>
    <row r="215" s="12" customFormat="1">
      <c r="A215" s="12"/>
      <c r="B215" s="228"/>
      <c r="C215" s="229"/>
      <c r="D215" s="222" t="s">
        <v>267</v>
      </c>
      <c r="E215" s="230" t="s">
        <v>19</v>
      </c>
      <c r="F215" s="231" t="s">
        <v>3044</v>
      </c>
      <c r="G215" s="229"/>
      <c r="H215" s="232">
        <v>44.57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84</v>
      </c>
      <c r="AV215" s="12" t="s">
        <v>84</v>
      </c>
      <c r="AW215" s="12" t="s">
        <v>37</v>
      </c>
      <c r="AX215" s="12" t="s">
        <v>75</v>
      </c>
      <c r="AY215" s="238" t="s">
        <v>258</v>
      </c>
    </row>
    <row r="216" s="13" customFormat="1">
      <c r="A216" s="13"/>
      <c r="B216" s="239"/>
      <c r="C216" s="240"/>
      <c r="D216" s="222" t="s">
        <v>267</v>
      </c>
      <c r="E216" s="241" t="s">
        <v>19</v>
      </c>
      <c r="F216" s="242" t="s">
        <v>3045</v>
      </c>
      <c r="G216" s="240"/>
      <c r="H216" s="241" t="s">
        <v>19</v>
      </c>
      <c r="I216" s="243"/>
      <c r="J216" s="240"/>
      <c r="K216" s="240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267</v>
      </c>
      <c r="AU216" s="248" t="s">
        <v>84</v>
      </c>
      <c r="AV216" s="13" t="s">
        <v>82</v>
      </c>
      <c r="AW216" s="13" t="s">
        <v>37</v>
      </c>
      <c r="AX216" s="13" t="s">
        <v>75</v>
      </c>
      <c r="AY216" s="248" t="s">
        <v>258</v>
      </c>
    </row>
    <row r="217" s="12" customFormat="1">
      <c r="A217" s="12"/>
      <c r="B217" s="228"/>
      <c r="C217" s="229"/>
      <c r="D217" s="222" t="s">
        <v>267</v>
      </c>
      <c r="E217" s="230" t="s">
        <v>19</v>
      </c>
      <c r="F217" s="231" t="s">
        <v>3046</v>
      </c>
      <c r="G217" s="229"/>
      <c r="H217" s="232">
        <v>27.106999999999999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38" t="s">
        <v>267</v>
      </c>
      <c r="AU217" s="238" t="s">
        <v>84</v>
      </c>
      <c r="AV217" s="12" t="s">
        <v>84</v>
      </c>
      <c r="AW217" s="12" t="s">
        <v>37</v>
      </c>
      <c r="AX217" s="12" t="s">
        <v>75</v>
      </c>
      <c r="AY217" s="238" t="s">
        <v>258</v>
      </c>
    </row>
    <row r="218" s="13" customFormat="1">
      <c r="A218" s="13"/>
      <c r="B218" s="239"/>
      <c r="C218" s="240"/>
      <c r="D218" s="222" t="s">
        <v>267</v>
      </c>
      <c r="E218" s="241" t="s">
        <v>19</v>
      </c>
      <c r="F218" s="242" t="s">
        <v>3047</v>
      </c>
      <c r="G218" s="240"/>
      <c r="H218" s="241" t="s">
        <v>19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267</v>
      </c>
      <c r="AU218" s="248" t="s">
        <v>84</v>
      </c>
      <c r="AV218" s="13" t="s">
        <v>82</v>
      </c>
      <c r="AW218" s="13" t="s">
        <v>37</v>
      </c>
      <c r="AX218" s="13" t="s">
        <v>75</v>
      </c>
      <c r="AY218" s="248" t="s">
        <v>258</v>
      </c>
    </row>
    <row r="219" s="12" customFormat="1">
      <c r="A219" s="12"/>
      <c r="B219" s="228"/>
      <c r="C219" s="229"/>
      <c r="D219" s="222" t="s">
        <v>267</v>
      </c>
      <c r="E219" s="230" t="s">
        <v>19</v>
      </c>
      <c r="F219" s="231" t="s">
        <v>3036</v>
      </c>
      <c r="G219" s="229"/>
      <c r="H219" s="232">
        <v>28.32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8" t="s">
        <v>267</v>
      </c>
      <c r="AU219" s="238" t="s">
        <v>84</v>
      </c>
      <c r="AV219" s="12" t="s">
        <v>84</v>
      </c>
      <c r="AW219" s="12" t="s">
        <v>37</v>
      </c>
      <c r="AX219" s="12" t="s">
        <v>75</v>
      </c>
      <c r="AY219" s="238" t="s">
        <v>258</v>
      </c>
    </row>
    <row r="220" s="12" customFormat="1">
      <c r="A220" s="12"/>
      <c r="B220" s="228"/>
      <c r="C220" s="229"/>
      <c r="D220" s="222" t="s">
        <v>267</v>
      </c>
      <c r="E220" s="230" t="s">
        <v>19</v>
      </c>
      <c r="F220" s="231" t="s">
        <v>3037</v>
      </c>
      <c r="G220" s="229"/>
      <c r="H220" s="232">
        <v>2.3570000000000002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84</v>
      </c>
      <c r="AV220" s="12" t="s">
        <v>84</v>
      </c>
      <c r="AW220" s="12" t="s">
        <v>37</v>
      </c>
      <c r="AX220" s="12" t="s">
        <v>75</v>
      </c>
      <c r="AY220" s="238" t="s">
        <v>258</v>
      </c>
    </row>
    <row r="221" s="12" customFormat="1">
      <c r="A221" s="12"/>
      <c r="B221" s="228"/>
      <c r="C221" s="229"/>
      <c r="D221" s="222" t="s">
        <v>267</v>
      </c>
      <c r="E221" s="230" t="s">
        <v>19</v>
      </c>
      <c r="F221" s="231" t="s">
        <v>3038</v>
      </c>
      <c r="G221" s="229"/>
      <c r="H221" s="232">
        <v>2.3999999999999999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8" t="s">
        <v>267</v>
      </c>
      <c r="AU221" s="238" t="s">
        <v>84</v>
      </c>
      <c r="AV221" s="12" t="s">
        <v>84</v>
      </c>
      <c r="AW221" s="12" t="s">
        <v>37</v>
      </c>
      <c r="AX221" s="12" t="s">
        <v>75</v>
      </c>
      <c r="AY221" s="23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19</v>
      </c>
      <c r="F222" s="231" t="s">
        <v>3039</v>
      </c>
      <c r="G222" s="229"/>
      <c r="H222" s="232">
        <v>2.1219999999999999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84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5" customFormat="1">
      <c r="A223" s="15"/>
      <c r="B223" s="263"/>
      <c r="C223" s="264"/>
      <c r="D223" s="222" t="s">
        <v>267</v>
      </c>
      <c r="E223" s="265" t="s">
        <v>19</v>
      </c>
      <c r="F223" s="266" t="s">
        <v>2239</v>
      </c>
      <c r="G223" s="264"/>
      <c r="H223" s="267">
        <v>106.87599999999999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3" t="s">
        <v>267</v>
      </c>
      <c r="AU223" s="273" t="s">
        <v>84</v>
      </c>
      <c r="AV223" s="15" t="s">
        <v>105</v>
      </c>
      <c r="AW223" s="15" t="s">
        <v>37</v>
      </c>
      <c r="AX223" s="15" t="s">
        <v>82</v>
      </c>
      <c r="AY223" s="273" t="s">
        <v>258</v>
      </c>
    </row>
    <row r="224" s="11" customFormat="1" ht="22.8" customHeight="1">
      <c r="A224" s="11"/>
      <c r="B224" s="195"/>
      <c r="C224" s="196"/>
      <c r="D224" s="197" t="s">
        <v>74</v>
      </c>
      <c r="E224" s="259" t="s">
        <v>3048</v>
      </c>
      <c r="F224" s="259" t="s">
        <v>3049</v>
      </c>
      <c r="G224" s="196"/>
      <c r="H224" s="196"/>
      <c r="I224" s="199"/>
      <c r="J224" s="260">
        <f>BK224</f>
        <v>0</v>
      </c>
      <c r="K224" s="196"/>
      <c r="L224" s="201"/>
      <c r="M224" s="202"/>
      <c r="N224" s="203"/>
      <c r="O224" s="203"/>
      <c r="P224" s="204">
        <f>SUM(P225:P231)</f>
        <v>0</v>
      </c>
      <c r="Q224" s="203"/>
      <c r="R224" s="204">
        <f>SUM(R225:R231)</f>
        <v>0.1765785</v>
      </c>
      <c r="S224" s="203"/>
      <c r="T224" s="205">
        <f>SUM(T225:T231)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6" t="s">
        <v>84</v>
      </c>
      <c r="AT224" s="207" t="s">
        <v>74</v>
      </c>
      <c r="AU224" s="207" t="s">
        <v>82</v>
      </c>
      <c r="AY224" s="206" t="s">
        <v>258</v>
      </c>
      <c r="BK224" s="208">
        <f>SUM(BK225:BK231)</f>
        <v>0</v>
      </c>
    </row>
    <row r="225" s="2" customFormat="1" ht="16.5" customHeight="1">
      <c r="A225" s="41"/>
      <c r="B225" s="42"/>
      <c r="C225" s="209" t="s">
        <v>8</v>
      </c>
      <c r="D225" s="209" t="s">
        <v>259</v>
      </c>
      <c r="E225" s="210" t="s">
        <v>3050</v>
      </c>
      <c r="F225" s="211" t="s">
        <v>3051</v>
      </c>
      <c r="G225" s="212" t="s">
        <v>881</v>
      </c>
      <c r="H225" s="213">
        <v>16.817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0.010500000000000001</v>
      </c>
      <c r="R225" s="218">
        <f>Q225*H225</f>
        <v>0.1765785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93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93</v>
      </c>
      <c r="BM225" s="220" t="s">
        <v>3052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3051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13" customFormat="1">
      <c r="A227" s="13"/>
      <c r="B227" s="239"/>
      <c r="C227" s="240"/>
      <c r="D227" s="222" t="s">
        <v>267</v>
      </c>
      <c r="E227" s="241" t="s">
        <v>19</v>
      </c>
      <c r="F227" s="242" t="s">
        <v>3053</v>
      </c>
      <c r="G227" s="240"/>
      <c r="H227" s="241" t="s">
        <v>19</v>
      </c>
      <c r="I227" s="243"/>
      <c r="J227" s="240"/>
      <c r="K227" s="240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267</v>
      </c>
      <c r="AU227" s="248" t="s">
        <v>84</v>
      </c>
      <c r="AV227" s="13" t="s">
        <v>82</v>
      </c>
      <c r="AW227" s="13" t="s">
        <v>37</v>
      </c>
      <c r="AX227" s="13" t="s">
        <v>75</v>
      </c>
      <c r="AY227" s="248" t="s">
        <v>258</v>
      </c>
    </row>
    <row r="228" s="12" customFormat="1">
      <c r="A228" s="12"/>
      <c r="B228" s="228"/>
      <c r="C228" s="229"/>
      <c r="D228" s="222" t="s">
        <v>267</v>
      </c>
      <c r="E228" s="230" t="s">
        <v>19</v>
      </c>
      <c r="F228" s="231" t="s">
        <v>3054</v>
      </c>
      <c r="G228" s="229"/>
      <c r="H228" s="232">
        <v>16.367000000000001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84</v>
      </c>
      <c r="AV228" s="12" t="s">
        <v>84</v>
      </c>
      <c r="AW228" s="12" t="s">
        <v>37</v>
      </c>
      <c r="AX228" s="12" t="s">
        <v>75</v>
      </c>
      <c r="AY228" s="238" t="s">
        <v>258</v>
      </c>
    </row>
    <row r="229" s="13" customFormat="1">
      <c r="A229" s="13"/>
      <c r="B229" s="239"/>
      <c r="C229" s="240"/>
      <c r="D229" s="222" t="s">
        <v>267</v>
      </c>
      <c r="E229" s="241" t="s">
        <v>19</v>
      </c>
      <c r="F229" s="242" t="s">
        <v>3055</v>
      </c>
      <c r="G229" s="240"/>
      <c r="H229" s="241" t="s">
        <v>19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267</v>
      </c>
      <c r="AU229" s="248" t="s">
        <v>84</v>
      </c>
      <c r="AV229" s="13" t="s">
        <v>82</v>
      </c>
      <c r="AW229" s="13" t="s">
        <v>37</v>
      </c>
      <c r="AX229" s="13" t="s">
        <v>75</v>
      </c>
      <c r="AY229" s="248" t="s">
        <v>258</v>
      </c>
    </row>
    <row r="230" s="12" customFormat="1">
      <c r="A230" s="12"/>
      <c r="B230" s="228"/>
      <c r="C230" s="229"/>
      <c r="D230" s="222" t="s">
        <v>267</v>
      </c>
      <c r="E230" s="230" t="s">
        <v>19</v>
      </c>
      <c r="F230" s="231" t="s">
        <v>3056</v>
      </c>
      <c r="G230" s="229"/>
      <c r="H230" s="232">
        <v>0.45000000000000001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8" t="s">
        <v>267</v>
      </c>
      <c r="AU230" s="238" t="s">
        <v>84</v>
      </c>
      <c r="AV230" s="12" t="s">
        <v>84</v>
      </c>
      <c r="AW230" s="12" t="s">
        <v>37</v>
      </c>
      <c r="AX230" s="12" t="s">
        <v>75</v>
      </c>
      <c r="AY230" s="238" t="s">
        <v>258</v>
      </c>
    </row>
    <row r="231" s="15" customFormat="1">
      <c r="A231" s="15"/>
      <c r="B231" s="263"/>
      <c r="C231" s="264"/>
      <c r="D231" s="222" t="s">
        <v>267</v>
      </c>
      <c r="E231" s="265" t="s">
        <v>19</v>
      </c>
      <c r="F231" s="266" t="s">
        <v>2239</v>
      </c>
      <c r="G231" s="264"/>
      <c r="H231" s="267">
        <v>16.817</v>
      </c>
      <c r="I231" s="268"/>
      <c r="J231" s="264"/>
      <c r="K231" s="264"/>
      <c r="L231" s="269"/>
      <c r="M231" s="288"/>
      <c r="N231" s="289"/>
      <c r="O231" s="289"/>
      <c r="P231" s="289"/>
      <c r="Q231" s="289"/>
      <c r="R231" s="289"/>
      <c r="S231" s="289"/>
      <c r="T231" s="29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3" t="s">
        <v>267</v>
      </c>
      <c r="AU231" s="273" t="s">
        <v>84</v>
      </c>
      <c r="AV231" s="15" t="s">
        <v>105</v>
      </c>
      <c r="AW231" s="15" t="s">
        <v>37</v>
      </c>
      <c r="AX231" s="15" t="s">
        <v>82</v>
      </c>
      <c r="AY231" s="273" t="s">
        <v>258</v>
      </c>
    </row>
    <row r="232" s="2" customFormat="1" ht="6.96" customHeight="1">
      <c r="A232" s="41"/>
      <c r="B232" s="62"/>
      <c r="C232" s="63"/>
      <c r="D232" s="63"/>
      <c r="E232" s="63"/>
      <c r="F232" s="63"/>
      <c r="G232" s="63"/>
      <c r="H232" s="63"/>
      <c r="I232" s="63"/>
      <c r="J232" s="63"/>
      <c r="K232" s="63"/>
      <c r="L232" s="47"/>
      <c r="M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</row>
  </sheetData>
  <sheetProtection sheet="1" autoFilter="0" formatColumns="0" formatRows="0" objects="1" scenarios="1" spinCount="100000" saltValue="61Mwxht5DI//xFAmSzX2RVssP7jr3l13tc94etqILGfY67zCXTjcdUfvUNdKKmyr/6tx+GJREeWGYGTj1tEeGw==" hashValue="HnkBmPLAqFRlf4ilr4YFXPjdA+7bDl2XFc8LDSuwEx6jxJvKHrLSRQ9jBSnXlzFiqSiON1nuh6hhl2VXtnkaBA==" algorithmName="SHA-512" password="CC35"/>
  <autoFilter ref="C92:K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4_01/122251102"/>
    <hyperlink ref="F106" r:id="rId2" display="https://podminky.urs.cz/item/CS_URS_2024_01/132251103"/>
    <hyperlink ref="F117" r:id="rId3" display="https://podminky.urs.cz/item/CS_URS_2024_01/162351103"/>
    <hyperlink ref="F125" r:id="rId4" display="https://podminky.urs.cz/item/CS_URS_2024_01/162751117"/>
    <hyperlink ref="F130" r:id="rId5" display="https://podminky.urs.cz/item/CS_URS_2024_01/167151101"/>
    <hyperlink ref="F140" r:id="rId6" display="https://podminky.urs.cz/item/CS_URS_2024_01/171201231"/>
    <hyperlink ref="F144" r:id="rId7" display="https://podminky.urs.cz/item/CS_URS_2024_01/171251201"/>
    <hyperlink ref="F148" r:id="rId8" display="https://podminky.urs.cz/item/CS_URS_2024_01/174151101"/>
    <hyperlink ref="F175" r:id="rId9" display="https://podminky.urs.cz/item/CS_URS_2024_01/279113144"/>
    <hyperlink ref="F187" r:id="rId10" display="https://podminky.urs.cz/item/CS_URS_2024_01/3111131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207</v>
      </c>
      <c r="AZ2" s="284" t="s">
        <v>380</v>
      </c>
      <c r="BA2" s="284" t="s">
        <v>380</v>
      </c>
      <c r="BB2" s="284" t="s">
        <v>19</v>
      </c>
      <c r="BC2" s="284" t="s">
        <v>3057</v>
      </c>
      <c r="BD2" s="284" t="s">
        <v>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  <c r="AZ3" s="284" t="s">
        <v>3058</v>
      </c>
      <c r="BA3" s="284" t="s">
        <v>3058</v>
      </c>
      <c r="BB3" s="284" t="s">
        <v>19</v>
      </c>
      <c r="BC3" s="284" t="s">
        <v>3059</v>
      </c>
      <c r="BD3" s="284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  <c r="AZ4" s="284" t="s">
        <v>404</v>
      </c>
      <c r="BA4" s="284" t="s">
        <v>404</v>
      </c>
      <c r="BB4" s="284" t="s">
        <v>19</v>
      </c>
      <c r="BC4" s="284" t="s">
        <v>3060</v>
      </c>
      <c r="BD4" s="284" t="s">
        <v>84</v>
      </c>
    </row>
    <row r="5" s="1" customFormat="1" ht="6.96" customHeight="1">
      <c r="B5" s="23"/>
      <c r="L5" s="23"/>
      <c r="AZ5" s="284" t="s">
        <v>2108</v>
      </c>
      <c r="BA5" s="284" t="s">
        <v>2108</v>
      </c>
      <c r="BB5" s="284" t="s">
        <v>19</v>
      </c>
      <c r="BC5" s="284" t="s">
        <v>3061</v>
      </c>
      <c r="BD5" s="284" t="s">
        <v>84</v>
      </c>
    </row>
    <row r="6" s="1" customFormat="1" ht="12" customHeight="1">
      <c r="B6" s="23"/>
      <c r="D6" s="146" t="s">
        <v>16</v>
      </c>
      <c r="L6" s="23"/>
      <c r="AZ6" s="284" t="s">
        <v>705</v>
      </c>
      <c r="BA6" s="284" t="s">
        <v>705</v>
      </c>
      <c r="BB6" s="284" t="s">
        <v>19</v>
      </c>
      <c r="BC6" s="284" t="s">
        <v>3062</v>
      </c>
      <c r="BD6" s="284" t="s">
        <v>84</v>
      </c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  <c r="AZ7" s="284" t="s">
        <v>3063</v>
      </c>
      <c r="BA7" s="284" t="s">
        <v>3063</v>
      </c>
      <c r="BB7" s="284" t="s">
        <v>19</v>
      </c>
      <c r="BC7" s="284" t="s">
        <v>3064</v>
      </c>
      <c r="BD7" s="284" t="s">
        <v>84</v>
      </c>
    </row>
    <row r="8" s="1" customFormat="1" ht="12" customHeight="1">
      <c r="B8" s="23"/>
      <c r="D8" s="146" t="s">
        <v>223</v>
      </c>
      <c r="L8" s="23"/>
      <c r="AZ8" s="284" t="s">
        <v>398</v>
      </c>
      <c r="BA8" s="284" t="s">
        <v>398</v>
      </c>
      <c r="BB8" s="284" t="s">
        <v>19</v>
      </c>
      <c r="BC8" s="284" t="s">
        <v>3065</v>
      </c>
      <c r="BD8" s="284" t="s">
        <v>84</v>
      </c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4" t="s">
        <v>3066</v>
      </c>
      <c r="BA9" s="284" t="s">
        <v>3066</v>
      </c>
      <c r="BB9" s="284" t="s">
        <v>19</v>
      </c>
      <c r="BC9" s="284" t="s">
        <v>3067</v>
      </c>
      <c r="BD9" s="284" t="s">
        <v>84</v>
      </c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3068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3069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3069</v>
      </c>
      <c r="F26" s="41"/>
      <c r="G26" s="41"/>
      <c r="H26" s="41"/>
      <c r="I26" s="146" t="s">
        <v>29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ROUND((SUM(BE93:BE192)),  2)</f>
        <v>0</v>
      </c>
      <c r="G35" s="41"/>
      <c r="H35" s="41"/>
      <c r="I35" s="161">
        <v>0.20999999999999999</v>
      </c>
      <c r="J35" s="160">
        <f>ROUND(((SUM(BE93:BE192))*I35),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ROUND((SUM(BF93:BF192)),  2)</f>
        <v>0</v>
      </c>
      <c r="G36" s="41"/>
      <c r="H36" s="41"/>
      <c r="I36" s="161">
        <v>0.14999999999999999</v>
      </c>
      <c r="J36" s="160">
        <f>ROUND(((SUM(BF93:BF192))*I36),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ROUND((SUM(BG93:BG192)),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ROUND((SUM(BH93:BH192)),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ROUND((SUM(BI93:BI192)),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10 - SO 202 - Opěrná zeď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ing. Igor Bálik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ing. Igor Bálik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J122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J135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J150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241</v>
      </c>
      <c r="E69" s="181"/>
      <c r="F69" s="181"/>
      <c r="G69" s="181"/>
      <c r="H69" s="181"/>
      <c r="I69" s="181"/>
      <c r="J69" s="182">
        <f>J161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242</v>
      </c>
      <c r="E70" s="181"/>
      <c r="F70" s="181"/>
      <c r="G70" s="181"/>
      <c r="H70" s="181"/>
      <c r="I70" s="181"/>
      <c r="J70" s="182">
        <f>J178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243</v>
      </c>
      <c r="E71" s="181"/>
      <c r="F71" s="181"/>
      <c r="G71" s="181"/>
      <c r="H71" s="181"/>
      <c r="I71" s="181"/>
      <c r="J71" s="182">
        <f>J182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2767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10 - SO 202 - Opěrná zeď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ing. Igor Bálik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ing. Igor Bálik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P94+P101+P122+P135+P150+P161+P178+P182</f>
        <v>0</v>
      </c>
      <c r="Q93" s="99"/>
      <c r="R93" s="192">
        <f>R94+R101+R122+R135+R150+R161+R178+R182</f>
        <v>0</v>
      </c>
      <c r="S93" s="99"/>
      <c r="T93" s="193">
        <f>T94+T101+T122+T135+T150+T161+T178+T182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BK94+BK101+BK122+BK135+BK150+BK161+BK178+BK182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75</v>
      </c>
      <c r="F94" s="198" t="s">
        <v>257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SUM(P95:P100)</f>
        <v>0</v>
      </c>
      <c r="Q94" s="203"/>
      <c r="R94" s="204">
        <f>SUM(R95:R100)</f>
        <v>0</v>
      </c>
      <c r="S94" s="203"/>
      <c r="T94" s="205">
        <f>SUM(T95:T100)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105</v>
      </c>
      <c r="AT94" s="207" t="s">
        <v>74</v>
      </c>
      <c r="AU94" s="207" t="s">
        <v>75</v>
      </c>
      <c r="AY94" s="206" t="s">
        <v>258</v>
      </c>
      <c r="BK94" s="208">
        <f>SUM(BK95:BK100)</f>
        <v>0</v>
      </c>
    </row>
    <row r="95" s="2" customFormat="1" ht="16.5" customHeight="1">
      <c r="A95" s="41"/>
      <c r="B95" s="42"/>
      <c r="C95" s="209" t="s">
        <v>82</v>
      </c>
      <c r="D95" s="209" t="s">
        <v>259</v>
      </c>
      <c r="E95" s="210" t="s">
        <v>290</v>
      </c>
      <c r="F95" s="211" t="s">
        <v>291</v>
      </c>
      <c r="G95" s="212" t="s">
        <v>292</v>
      </c>
      <c r="H95" s="213">
        <v>1</v>
      </c>
      <c r="I95" s="214"/>
      <c r="J95" s="215">
        <f>ROUND(I95*H95,2)</f>
        <v>0</v>
      </c>
      <c r="K95" s="211" t="s">
        <v>19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82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3070</v>
      </c>
    </row>
    <row r="96" s="2" customFormat="1">
      <c r="A96" s="41"/>
      <c r="B96" s="42"/>
      <c r="C96" s="43"/>
      <c r="D96" s="222" t="s">
        <v>264</v>
      </c>
      <c r="E96" s="43"/>
      <c r="F96" s="223" t="s">
        <v>291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82</v>
      </c>
    </row>
    <row r="97" s="12" customFormat="1">
      <c r="A97" s="12"/>
      <c r="B97" s="228"/>
      <c r="C97" s="229"/>
      <c r="D97" s="222" t="s">
        <v>267</v>
      </c>
      <c r="E97" s="230" t="s">
        <v>268</v>
      </c>
      <c r="F97" s="231" t="s">
        <v>3071</v>
      </c>
      <c r="G97" s="229"/>
      <c r="H97" s="232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8" t="s">
        <v>267</v>
      </c>
      <c r="AU97" s="238" t="s">
        <v>82</v>
      </c>
      <c r="AV97" s="12" t="s">
        <v>84</v>
      </c>
      <c r="AW97" s="12" t="s">
        <v>37</v>
      </c>
      <c r="AX97" s="12" t="s">
        <v>82</v>
      </c>
      <c r="AY97" s="238" t="s">
        <v>258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3072</v>
      </c>
      <c r="F98" s="211" t="s">
        <v>3073</v>
      </c>
      <c r="G98" s="212" t="s">
        <v>292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82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3074</v>
      </c>
    </row>
    <row r="99" s="2" customFormat="1">
      <c r="A99" s="41"/>
      <c r="B99" s="42"/>
      <c r="C99" s="43"/>
      <c r="D99" s="222" t="s">
        <v>264</v>
      </c>
      <c r="E99" s="43"/>
      <c r="F99" s="223" t="s">
        <v>3073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82</v>
      </c>
    </row>
    <row r="100" s="12" customFormat="1">
      <c r="A100" s="12"/>
      <c r="B100" s="228"/>
      <c r="C100" s="229"/>
      <c r="D100" s="222" t="s">
        <v>267</v>
      </c>
      <c r="E100" s="230" t="s">
        <v>282</v>
      </c>
      <c r="F100" s="231" t="s">
        <v>3071</v>
      </c>
      <c r="G100" s="229"/>
      <c r="H100" s="232">
        <v>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82</v>
      </c>
      <c r="AY100" s="238" t="s">
        <v>258</v>
      </c>
    </row>
    <row r="101" s="11" customFormat="1" ht="25.92" customHeight="1">
      <c r="A101" s="11"/>
      <c r="B101" s="195"/>
      <c r="C101" s="196"/>
      <c r="D101" s="197" t="s">
        <v>74</v>
      </c>
      <c r="E101" s="198" t="s">
        <v>82</v>
      </c>
      <c r="F101" s="198" t="s">
        <v>305</v>
      </c>
      <c r="G101" s="196"/>
      <c r="H101" s="196"/>
      <c r="I101" s="199"/>
      <c r="J101" s="200">
        <f>BK101</f>
        <v>0</v>
      </c>
      <c r="K101" s="196"/>
      <c r="L101" s="201"/>
      <c r="M101" s="202"/>
      <c r="N101" s="203"/>
      <c r="O101" s="203"/>
      <c r="P101" s="204">
        <f>SUM(P102:P121)</f>
        <v>0</v>
      </c>
      <c r="Q101" s="203"/>
      <c r="R101" s="204">
        <f>SUM(R102:R121)</f>
        <v>0</v>
      </c>
      <c r="S101" s="203"/>
      <c r="T101" s="205">
        <f>SUM(T102:T121)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105</v>
      </c>
      <c r="AT101" s="207" t="s">
        <v>74</v>
      </c>
      <c r="AU101" s="207" t="s">
        <v>75</v>
      </c>
      <c r="AY101" s="206" t="s">
        <v>258</v>
      </c>
      <c r="BK101" s="208">
        <f>SUM(BK102:BK121)</f>
        <v>0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3075</v>
      </c>
      <c r="F102" s="211" t="s">
        <v>3076</v>
      </c>
      <c r="G102" s="212" t="s">
        <v>3077</v>
      </c>
      <c r="H102" s="213">
        <v>240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3078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3076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12" customFormat="1">
      <c r="A104" s="12"/>
      <c r="B104" s="228"/>
      <c r="C104" s="229"/>
      <c r="D104" s="222" t="s">
        <v>267</v>
      </c>
      <c r="E104" s="230" t="s">
        <v>300</v>
      </c>
      <c r="F104" s="231" t="s">
        <v>3079</v>
      </c>
      <c r="G104" s="229"/>
      <c r="H104" s="232">
        <v>240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8" t="s">
        <v>267</v>
      </c>
      <c r="AU104" s="238" t="s">
        <v>82</v>
      </c>
      <c r="AV104" s="12" t="s">
        <v>84</v>
      </c>
      <c r="AW104" s="12" t="s">
        <v>37</v>
      </c>
      <c r="AX104" s="12" t="s">
        <v>82</v>
      </c>
      <c r="AY104" s="238" t="s">
        <v>258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3080</v>
      </c>
      <c r="F105" s="211" t="s">
        <v>3081</v>
      </c>
      <c r="G105" s="212" t="s">
        <v>309</v>
      </c>
      <c r="H105" s="213">
        <v>271.24200000000002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3082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3081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13" customFormat="1">
      <c r="A107" s="13"/>
      <c r="B107" s="239"/>
      <c r="C107" s="240"/>
      <c r="D107" s="222" t="s">
        <v>267</v>
      </c>
      <c r="E107" s="241" t="s">
        <v>19</v>
      </c>
      <c r="F107" s="242" t="s">
        <v>3083</v>
      </c>
      <c r="G107" s="240"/>
      <c r="H107" s="241" t="s">
        <v>19</v>
      </c>
      <c r="I107" s="243"/>
      <c r="J107" s="240"/>
      <c r="K107" s="240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267</v>
      </c>
      <c r="AU107" s="248" t="s">
        <v>82</v>
      </c>
      <c r="AV107" s="13" t="s">
        <v>82</v>
      </c>
      <c r="AW107" s="13" t="s">
        <v>37</v>
      </c>
      <c r="AX107" s="13" t="s">
        <v>75</v>
      </c>
      <c r="AY107" s="24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312</v>
      </c>
      <c r="F108" s="231" t="s">
        <v>3084</v>
      </c>
      <c r="G108" s="229"/>
      <c r="H108" s="232">
        <v>59.426000000000002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82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3" customFormat="1">
      <c r="A109" s="13"/>
      <c r="B109" s="239"/>
      <c r="C109" s="240"/>
      <c r="D109" s="222" t="s">
        <v>267</v>
      </c>
      <c r="E109" s="241" t="s">
        <v>19</v>
      </c>
      <c r="F109" s="242" t="s">
        <v>3085</v>
      </c>
      <c r="G109" s="240"/>
      <c r="H109" s="241" t="s">
        <v>19</v>
      </c>
      <c r="I109" s="243"/>
      <c r="J109" s="240"/>
      <c r="K109" s="240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267</v>
      </c>
      <c r="AU109" s="248" t="s">
        <v>82</v>
      </c>
      <c r="AV109" s="13" t="s">
        <v>82</v>
      </c>
      <c r="AW109" s="13" t="s">
        <v>37</v>
      </c>
      <c r="AX109" s="13" t="s">
        <v>75</v>
      </c>
      <c r="AY109" s="24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705</v>
      </c>
      <c r="F110" s="231" t="s">
        <v>3086</v>
      </c>
      <c r="G110" s="229"/>
      <c r="H110" s="232">
        <v>63.811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3" customFormat="1">
      <c r="A111" s="13"/>
      <c r="B111" s="239"/>
      <c r="C111" s="240"/>
      <c r="D111" s="222" t="s">
        <v>267</v>
      </c>
      <c r="E111" s="241" t="s">
        <v>19</v>
      </c>
      <c r="F111" s="242" t="s">
        <v>3087</v>
      </c>
      <c r="G111" s="240"/>
      <c r="H111" s="241" t="s">
        <v>19</v>
      </c>
      <c r="I111" s="243"/>
      <c r="J111" s="240"/>
      <c r="K111" s="240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267</v>
      </c>
      <c r="AU111" s="248" t="s">
        <v>82</v>
      </c>
      <c r="AV111" s="13" t="s">
        <v>82</v>
      </c>
      <c r="AW111" s="13" t="s">
        <v>37</v>
      </c>
      <c r="AX111" s="13" t="s">
        <v>75</v>
      </c>
      <c r="AY111" s="248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3066</v>
      </c>
      <c r="F112" s="231" t="s">
        <v>3088</v>
      </c>
      <c r="G112" s="229"/>
      <c r="H112" s="232">
        <v>148.005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82</v>
      </c>
      <c r="AV112" s="12" t="s">
        <v>84</v>
      </c>
      <c r="AW112" s="12" t="s">
        <v>37</v>
      </c>
      <c r="AX112" s="12" t="s">
        <v>75</v>
      </c>
      <c r="AY112" s="238" t="s">
        <v>258</v>
      </c>
    </row>
    <row r="113" s="12" customFormat="1">
      <c r="A113" s="12"/>
      <c r="B113" s="228"/>
      <c r="C113" s="229"/>
      <c r="D113" s="222" t="s">
        <v>267</v>
      </c>
      <c r="E113" s="230" t="s">
        <v>1233</v>
      </c>
      <c r="F113" s="231" t="s">
        <v>3089</v>
      </c>
      <c r="G113" s="229"/>
      <c r="H113" s="232">
        <v>271.24200000000002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82</v>
      </c>
      <c r="AV113" s="12" t="s">
        <v>84</v>
      </c>
      <c r="AW113" s="12" t="s">
        <v>37</v>
      </c>
      <c r="AX113" s="12" t="s">
        <v>82</v>
      </c>
      <c r="AY113" s="238" t="s">
        <v>258</v>
      </c>
    </row>
    <row r="114" s="2" customFormat="1" ht="16.5" customHeight="1">
      <c r="A114" s="41"/>
      <c r="B114" s="42"/>
      <c r="C114" s="209" t="s">
        <v>289</v>
      </c>
      <c r="D114" s="209" t="s">
        <v>259</v>
      </c>
      <c r="E114" s="210" t="s">
        <v>3090</v>
      </c>
      <c r="F114" s="211" t="s">
        <v>427</v>
      </c>
      <c r="G114" s="212" t="s">
        <v>309</v>
      </c>
      <c r="H114" s="213">
        <v>697.24699999999996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3091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427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13" customFormat="1">
      <c r="A116" s="13"/>
      <c r="B116" s="239"/>
      <c r="C116" s="240"/>
      <c r="D116" s="222" t="s">
        <v>267</v>
      </c>
      <c r="E116" s="241" t="s">
        <v>19</v>
      </c>
      <c r="F116" s="242" t="s">
        <v>3092</v>
      </c>
      <c r="G116" s="240"/>
      <c r="H116" s="241" t="s">
        <v>19</v>
      </c>
      <c r="I116" s="243"/>
      <c r="J116" s="240"/>
      <c r="K116" s="240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267</v>
      </c>
      <c r="AU116" s="248" t="s">
        <v>82</v>
      </c>
      <c r="AV116" s="13" t="s">
        <v>82</v>
      </c>
      <c r="AW116" s="13" t="s">
        <v>37</v>
      </c>
      <c r="AX116" s="13" t="s">
        <v>75</v>
      </c>
      <c r="AY116" s="248" t="s">
        <v>258</v>
      </c>
    </row>
    <row r="117" s="12" customFormat="1">
      <c r="A117" s="12"/>
      <c r="B117" s="228"/>
      <c r="C117" s="229"/>
      <c r="D117" s="222" t="s">
        <v>267</v>
      </c>
      <c r="E117" s="230" t="s">
        <v>715</v>
      </c>
      <c r="F117" s="231" t="s">
        <v>3093</v>
      </c>
      <c r="G117" s="229"/>
      <c r="H117" s="232">
        <v>697.24699999999996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8" t="s">
        <v>267</v>
      </c>
      <c r="AU117" s="238" t="s">
        <v>82</v>
      </c>
      <c r="AV117" s="12" t="s">
        <v>84</v>
      </c>
      <c r="AW117" s="12" t="s">
        <v>37</v>
      </c>
      <c r="AX117" s="12" t="s">
        <v>82</v>
      </c>
      <c r="AY117" s="238" t="s">
        <v>258</v>
      </c>
    </row>
    <row r="118" s="2" customFormat="1" ht="16.5" customHeight="1">
      <c r="A118" s="41"/>
      <c r="B118" s="42"/>
      <c r="C118" s="209" t="s">
        <v>295</v>
      </c>
      <c r="D118" s="209" t="s">
        <v>259</v>
      </c>
      <c r="E118" s="210" t="s">
        <v>3094</v>
      </c>
      <c r="F118" s="211" t="s">
        <v>427</v>
      </c>
      <c r="G118" s="212" t="s">
        <v>309</v>
      </c>
      <c r="H118" s="213">
        <v>93.381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82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3095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3096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82</v>
      </c>
    </row>
    <row r="120" s="13" customFormat="1">
      <c r="A120" s="13"/>
      <c r="B120" s="239"/>
      <c r="C120" s="240"/>
      <c r="D120" s="222" t="s">
        <v>267</v>
      </c>
      <c r="E120" s="241" t="s">
        <v>19</v>
      </c>
      <c r="F120" s="242" t="s">
        <v>3097</v>
      </c>
      <c r="G120" s="240"/>
      <c r="H120" s="241" t="s">
        <v>19</v>
      </c>
      <c r="I120" s="243"/>
      <c r="J120" s="240"/>
      <c r="K120" s="240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267</v>
      </c>
      <c r="AU120" s="248" t="s">
        <v>82</v>
      </c>
      <c r="AV120" s="13" t="s">
        <v>82</v>
      </c>
      <c r="AW120" s="13" t="s">
        <v>37</v>
      </c>
      <c r="AX120" s="13" t="s">
        <v>75</v>
      </c>
      <c r="AY120" s="24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319</v>
      </c>
      <c r="F121" s="231" t="s">
        <v>3098</v>
      </c>
      <c r="G121" s="229"/>
      <c r="H121" s="232">
        <v>93.381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82</v>
      </c>
      <c r="AV121" s="12" t="s">
        <v>84</v>
      </c>
      <c r="AW121" s="12" t="s">
        <v>37</v>
      </c>
      <c r="AX121" s="12" t="s">
        <v>82</v>
      </c>
      <c r="AY121" s="238" t="s">
        <v>258</v>
      </c>
    </row>
    <row r="122" s="11" customFormat="1" ht="25.92" customHeight="1">
      <c r="A122" s="11"/>
      <c r="B122" s="195"/>
      <c r="C122" s="196"/>
      <c r="D122" s="197" t="s">
        <v>74</v>
      </c>
      <c r="E122" s="198" t="s">
        <v>84</v>
      </c>
      <c r="F122" s="198" t="s">
        <v>458</v>
      </c>
      <c r="G122" s="196"/>
      <c r="H122" s="196"/>
      <c r="I122" s="199"/>
      <c r="J122" s="200">
        <f>BK122</f>
        <v>0</v>
      </c>
      <c r="K122" s="196"/>
      <c r="L122" s="201"/>
      <c r="M122" s="202"/>
      <c r="N122" s="203"/>
      <c r="O122" s="203"/>
      <c r="P122" s="204">
        <f>SUM(P123:P134)</f>
        <v>0</v>
      </c>
      <c r="Q122" s="203"/>
      <c r="R122" s="204">
        <f>SUM(R123:R134)</f>
        <v>0</v>
      </c>
      <c r="S122" s="203"/>
      <c r="T122" s="205">
        <f>SUM(T123:T134)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105</v>
      </c>
      <c r="AT122" s="207" t="s">
        <v>74</v>
      </c>
      <c r="AU122" s="207" t="s">
        <v>75</v>
      </c>
      <c r="AY122" s="206" t="s">
        <v>258</v>
      </c>
      <c r="BK122" s="208">
        <f>SUM(BK123:BK134)</f>
        <v>0</v>
      </c>
    </row>
    <row r="123" s="2" customFormat="1" ht="16.5" customHeight="1">
      <c r="A123" s="41"/>
      <c r="B123" s="42"/>
      <c r="C123" s="209" t="s">
        <v>306</v>
      </c>
      <c r="D123" s="209" t="s">
        <v>259</v>
      </c>
      <c r="E123" s="210" t="s">
        <v>2552</v>
      </c>
      <c r="F123" s="211" t="s">
        <v>2553</v>
      </c>
      <c r="G123" s="212" t="s">
        <v>309</v>
      </c>
      <c r="H123" s="213">
        <v>59.426000000000002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82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3099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2553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82</v>
      </c>
    </row>
    <row r="125" s="13" customFormat="1">
      <c r="A125" s="13"/>
      <c r="B125" s="239"/>
      <c r="C125" s="240"/>
      <c r="D125" s="222" t="s">
        <v>267</v>
      </c>
      <c r="E125" s="241" t="s">
        <v>19</v>
      </c>
      <c r="F125" s="242" t="s">
        <v>3083</v>
      </c>
      <c r="G125" s="240"/>
      <c r="H125" s="241" t="s">
        <v>19</v>
      </c>
      <c r="I125" s="243"/>
      <c r="J125" s="240"/>
      <c r="K125" s="240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267</v>
      </c>
      <c r="AU125" s="248" t="s">
        <v>82</v>
      </c>
      <c r="AV125" s="13" t="s">
        <v>82</v>
      </c>
      <c r="AW125" s="13" t="s">
        <v>37</v>
      </c>
      <c r="AX125" s="13" t="s">
        <v>75</v>
      </c>
      <c r="AY125" s="248" t="s">
        <v>258</v>
      </c>
    </row>
    <row r="126" s="12" customFormat="1">
      <c r="A126" s="12"/>
      <c r="B126" s="228"/>
      <c r="C126" s="229"/>
      <c r="D126" s="222" t="s">
        <v>267</v>
      </c>
      <c r="E126" s="230" t="s">
        <v>334</v>
      </c>
      <c r="F126" s="231" t="s">
        <v>3084</v>
      </c>
      <c r="G126" s="229"/>
      <c r="H126" s="232">
        <v>59.426000000000002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82</v>
      </c>
      <c r="AV126" s="12" t="s">
        <v>84</v>
      </c>
      <c r="AW126" s="12" t="s">
        <v>37</v>
      </c>
      <c r="AX126" s="12" t="s">
        <v>82</v>
      </c>
      <c r="AY126" s="238" t="s">
        <v>258</v>
      </c>
    </row>
    <row r="127" s="2" customFormat="1" ht="16.5" customHeight="1">
      <c r="A127" s="41"/>
      <c r="B127" s="42"/>
      <c r="C127" s="209" t="s">
        <v>314</v>
      </c>
      <c r="D127" s="209" t="s">
        <v>259</v>
      </c>
      <c r="E127" s="210" t="s">
        <v>3100</v>
      </c>
      <c r="F127" s="211" t="s">
        <v>3101</v>
      </c>
      <c r="G127" s="212" t="s">
        <v>309</v>
      </c>
      <c r="H127" s="213">
        <v>35.308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3102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3101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13" customFormat="1">
      <c r="A129" s="13"/>
      <c r="B129" s="239"/>
      <c r="C129" s="240"/>
      <c r="D129" s="222" t="s">
        <v>267</v>
      </c>
      <c r="E129" s="241" t="s">
        <v>19</v>
      </c>
      <c r="F129" s="242" t="s">
        <v>3103</v>
      </c>
      <c r="G129" s="240"/>
      <c r="H129" s="241" t="s">
        <v>19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267</v>
      </c>
      <c r="AU129" s="248" t="s">
        <v>82</v>
      </c>
      <c r="AV129" s="13" t="s">
        <v>82</v>
      </c>
      <c r="AW129" s="13" t="s">
        <v>37</v>
      </c>
      <c r="AX129" s="13" t="s">
        <v>75</v>
      </c>
      <c r="AY129" s="248" t="s">
        <v>258</v>
      </c>
    </row>
    <row r="130" s="12" customFormat="1">
      <c r="A130" s="12"/>
      <c r="B130" s="228"/>
      <c r="C130" s="229"/>
      <c r="D130" s="222" t="s">
        <v>267</v>
      </c>
      <c r="E130" s="230" t="s">
        <v>338</v>
      </c>
      <c r="F130" s="231" t="s">
        <v>3104</v>
      </c>
      <c r="G130" s="229"/>
      <c r="H130" s="232">
        <v>35.308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82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2" customFormat="1" ht="16.5" customHeight="1">
      <c r="A131" s="41"/>
      <c r="B131" s="42"/>
      <c r="C131" s="209" t="s">
        <v>324</v>
      </c>
      <c r="D131" s="209" t="s">
        <v>259</v>
      </c>
      <c r="E131" s="210" t="s">
        <v>3105</v>
      </c>
      <c r="F131" s="211" t="s">
        <v>3106</v>
      </c>
      <c r="G131" s="212" t="s">
        <v>262</v>
      </c>
      <c r="H131" s="213">
        <v>3.5310000000000001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82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3107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3106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82</v>
      </c>
    </row>
    <row r="133" s="13" customFormat="1">
      <c r="A133" s="13"/>
      <c r="B133" s="239"/>
      <c r="C133" s="240"/>
      <c r="D133" s="222" t="s">
        <v>267</v>
      </c>
      <c r="E133" s="241" t="s">
        <v>19</v>
      </c>
      <c r="F133" s="242" t="s">
        <v>3108</v>
      </c>
      <c r="G133" s="240"/>
      <c r="H133" s="241" t="s">
        <v>19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267</v>
      </c>
      <c r="AU133" s="248" t="s">
        <v>82</v>
      </c>
      <c r="AV133" s="13" t="s">
        <v>82</v>
      </c>
      <c r="AW133" s="13" t="s">
        <v>37</v>
      </c>
      <c r="AX133" s="13" t="s">
        <v>75</v>
      </c>
      <c r="AY133" s="248" t="s">
        <v>258</v>
      </c>
    </row>
    <row r="134" s="12" customFormat="1">
      <c r="A134" s="12"/>
      <c r="B134" s="228"/>
      <c r="C134" s="229"/>
      <c r="D134" s="222" t="s">
        <v>267</v>
      </c>
      <c r="E134" s="230" t="s">
        <v>343</v>
      </c>
      <c r="F134" s="231" t="s">
        <v>3109</v>
      </c>
      <c r="G134" s="229"/>
      <c r="H134" s="232">
        <v>3.5310000000000001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82</v>
      </c>
      <c r="AV134" s="12" t="s">
        <v>84</v>
      </c>
      <c r="AW134" s="12" t="s">
        <v>37</v>
      </c>
      <c r="AX134" s="12" t="s">
        <v>82</v>
      </c>
      <c r="AY134" s="238" t="s">
        <v>258</v>
      </c>
    </row>
    <row r="135" s="11" customFormat="1" ht="25.92" customHeight="1">
      <c r="A135" s="11"/>
      <c r="B135" s="195"/>
      <c r="C135" s="196"/>
      <c r="D135" s="197" t="s">
        <v>74</v>
      </c>
      <c r="E135" s="198" t="s">
        <v>98</v>
      </c>
      <c r="F135" s="198" t="s">
        <v>465</v>
      </c>
      <c r="G135" s="196"/>
      <c r="H135" s="196"/>
      <c r="I135" s="199"/>
      <c r="J135" s="200">
        <f>BK135</f>
        <v>0</v>
      </c>
      <c r="K135" s="196"/>
      <c r="L135" s="201"/>
      <c r="M135" s="202"/>
      <c r="N135" s="203"/>
      <c r="O135" s="203"/>
      <c r="P135" s="204">
        <f>SUM(P136:P149)</f>
        <v>0</v>
      </c>
      <c r="Q135" s="203"/>
      <c r="R135" s="204">
        <f>SUM(R136:R149)</f>
        <v>0</v>
      </c>
      <c r="S135" s="203"/>
      <c r="T135" s="205">
        <f>SUM(T136:T149)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105</v>
      </c>
      <c r="AT135" s="207" t="s">
        <v>74</v>
      </c>
      <c r="AU135" s="207" t="s">
        <v>75</v>
      </c>
      <c r="AY135" s="206" t="s">
        <v>258</v>
      </c>
      <c r="BK135" s="208">
        <f>SUM(BK136:BK149)</f>
        <v>0</v>
      </c>
    </row>
    <row r="136" s="2" customFormat="1" ht="16.5" customHeight="1">
      <c r="A136" s="41"/>
      <c r="B136" s="42"/>
      <c r="C136" s="209" t="s">
        <v>205</v>
      </c>
      <c r="D136" s="209" t="s">
        <v>259</v>
      </c>
      <c r="E136" s="210" t="s">
        <v>3110</v>
      </c>
      <c r="F136" s="211" t="s">
        <v>3111</v>
      </c>
      <c r="G136" s="212" t="s">
        <v>309</v>
      </c>
      <c r="H136" s="213">
        <v>70.402000000000001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3112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3111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13" customFormat="1">
      <c r="A138" s="13"/>
      <c r="B138" s="239"/>
      <c r="C138" s="240"/>
      <c r="D138" s="222" t="s">
        <v>267</v>
      </c>
      <c r="E138" s="241" t="s">
        <v>19</v>
      </c>
      <c r="F138" s="242" t="s">
        <v>3113</v>
      </c>
      <c r="G138" s="240"/>
      <c r="H138" s="241" t="s">
        <v>19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267</v>
      </c>
      <c r="AU138" s="248" t="s">
        <v>82</v>
      </c>
      <c r="AV138" s="13" t="s">
        <v>82</v>
      </c>
      <c r="AW138" s="13" t="s">
        <v>37</v>
      </c>
      <c r="AX138" s="13" t="s">
        <v>75</v>
      </c>
      <c r="AY138" s="248" t="s">
        <v>258</v>
      </c>
    </row>
    <row r="139" s="12" customFormat="1">
      <c r="A139" s="12"/>
      <c r="B139" s="228"/>
      <c r="C139" s="229"/>
      <c r="D139" s="222" t="s">
        <v>267</v>
      </c>
      <c r="E139" s="230" t="s">
        <v>358</v>
      </c>
      <c r="F139" s="231" t="s">
        <v>3114</v>
      </c>
      <c r="G139" s="229"/>
      <c r="H139" s="232">
        <v>70.402000000000001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267</v>
      </c>
      <c r="AU139" s="238" t="s">
        <v>82</v>
      </c>
      <c r="AV139" s="12" t="s">
        <v>84</v>
      </c>
      <c r="AW139" s="12" t="s">
        <v>37</v>
      </c>
      <c r="AX139" s="12" t="s">
        <v>82</v>
      </c>
      <c r="AY139" s="238" t="s">
        <v>258</v>
      </c>
    </row>
    <row r="140" s="2" customFormat="1" ht="16.5" customHeight="1">
      <c r="A140" s="41"/>
      <c r="B140" s="42"/>
      <c r="C140" s="209" t="s">
        <v>208</v>
      </c>
      <c r="D140" s="209" t="s">
        <v>259</v>
      </c>
      <c r="E140" s="210" t="s">
        <v>3115</v>
      </c>
      <c r="F140" s="211" t="s">
        <v>3116</v>
      </c>
      <c r="G140" s="212" t="s">
        <v>262</v>
      </c>
      <c r="H140" s="213">
        <v>14.372999999999999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82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3117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3116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82</v>
      </c>
    </row>
    <row r="142" s="13" customFormat="1">
      <c r="A142" s="13"/>
      <c r="B142" s="239"/>
      <c r="C142" s="240"/>
      <c r="D142" s="222" t="s">
        <v>267</v>
      </c>
      <c r="E142" s="241" t="s">
        <v>19</v>
      </c>
      <c r="F142" s="242" t="s">
        <v>3118</v>
      </c>
      <c r="G142" s="240"/>
      <c r="H142" s="241" t="s">
        <v>19</v>
      </c>
      <c r="I142" s="243"/>
      <c r="J142" s="240"/>
      <c r="K142" s="240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267</v>
      </c>
      <c r="AU142" s="248" t="s">
        <v>82</v>
      </c>
      <c r="AV142" s="13" t="s">
        <v>82</v>
      </c>
      <c r="AW142" s="13" t="s">
        <v>37</v>
      </c>
      <c r="AX142" s="13" t="s">
        <v>75</v>
      </c>
      <c r="AY142" s="248" t="s">
        <v>258</v>
      </c>
    </row>
    <row r="143" s="12" customFormat="1">
      <c r="A143" s="12"/>
      <c r="B143" s="228"/>
      <c r="C143" s="229"/>
      <c r="D143" s="222" t="s">
        <v>267</v>
      </c>
      <c r="E143" s="230" t="s">
        <v>348</v>
      </c>
      <c r="F143" s="231" t="s">
        <v>3119</v>
      </c>
      <c r="G143" s="229"/>
      <c r="H143" s="232">
        <v>14.372999999999999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8" t="s">
        <v>267</v>
      </c>
      <c r="AU143" s="238" t="s">
        <v>82</v>
      </c>
      <c r="AV143" s="12" t="s">
        <v>84</v>
      </c>
      <c r="AW143" s="12" t="s">
        <v>37</v>
      </c>
      <c r="AX143" s="12" t="s">
        <v>82</v>
      </c>
      <c r="AY143" s="238" t="s">
        <v>258</v>
      </c>
    </row>
    <row r="144" s="2" customFormat="1" ht="16.5" customHeight="1">
      <c r="A144" s="41"/>
      <c r="B144" s="42"/>
      <c r="C144" s="209" t="s">
        <v>211</v>
      </c>
      <c r="D144" s="209" t="s">
        <v>259</v>
      </c>
      <c r="E144" s="210" t="s">
        <v>2556</v>
      </c>
      <c r="F144" s="211" t="s">
        <v>2557</v>
      </c>
      <c r="G144" s="212" t="s">
        <v>309</v>
      </c>
      <c r="H144" s="213">
        <v>3.7509999999999999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82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3120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3121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82</v>
      </c>
    </row>
    <row r="146" s="12" customFormat="1">
      <c r="A146" s="12"/>
      <c r="B146" s="228"/>
      <c r="C146" s="229"/>
      <c r="D146" s="222" t="s">
        <v>267</v>
      </c>
      <c r="E146" s="230" t="s">
        <v>373</v>
      </c>
      <c r="F146" s="231" t="s">
        <v>3122</v>
      </c>
      <c r="G146" s="229"/>
      <c r="H146" s="232">
        <v>3.7509999999999999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82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214</v>
      </c>
      <c r="D147" s="209" t="s">
        <v>259</v>
      </c>
      <c r="E147" s="210" t="s">
        <v>3123</v>
      </c>
      <c r="F147" s="211" t="s">
        <v>3124</v>
      </c>
      <c r="G147" s="212" t="s">
        <v>309</v>
      </c>
      <c r="H147" s="213">
        <v>33.874000000000002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82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3125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3124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82</v>
      </c>
    </row>
    <row r="149" s="12" customFormat="1">
      <c r="A149" s="12"/>
      <c r="B149" s="228"/>
      <c r="C149" s="229"/>
      <c r="D149" s="222" t="s">
        <v>267</v>
      </c>
      <c r="E149" s="230" t="s">
        <v>363</v>
      </c>
      <c r="F149" s="231" t="s">
        <v>3126</v>
      </c>
      <c r="G149" s="229"/>
      <c r="H149" s="232">
        <v>33.874000000000002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267</v>
      </c>
      <c r="AU149" s="238" t="s">
        <v>82</v>
      </c>
      <c r="AV149" s="12" t="s">
        <v>84</v>
      </c>
      <c r="AW149" s="12" t="s">
        <v>37</v>
      </c>
      <c r="AX149" s="12" t="s">
        <v>82</v>
      </c>
      <c r="AY149" s="238" t="s">
        <v>258</v>
      </c>
    </row>
    <row r="150" s="11" customFormat="1" ht="25.92" customHeight="1">
      <c r="A150" s="11"/>
      <c r="B150" s="195"/>
      <c r="C150" s="196"/>
      <c r="D150" s="197" t="s">
        <v>74</v>
      </c>
      <c r="E150" s="198" t="s">
        <v>105</v>
      </c>
      <c r="F150" s="198" t="s">
        <v>482</v>
      </c>
      <c r="G150" s="196"/>
      <c r="H150" s="196"/>
      <c r="I150" s="199"/>
      <c r="J150" s="200">
        <f>BK150</f>
        <v>0</v>
      </c>
      <c r="K150" s="196"/>
      <c r="L150" s="201"/>
      <c r="M150" s="202"/>
      <c r="N150" s="203"/>
      <c r="O150" s="203"/>
      <c r="P150" s="204">
        <f>SUM(P151:P160)</f>
        <v>0</v>
      </c>
      <c r="Q150" s="203"/>
      <c r="R150" s="204">
        <f>SUM(R151:R160)</f>
        <v>0</v>
      </c>
      <c r="S150" s="203"/>
      <c r="T150" s="205">
        <f>SUM(T151:T160)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105</v>
      </c>
      <c r="AT150" s="207" t="s">
        <v>74</v>
      </c>
      <c r="AU150" s="207" t="s">
        <v>75</v>
      </c>
      <c r="AY150" s="206" t="s">
        <v>258</v>
      </c>
      <c r="BK150" s="208">
        <f>SUM(BK151:BK160)</f>
        <v>0</v>
      </c>
    </row>
    <row r="151" s="2" customFormat="1" ht="16.5" customHeight="1">
      <c r="A151" s="41"/>
      <c r="B151" s="42"/>
      <c r="C151" s="209" t="s">
        <v>191</v>
      </c>
      <c r="D151" s="209" t="s">
        <v>259</v>
      </c>
      <c r="E151" s="210" t="s">
        <v>496</v>
      </c>
      <c r="F151" s="211" t="s">
        <v>497</v>
      </c>
      <c r="G151" s="212" t="s">
        <v>309</v>
      </c>
      <c r="H151" s="213">
        <v>21.981999999999999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3127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497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13" customFormat="1">
      <c r="A153" s="13"/>
      <c r="B153" s="239"/>
      <c r="C153" s="240"/>
      <c r="D153" s="222" t="s">
        <v>267</v>
      </c>
      <c r="E153" s="241" t="s">
        <v>19</v>
      </c>
      <c r="F153" s="242" t="s">
        <v>3128</v>
      </c>
      <c r="G153" s="240"/>
      <c r="H153" s="241" t="s">
        <v>19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267</v>
      </c>
      <c r="AU153" s="248" t="s">
        <v>82</v>
      </c>
      <c r="AV153" s="13" t="s">
        <v>82</v>
      </c>
      <c r="AW153" s="13" t="s">
        <v>37</v>
      </c>
      <c r="AX153" s="13" t="s">
        <v>75</v>
      </c>
      <c r="AY153" s="24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378</v>
      </c>
      <c r="F154" s="231" t="s">
        <v>3129</v>
      </c>
      <c r="G154" s="229"/>
      <c r="H154" s="232">
        <v>14.343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3" customFormat="1">
      <c r="A155" s="13"/>
      <c r="B155" s="239"/>
      <c r="C155" s="240"/>
      <c r="D155" s="222" t="s">
        <v>267</v>
      </c>
      <c r="E155" s="241" t="s">
        <v>19</v>
      </c>
      <c r="F155" s="242" t="s">
        <v>3130</v>
      </c>
      <c r="G155" s="240"/>
      <c r="H155" s="241" t="s">
        <v>19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267</v>
      </c>
      <c r="AU155" s="248" t="s">
        <v>82</v>
      </c>
      <c r="AV155" s="13" t="s">
        <v>82</v>
      </c>
      <c r="AW155" s="13" t="s">
        <v>37</v>
      </c>
      <c r="AX155" s="13" t="s">
        <v>75</v>
      </c>
      <c r="AY155" s="24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380</v>
      </c>
      <c r="F156" s="231" t="s">
        <v>3131</v>
      </c>
      <c r="G156" s="229"/>
      <c r="H156" s="232">
        <v>7.6390000000000002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82</v>
      </c>
      <c r="AV156" s="12" t="s">
        <v>84</v>
      </c>
      <c r="AW156" s="12" t="s">
        <v>37</v>
      </c>
      <c r="AX156" s="12" t="s">
        <v>75</v>
      </c>
      <c r="AY156" s="23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3132</v>
      </c>
      <c r="F157" s="231" t="s">
        <v>3133</v>
      </c>
      <c r="G157" s="229"/>
      <c r="H157" s="232">
        <v>21.981999999999999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82</v>
      </c>
      <c r="AV157" s="12" t="s">
        <v>84</v>
      </c>
      <c r="AW157" s="12" t="s">
        <v>37</v>
      </c>
      <c r="AX157" s="12" t="s">
        <v>82</v>
      </c>
      <c r="AY157" s="238" t="s">
        <v>258</v>
      </c>
    </row>
    <row r="158" s="2" customFormat="1" ht="16.5" customHeight="1">
      <c r="A158" s="41"/>
      <c r="B158" s="42"/>
      <c r="C158" s="209" t="s">
        <v>8</v>
      </c>
      <c r="D158" s="209" t="s">
        <v>259</v>
      </c>
      <c r="E158" s="210" t="s">
        <v>3134</v>
      </c>
      <c r="F158" s="211" t="s">
        <v>3135</v>
      </c>
      <c r="G158" s="212" t="s">
        <v>309</v>
      </c>
      <c r="H158" s="213">
        <v>3.056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82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3136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3135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82</v>
      </c>
    </row>
    <row r="160" s="12" customFormat="1">
      <c r="A160" s="12"/>
      <c r="B160" s="228"/>
      <c r="C160" s="229"/>
      <c r="D160" s="222" t="s">
        <v>267</v>
      </c>
      <c r="E160" s="230" t="s">
        <v>387</v>
      </c>
      <c r="F160" s="231" t="s">
        <v>3137</v>
      </c>
      <c r="G160" s="229"/>
      <c r="H160" s="232">
        <v>3.056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82</v>
      </c>
      <c r="AV160" s="12" t="s">
        <v>84</v>
      </c>
      <c r="AW160" s="12" t="s">
        <v>37</v>
      </c>
      <c r="AX160" s="12" t="s">
        <v>82</v>
      </c>
      <c r="AY160" s="238" t="s">
        <v>258</v>
      </c>
    </row>
    <row r="161" s="11" customFormat="1" ht="25.92" customHeight="1">
      <c r="A161" s="11"/>
      <c r="B161" s="195"/>
      <c r="C161" s="196"/>
      <c r="D161" s="197" t="s">
        <v>74</v>
      </c>
      <c r="E161" s="198" t="s">
        <v>306</v>
      </c>
      <c r="F161" s="198" t="s">
        <v>580</v>
      </c>
      <c r="G161" s="196"/>
      <c r="H161" s="196"/>
      <c r="I161" s="199"/>
      <c r="J161" s="200">
        <f>BK161</f>
        <v>0</v>
      </c>
      <c r="K161" s="196"/>
      <c r="L161" s="201"/>
      <c r="M161" s="202"/>
      <c r="N161" s="203"/>
      <c r="O161" s="203"/>
      <c r="P161" s="204">
        <f>SUM(P162:P177)</f>
        <v>0</v>
      </c>
      <c r="Q161" s="203"/>
      <c r="R161" s="204">
        <f>SUM(R162:R177)</f>
        <v>0</v>
      </c>
      <c r="S161" s="203"/>
      <c r="T161" s="205">
        <f>SUM(T162:T177)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6" t="s">
        <v>105</v>
      </c>
      <c r="AT161" s="207" t="s">
        <v>74</v>
      </c>
      <c r="AU161" s="207" t="s">
        <v>75</v>
      </c>
      <c r="AY161" s="206" t="s">
        <v>258</v>
      </c>
      <c r="BK161" s="208">
        <f>SUM(BK162:BK177)</f>
        <v>0</v>
      </c>
    </row>
    <row r="162" s="2" customFormat="1" ht="16.5" customHeight="1">
      <c r="A162" s="41"/>
      <c r="B162" s="42"/>
      <c r="C162" s="209" t="s">
        <v>93</v>
      </c>
      <c r="D162" s="209" t="s">
        <v>259</v>
      </c>
      <c r="E162" s="210" t="s">
        <v>3138</v>
      </c>
      <c r="F162" s="211" t="s">
        <v>3139</v>
      </c>
      <c r="G162" s="212" t="s">
        <v>442</v>
      </c>
      <c r="H162" s="213">
        <v>884.49099999999999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3140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3139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13" customFormat="1">
      <c r="A164" s="13"/>
      <c r="B164" s="239"/>
      <c r="C164" s="240"/>
      <c r="D164" s="222" t="s">
        <v>267</v>
      </c>
      <c r="E164" s="241" t="s">
        <v>19</v>
      </c>
      <c r="F164" s="242" t="s">
        <v>3141</v>
      </c>
      <c r="G164" s="240"/>
      <c r="H164" s="241" t="s">
        <v>19</v>
      </c>
      <c r="I164" s="243"/>
      <c r="J164" s="240"/>
      <c r="K164" s="240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267</v>
      </c>
      <c r="AU164" s="248" t="s">
        <v>82</v>
      </c>
      <c r="AV164" s="13" t="s">
        <v>82</v>
      </c>
      <c r="AW164" s="13" t="s">
        <v>37</v>
      </c>
      <c r="AX164" s="13" t="s">
        <v>75</v>
      </c>
      <c r="AY164" s="248" t="s">
        <v>258</v>
      </c>
    </row>
    <row r="165" s="12" customFormat="1">
      <c r="A165" s="12"/>
      <c r="B165" s="228"/>
      <c r="C165" s="229"/>
      <c r="D165" s="222" t="s">
        <v>267</v>
      </c>
      <c r="E165" s="230" t="s">
        <v>741</v>
      </c>
      <c r="F165" s="231" t="s">
        <v>3142</v>
      </c>
      <c r="G165" s="229"/>
      <c r="H165" s="232">
        <v>264.81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75</v>
      </c>
      <c r="AY165" s="23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3058</v>
      </c>
      <c r="F166" s="231" t="s">
        <v>3143</v>
      </c>
      <c r="G166" s="229"/>
      <c r="H166" s="232">
        <v>466.90600000000001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82</v>
      </c>
      <c r="AV166" s="12" t="s">
        <v>84</v>
      </c>
      <c r="AW166" s="12" t="s">
        <v>37</v>
      </c>
      <c r="AX166" s="12" t="s">
        <v>75</v>
      </c>
      <c r="AY166" s="238" t="s">
        <v>258</v>
      </c>
    </row>
    <row r="167" s="13" customFormat="1">
      <c r="A167" s="13"/>
      <c r="B167" s="239"/>
      <c r="C167" s="240"/>
      <c r="D167" s="222" t="s">
        <v>267</v>
      </c>
      <c r="E167" s="241" t="s">
        <v>19</v>
      </c>
      <c r="F167" s="242" t="s">
        <v>3144</v>
      </c>
      <c r="G167" s="240"/>
      <c r="H167" s="241" t="s">
        <v>19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267</v>
      </c>
      <c r="AU167" s="248" t="s">
        <v>82</v>
      </c>
      <c r="AV167" s="13" t="s">
        <v>82</v>
      </c>
      <c r="AW167" s="13" t="s">
        <v>37</v>
      </c>
      <c r="AX167" s="13" t="s">
        <v>75</v>
      </c>
      <c r="AY167" s="248" t="s">
        <v>258</v>
      </c>
    </row>
    <row r="168" s="12" customFormat="1">
      <c r="A168" s="12"/>
      <c r="B168" s="228"/>
      <c r="C168" s="229"/>
      <c r="D168" s="222" t="s">
        <v>267</v>
      </c>
      <c r="E168" s="230" t="s">
        <v>3063</v>
      </c>
      <c r="F168" s="231" t="s">
        <v>3145</v>
      </c>
      <c r="G168" s="229"/>
      <c r="H168" s="232">
        <v>152.77500000000001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82</v>
      </c>
      <c r="AV168" s="12" t="s">
        <v>84</v>
      </c>
      <c r="AW168" s="12" t="s">
        <v>37</v>
      </c>
      <c r="AX168" s="12" t="s">
        <v>75</v>
      </c>
      <c r="AY168" s="238" t="s">
        <v>258</v>
      </c>
    </row>
    <row r="169" s="12" customFormat="1">
      <c r="A169" s="12"/>
      <c r="B169" s="228"/>
      <c r="C169" s="229"/>
      <c r="D169" s="222" t="s">
        <v>267</v>
      </c>
      <c r="E169" s="230" t="s">
        <v>3146</v>
      </c>
      <c r="F169" s="231" t="s">
        <v>3147</v>
      </c>
      <c r="G169" s="229"/>
      <c r="H169" s="232">
        <v>884.49099999999999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2" customFormat="1" ht="16.5" customHeight="1">
      <c r="A170" s="41"/>
      <c r="B170" s="42"/>
      <c r="C170" s="209" t="s">
        <v>125</v>
      </c>
      <c r="D170" s="209" t="s">
        <v>259</v>
      </c>
      <c r="E170" s="210" t="s">
        <v>3148</v>
      </c>
      <c r="F170" s="211" t="s">
        <v>3149</v>
      </c>
      <c r="G170" s="212" t="s">
        <v>442</v>
      </c>
      <c r="H170" s="213">
        <v>294.82999999999998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82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3150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3149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82</v>
      </c>
    </row>
    <row r="172" s="13" customFormat="1">
      <c r="A172" s="13"/>
      <c r="B172" s="239"/>
      <c r="C172" s="240"/>
      <c r="D172" s="222" t="s">
        <v>267</v>
      </c>
      <c r="E172" s="241" t="s">
        <v>19</v>
      </c>
      <c r="F172" s="242" t="s">
        <v>3141</v>
      </c>
      <c r="G172" s="240"/>
      <c r="H172" s="241" t="s">
        <v>19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267</v>
      </c>
      <c r="AU172" s="248" t="s">
        <v>82</v>
      </c>
      <c r="AV172" s="13" t="s">
        <v>82</v>
      </c>
      <c r="AW172" s="13" t="s">
        <v>37</v>
      </c>
      <c r="AX172" s="13" t="s">
        <v>75</v>
      </c>
      <c r="AY172" s="248" t="s">
        <v>258</v>
      </c>
    </row>
    <row r="173" s="12" customFormat="1">
      <c r="A173" s="12"/>
      <c r="B173" s="228"/>
      <c r="C173" s="229"/>
      <c r="D173" s="222" t="s">
        <v>267</v>
      </c>
      <c r="E173" s="230" t="s">
        <v>400</v>
      </c>
      <c r="F173" s="231" t="s">
        <v>3151</v>
      </c>
      <c r="G173" s="229"/>
      <c r="H173" s="232">
        <v>88.269999999999996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75</v>
      </c>
      <c r="AY173" s="238" t="s">
        <v>258</v>
      </c>
    </row>
    <row r="174" s="12" customFormat="1">
      <c r="A174" s="12"/>
      <c r="B174" s="228"/>
      <c r="C174" s="229"/>
      <c r="D174" s="222" t="s">
        <v>267</v>
      </c>
      <c r="E174" s="230" t="s">
        <v>404</v>
      </c>
      <c r="F174" s="231" t="s">
        <v>3152</v>
      </c>
      <c r="G174" s="229"/>
      <c r="H174" s="232">
        <v>155.63499999999999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82</v>
      </c>
      <c r="AV174" s="12" t="s">
        <v>84</v>
      </c>
      <c r="AW174" s="12" t="s">
        <v>37</v>
      </c>
      <c r="AX174" s="12" t="s">
        <v>75</v>
      </c>
      <c r="AY174" s="238" t="s">
        <v>258</v>
      </c>
    </row>
    <row r="175" s="13" customFormat="1">
      <c r="A175" s="13"/>
      <c r="B175" s="239"/>
      <c r="C175" s="240"/>
      <c r="D175" s="222" t="s">
        <v>267</v>
      </c>
      <c r="E175" s="241" t="s">
        <v>19</v>
      </c>
      <c r="F175" s="242" t="s">
        <v>3144</v>
      </c>
      <c r="G175" s="240"/>
      <c r="H175" s="241" t="s">
        <v>19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267</v>
      </c>
      <c r="AU175" s="248" t="s">
        <v>82</v>
      </c>
      <c r="AV175" s="13" t="s">
        <v>82</v>
      </c>
      <c r="AW175" s="13" t="s">
        <v>37</v>
      </c>
      <c r="AX175" s="13" t="s">
        <v>75</v>
      </c>
      <c r="AY175" s="248" t="s">
        <v>258</v>
      </c>
    </row>
    <row r="176" s="12" customFormat="1">
      <c r="A176" s="12"/>
      <c r="B176" s="228"/>
      <c r="C176" s="229"/>
      <c r="D176" s="222" t="s">
        <v>267</v>
      </c>
      <c r="E176" s="230" t="s">
        <v>398</v>
      </c>
      <c r="F176" s="231" t="s">
        <v>3153</v>
      </c>
      <c r="G176" s="229"/>
      <c r="H176" s="232">
        <v>50.924999999999997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8" t="s">
        <v>267</v>
      </c>
      <c r="AU176" s="238" t="s">
        <v>82</v>
      </c>
      <c r="AV176" s="12" t="s">
        <v>84</v>
      </c>
      <c r="AW176" s="12" t="s">
        <v>37</v>
      </c>
      <c r="AX176" s="12" t="s">
        <v>75</v>
      </c>
      <c r="AY176" s="23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402</v>
      </c>
      <c r="F177" s="231" t="s">
        <v>3154</v>
      </c>
      <c r="G177" s="229"/>
      <c r="H177" s="232">
        <v>294.82999999999998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82</v>
      </c>
      <c r="AV177" s="12" t="s">
        <v>84</v>
      </c>
      <c r="AW177" s="12" t="s">
        <v>37</v>
      </c>
      <c r="AX177" s="12" t="s">
        <v>82</v>
      </c>
      <c r="AY177" s="238" t="s">
        <v>258</v>
      </c>
    </row>
    <row r="178" s="11" customFormat="1" ht="25.92" customHeight="1">
      <c r="A178" s="11"/>
      <c r="B178" s="195"/>
      <c r="C178" s="196"/>
      <c r="D178" s="197" t="s">
        <v>74</v>
      </c>
      <c r="E178" s="198" t="s">
        <v>314</v>
      </c>
      <c r="F178" s="198" t="s">
        <v>588</v>
      </c>
      <c r="G178" s="196"/>
      <c r="H178" s="196"/>
      <c r="I178" s="199"/>
      <c r="J178" s="200">
        <f>BK178</f>
        <v>0</v>
      </c>
      <c r="K178" s="196"/>
      <c r="L178" s="201"/>
      <c r="M178" s="202"/>
      <c r="N178" s="203"/>
      <c r="O178" s="203"/>
      <c r="P178" s="204">
        <f>SUM(P179:P181)</f>
        <v>0</v>
      </c>
      <c r="Q178" s="203"/>
      <c r="R178" s="204">
        <f>SUM(R179:R181)</f>
        <v>0</v>
      </c>
      <c r="S178" s="203"/>
      <c r="T178" s="205">
        <f>SUM(T179:T181)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6" t="s">
        <v>105</v>
      </c>
      <c r="AT178" s="207" t="s">
        <v>74</v>
      </c>
      <c r="AU178" s="207" t="s">
        <v>75</v>
      </c>
      <c r="AY178" s="206" t="s">
        <v>258</v>
      </c>
      <c r="BK178" s="208">
        <f>SUM(BK179:BK181)</f>
        <v>0</v>
      </c>
    </row>
    <row r="179" s="2" customFormat="1" ht="16.5" customHeight="1">
      <c r="A179" s="41"/>
      <c r="B179" s="42"/>
      <c r="C179" s="209" t="s">
        <v>219</v>
      </c>
      <c r="D179" s="209" t="s">
        <v>259</v>
      </c>
      <c r="E179" s="210" t="s">
        <v>3155</v>
      </c>
      <c r="F179" s="211" t="s">
        <v>3156</v>
      </c>
      <c r="G179" s="212" t="s">
        <v>327</v>
      </c>
      <c r="H179" s="213">
        <v>39.399999999999999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82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3157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3156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82</v>
      </c>
    </row>
    <row r="181" s="12" customFormat="1">
      <c r="A181" s="12"/>
      <c r="B181" s="228"/>
      <c r="C181" s="229"/>
      <c r="D181" s="222" t="s">
        <v>267</v>
      </c>
      <c r="E181" s="230" t="s">
        <v>410</v>
      </c>
      <c r="F181" s="231" t="s">
        <v>3158</v>
      </c>
      <c r="G181" s="229"/>
      <c r="H181" s="232">
        <v>39.399999999999999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82</v>
      </c>
      <c r="AV181" s="12" t="s">
        <v>84</v>
      </c>
      <c r="AW181" s="12" t="s">
        <v>37</v>
      </c>
      <c r="AX181" s="12" t="s">
        <v>82</v>
      </c>
      <c r="AY181" s="238" t="s">
        <v>258</v>
      </c>
    </row>
    <row r="182" s="11" customFormat="1" ht="25.92" customHeight="1">
      <c r="A182" s="11"/>
      <c r="B182" s="195"/>
      <c r="C182" s="196"/>
      <c r="D182" s="197" t="s">
        <v>74</v>
      </c>
      <c r="E182" s="198" t="s">
        <v>324</v>
      </c>
      <c r="F182" s="198" t="s">
        <v>616</v>
      </c>
      <c r="G182" s="196"/>
      <c r="H182" s="196"/>
      <c r="I182" s="199"/>
      <c r="J182" s="200">
        <f>BK182</f>
        <v>0</v>
      </c>
      <c r="K182" s="196"/>
      <c r="L182" s="201"/>
      <c r="M182" s="202"/>
      <c r="N182" s="203"/>
      <c r="O182" s="203"/>
      <c r="P182" s="204">
        <f>SUM(P183:P192)</f>
        <v>0</v>
      </c>
      <c r="Q182" s="203"/>
      <c r="R182" s="204">
        <f>SUM(R183:R192)</f>
        <v>0</v>
      </c>
      <c r="S182" s="203"/>
      <c r="T182" s="205">
        <f>SUM(T183:T192)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6" t="s">
        <v>105</v>
      </c>
      <c r="AT182" s="207" t="s">
        <v>74</v>
      </c>
      <c r="AU182" s="207" t="s">
        <v>75</v>
      </c>
      <c r="AY182" s="206" t="s">
        <v>258</v>
      </c>
      <c r="BK182" s="208">
        <f>SUM(BK183:BK192)</f>
        <v>0</v>
      </c>
    </row>
    <row r="183" s="2" customFormat="1" ht="16.5" customHeight="1">
      <c r="A183" s="41"/>
      <c r="B183" s="42"/>
      <c r="C183" s="209" t="s">
        <v>389</v>
      </c>
      <c r="D183" s="209" t="s">
        <v>259</v>
      </c>
      <c r="E183" s="210" t="s">
        <v>3159</v>
      </c>
      <c r="F183" s="211" t="s">
        <v>3160</v>
      </c>
      <c r="G183" s="212" t="s">
        <v>442</v>
      </c>
      <c r="H183" s="213">
        <v>9.3409999999999993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3161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3160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13" customFormat="1">
      <c r="A185" s="13"/>
      <c r="B185" s="239"/>
      <c r="C185" s="240"/>
      <c r="D185" s="222" t="s">
        <v>267</v>
      </c>
      <c r="E185" s="241" t="s">
        <v>19</v>
      </c>
      <c r="F185" s="242" t="s">
        <v>3162</v>
      </c>
      <c r="G185" s="240"/>
      <c r="H185" s="241" t="s">
        <v>19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267</v>
      </c>
      <c r="AU185" s="248" t="s">
        <v>82</v>
      </c>
      <c r="AV185" s="13" t="s">
        <v>82</v>
      </c>
      <c r="AW185" s="13" t="s">
        <v>37</v>
      </c>
      <c r="AX185" s="13" t="s">
        <v>75</v>
      </c>
      <c r="AY185" s="248" t="s">
        <v>258</v>
      </c>
    </row>
    <row r="186" s="12" customFormat="1">
      <c r="A186" s="12"/>
      <c r="B186" s="228"/>
      <c r="C186" s="229"/>
      <c r="D186" s="222" t="s">
        <v>267</v>
      </c>
      <c r="E186" s="230" t="s">
        <v>751</v>
      </c>
      <c r="F186" s="231" t="s">
        <v>3163</v>
      </c>
      <c r="G186" s="229"/>
      <c r="H186" s="232">
        <v>3.1200000000000001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3" customFormat="1">
      <c r="A187" s="13"/>
      <c r="B187" s="239"/>
      <c r="C187" s="240"/>
      <c r="D187" s="222" t="s">
        <v>267</v>
      </c>
      <c r="E187" s="241" t="s">
        <v>19</v>
      </c>
      <c r="F187" s="242" t="s">
        <v>3164</v>
      </c>
      <c r="G187" s="240"/>
      <c r="H187" s="241" t="s">
        <v>19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267</v>
      </c>
      <c r="AU187" s="248" t="s">
        <v>82</v>
      </c>
      <c r="AV187" s="13" t="s">
        <v>82</v>
      </c>
      <c r="AW187" s="13" t="s">
        <v>37</v>
      </c>
      <c r="AX187" s="13" t="s">
        <v>75</v>
      </c>
      <c r="AY187" s="248" t="s">
        <v>258</v>
      </c>
    </row>
    <row r="188" s="12" customFormat="1">
      <c r="A188" s="12"/>
      <c r="B188" s="228"/>
      <c r="C188" s="229"/>
      <c r="D188" s="222" t="s">
        <v>267</v>
      </c>
      <c r="E188" s="230" t="s">
        <v>2108</v>
      </c>
      <c r="F188" s="231" t="s">
        <v>3165</v>
      </c>
      <c r="G188" s="229"/>
      <c r="H188" s="232">
        <v>6.2210000000000001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75</v>
      </c>
      <c r="AY188" s="238" t="s">
        <v>258</v>
      </c>
    </row>
    <row r="189" s="12" customFormat="1">
      <c r="A189" s="12"/>
      <c r="B189" s="228"/>
      <c r="C189" s="229"/>
      <c r="D189" s="222" t="s">
        <v>267</v>
      </c>
      <c r="E189" s="230" t="s">
        <v>3166</v>
      </c>
      <c r="F189" s="231" t="s">
        <v>3167</v>
      </c>
      <c r="G189" s="229"/>
      <c r="H189" s="232">
        <v>9.3409999999999993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267</v>
      </c>
      <c r="AU189" s="238" t="s">
        <v>82</v>
      </c>
      <c r="AV189" s="12" t="s">
        <v>84</v>
      </c>
      <c r="AW189" s="12" t="s">
        <v>37</v>
      </c>
      <c r="AX189" s="12" t="s">
        <v>82</v>
      </c>
      <c r="AY189" s="238" t="s">
        <v>258</v>
      </c>
    </row>
    <row r="190" s="2" customFormat="1" ht="16.5" customHeight="1">
      <c r="A190" s="41"/>
      <c r="B190" s="42"/>
      <c r="C190" s="209" t="s">
        <v>394</v>
      </c>
      <c r="D190" s="209" t="s">
        <v>259</v>
      </c>
      <c r="E190" s="210" t="s">
        <v>3168</v>
      </c>
      <c r="F190" s="211" t="s">
        <v>3169</v>
      </c>
      <c r="G190" s="212" t="s">
        <v>309</v>
      </c>
      <c r="H190" s="213">
        <v>0.016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82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3170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3169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420</v>
      </c>
      <c r="F192" s="231" t="s">
        <v>3171</v>
      </c>
      <c r="G192" s="229"/>
      <c r="H192" s="232">
        <v>0.016</v>
      </c>
      <c r="I192" s="233"/>
      <c r="J192" s="229"/>
      <c r="K192" s="229"/>
      <c r="L192" s="234"/>
      <c r="M192" s="285"/>
      <c r="N192" s="286"/>
      <c r="O192" s="286"/>
      <c r="P192" s="286"/>
      <c r="Q192" s="286"/>
      <c r="R192" s="286"/>
      <c r="S192" s="286"/>
      <c r="T192" s="28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gDwT+Eoe0QWGBLlXCWhZoo87ILR6/g1N1YKjL7iYEGcZf+2q0CNwRwjmgv0salS16HE9+G41kO1e8XqCVqcPbg==" hashValue="Bsh3iYl+8peIfG5Dpxq2JZYvsvpbKzSeRGXGPL8SImgjNcYjvG/psUg3n26ecQy1qaoSuSxKGLVgPpZn0fJcwA==" algorithmName="SHA-512" password="CC35"/>
  <autoFilter ref="C92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3172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ROUND((SUM(BE99:BE642)),  2)</f>
        <v>0</v>
      </c>
      <c r="G35" s="41"/>
      <c r="H35" s="41"/>
      <c r="I35" s="161">
        <v>0.20999999999999999</v>
      </c>
      <c r="J35" s="160">
        <f>ROUND(((SUM(BE99:BE642))*I35),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ROUND((SUM(BF99:BF642)),  2)</f>
        <v>0</v>
      </c>
      <c r="G36" s="41"/>
      <c r="H36" s="41"/>
      <c r="I36" s="161">
        <v>0.14999999999999999</v>
      </c>
      <c r="J36" s="160">
        <f>ROUND(((SUM(BF99:BF642))*I36),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ROUND((SUM(BG99:BG642)),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ROUND((SUM(BH99:BH642)),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ROUND((SUM(BI99:BI642)),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11 - SO 301 - Rekonstrukce a zrušení historického náhonu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2212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2213</v>
      </c>
      <c r="E65" s="256"/>
      <c r="F65" s="256"/>
      <c r="G65" s="256"/>
      <c r="H65" s="256"/>
      <c r="I65" s="256"/>
      <c r="J65" s="257">
        <f>J101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2214</v>
      </c>
      <c r="E66" s="256"/>
      <c r="F66" s="256"/>
      <c r="G66" s="256"/>
      <c r="H66" s="256"/>
      <c r="I66" s="256"/>
      <c r="J66" s="257">
        <f>J284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2973</v>
      </c>
      <c r="E67" s="256"/>
      <c r="F67" s="256"/>
      <c r="G67" s="256"/>
      <c r="H67" s="256"/>
      <c r="I67" s="256"/>
      <c r="J67" s="257">
        <f>J318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3173</v>
      </c>
      <c r="E68" s="256"/>
      <c r="F68" s="256"/>
      <c r="G68" s="256"/>
      <c r="H68" s="256"/>
      <c r="I68" s="256"/>
      <c r="J68" s="257">
        <f>J378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3174</v>
      </c>
      <c r="E69" s="256"/>
      <c r="F69" s="256"/>
      <c r="G69" s="256"/>
      <c r="H69" s="256"/>
      <c r="I69" s="256"/>
      <c r="J69" s="257">
        <f>J430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3175</v>
      </c>
      <c r="E70" s="256"/>
      <c r="F70" s="256"/>
      <c r="G70" s="256"/>
      <c r="H70" s="256"/>
      <c r="I70" s="256"/>
      <c r="J70" s="257">
        <f>J438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3176</v>
      </c>
      <c r="E71" s="256"/>
      <c r="F71" s="256"/>
      <c r="G71" s="256"/>
      <c r="H71" s="256"/>
      <c r="I71" s="256"/>
      <c r="J71" s="257">
        <f>J445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2215</v>
      </c>
      <c r="E72" s="256"/>
      <c r="F72" s="256"/>
      <c r="G72" s="256"/>
      <c r="H72" s="256"/>
      <c r="I72" s="256"/>
      <c r="J72" s="257">
        <f>J458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3177</v>
      </c>
      <c r="E73" s="256"/>
      <c r="F73" s="256"/>
      <c r="G73" s="256"/>
      <c r="H73" s="256"/>
      <c r="I73" s="256"/>
      <c r="J73" s="257">
        <f>J525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2216</v>
      </c>
      <c r="E74" s="256"/>
      <c r="F74" s="256"/>
      <c r="G74" s="256"/>
      <c r="H74" s="256"/>
      <c r="I74" s="256"/>
      <c r="J74" s="257">
        <f>J572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9" customFormat="1" ht="24.96" customHeight="1">
      <c r="A75" s="9"/>
      <c r="B75" s="178"/>
      <c r="C75" s="179"/>
      <c r="D75" s="180" t="s">
        <v>2217</v>
      </c>
      <c r="E75" s="181"/>
      <c r="F75" s="181"/>
      <c r="G75" s="181"/>
      <c r="H75" s="181"/>
      <c r="I75" s="181"/>
      <c r="J75" s="182">
        <f>J576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4" customFormat="1" ht="19.92" customHeight="1">
      <c r="A76" s="14"/>
      <c r="B76" s="254"/>
      <c r="C76" s="128"/>
      <c r="D76" s="255" t="s">
        <v>3178</v>
      </c>
      <c r="E76" s="256"/>
      <c r="F76" s="256"/>
      <c r="G76" s="256"/>
      <c r="H76" s="256"/>
      <c r="I76" s="256"/>
      <c r="J76" s="257">
        <f>J577</f>
        <v>0</v>
      </c>
      <c r="K76" s="128"/>
      <c r="L76" s="258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="14" customFormat="1" ht="19.92" customHeight="1">
      <c r="A77" s="14"/>
      <c r="B77" s="254"/>
      <c r="C77" s="128"/>
      <c r="D77" s="255" t="s">
        <v>3179</v>
      </c>
      <c r="E77" s="256"/>
      <c r="F77" s="256"/>
      <c r="G77" s="256"/>
      <c r="H77" s="256"/>
      <c r="I77" s="256"/>
      <c r="J77" s="257">
        <f>J608</f>
        <v>0</v>
      </c>
      <c r="K77" s="128"/>
      <c r="L77" s="258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244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Úprava okolí přehrady Harcov</v>
      </c>
      <c r="F87" s="35"/>
      <c r="G87" s="35"/>
      <c r="H87" s="35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223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3" t="s">
        <v>2767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225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11 - SO 301 - Rekonstrukce a zrušení historického náhonu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F14</f>
        <v>Liberec</v>
      </c>
      <c r="G93" s="43"/>
      <c r="H93" s="43"/>
      <c r="I93" s="35" t="s">
        <v>23</v>
      </c>
      <c r="J93" s="75" t="str">
        <f>IF(J14="","",J14)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5" t="s">
        <v>25</v>
      </c>
      <c r="D95" s="43"/>
      <c r="E95" s="43"/>
      <c r="F95" s="30" t="str">
        <f>E17</f>
        <v>Statutární město Liberec</v>
      </c>
      <c r="G95" s="43"/>
      <c r="H95" s="43"/>
      <c r="I95" s="35" t="s">
        <v>33</v>
      </c>
      <c r="J95" s="39" t="str">
        <f>E23</f>
        <v>SNOWPLAN, spol. s 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5" t="s">
        <v>31</v>
      </c>
      <c r="D96" s="43"/>
      <c r="E96" s="43"/>
      <c r="F96" s="30" t="str">
        <f>IF(E20="","",E20)</f>
        <v>Vyplň údaj</v>
      </c>
      <c r="G96" s="43"/>
      <c r="H96" s="43"/>
      <c r="I96" s="35" t="s">
        <v>38</v>
      </c>
      <c r="J96" s="39" t="str">
        <f>E26</f>
        <v>SNOWPLAN, spol. s 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P100+P576</f>
        <v>0</v>
      </c>
      <c r="Q99" s="99"/>
      <c r="R99" s="192">
        <f>R100+R576</f>
        <v>2599.9584589399997</v>
      </c>
      <c r="S99" s="99"/>
      <c r="T99" s="193">
        <f>T100+T576</f>
        <v>4407.0455099999999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BK100+BK576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2219</v>
      </c>
      <c r="F100" s="198" t="s">
        <v>2220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P101+P284+P318+P378+P430+P438+P445+P458+P525+P572</f>
        <v>0</v>
      </c>
      <c r="Q100" s="203"/>
      <c r="R100" s="204">
        <f>R101+R284+R318+R378+R430+R438+R445+R458+R525+R572</f>
        <v>2592.1516176899995</v>
      </c>
      <c r="S100" s="203"/>
      <c r="T100" s="205">
        <f>T101+T284+T318+T378+T430+T438+T445+T458+T525+T572</f>
        <v>4407.0455099999999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BK101+BK284+BK318+BK378+BK430+BK438+BK445+BK458+BK525+BK572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82</v>
      </c>
      <c r="F101" s="259" t="s">
        <v>305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SUM(P102:P283)</f>
        <v>0</v>
      </c>
      <c r="Q101" s="203"/>
      <c r="R101" s="204">
        <f>SUM(R102:R283)</f>
        <v>1.4123429999999999</v>
      </c>
      <c r="S101" s="203"/>
      <c r="T101" s="205">
        <f>SUM(T102:T283)</f>
        <v>8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SUM(BK102:BK283)</f>
        <v>0</v>
      </c>
    </row>
    <row r="102" s="2" customFormat="1" ht="16.5" customHeight="1">
      <c r="A102" s="41"/>
      <c r="B102" s="42"/>
      <c r="C102" s="209" t="s">
        <v>82</v>
      </c>
      <c r="D102" s="209" t="s">
        <v>259</v>
      </c>
      <c r="E102" s="210" t="s">
        <v>3180</v>
      </c>
      <c r="F102" s="211" t="s">
        <v>3181</v>
      </c>
      <c r="G102" s="212" t="s">
        <v>881</v>
      </c>
      <c r="H102" s="213">
        <v>20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0.40000000000000002</v>
      </c>
      <c r="T102" s="219">
        <f>S102*H102</f>
        <v>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3182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3183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3184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13" customFormat="1">
      <c r="A105" s="13"/>
      <c r="B105" s="239"/>
      <c r="C105" s="240"/>
      <c r="D105" s="222" t="s">
        <v>267</v>
      </c>
      <c r="E105" s="241" t="s">
        <v>19</v>
      </c>
      <c r="F105" s="242" t="s">
        <v>3185</v>
      </c>
      <c r="G105" s="240"/>
      <c r="H105" s="241" t="s">
        <v>19</v>
      </c>
      <c r="I105" s="243"/>
      <c r="J105" s="240"/>
      <c r="K105" s="240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267</v>
      </c>
      <c r="AU105" s="248" t="s">
        <v>84</v>
      </c>
      <c r="AV105" s="13" t="s">
        <v>82</v>
      </c>
      <c r="AW105" s="13" t="s">
        <v>37</v>
      </c>
      <c r="AX105" s="13" t="s">
        <v>75</v>
      </c>
      <c r="AY105" s="248" t="s">
        <v>258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3186</v>
      </c>
      <c r="G106" s="229"/>
      <c r="H106" s="232">
        <v>4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75</v>
      </c>
      <c r="AY106" s="238" t="s">
        <v>258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3187</v>
      </c>
      <c r="G107" s="229"/>
      <c r="H107" s="232">
        <v>7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3188</v>
      </c>
      <c r="G108" s="229"/>
      <c r="H108" s="232">
        <v>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6" customFormat="1">
      <c r="A109" s="16"/>
      <c r="B109" s="291"/>
      <c r="C109" s="292"/>
      <c r="D109" s="222" t="s">
        <v>267</v>
      </c>
      <c r="E109" s="293" t="s">
        <v>19</v>
      </c>
      <c r="F109" s="294" t="s">
        <v>3189</v>
      </c>
      <c r="G109" s="292"/>
      <c r="H109" s="295">
        <v>20</v>
      </c>
      <c r="I109" s="296"/>
      <c r="J109" s="292"/>
      <c r="K109" s="292"/>
      <c r="L109" s="297"/>
      <c r="M109" s="298"/>
      <c r="N109" s="299"/>
      <c r="O109" s="299"/>
      <c r="P109" s="299"/>
      <c r="Q109" s="299"/>
      <c r="R109" s="299"/>
      <c r="S109" s="299"/>
      <c r="T109" s="300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301" t="s">
        <v>267</v>
      </c>
      <c r="AU109" s="301" t="s">
        <v>84</v>
      </c>
      <c r="AV109" s="16" t="s">
        <v>98</v>
      </c>
      <c r="AW109" s="16" t="s">
        <v>37</v>
      </c>
      <c r="AX109" s="16" t="s">
        <v>82</v>
      </c>
      <c r="AY109" s="301" t="s">
        <v>258</v>
      </c>
    </row>
    <row r="110" s="2" customFormat="1" ht="16.5" customHeight="1">
      <c r="A110" s="41"/>
      <c r="B110" s="42"/>
      <c r="C110" s="209" t="s">
        <v>84</v>
      </c>
      <c r="D110" s="209" t="s">
        <v>259</v>
      </c>
      <c r="E110" s="210" t="s">
        <v>3190</v>
      </c>
      <c r="F110" s="211" t="s">
        <v>3191</v>
      </c>
      <c r="G110" s="212" t="s">
        <v>962</v>
      </c>
      <c r="H110" s="213">
        <v>27.600000000000001</v>
      </c>
      <c r="I110" s="214"/>
      <c r="J110" s="215">
        <f>ROUND(I110*H110,2)</f>
        <v>0</v>
      </c>
      <c r="K110" s="211" t="s">
        <v>816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3192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3193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>
      <c r="A112" s="41"/>
      <c r="B112" s="42"/>
      <c r="C112" s="43"/>
      <c r="D112" s="261" t="s">
        <v>819</v>
      </c>
      <c r="E112" s="43"/>
      <c r="F112" s="262" t="s">
        <v>3194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819</v>
      </c>
      <c r="AU112" s="20" t="s">
        <v>84</v>
      </c>
    </row>
    <row r="113" s="12" customFormat="1">
      <c r="A113" s="12"/>
      <c r="B113" s="228"/>
      <c r="C113" s="229"/>
      <c r="D113" s="222" t="s">
        <v>267</v>
      </c>
      <c r="E113" s="230" t="s">
        <v>19</v>
      </c>
      <c r="F113" s="231" t="s">
        <v>3195</v>
      </c>
      <c r="G113" s="229"/>
      <c r="H113" s="232">
        <v>4.5999999999999996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84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6" customFormat="1">
      <c r="A114" s="16"/>
      <c r="B114" s="291"/>
      <c r="C114" s="292"/>
      <c r="D114" s="222" t="s">
        <v>267</v>
      </c>
      <c r="E114" s="293" t="s">
        <v>19</v>
      </c>
      <c r="F114" s="294" t="s">
        <v>3189</v>
      </c>
      <c r="G114" s="292"/>
      <c r="H114" s="295">
        <v>4.5999999999999996</v>
      </c>
      <c r="I114" s="296"/>
      <c r="J114" s="292"/>
      <c r="K114" s="292"/>
      <c r="L114" s="297"/>
      <c r="M114" s="298"/>
      <c r="N114" s="299"/>
      <c r="O114" s="299"/>
      <c r="P114" s="299"/>
      <c r="Q114" s="299"/>
      <c r="R114" s="299"/>
      <c r="S114" s="299"/>
      <c r="T114" s="300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301" t="s">
        <v>267</v>
      </c>
      <c r="AU114" s="301" t="s">
        <v>84</v>
      </c>
      <c r="AV114" s="16" t="s">
        <v>98</v>
      </c>
      <c r="AW114" s="16" t="s">
        <v>37</v>
      </c>
      <c r="AX114" s="16" t="s">
        <v>75</v>
      </c>
      <c r="AY114" s="301" t="s">
        <v>258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3196</v>
      </c>
      <c r="G115" s="229"/>
      <c r="H115" s="232">
        <v>27.600000000000001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98</v>
      </c>
      <c r="D116" s="209" t="s">
        <v>259</v>
      </c>
      <c r="E116" s="210" t="s">
        <v>3197</v>
      </c>
      <c r="F116" s="211" t="s">
        <v>3198</v>
      </c>
      <c r="G116" s="212" t="s">
        <v>962</v>
      </c>
      <c r="H116" s="213">
        <v>1014.583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3199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3200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3201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3202</v>
      </c>
      <c r="G119" s="229"/>
      <c r="H119" s="232">
        <v>2.7200000000000002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3203</v>
      </c>
      <c r="G120" s="229"/>
      <c r="H120" s="232">
        <v>0.77500000000000002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19</v>
      </c>
      <c r="F121" s="231" t="s">
        <v>3204</v>
      </c>
      <c r="G121" s="229"/>
      <c r="H121" s="232">
        <v>4.6399999999999997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84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3205</v>
      </c>
      <c r="G122" s="229"/>
      <c r="H122" s="232">
        <v>3.8199999999999998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84</v>
      </c>
      <c r="AV122" s="12" t="s">
        <v>84</v>
      </c>
      <c r="AW122" s="12" t="s">
        <v>37</v>
      </c>
      <c r="AX122" s="12" t="s">
        <v>75</v>
      </c>
      <c r="AY122" s="238" t="s">
        <v>258</v>
      </c>
    </row>
    <row r="123" s="16" customFormat="1">
      <c r="A123" s="16"/>
      <c r="B123" s="291"/>
      <c r="C123" s="292"/>
      <c r="D123" s="222" t="s">
        <v>267</v>
      </c>
      <c r="E123" s="293" t="s">
        <v>19</v>
      </c>
      <c r="F123" s="294" t="s">
        <v>3189</v>
      </c>
      <c r="G123" s="292"/>
      <c r="H123" s="295">
        <v>11.955</v>
      </c>
      <c r="I123" s="296"/>
      <c r="J123" s="292"/>
      <c r="K123" s="292"/>
      <c r="L123" s="297"/>
      <c r="M123" s="298"/>
      <c r="N123" s="299"/>
      <c r="O123" s="299"/>
      <c r="P123" s="299"/>
      <c r="Q123" s="299"/>
      <c r="R123" s="299"/>
      <c r="S123" s="299"/>
      <c r="T123" s="300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301" t="s">
        <v>267</v>
      </c>
      <c r="AU123" s="301" t="s">
        <v>84</v>
      </c>
      <c r="AV123" s="16" t="s">
        <v>98</v>
      </c>
      <c r="AW123" s="16" t="s">
        <v>37</v>
      </c>
      <c r="AX123" s="16" t="s">
        <v>75</v>
      </c>
      <c r="AY123" s="301" t="s">
        <v>258</v>
      </c>
    </row>
    <row r="124" s="13" customFormat="1">
      <c r="A124" s="13"/>
      <c r="B124" s="239"/>
      <c r="C124" s="240"/>
      <c r="D124" s="222" t="s">
        <v>267</v>
      </c>
      <c r="E124" s="241" t="s">
        <v>19</v>
      </c>
      <c r="F124" s="242" t="s">
        <v>3206</v>
      </c>
      <c r="G124" s="240"/>
      <c r="H124" s="241" t="s">
        <v>19</v>
      </c>
      <c r="I124" s="243"/>
      <c r="J124" s="240"/>
      <c r="K124" s="240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267</v>
      </c>
      <c r="AU124" s="248" t="s">
        <v>84</v>
      </c>
      <c r="AV124" s="13" t="s">
        <v>82</v>
      </c>
      <c r="AW124" s="13" t="s">
        <v>37</v>
      </c>
      <c r="AX124" s="13" t="s">
        <v>75</v>
      </c>
      <c r="AY124" s="248" t="s">
        <v>258</v>
      </c>
    </row>
    <row r="125" s="12" customFormat="1">
      <c r="A125" s="12"/>
      <c r="B125" s="228"/>
      <c r="C125" s="229"/>
      <c r="D125" s="222" t="s">
        <v>267</v>
      </c>
      <c r="E125" s="230" t="s">
        <v>19</v>
      </c>
      <c r="F125" s="231" t="s">
        <v>3207</v>
      </c>
      <c r="G125" s="229"/>
      <c r="H125" s="232">
        <v>952.38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84</v>
      </c>
      <c r="AV125" s="12" t="s">
        <v>84</v>
      </c>
      <c r="AW125" s="12" t="s">
        <v>37</v>
      </c>
      <c r="AX125" s="12" t="s">
        <v>75</v>
      </c>
      <c r="AY125" s="238" t="s">
        <v>258</v>
      </c>
    </row>
    <row r="126" s="12" customFormat="1">
      <c r="A126" s="12"/>
      <c r="B126" s="228"/>
      <c r="C126" s="229"/>
      <c r="D126" s="222" t="s">
        <v>267</v>
      </c>
      <c r="E126" s="230" t="s">
        <v>19</v>
      </c>
      <c r="F126" s="231" t="s">
        <v>3208</v>
      </c>
      <c r="G126" s="229"/>
      <c r="H126" s="232">
        <v>-269.27999999999997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84</v>
      </c>
      <c r="AV126" s="12" t="s">
        <v>84</v>
      </c>
      <c r="AW126" s="12" t="s">
        <v>37</v>
      </c>
      <c r="AX126" s="12" t="s">
        <v>75</v>
      </c>
      <c r="AY126" s="238" t="s">
        <v>258</v>
      </c>
    </row>
    <row r="127" s="13" customFormat="1">
      <c r="A127" s="13"/>
      <c r="B127" s="239"/>
      <c r="C127" s="240"/>
      <c r="D127" s="222" t="s">
        <v>267</v>
      </c>
      <c r="E127" s="241" t="s">
        <v>19</v>
      </c>
      <c r="F127" s="242" t="s">
        <v>3209</v>
      </c>
      <c r="G127" s="240"/>
      <c r="H127" s="241" t="s">
        <v>19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267</v>
      </c>
      <c r="AU127" s="248" t="s">
        <v>84</v>
      </c>
      <c r="AV127" s="13" t="s">
        <v>82</v>
      </c>
      <c r="AW127" s="13" t="s">
        <v>37</v>
      </c>
      <c r="AX127" s="13" t="s">
        <v>75</v>
      </c>
      <c r="AY127" s="24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3210</v>
      </c>
      <c r="G128" s="229"/>
      <c r="H128" s="232">
        <v>664.25300000000004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2" customFormat="1">
      <c r="A129" s="12"/>
      <c r="B129" s="228"/>
      <c r="C129" s="229"/>
      <c r="D129" s="222" t="s">
        <v>267</v>
      </c>
      <c r="E129" s="230" t="s">
        <v>19</v>
      </c>
      <c r="F129" s="231" t="s">
        <v>3211</v>
      </c>
      <c r="G129" s="229"/>
      <c r="H129" s="232">
        <v>681.81200000000001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8" t="s">
        <v>267</v>
      </c>
      <c r="AU129" s="238" t="s">
        <v>84</v>
      </c>
      <c r="AV129" s="12" t="s">
        <v>84</v>
      </c>
      <c r="AW129" s="12" t="s">
        <v>37</v>
      </c>
      <c r="AX129" s="12" t="s">
        <v>75</v>
      </c>
      <c r="AY129" s="238" t="s">
        <v>258</v>
      </c>
    </row>
    <row r="130" s="16" customFormat="1">
      <c r="A130" s="16"/>
      <c r="B130" s="291"/>
      <c r="C130" s="292"/>
      <c r="D130" s="222" t="s">
        <v>267</v>
      </c>
      <c r="E130" s="293" t="s">
        <v>19</v>
      </c>
      <c r="F130" s="294" t="s">
        <v>3189</v>
      </c>
      <c r="G130" s="292"/>
      <c r="H130" s="295">
        <v>2029.165</v>
      </c>
      <c r="I130" s="296"/>
      <c r="J130" s="292"/>
      <c r="K130" s="292"/>
      <c r="L130" s="297"/>
      <c r="M130" s="298"/>
      <c r="N130" s="299"/>
      <c r="O130" s="299"/>
      <c r="P130" s="299"/>
      <c r="Q130" s="299"/>
      <c r="R130" s="299"/>
      <c r="S130" s="299"/>
      <c r="T130" s="300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301" t="s">
        <v>267</v>
      </c>
      <c r="AU130" s="301" t="s">
        <v>84</v>
      </c>
      <c r="AV130" s="16" t="s">
        <v>98</v>
      </c>
      <c r="AW130" s="16" t="s">
        <v>37</v>
      </c>
      <c r="AX130" s="16" t="s">
        <v>75</v>
      </c>
      <c r="AY130" s="301" t="s">
        <v>258</v>
      </c>
    </row>
    <row r="131" s="12" customFormat="1">
      <c r="A131" s="12"/>
      <c r="B131" s="228"/>
      <c r="C131" s="229"/>
      <c r="D131" s="222" t="s">
        <v>267</v>
      </c>
      <c r="E131" s="230" t="s">
        <v>19</v>
      </c>
      <c r="F131" s="231" t="s">
        <v>3212</v>
      </c>
      <c r="G131" s="229"/>
      <c r="H131" s="232">
        <v>1014.583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84</v>
      </c>
      <c r="AV131" s="12" t="s">
        <v>84</v>
      </c>
      <c r="AW131" s="12" t="s">
        <v>37</v>
      </c>
      <c r="AX131" s="12" t="s">
        <v>82</v>
      </c>
      <c r="AY131" s="238" t="s">
        <v>258</v>
      </c>
    </row>
    <row r="132" s="2" customFormat="1" ht="16.5" customHeight="1">
      <c r="A132" s="41"/>
      <c r="B132" s="42"/>
      <c r="C132" s="209" t="s">
        <v>105</v>
      </c>
      <c r="D132" s="209" t="s">
        <v>259</v>
      </c>
      <c r="E132" s="210" t="s">
        <v>3213</v>
      </c>
      <c r="F132" s="211" t="s">
        <v>3214</v>
      </c>
      <c r="G132" s="212" t="s">
        <v>962</v>
      </c>
      <c r="H132" s="213">
        <v>608.75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3215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3216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3217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3202</v>
      </c>
      <c r="G135" s="229"/>
      <c r="H135" s="232">
        <v>2.7200000000000002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84</v>
      </c>
      <c r="AV135" s="12" t="s">
        <v>84</v>
      </c>
      <c r="AW135" s="12" t="s">
        <v>37</v>
      </c>
      <c r="AX135" s="12" t="s">
        <v>75</v>
      </c>
      <c r="AY135" s="238" t="s">
        <v>258</v>
      </c>
    </row>
    <row r="136" s="12" customFormat="1">
      <c r="A136" s="12"/>
      <c r="B136" s="228"/>
      <c r="C136" s="229"/>
      <c r="D136" s="222" t="s">
        <v>267</v>
      </c>
      <c r="E136" s="230" t="s">
        <v>19</v>
      </c>
      <c r="F136" s="231" t="s">
        <v>3203</v>
      </c>
      <c r="G136" s="229"/>
      <c r="H136" s="232">
        <v>0.77500000000000002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267</v>
      </c>
      <c r="AU136" s="238" t="s">
        <v>84</v>
      </c>
      <c r="AV136" s="12" t="s">
        <v>84</v>
      </c>
      <c r="AW136" s="12" t="s">
        <v>37</v>
      </c>
      <c r="AX136" s="12" t="s">
        <v>75</v>
      </c>
      <c r="AY136" s="238" t="s">
        <v>258</v>
      </c>
    </row>
    <row r="137" s="12" customFormat="1">
      <c r="A137" s="12"/>
      <c r="B137" s="228"/>
      <c r="C137" s="229"/>
      <c r="D137" s="222" t="s">
        <v>267</v>
      </c>
      <c r="E137" s="230" t="s">
        <v>19</v>
      </c>
      <c r="F137" s="231" t="s">
        <v>3204</v>
      </c>
      <c r="G137" s="229"/>
      <c r="H137" s="232">
        <v>4.6399999999999997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84</v>
      </c>
      <c r="AV137" s="12" t="s">
        <v>84</v>
      </c>
      <c r="AW137" s="12" t="s">
        <v>37</v>
      </c>
      <c r="AX137" s="12" t="s">
        <v>75</v>
      </c>
      <c r="AY137" s="238" t="s">
        <v>258</v>
      </c>
    </row>
    <row r="138" s="12" customFormat="1">
      <c r="A138" s="12"/>
      <c r="B138" s="228"/>
      <c r="C138" s="229"/>
      <c r="D138" s="222" t="s">
        <v>267</v>
      </c>
      <c r="E138" s="230" t="s">
        <v>19</v>
      </c>
      <c r="F138" s="231" t="s">
        <v>3205</v>
      </c>
      <c r="G138" s="229"/>
      <c r="H138" s="232">
        <v>3.8199999999999998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84</v>
      </c>
      <c r="AV138" s="12" t="s">
        <v>84</v>
      </c>
      <c r="AW138" s="12" t="s">
        <v>37</v>
      </c>
      <c r="AX138" s="12" t="s">
        <v>75</v>
      </c>
      <c r="AY138" s="238" t="s">
        <v>258</v>
      </c>
    </row>
    <row r="139" s="16" customFormat="1">
      <c r="A139" s="16"/>
      <c r="B139" s="291"/>
      <c r="C139" s="292"/>
      <c r="D139" s="222" t="s">
        <v>267</v>
      </c>
      <c r="E139" s="293" t="s">
        <v>19</v>
      </c>
      <c r="F139" s="294" t="s">
        <v>3189</v>
      </c>
      <c r="G139" s="292"/>
      <c r="H139" s="295">
        <v>11.955</v>
      </c>
      <c r="I139" s="296"/>
      <c r="J139" s="292"/>
      <c r="K139" s="292"/>
      <c r="L139" s="297"/>
      <c r="M139" s="298"/>
      <c r="N139" s="299"/>
      <c r="O139" s="299"/>
      <c r="P139" s="299"/>
      <c r="Q139" s="299"/>
      <c r="R139" s="299"/>
      <c r="S139" s="299"/>
      <c r="T139" s="300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1" t="s">
        <v>267</v>
      </c>
      <c r="AU139" s="301" t="s">
        <v>84</v>
      </c>
      <c r="AV139" s="16" t="s">
        <v>98</v>
      </c>
      <c r="AW139" s="16" t="s">
        <v>37</v>
      </c>
      <c r="AX139" s="16" t="s">
        <v>75</v>
      </c>
      <c r="AY139" s="301" t="s">
        <v>258</v>
      </c>
    </row>
    <row r="140" s="13" customFormat="1">
      <c r="A140" s="13"/>
      <c r="B140" s="239"/>
      <c r="C140" s="240"/>
      <c r="D140" s="222" t="s">
        <v>267</v>
      </c>
      <c r="E140" s="241" t="s">
        <v>19</v>
      </c>
      <c r="F140" s="242" t="s">
        <v>3206</v>
      </c>
      <c r="G140" s="240"/>
      <c r="H140" s="241" t="s">
        <v>19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267</v>
      </c>
      <c r="AU140" s="248" t="s">
        <v>84</v>
      </c>
      <c r="AV140" s="13" t="s">
        <v>82</v>
      </c>
      <c r="AW140" s="13" t="s">
        <v>37</v>
      </c>
      <c r="AX140" s="13" t="s">
        <v>75</v>
      </c>
      <c r="AY140" s="248" t="s">
        <v>258</v>
      </c>
    </row>
    <row r="141" s="12" customFormat="1">
      <c r="A141" s="12"/>
      <c r="B141" s="228"/>
      <c r="C141" s="229"/>
      <c r="D141" s="222" t="s">
        <v>267</v>
      </c>
      <c r="E141" s="230" t="s">
        <v>19</v>
      </c>
      <c r="F141" s="231" t="s">
        <v>3207</v>
      </c>
      <c r="G141" s="229"/>
      <c r="H141" s="232">
        <v>952.38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8" t="s">
        <v>267</v>
      </c>
      <c r="AU141" s="238" t="s">
        <v>84</v>
      </c>
      <c r="AV141" s="12" t="s">
        <v>84</v>
      </c>
      <c r="AW141" s="12" t="s">
        <v>37</v>
      </c>
      <c r="AX141" s="12" t="s">
        <v>75</v>
      </c>
      <c r="AY141" s="238" t="s">
        <v>258</v>
      </c>
    </row>
    <row r="142" s="12" customFormat="1">
      <c r="A142" s="12"/>
      <c r="B142" s="228"/>
      <c r="C142" s="229"/>
      <c r="D142" s="222" t="s">
        <v>267</v>
      </c>
      <c r="E142" s="230" t="s">
        <v>19</v>
      </c>
      <c r="F142" s="231" t="s">
        <v>3208</v>
      </c>
      <c r="G142" s="229"/>
      <c r="H142" s="232">
        <v>-269.27999999999997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84</v>
      </c>
      <c r="AV142" s="12" t="s">
        <v>84</v>
      </c>
      <c r="AW142" s="12" t="s">
        <v>37</v>
      </c>
      <c r="AX142" s="12" t="s">
        <v>75</v>
      </c>
      <c r="AY142" s="238" t="s">
        <v>258</v>
      </c>
    </row>
    <row r="143" s="13" customFormat="1">
      <c r="A143" s="13"/>
      <c r="B143" s="239"/>
      <c r="C143" s="240"/>
      <c r="D143" s="222" t="s">
        <v>267</v>
      </c>
      <c r="E143" s="241" t="s">
        <v>19</v>
      </c>
      <c r="F143" s="242" t="s">
        <v>3209</v>
      </c>
      <c r="G143" s="240"/>
      <c r="H143" s="241" t="s">
        <v>19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267</v>
      </c>
      <c r="AU143" s="248" t="s">
        <v>84</v>
      </c>
      <c r="AV143" s="13" t="s">
        <v>82</v>
      </c>
      <c r="AW143" s="13" t="s">
        <v>37</v>
      </c>
      <c r="AX143" s="13" t="s">
        <v>75</v>
      </c>
      <c r="AY143" s="248" t="s">
        <v>258</v>
      </c>
    </row>
    <row r="144" s="12" customFormat="1">
      <c r="A144" s="12"/>
      <c r="B144" s="228"/>
      <c r="C144" s="229"/>
      <c r="D144" s="222" t="s">
        <v>267</v>
      </c>
      <c r="E144" s="230" t="s">
        <v>19</v>
      </c>
      <c r="F144" s="231" t="s">
        <v>3210</v>
      </c>
      <c r="G144" s="229"/>
      <c r="H144" s="232">
        <v>664.25300000000004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267</v>
      </c>
      <c r="AU144" s="238" t="s">
        <v>84</v>
      </c>
      <c r="AV144" s="12" t="s">
        <v>84</v>
      </c>
      <c r="AW144" s="12" t="s">
        <v>37</v>
      </c>
      <c r="AX144" s="12" t="s">
        <v>75</v>
      </c>
      <c r="AY144" s="238" t="s">
        <v>258</v>
      </c>
    </row>
    <row r="145" s="12" customFormat="1">
      <c r="A145" s="12"/>
      <c r="B145" s="228"/>
      <c r="C145" s="229"/>
      <c r="D145" s="222" t="s">
        <v>267</v>
      </c>
      <c r="E145" s="230" t="s">
        <v>19</v>
      </c>
      <c r="F145" s="231" t="s">
        <v>3211</v>
      </c>
      <c r="G145" s="229"/>
      <c r="H145" s="232">
        <v>681.81200000000001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8" t="s">
        <v>267</v>
      </c>
      <c r="AU145" s="238" t="s">
        <v>84</v>
      </c>
      <c r="AV145" s="12" t="s">
        <v>84</v>
      </c>
      <c r="AW145" s="12" t="s">
        <v>37</v>
      </c>
      <c r="AX145" s="12" t="s">
        <v>75</v>
      </c>
      <c r="AY145" s="238" t="s">
        <v>258</v>
      </c>
    </row>
    <row r="146" s="16" customFormat="1">
      <c r="A146" s="16"/>
      <c r="B146" s="291"/>
      <c r="C146" s="292"/>
      <c r="D146" s="222" t="s">
        <v>267</v>
      </c>
      <c r="E146" s="293" t="s">
        <v>19</v>
      </c>
      <c r="F146" s="294" t="s">
        <v>3189</v>
      </c>
      <c r="G146" s="292"/>
      <c r="H146" s="295">
        <v>2029.165</v>
      </c>
      <c r="I146" s="296"/>
      <c r="J146" s="292"/>
      <c r="K146" s="292"/>
      <c r="L146" s="297"/>
      <c r="M146" s="298"/>
      <c r="N146" s="299"/>
      <c r="O146" s="299"/>
      <c r="P146" s="299"/>
      <c r="Q146" s="299"/>
      <c r="R146" s="299"/>
      <c r="S146" s="299"/>
      <c r="T146" s="300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301" t="s">
        <v>267</v>
      </c>
      <c r="AU146" s="301" t="s">
        <v>84</v>
      </c>
      <c r="AV146" s="16" t="s">
        <v>98</v>
      </c>
      <c r="AW146" s="16" t="s">
        <v>37</v>
      </c>
      <c r="AX146" s="16" t="s">
        <v>75</v>
      </c>
      <c r="AY146" s="301" t="s">
        <v>258</v>
      </c>
    </row>
    <row r="147" s="12" customFormat="1">
      <c r="A147" s="12"/>
      <c r="B147" s="228"/>
      <c r="C147" s="229"/>
      <c r="D147" s="222" t="s">
        <v>267</v>
      </c>
      <c r="E147" s="230" t="s">
        <v>19</v>
      </c>
      <c r="F147" s="231" t="s">
        <v>3218</v>
      </c>
      <c r="G147" s="229"/>
      <c r="H147" s="232">
        <v>608.75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8" t="s">
        <v>267</v>
      </c>
      <c r="AU147" s="238" t="s">
        <v>84</v>
      </c>
      <c r="AV147" s="12" t="s">
        <v>84</v>
      </c>
      <c r="AW147" s="12" t="s">
        <v>37</v>
      </c>
      <c r="AX147" s="12" t="s">
        <v>82</v>
      </c>
      <c r="AY147" s="238" t="s">
        <v>258</v>
      </c>
    </row>
    <row r="148" s="2" customFormat="1" ht="16.5" customHeight="1">
      <c r="A148" s="41"/>
      <c r="B148" s="42"/>
      <c r="C148" s="209" t="s">
        <v>289</v>
      </c>
      <c r="D148" s="209" t="s">
        <v>259</v>
      </c>
      <c r="E148" s="210" t="s">
        <v>3219</v>
      </c>
      <c r="F148" s="211" t="s">
        <v>3220</v>
      </c>
      <c r="G148" s="212" t="s">
        <v>962</v>
      </c>
      <c r="H148" s="213">
        <v>405.83300000000003</v>
      </c>
      <c r="I148" s="214"/>
      <c r="J148" s="215">
        <f>ROUND(I148*H148,2)</f>
        <v>0</v>
      </c>
      <c r="K148" s="211" t="s">
        <v>816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3221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3222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>
      <c r="A150" s="41"/>
      <c r="B150" s="42"/>
      <c r="C150" s="43"/>
      <c r="D150" s="261" t="s">
        <v>819</v>
      </c>
      <c r="E150" s="43"/>
      <c r="F150" s="262" t="s">
        <v>3223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819</v>
      </c>
      <c r="AU150" s="20" t="s">
        <v>84</v>
      </c>
    </row>
    <row r="151" s="12" customFormat="1">
      <c r="A151" s="12"/>
      <c r="B151" s="228"/>
      <c r="C151" s="229"/>
      <c r="D151" s="222" t="s">
        <v>267</v>
      </c>
      <c r="E151" s="230" t="s">
        <v>19</v>
      </c>
      <c r="F151" s="231" t="s">
        <v>3202</v>
      </c>
      <c r="G151" s="229"/>
      <c r="H151" s="232">
        <v>2.7200000000000002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84</v>
      </c>
      <c r="AV151" s="12" t="s">
        <v>84</v>
      </c>
      <c r="AW151" s="12" t="s">
        <v>37</v>
      </c>
      <c r="AX151" s="12" t="s">
        <v>75</v>
      </c>
      <c r="AY151" s="23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19</v>
      </c>
      <c r="F152" s="231" t="s">
        <v>3203</v>
      </c>
      <c r="G152" s="229"/>
      <c r="H152" s="232">
        <v>0.77500000000000002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84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2" customFormat="1">
      <c r="A153" s="12"/>
      <c r="B153" s="228"/>
      <c r="C153" s="229"/>
      <c r="D153" s="222" t="s">
        <v>267</v>
      </c>
      <c r="E153" s="230" t="s">
        <v>19</v>
      </c>
      <c r="F153" s="231" t="s">
        <v>3204</v>
      </c>
      <c r="G153" s="229"/>
      <c r="H153" s="232">
        <v>4.6399999999999997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84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19</v>
      </c>
      <c r="F154" s="231" t="s">
        <v>3205</v>
      </c>
      <c r="G154" s="229"/>
      <c r="H154" s="232">
        <v>3.8199999999999998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84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6" customFormat="1">
      <c r="A155" s="16"/>
      <c r="B155" s="291"/>
      <c r="C155" s="292"/>
      <c r="D155" s="222" t="s">
        <v>267</v>
      </c>
      <c r="E155" s="293" t="s">
        <v>19</v>
      </c>
      <c r="F155" s="294" t="s">
        <v>3189</v>
      </c>
      <c r="G155" s="292"/>
      <c r="H155" s="295">
        <v>11.955</v>
      </c>
      <c r="I155" s="296"/>
      <c r="J155" s="292"/>
      <c r="K155" s="292"/>
      <c r="L155" s="297"/>
      <c r="M155" s="298"/>
      <c r="N155" s="299"/>
      <c r="O155" s="299"/>
      <c r="P155" s="299"/>
      <c r="Q155" s="299"/>
      <c r="R155" s="299"/>
      <c r="S155" s="299"/>
      <c r="T155" s="300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1" t="s">
        <v>267</v>
      </c>
      <c r="AU155" s="301" t="s">
        <v>84</v>
      </c>
      <c r="AV155" s="16" t="s">
        <v>98</v>
      </c>
      <c r="AW155" s="16" t="s">
        <v>37</v>
      </c>
      <c r="AX155" s="16" t="s">
        <v>75</v>
      </c>
      <c r="AY155" s="301" t="s">
        <v>258</v>
      </c>
    </row>
    <row r="156" s="13" customFormat="1">
      <c r="A156" s="13"/>
      <c r="B156" s="239"/>
      <c r="C156" s="240"/>
      <c r="D156" s="222" t="s">
        <v>267</v>
      </c>
      <c r="E156" s="241" t="s">
        <v>19</v>
      </c>
      <c r="F156" s="242" t="s">
        <v>3206</v>
      </c>
      <c r="G156" s="240"/>
      <c r="H156" s="241" t="s">
        <v>19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267</v>
      </c>
      <c r="AU156" s="248" t="s">
        <v>84</v>
      </c>
      <c r="AV156" s="13" t="s">
        <v>82</v>
      </c>
      <c r="AW156" s="13" t="s">
        <v>37</v>
      </c>
      <c r="AX156" s="13" t="s">
        <v>75</v>
      </c>
      <c r="AY156" s="24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19</v>
      </c>
      <c r="F157" s="231" t="s">
        <v>3207</v>
      </c>
      <c r="G157" s="229"/>
      <c r="H157" s="232">
        <v>952.38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84</v>
      </c>
      <c r="AV157" s="12" t="s">
        <v>84</v>
      </c>
      <c r="AW157" s="12" t="s">
        <v>37</v>
      </c>
      <c r="AX157" s="12" t="s">
        <v>75</v>
      </c>
      <c r="AY157" s="23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3208</v>
      </c>
      <c r="G158" s="229"/>
      <c r="H158" s="232">
        <v>-269.27999999999997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3" customFormat="1">
      <c r="A159" s="13"/>
      <c r="B159" s="239"/>
      <c r="C159" s="240"/>
      <c r="D159" s="222" t="s">
        <v>267</v>
      </c>
      <c r="E159" s="241" t="s">
        <v>19</v>
      </c>
      <c r="F159" s="242" t="s">
        <v>3209</v>
      </c>
      <c r="G159" s="240"/>
      <c r="H159" s="241" t="s">
        <v>19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267</v>
      </c>
      <c r="AU159" s="248" t="s">
        <v>84</v>
      </c>
      <c r="AV159" s="13" t="s">
        <v>82</v>
      </c>
      <c r="AW159" s="13" t="s">
        <v>37</v>
      </c>
      <c r="AX159" s="13" t="s">
        <v>75</v>
      </c>
      <c r="AY159" s="24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3210</v>
      </c>
      <c r="G160" s="229"/>
      <c r="H160" s="232">
        <v>664.25300000000004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2" customFormat="1">
      <c r="A161" s="12"/>
      <c r="B161" s="228"/>
      <c r="C161" s="229"/>
      <c r="D161" s="222" t="s">
        <v>267</v>
      </c>
      <c r="E161" s="230" t="s">
        <v>19</v>
      </c>
      <c r="F161" s="231" t="s">
        <v>3211</v>
      </c>
      <c r="G161" s="229"/>
      <c r="H161" s="232">
        <v>681.81200000000001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84</v>
      </c>
      <c r="AV161" s="12" t="s">
        <v>84</v>
      </c>
      <c r="AW161" s="12" t="s">
        <v>37</v>
      </c>
      <c r="AX161" s="12" t="s">
        <v>75</v>
      </c>
      <c r="AY161" s="238" t="s">
        <v>258</v>
      </c>
    </row>
    <row r="162" s="16" customFormat="1">
      <c r="A162" s="16"/>
      <c r="B162" s="291"/>
      <c r="C162" s="292"/>
      <c r="D162" s="222" t="s">
        <v>267</v>
      </c>
      <c r="E162" s="293" t="s">
        <v>19</v>
      </c>
      <c r="F162" s="294" t="s">
        <v>3189</v>
      </c>
      <c r="G162" s="292"/>
      <c r="H162" s="295">
        <v>2029.165</v>
      </c>
      <c r="I162" s="296"/>
      <c r="J162" s="292"/>
      <c r="K162" s="292"/>
      <c r="L162" s="297"/>
      <c r="M162" s="298"/>
      <c r="N162" s="299"/>
      <c r="O162" s="299"/>
      <c r="P162" s="299"/>
      <c r="Q162" s="299"/>
      <c r="R162" s="299"/>
      <c r="S162" s="299"/>
      <c r="T162" s="300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1" t="s">
        <v>267</v>
      </c>
      <c r="AU162" s="301" t="s">
        <v>84</v>
      </c>
      <c r="AV162" s="16" t="s">
        <v>98</v>
      </c>
      <c r="AW162" s="16" t="s">
        <v>37</v>
      </c>
      <c r="AX162" s="16" t="s">
        <v>75</v>
      </c>
      <c r="AY162" s="301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19</v>
      </c>
      <c r="F163" s="231" t="s">
        <v>3224</v>
      </c>
      <c r="G163" s="229"/>
      <c r="H163" s="232">
        <v>405.83300000000003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84</v>
      </c>
      <c r="AV163" s="12" t="s">
        <v>84</v>
      </c>
      <c r="AW163" s="12" t="s">
        <v>37</v>
      </c>
      <c r="AX163" s="12" t="s">
        <v>82</v>
      </c>
      <c r="AY163" s="238" t="s">
        <v>258</v>
      </c>
    </row>
    <row r="164" s="2" customFormat="1" ht="21.75" customHeight="1">
      <c r="A164" s="41"/>
      <c r="B164" s="42"/>
      <c r="C164" s="209" t="s">
        <v>295</v>
      </c>
      <c r="D164" s="209" t="s">
        <v>259</v>
      </c>
      <c r="E164" s="210" t="s">
        <v>3225</v>
      </c>
      <c r="F164" s="211" t="s">
        <v>3226</v>
      </c>
      <c r="G164" s="212" t="s">
        <v>962</v>
      </c>
      <c r="H164" s="213">
        <v>33.119999999999997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3227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3228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3229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12" customFormat="1">
      <c r="A167" s="12"/>
      <c r="B167" s="228"/>
      <c r="C167" s="229"/>
      <c r="D167" s="222" t="s">
        <v>267</v>
      </c>
      <c r="E167" s="230" t="s">
        <v>19</v>
      </c>
      <c r="F167" s="231" t="s">
        <v>3230</v>
      </c>
      <c r="G167" s="229"/>
      <c r="H167" s="232">
        <v>33.119999999999997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8" t="s">
        <v>267</v>
      </c>
      <c r="AU167" s="238" t="s">
        <v>84</v>
      </c>
      <c r="AV167" s="12" t="s">
        <v>84</v>
      </c>
      <c r="AW167" s="12" t="s">
        <v>37</v>
      </c>
      <c r="AX167" s="12" t="s">
        <v>82</v>
      </c>
      <c r="AY167" s="238" t="s">
        <v>258</v>
      </c>
    </row>
    <row r="168" s="2" customFormat="1" ht="21.75" customHeight="1">
      <c r="A168" s="41"/>
      <c r="B168" s="42"/>
      <c r="C168" s="209" t="s">
        <v>306</v>
      </c>
      <c r="D168" s="209" t="s">
        <v>259</v>
      </c>
      <c r="E168" s="210" t="s">
        <v>3231</v>
      </c>
      <c r="F168" s="211" t="s">
        <v>3232</v>
      </c>
      <c r="G168" s="212" t="s">
        <v>962</v>
      </c>
      <c r="H168" s="213">
        <v>10.779999999999999</v>
      </c>
      <c r="I168" s="214"/>
      <c r="J168" s="215">
        <f>ROUND(I168*H168,2)</f>
        <v>0</v>
      </c>
      <c r="K168" s="211" t="s">
        <v>816</v>
      </c>
      <c r="L168" s="47"/>
      <c r="M168" s="216" t="s">
        <v>19</v>
      </c>
      <c r="N168" s="217" t="s">
        <v>46</v>
      </c>
      <c r="O168" s="87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0" t="s">
        <v>105</v>
      </c>
      <c r="AT168" s="220" t="s">
        <v>259</v>
      </c>
      <c r="AU168" s="220" t="s">
        <v>84</v>
      </c>
      <c r="AY168" s="20" t="s">
        <v>258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0" t="s">
        <v>82</v>
      </c>
      <c r="BK168" s="221">
        <f>ROUND(I168*H168,2)</f>
        <v>0</v>
      </c>
      <c r="BL168" s="20" t="s">
        <v>105</v>
      </c>
      <c r="BM168" s="220" t="s">
        <v>3233</v>
      </c>
    </row>
    <row r="169" s="2" customFormat="1">
      <c r="A169" s="41"/>
      <c r="B169" s="42"/>
      <c r="C169" s="43"/>
      <c r="D169" s="222" t="s">
        <v>264</v>
      </c>
      <c r="E169" s="43"/>
      <c r="F169" s="223" t="s">
        <v>3234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264</v>
      </c>
      <c r="AU169" s="20" t="s">
        <v>84</v>
      </c>
    </row>
    <row r="170" s="2" customFormat="1">
      <c r="A170" s="41"/>
      <c r="B170" s="42"/>
      <c r="C170" s="43"/>
      <c r="D170" s="261" t="s">
        <v>819</v>
      </c>
      <c r="E170" s="43"/>
      <c r="F170" s="262" t="s">
        <v>3235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819</v>
      </c>
      <c r="AU170" s="20" t="s">
        <v>84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3236</v>
      </c>
      <c r="G171" s="229"/>
      <c r="H171" s="232">
        <v>3.5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75</v>
      </c>
      <c r="AY171" s="238" t="s">
        <v>258</v>
      </c>
    </row>
    <row r="172" s="12" customFormat="1">
      <c r="A172" s="12"/>
      <c r="B172" s="228"/>
      <c r="C172" s="229"/>
      <c r="D172" s="222" t="s">
        <v>267</v>
      </c>
      <c r="E172" s="230" t="s">
        <v>19</v>
      </c>
      <c r="F172" s="231" t="s">
        <v>3237</v>
      </c>
      <c r="G172" s="229"/>
      <c r="H172" s="232">
        <v>3.5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8" t="s">
        <v>267</v>
      </c>
      <c r="AU172" s="238" t="s">
        <v>84</v>
      </c>
      <c r="AV172" s="12" t="s">
        <v>84</v>
      </c>
      <c r="AW172" s="12" t="s">
        <v>37</v>
      </c>
      <c r="AX172" s="12" t="s">
        <v>75</v>
      </c>
      <c r="AY172" s="238" t="s">
        <v>258</v>
      </c>
    </row>
    <row r="173" s="12" customFormat="1">
      <c r="A173" s="12"/>
      <c r="B173" s="228"/>
      <c r="C173" s="229"/>
      <c r="D173" s="222" t="s">
        <v>267</v>
      </c>
      <c r="E173" s="230" t="s">
        <v>19</v>
      </c>
      <c r="F173" s="231" t="s">
        <v>3238</v>
      </c>
      <c r="G173" s="229"/>
      <c r="H173" s="232">
        <v>3.7799999999999998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84</v>
      </c>
      <c r="AV173" s="12" t="s">
        <v>84</v>
      </c>
      <c r="AW173" s="12" t="s">
        <v>37</v>
      </c>
      <c r="AX173" s="12" t="s">
        <v>75</v>
      </c>
      <c r="AY173" s="238" t="s">
        <v>258</v>
      </c>
    </row>
    <row r="174" s="16" customFormat="1">
      <c r="A174" s="16"/>
      <c r="B174" s="291"/>
      <c r="C174" s="292"/>
      <c r="D174" s="222" t="s">
        <v>267</v>
      </c>
      <c r="E174" s="293" t="s">
        <v>19</v>
      </c>
      <c r="F174" s="294" t="s">
        <v>3189</v>
      </c>
      <c r="G174" s="292"/>
      <c r="H174" s="295">
        <v>10.779999999999999</v>
      </c>
      <c r="I174" s="296"/>
      <c r="J174" s="292"/>
      <c r="K174" s="292"/>
      <c r="L174" s="297"/>
      <c r="M174" s="298"/>
      <c r="N174" s="299"/>
      <c r="O174" s="299"/>
      <c r="P174" s="299"/>
      <c r="Q174" s="299"/>
      <c r="R174" s="299"/>
      <c r="S174" s="299"/>
      <c r="T174" s="300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301" t="s">
        <v>267</v>
      </c>
      <c r="AU174" s="301" t="s">
        <v>84</v>
      </c>
      <c r="AV174" s="16" t="s">
        <v>98</v>
      </c>
      <c r="AW174" s="16" t="s">
        <v>37</v>
      </c>
      <c r="AX174" s="16" t="s">
        <v>82</v>
      </c>
      <c r="AY174" s="301" t="s">
        <v>258</v>
      </c>
    </row>
    <row r="175" s="2" customFormat="1" ht="16.5" customHeight="1">
      <c r="A175" s="41"/>
      <c r="B175" s="42"/>
      <c r="C175" s="209" t="s">
        <v>314</v>
      </c>
      <c r="D175" s="209" t="s">
        <v>259</v>
      </c>
      <c r="E175" s="210" t="s">
        <v>3239</v>
      </c>
      <c r="F175" s="211" t="s">
        <v>3240</v>
      </c>
      <c r="G175" s="212" t="s">
        <v>881</v>
      </c>
      <c r="H175" s="213">
        <v>1661.5799999999999</v>
      </c>
      <c r="I175" s="214"/>
      <c r="J175" s="215">
        <f>ROUND(I175*H175,2)</f>
        <v>0</v>
      </c>
      <c r="K175" s="211" t="s">
        <v>816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0.00084999999999999995</v>
      </c>
      <c r="R175" s="218">
        <f>Q175*H175</f>
        <v>1.4123429999999999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3241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3242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>
      <c r="A177" s="41"/>
      <c r="B177" s="42"/>
      <c r="C177" s="43"/>
      <c r="D177" s="261" t="s">
        <v>819</v>
      </c>
      <c r="E177" s="43"/>
      <c r="F177" s="262" t="s">
        <v>3243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819</v>
      </c>
      <c r="AU177" s="20" t="s">
        <v>84</v>
      </c>
    </row>
    <row r="178" s="12" customFormat="1">
      <c r="A178" s="12"/>
      <c r="B178" s="228"/>
      <c r="C178" s="229"/>
      <c r="D178" s="222" t="s">
        <v>267</v>
      </c>
      <c r="E178" s="230" t="s">
        <v>19</v>
      </c>
      <c r="F178" s="231" t="s">
        <v>3244</v>
      </c>
      <c r="G178" s="229"/>
      <c r="H178" s="232">
        <v>299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84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3245</v>
      </c>
      <c r="G179" s="229"/>
      <c r="H179" s="232">
        <v>514.79999999999995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3246</v>
      </c>
      <c r="G180" s="229"/>
      <c r="H180" s="232">
        <v>803.62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2" customFormat="1">
      <c r="A181" s="12"/>
      <c r="B181" s="228"/>
      <c r="C181" s="229"/>
      <c r="D181" s="222" t="s">
        <v>267</v>
      </c>
      <c r="E181" s="230" t="s">
        <v>19</v>
      </c>
      <c r="F181" s="231" t="s">
        <v>3247</v>
      </c>
      <c r="G181" s="229"/>
      <c r="H181" s="232">
        <v>44.159999999999997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84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6" customFormat="1">
      <c r="A182" s="16"/>
      <c r="B182" s="291"/>
      <c r="C182" s="292"/>
      <c r="D182" s="222" t="s">
        <v>267</v>
      </c>
      <c r="E182" s="293" t="s">
        <v>19</v>
      </c>
      <c r="F182" s="294" t="s">
        <v>3189</v>
      </c>
      <c r="G182" s="292"/>
      <c r="H182" s="295">
        <v>1661.5799999999999</v>
      </c>
      <c r="I182" s="296"/>
      <c r="J182" s="292"/>
      <c r="K182" s="292"/>
      <c r="L182" s="297"/>
      <c r="M182" s="298"/>
      <c r="N182" s="299"/>
      <c r="O182" s="299"/>
      <c r="P182" s="299"/>
      <c r="Q182" s="299"/>
      <c r="R182" s="299"/>
      <c r="S182" s="299"/>
      <c r="T182" s="300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301" t="s">
        <v>267</v>
      </c>
      <c r="AU182" s="301" t="s">
        <v>84</v>
      </c>
      <c r="AV182" s="16" t="s">
        <v>98</v>
      </c>
      <c r="AW182" s="16" t="s">
        <v>37</v>
      </c>
      <c r="AX182" s="16" t="s">
        <v>82</v>
      </c>
      <c r="AY182" s="301" t="s">
        <v>258</v>
      </c>
    </row>
    <row r="183" s="2" customFormat="1" ht="16.5" customHeight="1">
      <c r="A183" s="41"/>
      <c r="B183" s="42"/>
      <c r="C183" s="209" t="s">
        <v>324</v>
      </c>
      <c r="D183" s="209" t="s">
        <v>259</v>
      </c>
      <c r="E183" s="210" t="s">
        <v>3248</v>
      </c>
      <c r="F183" s="211" t="s">
        <v>3249</v>
      </c>
      <c r="G183" s="212" t="s">
        <v>881</v>
      </c>
      <c r="H183" s="213">
        <v>1661.5799999999999</v>
      </c>
      <c r="I183" s="214"/>
      <c r="J183" s="215">
        <f>ROUND(I183*H183,2)</f>
        <v>0</v>
      </c>
      <c r="K183" s="211" t="s">
        <v>816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3250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3251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2" customFormat="1">
      <c r="A185" s="41"/>
      <c r="B185" s="42"/>
      <c r="C185" s="43"/>
      <c r="D185" s="261" t="s">
        <v>819</v>
      </c>
      <c r="E185" s="43"/>
      <c r="F185" s="262" t="s">
        <v>3252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819</v>
      </c>
      <c r="AU185" s="20" t="s">
        <v>84</v>
      </c>
    </row>
    <row r="186" s="2" customFormat="1" ht="21.75" customHeight="1">
      <c r="A186" s="41"/>
      <c r="B186" s="42"/>
      <c r="C186" s="209" t="s">
        <v>205</v>
      </c>
      <c r="D186" s="209" t="s">
        <v>259</v>
      </c>
      <c r="E186" s="210" t="s">
        <v>3253</v>
      </c>
      <c r="F186" s="211" t="s">
        <v>3254</v>
      </c>
      <c r="G186" s="212" t="s">
        <v>962</v>
      </c>
      <c r="H186" s="213">
        <v>3105.4160000000002</v>
      </c>
      <c r="I186" s="214"/>
      <c r="J186" s="215">
        <f>ROUND(I186*H186,2)</f>
        <v>0</v>
      </c>
      <c r="K186" s="211" t="s">
        <v>816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84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3255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3256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84</v>
      </c>
    </row>
    <row r="188" s="2" customFormat="1">
      <c r="A188" s="41"/>
      <c r="B188" s="42"/>
      <c r="C188" s="43"/>
      <c r="D188" s="261" t="s">
        <v>819</v>
      </c>
      <c r="E188" s="43"/>
      <c r="F188" s="262" t="s">
        <v>3257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819</v>
      </c>
      <c r="AU188" s="20" t="s">
        <v>84</v>
      </c>
    </row>
    <row r="189" s="13" customFormat="1">
      <c r="A189" s="13"/>
      <c r="B189" s="239"/>
      <c r="C189" s="240"/>
      <c r="D189" s="222" t="s">
        <v>267</v>
      </c>
      <c r="E189" s="241" t="s">
        <v>19</v>
      </c>
      <c r="F189" s="242" t="s">
        <v>3258</v>
      </c>
      <c r="G189" s="240"/>
      <c r="H189" s="241" t="s">
        <v>19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267</v>
      </c>
      <c r="AU189" s="248" t="s">
        <v>84</v>
      </c>
      <c r="AV189" s="13" t="s">
        <v>82</v>
      </c>
      <c r="AW189" s="13" t="s">
        <v>37</v>
      </c>
      <c r="AX189" s="13" t="s">
        <v>75</v>
      </c>
      <c r="AY189" s="248" t="s">
        <v>258</v>
      </c>
    </row>
    <row r="190" s="12" customFormat="1">
      <c r="A190" s="12"/>
      <c r="B190" s="228"/>
      <c r="C190" s="229"/>
      <c r="D190" s="222" t="s">
        <v>267</v>
      </c>
      <c r="E190" s="230" t="s">
        <v>19</v>
      </c>
      <c r="F190" s="231" t="s">
        <v>3259</v>
      </c>
      <c r="G190" s="229"/>
      <c r="H190" s="232">
        <v>1075.3030000000001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84</v>
      </c>
      <c r="AV190" s="12" t="s">
        <v>84</v>
      </c>
      <c r="AW190" s="12" t="s">
        <v>37</v>
      </c>
      <c r="AX190" s="12" t="s">
        <v>75</v>
      </c>
      <c r="AY190" s="238" t="s">
        <v>258</v>
      </c>
    </row>
    <row r="191" s="13" customFormat="1">
      <c r="A191" s="13"/>
      <c r="B191" s="239"/>
      <c r="C191" s="240"/>
      <c r="D191" s="222" t="s">
        <v>267</v>
      </c>
      <c r="E191" s="241" t="s">
        <v>19</v>
      </c>
      <c r="F191" s="242" t="s">
        <v>3260</v>
      </c>
      <c r="G191" s="240"/>
      <c r="H191" s="241" t="s">
        <v>19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267</v>
      </c>
      <c r="AU191" s="248" t="s">
        <v>84</v>
      </c>
      <c r="AV191" s="13" t="s">
        <v>82</v>
      </c>
      <c r="AW191" s="13" t="s">
        <v>37</v>
      </c>
      <c r="AX191" s="13" t="s">
        <v>75</v>
      </c>
      <c r="AY191" s="24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3261</v>
      </c>
      <c r="G192" s="229"/>
      <c r="H192" s="232">
        <v>1075.3030000000001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84</v>
      </c>
      <c r="AV192" s="12" t="s">
        <v>84</v>
      </c>
      <c r="AW192" s="12" t="s">
        <v>37</v>
      </c>
      <c r="AX192" s="12" t="s">
        <v>75</v>
      </c>
      <c r="AY192" s="238" t="s">
        <v>258</v>
      </c>
    </row>
    <row r="193" s="12" customFormat="1">
      <c r="A193" s="12"/>
      <c r="B193" s="228"/>
      <c r="C193" s="229"/>
      <c r="D193" s="222" t="s">
        <v>267</v>
      </c>
      <c r="E193" s="230" t="s">
        <v>19</v>
      </c>
      <c r="F193" s="231" t="s">
        <v>3262</v>
      </c>
      <c r="G193" s="229"/>
      <c r="H193" s="232">
        <v>954.80999999999995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8" t="s">
        <v>267</v>
      </c>
      <c r="AU193" s="238" t="s">
        <v>84</v>
      </c>
      <c r="AV193" s="12" t="s">
        <v>84</v>
      </c>
      <c r="AW193" s="12" t="s">
        <v>37</v>
      </c>
      <c r="AX193" s="12" t="s">
        <v>75</v>
      </c>
      <c r="AY193" s="238" t="s">
        <v>258</v>
      </c>
    </row>
    <row r="194" s="16" customFormat="1">
      <c r="A194" s="16"/>
      <c r="B194" s="291"/>
      <c r="C194" s="292"/>
      <c r="D194" s="222" t="s">
        <v>267</v>
      </c>
      <c r="E194" s="293" t="s">
        <v>19</v>
      </c>
      <c r="F194" s="294" t="s">
        <v>3189</v>
      </c>
      <c r="G194" s="292"/>
      <c r="H194" s="295">
        <v>3105.4160000000002</v>
      </c>
      <c r="I194" s="296"/>
      <c r="J194" s="292"/>
      <c r="K194" s="292"/>
      <c r="L194" s="297"/>
      <c r="M194" s="298"/>
      <c r="N194" s="299"/>
      <c r="O194" s="299"/>
      <c r="P194" s="299"/>
      <c r="Q194" s="299"/>
      <c r="R194" s="299"/>
      <c r="S194" s="299"/>
      <c r="T194" s="300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301" t="s">
        <v>267</v>
      </c>
      <c r="AU194" s="301" t="s">
        <v>84</v>
      </c>
      <c r="AV194" s="16" t="s">
        <v>98</v>
      </c>
      <c r="AW194" s="16" t="s">
        <v>37</v>
      </c>
      <c r="AX194" s="16" t="s">
        <v>82</v>
      </c>
      <c r="AY194" s="301" t="s">
        <v>258</v>
      </c>
    </row>
    <row r="195" s="2" customFormat="1" ht="21.75" customHeight="1">
      <c r="A195" s="41"/>
      <c r="B195" s="42"/>
      <c r="C195" s="209" t="s">
        <v>208</v>
      </c>
      <c r="D195" s="209" t="s">
        <v>259</v>
      </c>
      <c r="E195" s="210" t="s">
        <v>3263</v>
      </c>
      <c r="F195" s="211" t="s">
        <v>3264</v>
      </c>
      <c r="G195" s="212" t="s">
        <v>962</v>
      </c>
      <c r="H195" s="213">
        <v>2050.7260000000001</v>
      </c>
      <c r="I195" s="214"/>
      <c r="J195" s="215">
        <f>ROUND(I195*H195,2)</f>
        <v>0</v>
      </c>
      <c r="K195" s="211" t="s">
        <v>816</v>
      </c>
      <c r="L195" s="47"/>
      <c r="M195" s="216" t="s">
        <v>19</v>
      </c>
      <c r="N195" s="217" t="s">
        <v>46</v>
      </c>
      <c r="O195" s="87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0" t="s">
        <v>105</v>
      </c>
      <c r="AT195" s="220" t="s">
        <v>259</v>
      </c>
      <c r="AU195" s="220" t="s">
        <v>84</v>
      </c>
      <c r="AY195" s="20" t="s">
        <v>258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20" t="s">
        <v>82</v>
      </c>
      <c r="BK195" s="221">
        <f>ROUND(I195*H195,2)</f>
        <v>0</v>
      </c>
      <c r="BL195" s="20" t="s">
        <v>105</v>
      </c>
      <c r="BM195" s="220" t="s">
        <v>3265</v>
      </c>
    </row>
    <row r="196" s="2" customFormat="1">
      <c r="A196" s="41"/>
      <c r="B196" s="42"/>
      <c r="C196" s="43"/>
      <c r="D196" s="222" t="s">
        <v>264</v>
      </c>
      <c r="E196" s="43"/>
      <c r="F196" s="223" t="s">
        <v>3266</v>
      </c>
      <c r="G196" s="43"/>
      <c r="H196" s="43"/>
      <c r="I196" s="224"/>
      <c r="J196" s="43"/>
      <c r="K196" s="43"/>
      <c r="L196" s="47"/>
      <c r="M196" s="225"/>
      <c r="N196" s="22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264</v>
      </c>
      <c r="AU196" s="20" t="s">
        <v>84</v>
      </c>
    </row>
    <row r="197" s="2" customFormat="1">
      <c r="A197" s="41"/>
      <c r="B197" s="42"/>
      <c r="C197" s="43"/>
      <c r="D197" s="261" t="s">
        <v>819</v>
      </c>
      <c r="E197" s="43"/>
      <c r="F197" s="262" t="s">
        <v>3267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819</v>
      </c>
      <c r="AU197" s="20" t="s">
        <v>84</v>
      </c>
    </row>
    <row r="198" s="13" customFormat="1">
      <c r="A198" s="13"/>
      <c r="B198" s="239"/>
      <c r="C198" s="240"/>
      <c r="D198" s="222" t="s">
        <v>267</v>
      </c>
      <c r="E198" s="241" t="s">
        <v>19</v>
      </c>
      <c r="F198" s="242" t="s">
        <v>3258</v>
      </c>
      <c r="G198" s="240"/>
      <c r="H198" s="241" t="s">
        <v>19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267</v>
      </c>
      <c r="AU198" s="248" t="s">
        <v>84</v>
      </c>
      <c r="AV198" s="13" t="s">
        <v>82</v>
      </c>
      <c r="AW198" s="13" t="s">
        <v>37</v>
      </c>
      <c r="AX198" s="13" t="s">
        <v>75</v>
      </c>
      <c r="AY198" s="248" t="s">
        <v>258</v>
      </c>
    </row>
    <row r="199" s="12" customFormat="1">
      <c r="A199" s="12"/>
      <c r="B199" s="228"/>
      <c r="C199" s="229"/>
      <c r="D199" s="222" t="s">
        <v>267</v>
      </c>
      <c r="E199" s="230" t="s">
        <v>19</v>
      </c>
      <c r="F199" s="231" t="s">
        <v>3268</v>
      </c>
      <c r="G199" s="229"/>
      <c r="H199" s="232">
        <v>1025.3630000000001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84</v>
      </c>
      <c r="AV199" s="12" t="s">
        <v>84</v>
      </c>
      <c r="AW199" s="12" t="s">
        <v>37</v>
      </c>
      <c r="AX199" s="12" t="s">
        <v>75</v>
      </c>
      <c r="AY199" s="238" t="s">
        <v>258</v>
      </c>
    </row>
    <row r="200" s="13" customFormat="1">
      <c r="A200" s="13"/>
      <c r="B200" s="239"/>
      <c r="C200" s="240"/>
      <c r="D200" s="222" t="s">
        <v>267</v>
      </c>
      <c r="E200" s="241" t="s">
        <v>19</v>
      </c>
      <c r="F200" s="242" t="s">
        <v>3260</v>
      </c>
      <c r="G200" s="240"/>
      <c r="H200" s="241" t="s">
        <v>19</v>
      </c>
      <c r="I200" s="243"/>
      <c r="J200" s="240"/>
      <c r="K200" s="240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267</v>
      </c>
      <c r="AU200" s="248" t="s">
        <v>84</v>
      </c>
      <c r="AV200" s="13" t="s">
        <v>82</v>
      </c>
      <c r="AW200" s="13" t="s">
        <v>37</v>
      </c>
      <c r="AX200" s="13" t="s">
        <v>75</v>
      </c>
      <c r="AY200" s="248" t="s">
        <v>258</v>
      </c>
    </row>
    <row r="201" s="12" customFormat="1">
      <c r="A201" s="12"/>
      <c r="B201" s="228"/>
      <c r="C201" s="229"/>
      <c r="D201" s="222" t="s">
        <v>267</v>
      </c>
      <c r="E201" s="230" t="s">
        <v>19</v>
      </c>
      <c r="F201" s="231" t="s">
        <v>3269</v>
      </c>
      <c r="G201" s="229"/>
      <c r="H201" s="232">
        <v>1025.3630000000001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84</v>
      </c>
      <c r="AV201" s="12" t="s">
        <v>84</v>
      </c>
      <c r="AW201" s="12" t="s">
        <v>37</v>
      </c>
      <c r="AX201" s="12" t="s">
        <v>75</v>
      </c>
      <c r="AY201" s="238" t="s">
        <v>258</v>
      </c>
    </row>
    <row r="202" s="16" customFormat="1">
      <c r="A202" s="16"/>
      <c r="B202" s="291"/>
      <c r="C202" s="292"/>
      <c r="D202" s="222" t="s">
        <v>267</v>
      </c>
      <c r="E202" s="293" t="s">
        <v>19</v>
      </c>
      <c r="F202" s="294" t="s">
        <v>3189</v>
      </c>
      <c r="G202" s="292"/>
      <c r="H202" s="295">
        <v>2050.7260000000001</v>
      </c>
      <c r="I202" s="296"/>
      <c r="J202" s="292"/>
      <c r="K202" s="292"/>
      <c r="L202" s="297"/>
      <c r="M202" s="298"/>
      <c r="N202" s="299"/>
      <c r="O202" s="299"/>
      <c r="P202" s="299"/>
      <c r="Q202" s="299"/>
      <c r="R202" s="299"/>
      <c r="S202" s="299"/>
      <c r="T202" s="300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301" t="s">
        <v>267</v>
      </c>
      <c r="AU202" s="301" t="s">
        <v>84</v>
      </c>
      <c r="AV202" s="16" t="s">
        <v>98</v>
      </c>
      <c r="AW202" s="16" t="s">
        <v>37</v>
      </c>
      <c r="AX202" s="16" t="s">
        <v>82</v>
      </c>
      <c r="AY202" s="301" t="s">
        <v>258</v>
      </c>
    </row>
    <row r="203" s="2" customFormat="1" ht="21.75" customHeight="1">
      <c r="A203" s="41"/>
      <c r="B203" s="42"/>
      <c r="C203" s="209" t="s">
        <v>211</v>
      </c>
      <c r="D203" s="209" t="s">
        <v>259</v>
      </c>
      <c r="E203" s="210" t="s">
        <v>3270</v>
      </c>
      <c r="F203" s="211" t="s">
        <v>3271</v>
      </c>
      <c r="G203" s="212" t="s">
        <v>962</v>
      </c>
      <c r="H203" s="213">
        <v>1024.9849999999999</v>
      </c>
      <c r="I203" s="214"/>
      <c r="J203" s="215">
        <f>ROUND(I203*H203,2)</f>
        <v>0</v>
      </c>
      <c r="K203" s="211" t="s">
        <v>816</v>
      </c>
      <c r="L203" s="47"/>
      <c r="M203" s="216" t="s">
        <v>19</v>
      </c>
      <c r="N203" s="217" t="s">
        <v>46</v>
      </c>
      <c r="O203" s="87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0" t="s">
        <v>105</v>
      </c>
      <c r="AT203" s="220" t="s">
        <v>259</v>
      </c>
      <c r="AU203" s="220" t="s">
        <v>84</v>
      </c>
      <c r="AY203" s="20" t="s">
        <v>258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82</v>
      </c>
      <c r="BK203" s="221">
        <f>ROUND(I203*H203,2)</f>
        <v>0</v>
      </c>
      <c r="BL203" s="20" t="s">
        <v>105</v>
      </c>
      <c r="BM203" s="220" t="s">
        <v>3272</v>
      </c>
    </row>
    <row r="204" s="2" customFormat="1">
      <c r="A204" s="41"/>
      <c r="B204" s="42"/>
      <c r="C204" s="43"/>
      <c r="D204" s="222" t="s">
        <v>264</v>
      </c>
      <c r="E204" s="43"/>
      <c r="F204" s="223" t="s">
        <v>3273</v>
      </c>
      <c r="G204" s="43"/>
      <c r="H204" s="43"/>
      <c r="I204" s="224"/>
      <c r="J204" s="43"/>
      <c r="K204" s="43"/>
      <c r="L204" s="47"/>
      <c r="M204" s="225"/>
      <c r="N204" s="22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264</v>
      </c>
      <c r="AU204" s="20" t="s">
        <v>84</v>
      </c>
    </row>
    <row r="205" s="2" customFormat="1">
      <c r="A205" s="41"/>
      <c r="B205" s="42"/>
      <c r="C205" s="43"/>
      <c r="D205" s="261" t="s">
        <v>819</v>
      </c>
      <c r="E205" s="43"/>
      <c r="F205" s="262" t="s">
        <v>3274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819</v>
      </c>
      <c r="AU205" s="20" t="s">
        <v>84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3275</v>
      </c>
      <c r="G206" s="229"/>
      <c r="H206" s="232">
        <v>1024.9849999999999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82</v>
      </c>
      <c r="AY206" s="238" t="s">
        <v>258</v>
      </c>
    </row>
    <row r="207" s="2" customFormat="1" ht="21.75" customHeight="1">
      <c r="A207" s="41"/>
      <c r="B207" s="42"/>
      <c r="C207" s="209" t="s">
        <v>214</v>
      </c>
      <c r="D207" s="209" t="s">
        <v>259</v>
      </c>
      <c r="E207" s="210" t="s">
        <v>3276</v>
      </c>
      <c r="F207" s="211" t="s">
        <v>2250</v>
      </c>
      <c r="G207" s="212" t="s">
        <v>962</v>
      </c>
      <c r="H207" s="213">
        <v>901.005</v>
      </c>
      <c r="I207" s="214"/>
      <c r="J207" s="215">
        <f>ROUND(I207*H207,2)</f>
        <v>0</v>
      </c>
      <c r="K207" s="211" t="s">
        <v>816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3277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2252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2" customFormat="1">
      <c r="A209" s="41"/>
      <c r="B209" s="42"/>
      <c r="C209" s="43"/>
      <c r="D209" s="261" t="s">
        <v>819</v>
      </c>
      <c r="E209" s="43"/>
      <c r="F209" s="262" t="s">
        <v>3278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819</v>
      </c>
      <c r="AU209" s="20" t="s">
        <v>84</v>
      </c>
    </row>
    <row r="210" s="12" customFormat="1">
      <c r="A210" s="12"/>
      <c r="B210" s="228"/>
      <c r="C210" s="229"/>
      <c r="D210" s="222" t="s">
        <v>267</v>
      </c>
      <c r="E210" s="230" t="s">
        <v>19</v>
      </c>
      <c r="F210" s="231" t="s">
        <v>3279</v>
      </c>
      <c r="G210" s="229"/>
      <c r="H210" s="232">
        <v>901.005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84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2" customFormat="1" ht="16.5" customHeight="1">
      <c r="A211" s="41"/>
      <c r="B211" s="42"/>
      <c r="C211" s="209" t="s">
        <v>191</v>
      </c>
      <c r="D211" s="209" t="s">
        <v>259</v>
      </c>
      <c r="E211" s="210" t="s">
        <v>3280</v>
      </c>
      <c r="F211" s="211" t="s">
        <v>3281</v>
      </c>
      <c r="G211" s="212" t="s">
        <v>962</v>
      </c>
      <c r="H211" s="213">
        <v>2030.1130000000001</v>
      </c>
      <c r="I211" s="214"/>
      <c r="J211" s="215">
        <f>ROUND(I211*H211,2)</f>
        <v>0</v>
      </c>
      <c r="K211" s="211" t="s">
        <v>816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3282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3283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2" customFormat="1">
      <c r="A213" s="41"/>
      <c r="B213" s="42"/>
      <c r="C213" s="43"/>
      <c r="D213" s="261" t="s">
        <v>819</v>
      </c>
      <c r="E213" s="43"/>
      <c r="F213" s="262" t="s">
        <v>3284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819</v>
      </c>
      <c r="AU213" s="20" t="s">
        <v>84</v>
      </c>
    </row>
    <row r="214" s="13" customFormat="1">
      <c r="A214" s="13"/>
      <c r="B214" s="239"/>
      <c r="C214" s="240"/>
      <c r="D214" s="222" t="s">
        <v>267</v>
      </c>
      <c r="E214" s="241" t="s">
        <v>19</v>
      </c>
      <c r="F214" s="242" t="s">
        <v>3260</v>
      </c>
      <c r="G214" s="240"/>
      <c r="H214" s="241" t="s">
        <v>19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267</v>
      </c>
      <c r="AU214" s="248" t="s">
        <v>84</v>
      </c>
      <c r="AV214" s="13" t="s">
        <v>82</v>
      </c>
      <c r="AW214" s="13" t="s">
        <v>37</v>
      </c>
      <c r="AX214" s="13" t="s">
        <v>75</v>
      </c>
      <c r="AY214" s="248" t="s">
        <v>258</v>
      </c>
    </row>
    <row r="215" s="12" customFormat="1">
      <c r="A215" s="12"/>
      <c r="B215" s="228"/>
      <c r="C215" s="229"/>
      <c r="D215" s="222" t="s">
        <v>267</v>
      </c>
      <c r="E215" s="230" t="s">
        <v>19</v>
      </c>
      <c r="F215" s="231" t="s">
        <v>3261</v>
      </c>
      <c r="G215" s="229"/>
      <c r="H215" s="232">
        <v>1075.3030000000001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84</v>
      </c>
      <c r="AV215" s="12" t="s">
        <v>84</v>
      </c>
      <c r="AW215" s="12" t="s">
        <v>37</v>
      </c>
      <c r="AX215" s="12" t="s">
        <v>75</v>
      </c>
      <c r="AY215" s="238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3285</v>
      </c>
      <c r="G216" s="229"/>
      <c r="H216" s="232">
        <v>954.80999999999995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84</v>
      </c>
      <c r="AV216" s="12" t="s">
        <v>84</v>
      </c>
      <c r="AW216" s="12" t="s">
        <v>37</v>
      </c>
      <c r="AX216" s="12" t="s">
        <v>75</v>
      </c>
      <c r="AY216" s="238" t="s">
        <v>258</v>
      </c>
    </row>
    <row r="217" s="16" customFormat="1">
      <c r="A217" s="16"/>
      <c r="B217" s="291"/>
      <c r="C217" s="292"/>
      <c r="D217" s="222" t="s">
        <v>267</v>
      </c>
      <c r="E217" s="293" t="s">
        <v>19</v>
      </c>
      <c r="F217" s="294" t="s">
        <v>3189</v>
      </c>
      <c r="G217" s="292"/>
      <c r="H217" s="295">
        <v>2030.1130000000001</v>
      </c>
      <c r="I217" s="296"/>
      <c r="J217" s="292"/>
      <c r="K217" s="292"/>
      <c r="L217" s="297"/>
      <c r="M217" s="298"/>
      <c r="N217" s="299"/>
      <c r="O217" s="299"/>
      <c r="P217" s="299"/>
      <c r="Q217" s="299"/>
      <c r="R217" s="299"/>
      <c r="S217" s="299"/>
      <c r="T217" s="300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301" t="s">
        <v>267</v>
      </c>
      <c r="AU217" s="301" t="s">
        <v>84</v>
      </c>
      <c r="AV217" s="16" t="s">
        <v>98</v>
      </c>
      <c r="AW217" s="16" t="s">
        <v>37</v>
      </c>
      <c r="AX217" s="16" t="s">
        <v>82</v>
      </c>
      <c r="AY217" s="301" t="s">
        <v>258</v>
      </c>
    </row>
    <row r="218" s="2" customFormat="1" ht="16.5" customHeight="1">
      <c r="A218" s="41"/>
      <c r="B218" s="42"/>
      <c r="C218" s="209" t="s">
        <v>8</v>
      </c>
      <c r="D218" s="209" t="s">
        <v>259</v>
      </c>
      <c r="E218" s="210" t="s">
        <v>3286</v>
      </c>
      <c r="F218" s="211" t="s">
        <v>3287</v>
      </c>
      <c r="G218" s="212" t="s">
        <v>962</v>
      </c>
      <c r="H218" s="213">
        <v>1025.3630000000001</v>
      </c>
      <c r="I218" s="214"/>
      <c r="J218" s="215">
        <f>ROUND(I218*H218,2)</f>
        <v>0</v>
      </c>
      <c r="K218" s="211" t="s">
        <v>816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105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3288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3289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>
      <c r="A220" s="41"/>
      <c r="B220" s="42"/>
      <c r="C220" s="43"/>
      <c r="D220" s="261" t="s">
        <v>819</v>
      </c>
      <c r="E220" s="43"/>
      <c r="F220" s="262" t="s">
        <v>3290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819</v>
      </c>
      <c r="AU220" s="20" t="s">
        <v>84</v>
      </c>
    </row>
    <row r="221" s="13" customFormat="1">
      <c r="A221" s="13"/>
      <c r="B221" s="239"/>
      <c r="C221" s="240"/>
      <c r="D221" s="222" t="s">
        <v>267</v>
      </c>
      <c r="E221" s="241" t="s">
        <v>19</v>
      </c>
      <c r="F221" s="242" t="s">
        <v>3260</v>
      </c>
      <c r="G221" s="240"/>
      <c r="H221" s="241" t="s">
        <v>19</v>
      </c>
      <c r="I221" s="243"/>
      <c r="J221" s="240"/>
      <c r="K221" s="240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267</v>
      </c>
      <c r="AU221" s="248" t="s">
        <v>84</v>
      </c>
      <c r="AV221" s="13" t="s">
        <v>82</v>
      </c>
      <c r="AW221" s="13" t="s">
        <v>37</v>
      </c>
      <c r="AX221" s="13" t="s">
        <v>75</v>
      </c>
      <c r="AY221" s="24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19</v>
      </c>
      <c r="F222" s="231" t="s">
        <v>3291</v>
      </c>
      <c r="G222" s="229"/>
      <c r="H222" s="232">
        <v>1025.3630000000001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84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6" customFormat="1">
      <c r="A223" s="16"/>
      <c r="B223" s="291"/>
      <c r="C223" s="292"/>
      <c r="D223" s="222" t="s">
        <v>267</v>
      </c>
      <c r="E223" s="293" t="s">
        <v>19</v>
      </c>
      <c r="F223" s="294" t="s">
        <v>3189</v>
      </c>
      <c r="G223" s="292"/>
      <c r="H223" s="295">
        <v>1025.3630000000001</v>
      </c>
      <c r="I223" s="296"/>
      <c r="J223" s="292"/>
      <c r="K223" s="292"/>
      <c r="L223" s="297"/>
      <c r="M223" s="298"/>
      <c r="N223" s="299"/>
      <c r="O223" s="299"/>
      <c r="P223" s="299"/>
      <c r="Q223" s="299"/>
      <c r="R223" s="299"/>
      <c r="S223" s="299"/>
      <c r="T223" s="300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1" t="s">
        <v>267</v>
      </c>
      <c r="AU223" s="301" t="s">
        <v>84</v>
      </c>
      <c r="AV223" s="16" t="s">
        <v>98</v>
      </c>
      <c r="AW223" s="16" t="s">
        <v>37</v>
      </c>
      <c r="AX223" s="16" t="s">
        <v>82</v>
      </c>
      <c r="AY223" s="301" t="s">
        <v>258</v>
      </c>
    </row>
    <row r="224" s="2" customFormat="1" ht="16.5" customHeight="1">
      <c r="A224" s="41"/>
      <c r="B224" s="42"/>
      <c r="C224" s="209" t="s">
        <v>93</v>
      </c>
      <c r="D224" s="209" t="s">
        <v>259</v>
      </c>
      <c r="E224" s="210" t="s">
        <v>3292</v>
      </c>
      <c r="F224" s="211" t="s">
        <v>3293</v>
      </c>
      <c r="G224" s="212" t="s">
        <v>894</v>
      </c>
      <c r="H224" s="213">
        <v>3403.712</v>
      </c>
      <c r="I224" s="214"/>
      <c r="J224" s="215">
        <f>ROUND(I224*H224,2)</f>
        <v>0</v>
      </c>
      <c r="K224" s="211" t="s">
        <v>816</v>
      </c>
      <c r="L224" s="47"/>
      <c r="M224" s="216" t="s">
        <v>19</v>
      </c>
      <c r="N224" s="217" t="s">
        <v>46</v>
      </c>
      <c r="O224" s="87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0" t="s">
        <v>105</v>
      </c>
      <c r="AT224" s="220" t="s">
        <v>259</v>
      </c>
      <c r="AU224" s="220" t="s">
        <v>84</v>
      </c>
      <c r="AY224" s="20" t="s">
        <v>258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20" t="s">
        <v>82</v>
      </c>
      <c r="BK224" s="221">
        <f>ROUND(I224*H224,2)</f>
        <v>0</v>
      </c>
      <c r="BL224" s="20" t="s">
        <v>105</v>
      </c>
      <c r="BM224" s="220" t="s">
        <v>3294</v>
      </c>
    </row>
    <row r="225" s="2" customFormat="1">
      <c r="A225" s="41"/>
      <c r="B225" s="42"/>
      <c r="C225" s="43"/>
      <c r="D225" s="222" t="s">
        <v>264</v>
      </c>
      <c r="E225" s="43"/>
      <c r="F225" s="223" t="s">
        <v>3295</v>
      </c>
      <c r="G225" s="43"/>
      <c r="H225" s="43"/>
      <c r="I225" s="224"/>
      <c r="J225" s="43"/>
      <c r="K225" s="43"/>
      <c r="L225" s="47"/>
      <c r="M225" s="225"/>
      <c r="N225" s="226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264</v>
      </c>
      <c r="AU225" s="20" t="s">
        <v>84</v>
      </c>
    </row>
    <row r="226" s="2" customFormat="1">
      <c r="A226" s="41"/>
      <c r="B226" s="42"/>
      <c r="C226" s="43"/>
      <c r="D226" s="261" t="s">
        <v>819</v>
      </c>
      <c r="E226" s="43"/>
      <c r="F226" s="262" t="s">
        <v>3296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819</v>
      </c>
      <c r="AU226" s="20" t="s">
        <v>84</v>
      </c>
    </row>
    <row r="227" s="12" customFormat="1">
      <c r="A227" s="12"/>
      <c r="B227" s="228"/>
      <c r="C227" s="229"/>
      <c r="D227" s="222" t="s">
        <v>267</v>
      </c>
      <c r="E227" s="230" t="s">
        <v>19</v>
      </c>
      <c r="F227" s="231" t="s">
        <v>3297</v>
      </c>
      <c r="G227" s="229"/>
      <c r="H227" s="232">
        <v>1558.739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8" t="s">
        <v>267</v>
      </c>
      <c r="AU227" s="238" t="s">
        <v>84</v>
      </c>
      <c r="AV227" s="12" t="s">
        <v>84</v>
      </c>
      <c r="AW227" s="12" t="s">
        <v>37</v>
      </c>
      <c r="AX227" s="12" t="s">
        <v>75</v>
      </c>
      <c r="AY227" s="238" t="s">
        <v>258</v>
      </c>
    </row>
    <row r="228" s="12" customFormat="1">
      <c r="A228" s="12"/>
      <c r="B228" s="228"/>
      <c r="C228" s="229"/>
      <c r="D228" s="222" t="s">
        <v>267</v>
      </c>
      <c r="E228" s="230" t="s">
        <v>19</v>
      </c>
      <c r="F228" s="231" t="s">
        <v>3298</v>
      </c>
      <c r="G228" s="229"/>
      <c r="H228" s="232">
        <v>1844.973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84</v>
      </c>
      <c r="AV228" s="12" t="s">
        <v>84</v>
      </c>
      <c r="AW228" s="12" t="s">
        <v>37</v>
      </c>
      <c r="AX228" s="12" t="s">
        <v>75</v>
      </c>
      <c r="AY228" s="238" t="s">
        <v>258</v>
      </c>
    </row>
    <row r="229" s="16" customFormat="1">
      <c r="A229" s="16"/>
      <c r="B229" s="291"/>
      <c r="C229" s="292"/>
      <c r="D229" s="222" t="s">
        <v>267</v>
      </c>
      <c r="E229" s="293" t="s">
        <v>19</v>
      </c>
      <c r="F229" s="294" t="s">
        <v>3189</v>
      </c>
      <c r="G229" s="292"/>
      <c r="H229" s="295">
        <v>3403.712</v>
      </c>
      <c r="I229" s="296"/>
      <c r="J229" s="292"/>
      <c r="K229" s="292"/>
      <c r="L229" s="297"/>
      <c r="M229" s="298"/>
      <c r="N229" s="299"/>
      <c r="O229" s="299"/>
      <c r="P229" s="299"/>
      <c r="Q229" s="299"/>
      <c r="R229" s="299"/>
      <c r="S229" s="299"/>
      <c r="T229" s="300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301" t="s">
        <v>267</v>
      </c>
      <c r="AU229" s="301" t="s">
        <v>84</v>
      </c>
      <c r="AV229" s="16" t="s">
        <v>98</v>
      </c>
      <c r="AW229" s="16" t="s">
        <v>37</v>
      </c>
      <c r="AX229" s="16" t="s">
        <v>82</v>
      </c>
      <c r="AY229" s="301" t="s">
        <v>258</v>
      </c>
    </row>
    <row r="230" s="2" customFormat="1" ht="16.5" customHeight="1">
      <c r="A230" s="41"/>
      <c r="B230" s="42"/>
      <c r="C230" s="209" t="s">
        <v>125</v>
      </c>
      <c r="D230" s="209" t="s">
        <v>259</v>
      </c>
      <c r="E230" s="210" t="s">
        <v>3299</v>
      </c>
      <c r="F230" s="211" t="s">
        <v>3300</v>
      </c>
      <c r="G230" s="212" t="s">
        <v>962</v>
      </c>
      <c r="H230" s="213">
        <v>1925.9860000000001</v>
      </c>
      <c r="I230" s="214"/>
      <c r="J230" s="215">
        <f>ROUND(I230*H230,2)</f>
        <v>0</v>
      </c>
      <c r="K230" s="211" t="s">
        <v>816</v>
      </c>
      <c r="L230" s="47"/>
      <c r="M230" s="216" t="s">
        <v>19</v>
      </c>
      <c r="N230" s="217" t="s">
        <v>46</v>
      </c>
      <c r="O230" s="87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0" t="s">
        <v>105</v>
      </c>
      <c r="AT230" s="220" t="s">
        <v>259</v>
      </c>
      <c r="AU230" s="220" t="s">
        <v>84</v>
      </c>
      <c r="AY230" s="20" t="s">
        <v>258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20" t="s">
        <v>82</v>
      </c>
      <c r="BK230" s="221">
        <f>ROUND(I230*H230,2)</f>
        <v>0</v>
      </c>
      <c r="BL230" s="20" t="s">
        <v>105</v>
      </c>
      <c r="BM230" s="220" t="s">
        <v>3301</v>
      </c>
    </row>
    <row r="231" s="2" customFormat="1">
      <c r="A231" s="41"/>
      <c r="B231" s="42"/>
      <c r="C231" s="43"/>
      <c r="D231" s="222" t="s">
        <v>264</v>
      </c>
      <c r="E231" s="43"/>
      <c r="F231" s="223" t="s">
        <v>3302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264</v>
      </c>
      <c r="AU231" s="20" t="s">
        <v>84</v>
      </c>
    </row>
    <row r="232" s="2" customFormat="1">
      <c r="A232" s="41"/>
      <c r="B232" s="42"/>
      <c r="C232" s="43"/>
      <c r="D232" s="261" t="s">
        <v>819</v>
      </c>
      <c r="E232" s="43"/>
      <c r="F232" s="262" t="s">
        <v>3303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819</v>
      </c>
      <c r="AU232" s="20" t="s">
        <v>84</v>
      </c>
    </row>
    <row r="233" s="12" customFormat="1">
      <c r="A233" s="12"/>
      <c r="B233" s="228"/>
      <c r="C233" s="229"/>
      <c r="D233" s="222" t="s">
        <v>267</v>
      </c>
      <c r="E233" s="230" t="s">
        <v>19</v>
      </c>
      <c r="F233" s="231" t="s">
        <v>3304</v>
      </c>
      <c r="G233" s="229"/>
      <c r="H233" s="232">
        <v>901.00099999999998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38" t="s">
        <v>267</v>
      </c>
      <c r="AU233" s="238" t="s">
        <v>84</v>
      </c>
      <c r="AV233" s="12" t="s">
        <v>84</v>
      </c>
      <c r="AW233" s="12" t="s">
        <v>37</v>
      </c>
      <c r="AX233" s="12" t="s">
        <v>75</v>
      </c>
      <c r="AY233" s="238" t="s">
        <v>258</v>
      </c>
    </row>
    <row r="234" s="12" customFormat="1">
      <c r="A234" s="12"/>
      <c r="B234" s="228"/>
      <c r="C234" s="229"/>
      <c r="D234" s="222" t="s">
        <v>267</v>
      </c>
      <c r="E234" s="230" t="s">
        <v>19</v>
      </c>
      <c r="F234" s="231" t="s">
        <v>3275</v>
      </c>
      <c r="G234" s="229"/>
      <c r="H234" s="232">
        <v>1024.9849999999999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8" t="s">
        <v>267</v>
      </c>
      <c r="AU234" s="238" t="s">
        <v>84</v>
      </c>
      <c r="AV234" s="12" t="s">
        <v>84</v>
      </c>
      <c r="AW234" s="12" t="s">
        <v>37</v>
      </c>
      <c r="AX234" s="12" t="s">
        <v>75</v>
      </c>
      <c r="AY234" s="238" t="s">
        <v>258</v>
      </c>
    </row>
    <row r="235" s="16" customFormat="1">
      <c r="A235" s="16"/>
      <c r="B235" s="291"/>
      <c r="C235" s="292"/>
      <c r="D235" s="222" t="s">
        <v>267</v>
      </c>
      <c r="E235" s="293" t="s">
        <v>19</v>
      </c>
      <c r="F235" s="294" t="s">
        <v>3189</v>
      </c>
      <c r="G235" s="292"/>
      <c r="H235" s="295">
        <v>1925.9859999999999</v>
      </c>
      <c r="I235" s="296"/>
      <c r="J235" s="292"/>
      <c r="K235" s="292"/>
      <c r="L235" s="297"/>
      <c r="M235" s="298"/>
      <c r="N235" s="299"/>
      <c r="O235" s="299"/>
      <c r="P235" s="299"/>
      <c r="Q235" s="299"/>
      <c r="R235" s="299"/>
      <c r="S235" s="299"/>
      <c r="T235" s="300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301" t="s">
        <v>267</v>
      </c>
      <c r="AU235" s="301" t="s">
        <v>84</v>
      </c>
      <c r="AV235" s="16" t="s">
        <v>98</v>
      </c>
      <c r="AW235" s="16" t="s">
        <v>37</v>
      </c>
      <c r="AX235" s="16" t="s">
        <v>82</v>
      </c>
      <c r="AY235" s="301" t="s">
        <v>258</v>
      </c>
    </row>
    <row r="236" s="2" customFormat="1" ht="16.5" customHeight="1">
      <c r="A236" s="41"/>
      <c r="B236" s="42"/>
      <c r="C236" s="209" t="s">
        <v>219</v>
      </c>
      <c r="D236" s="209" t="s">
        <v>259</v>
      </c>
      <c r="E236" s="210" t="s">
        <v>998</v>
      </c>
      <c r="F236" s="211" t="s">
        <v>999</v>
      </c>
      <c r="G236" s="212" t="s">
        <v>962</v>
      </c>
      <c r="H236" s="213">
        <v>2100.665</v>
      </c>
      <c r="I236" s="214"/>
      <c r="J236" s="215">
        <f>ROUND(I236*H236,2)</f>
        <v>0</v>
      </c>
      <c r="K236" s="211" t="s">
        <v>816</v>
      </c>
      <c r="L236" s="47"/>
      <c r="M236" s="216" t="s">
        <v>19</v>
      </c>
      <c r="N236" s="217" t="s">
        <v>46</v>
      </c>
      <c r="O236" s="87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0" t="s">
        <v>105</v>
      </c>
      <c r="AT236" s="220" t="s">
        <v>259</v>
      </c>
      <c r="AU236" s="220" t="s">
        <v>84</v>
      </c>
      <c r="AY236" s="20" t="s">
        <v>258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82</v>
      </c>
      <c r="BK236" s="221">
        <f>ROUND(I236*H236,2)</f>
        <v>0</v>
      </c>
      <c r="BL236" s="20" t="s">
        <v>105</v>
      </c>
      <c r="BM236" s="220" t="s">
        <v>3305</v>
      </c>
    </row>
    <row r="237" s="2" customFormat="1">
      <c r="A237" s="41"/>
      <c r="B237" s="42"/>
      <c r="C237" s="43"/>
      <c r="D237" s="222" t="s">
        <v>264</v>
      </c>
      <c r="E237" s="43"/>
      <c r="F237" s="223" t="s">
        <v>2271</v>
      </c>
      <c r="G237" s="43"/>
      <c r="H237" s="43"/>
      <c r="I237" s="224"/>
      <c r="J237" s="43"/>
      <c r="K237" s="43"/>
      <c r="L237" s="47"/>
      <c r="M237" s="225"/>
      <c r="N237" s="22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264</v>
      </c>
      <c r="AU237" s="20" t="s">
        <v>84</v>
      </c>
    </row>
    <row r="238" s="2" customFormat="1">
      <c r="A238" s="41"/>
      <c r="B238" s="42"/>
      <c r="C238" s="43"/>
      <c r="D238" s="261" t="s">
        <v>819</v>
      </c>
      <c r="E238" s="43"/>
      <c r="F238" s="262" t="s">
        <v>1001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819</v>
      </c>
      <c r="AU238" s="20" t="s">
        <v>84</v>
      </c>
    </row>
    <row r="239" s="12" customFormat="1">
      <c r="A239" s="12"/>
      <c r="B239" s="228"/>
      <c r="C239" s="229"/>
      <c r="D239" s="222" t="s">
        <v>267</v>
      </c>
      <c r="E239" s="230" t="s">
        <v>19</v>
      </c>
      <c r="F239" s="231" t="s">
        <v>3306</v>
      </c>
      <c r="G239" s="229"/>
      <c r="H239" s="232">
        <v>2100.665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8" t="s">
        <v>267</v>
      </c>
      <c r="AU239" s="238" t="s">
        <v>84</v>
      </c>
      <c r="AV239" s="12" t="s">
        <v>84</v>
      </c>
      <c r="AW239" s="12" t="s">
        <v>37</v>
      </c>
      <c r="AX239" s="12" t="s">
        <v>82</v>
      </c>
      <c r="AY239" s="238" t="s">
        <v>258</v>
      </c>
    </row>
    <row r="240" s="2" customFormat="1" ht="16.5" customHeight="1">
      <c r="A240" s="41"/>
      <c r="B240" s="42"/>
      <c r="C240" s="209" t="s">
        <v>389</v>
      </c>
      <c r="D240" s="209" t="s">
        <v>259</v>
      </c>
      <c r="E240" s="210" t="s">
        <v>2272</v>
      </c>
      <c r="F240" s="211" t="s">
        <v>2273</v>
      </c>
      <c r="G240" s="212" t="s">
        <v>962</v>
      </c>
      <c r="H240" s="213">
        <v>3055.4760000000001</v>
      </c>
      <c r="I240" s="214"/>
      <c r="J240" s="215">
        <f>ROUND(I240*H240,2)</f>
        <v>0</v>
      </c>
      <c r="K240" s="211" t="s">
        <v>816</v>
      </c>
      <c r="L240" s="47"/>
      <c r="M240" s="216" t="s">
        <v>19</v>
      </c>
      <c r="N240" s="217" t="s">
        <v>46</v>
      </c>
      <c r="O240" s="87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0" t="s">
        <v>105</v>
      </c>
      <c r="AT240" s="220" t="s">
        <v>259</v>
      </c>
      <c r="AU240" s="220" t="s">
        <v>84</v>
      </c>
      <c r="AY240" s="20" t="s">
        <v>258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82</v>
      </c>
      <c r="BK240" s="221">
        <f>ROUND(I240*H240,2)</f>
        <v>0</v>
      </c>
      <c r="BL240" s="20" t="s">
        <v>105</v>
      </c>
      <c r="BM240" s="220" t="s">
        <v>3307</v>
      </c>
    </row>
    <row r="241" s="2" customFormat="1">
      <c r="A241" s="41"/>
      <c r="B241" s="42"/>
      <c r="C241" s="43"/>
      <c r="D241" s="222" t="s">
        <v>264</v>
      </c>
      <c r="E241" s="43"/>
      <c r="F241" s="223" t="s">
        <v>2275</v>
      </c>
      <c r="G241" s="43"/>
      <c r="H241" s="43"/>
      <c r="I241" s="224"/>
      <c r="J241" s="43"/>
      <c r="K241" s="43"/>
      <c r="L241" s="47"/>
      <c r="M241" s="225"/>
      <c r="N241" s="22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264</v>
      </c>
      <c r="AU241" s="20" t="s">
        <v>84</v>
      </c>
    </row>
    <row r="242" s="2" customFormat="1">
      <c r="A242" s="41"/>
      <c r="B242" s="42"/>
      <c r="C242" s="43"/>
      <c r="D242" s="261" t="s">
        <v>819</v>
      </c>
      <c r="E242" s="43"/>
      <c r="F242" s="262" t="s">
        <v>2276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819</v>
      </c>
      <c r="AU242" s="20" t="s">
        <v>84</v>
      </c>
    </row>
    <row r="243" s="13" customFormat="1">
      <c r="A243" s="13"/>
      <c r="B243" s="239"/>
      <c r="C243" s="240"/>
      <c r="D243" s="222" t="s">
        <v>267</v>
      </c>
      <c r="E243" s="241" t="s">
        <v>19</v>
      </c>
      <c r="F243" s="242" t="s">
        <v>3206</v>
      </c>
      <c r="G243" s="240"/>
      <c r="H243" s="241" t="s">
        <v>19</v>
      </c>
      <c r="I243" s="243"/>
      <c r="J243" s="240"/>
      <c r="K243" s="240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267</v>
      </c>
      <c r="AU243" s="248" t="s">
        <v>84</v>
      </c>
      <c r="AV243" s="13" t="s">
        <v>82</v>
      </c>
      <c r="AW243" s="13" t="s">
        <v>37</v>
      </c>
      <c r="AX243" s="13" t="s">
        <v>75</v>
      </c>
      <c r="AY243" s="248" t="s">
        <v>258</v>
      </c>
    </row>
    <row r="244" s="12" customFormat="1">
      <c r="A244" s="12"/>
      <c r="B244" s="228"/>
      <c r="C244" s="229"/>
      <c r="D244" s="222" t="s">
        <v>267</v>
      </c>
      <c r="E244" s="230" t="s">
        <v>19</v>
      </c>
      <c r="F244" s="231" t="s">
        <v>3207</v>
      </c>
      <c r="G244" s="229"/>
      <c r="H244" s="232">
        <v>952.38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8" t="s">
        <v>267</v>
      </c>
      <c r="AU244" s="238" t="s">
        <v>84</v>
      </c>
      <c r="AV244" s="12" t="s">
        <v>84</v>
      </c>
      <c r="AW244" s="12" t="s">
        <v>37</v>
      </c>
      <c r="AX244" s="12" t="s">
        <v>75</v>
      </c>
      <c r="AY244" s="238" t="s">
        <v>258</v>
      </c>
    </row>
    <row r="245" s="12" customFormat="1">
      <c r="A245" s="12"/>
      <c r="B245" s="228"/>
      <c r="C245" s="229"/>
      <c r="D245" s="222" t="s">
        <v>267</v>
      </c>
      <c r="E245" s="230" t="s">
        <v>19</v>
      </c>
      <c r="F245" s="231" t="s">
        <v>3208</v>
      </c>
      <c r="G245" s="229"/>
      <c r="H245" s="232">
        <v>-269.27999999999997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8" t="s">
        <v>267</v>
      </c>
      <c r="AU245" s="238" t="s">
        <v>84</v>
      </c>
      <c r="AV245" s="12" t="s">
        <v>84</v>
      </c>
      <c r="AW245" s="12" t="s">
        <v>37</v>
      </c>
      <c r="AX245" s="12" t="s">
        <v>75</v>
      </c>
      <c r="AY245" s="238" t="s">
        <v>258</v>
      </c>
    </row>
    <row r="246" s="13" customFormat="1">
      <c r="A246" s="13"/>
      <c r="B246" s="239"/>
      <c r="C246" s="240"/>
      <c r="D246" s="222" t="s">
        <v>267</v>
      </c>
      <c r="E246" s="241" t="s">
        <v>19</v>
      </c>
      <c r="F246" s="242" t="s">
        <v>3209</v>
      </c>
      <c r="G246" s="240"/>
      <c r="H246" s="241" t="s">
        <v>19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267</v>
      </c>
      <c r="AU246" s="248" t="s">
        <v>84</v>
      </c>
      <c r="AV246" s="13" t="s">
        <v>82</v>
      </c>
      <c r="AW246" s="13" t="s">
        <v>37</v>
      </c>
      <c r="AX246" s="13" t="s">
        <v>75</v>
      </c>
      <c r="AY246" s="248" t="s">
        <v>258</v>
      </c>
    </row>
    <row r="247" s="12" customFormat="1">
      <c r="A247" s="12"/>
      <c r="B247" s="228"/>
      <c r="C247" s="229"/>
      <c r="D247" s="222" t="s">
        <v>267</v>
      </c>
      <c r="E247" s="230" t="s">
        <v>19</v>
      </c>
      <c r="F247" s="231" t="s">
        <v>3210</v>
      </c>
      <c r="G247" s="229"/>
      <c r="H247" s="232">
        <v>664.25300000000004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84</v>
      </c>
      <c r="AV247" s="12" t="s">
        <v>84</v>
      </c>
      <c r="AW247" s="12" t="s">
        <v>37</v>
      </c>
      <c r="AX247" s="12" t="s">
        <v>75</v>
      </c>
      <c r="AY247" s="238" t="s">
        <v>258</v>
      </c>
    </row>
    <row r="248" s="12" customFormat="1">
      <c r="A248" s="12"/>
      <c r="B248" s="228"/>
      <c r="C248" s="229"/>
      <c r="D248" s="222" t="s">
        <v>267</v>
      </c>
      <c r="E248" s="230" t="s">
        <v>19</v>
      </c>
      <c r="F248" s="231" t="s">
        <v>3211</v>
      </c>
      <c r="G248" s="229"/>
      <c r="H248" s="232">
        <v>681.81200000000001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8" t="s">
        <v>267</v>
      </c>
      <c r="AU248" s="238" t="s">
        <v>84</v>
      </c>
      <c r="AV248" s="12" t="s">
        <v>84</v>
      </c>
      <c r="AW248" s="12" t="s">
        <v>37</v>
      </c>
      <c r="AX248" s="12" t="s">
        <v>75</v>
      </c>
      <c r="AY248" s="238" t="s">
        <v>258</v>
      </c>
    </row>
    <row r="249" s="13" customFormat="1">
      <c r="A249" s="13"/>
      <c r="B249" s="239"/>
      <c r="C249" s="240"/>
      <c r="D249" s="222" t="s">
        <v>267</v>
      </c>
      <c r="E249" s="241" t="s">
        <v>19</v>
      </c>
      <c r="F249" s="242" t="s">
        <v>3308</v>
      </c>
      <c r="G249" s="240"/>
      <c r="H249" s="241" t="s">
        <v>19</v>
      </c>
      <c r="I249" s="243"/>
      <c r="J249" s="240"/>
      <c r="K249" s="240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267</v>
      </c>
      <c r="AU249" s="248" t="s">
        <v>84</v>
      </c>
      <c r="AV249" s="13" t="s">
        <v>82</v>
      </c>
      <c r="AW249" s="13" t="s">
        <v>37</v>
      </c>
      <c r="AX249" s="13" t="s">
        <v>75</v>
      </c>
      <c r="AY249" s="248" t="s">
        <v>258</v>
      </c>
    </row>
    <row r="250" s="12" customFormat="1">
      <c r="A250" s="12"/>
      <c r="B250" s="228"/>
      <c r="C250" s="229"/>
      <c r="D250" s="222" t="s">
        <v>267</v>
      </c>
      <c r="E250" s="230" t="s">
        <v>19</v>
      </c>
      <c r="F250" s="231" t="s">
        <v>3230</v>
      </c>
      <c r="G250" s="229"/>
      <c r="H250" s="232">
        <v>33.119999999999997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8" t="s">
        <v>267</v>
      </c>
      <c r="AU250" s="238" t="s">
        <v>84</v>
      </c>
      <c r="AV250" s="12" t="s">
        <v>84</v>
      </c>
      <c r="AW250" s="12" t="s">
        <v>37</v>
      </c>
      <c r="AX250" s="12" t="s">
        <v>75</v>
      </c>
      <c r="AY250" s="238" t="s">
        <v>258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3236</v>
      </c>
      <c r="G251" s="229"/>
      <c r="H251" s="232">
        <v>3.5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75</v>
      </c>
      <c r="AY251" s="238" t="s">
        <v>258</v>
      </c>
    </row>
    <row r="252" s="12" customFormat="1">
      <c r="A252" s="12"/>
      <c r="B252" s="228"/>
      <c r="C252" s="229"/>
      <c r="D252" s="222" t="s">
        <v>267</v>
      </c>
      <c r="E252" s="230" t="s">
        <v>19</v>
      </c>
      <c r="F252" s="231" t="s">
        <v>3237</v>
      </c>
      <c r="G252" s="229"/>
      <c r="H252" s="232">
        <v>3.5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8" t="s">
        <v>267</v>
      </c>
      <c r="AU252" s="238" t="s">
        <v>84</v>
      </c>
      <c r="AV252" s="12" t="s">
        <v>84</v>
      </c>
      <c r="AW252" s="12" t="s">
        <v>37</v>
      </c>
      <c r="AX252" s="12" t="s">
        <v>75</v>
      </c>
      <c r="AY252" s="238" t="s">
        <v>258</v>
      </c>
    </row>
    <row r="253" s="12" customFormat="1">
      <c r="A253" s="12"/>
      <c r="B253" s="228"/>
      <c r="C253" s="229"/>
      <c r="D253" s="222" t="s">
        <v>267</v>
      </c>
      <c r="E253" s="230" t="s">
        <v>19</v>
      </c>
      <c r="F253" s="231" t="s">
        <v>3238</v>
      </c>
      <c r="G253" s="229"/>
      <c r="H253" s="232">
        <v>3.7799999999999998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8" t="s">
        <v>267</v>
      </c>
      <c r="AU253" s="238" t="s">
        <v>84</v>
      </c>
      <c r="AV253" s="12" t="s">
        <v>84</v>
      </c>
      <c r="AW253" s="12" t="s">
        <v>37</v>
      </c>
      <c r="AX253" s="12" t="s">
        <v>75</v>
      </c>
      <c r="AY253" s="238" t="s">
        <v>258</v>
      </c>
    </row>
    <row r="254" s="16" customFormat="1">
      <c r="A254" s="16"/>
      <c r="B254" s="291"/>
      <c r="C254" s="292"/>
      <c r="D254" s="222" t="s">
        <v>267</v>
      </c>
      <c r="E254" s="293" t="s">
        <v>19</v>
      </c>
      <c r="F254" s="294" t="s">
        <v>3189</v>
      </c>
      <c r="G254" s="292"/>
      <c r="H254" s="295">
        <v>2073.0650000000001</v>
      </c>
      <c r="I254" s="296"/>
      <c r="J254" s="292"/>
      <c r="K254" s="292"/>
      <c r="L254" s="297"/>
      <c r="M254" s="298"/>
      <c r="N254" s="299"/>
      <c r="O254" s="299"/>
      <c r="P254" s="299"/>
      <c r="Q254" s="299"/>
      <c r="R254" s="299"/>
      <c r="S254" s="299"/>
      <c r="T254" s="300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301" t="s">
        <v>267</v>
      </c>
      <c r="AU254" s="301" t="s">
        <v>84</v>
      </c>
      <c r="AV254" s="16" t="s">
        <v>98</v>
      </c>
      <c r="AW254" s="16" t="s">
        <v>37</v>
      </c>
      <c r="AX254" s="16" t="s">
        <v>75</v>
      </c>
      <c r="AY254" s="301" t="s">
        <v>258</v>
      </c>
    </row>
    <row r="255" s="12" customFormat="1">
      <c r="A255" s="12"/>
      <c r="B255" s="228"/>
      <c r="C255" s="229"/>
      <c r="D255" s="222" t="s">
        <v>267</v>
      </c>
      <c r="E255" s="230" t="s">
        <v>19</v>
      </c>
      <c r="F255" s="231" t="s">
        <v>3309</v>
      </c>
      <c r="G255" s="229"/>
      <c r="H255" s="232">
        <v>3149.8429999999998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8" t="s">
        <v>267</v>
      </c>
      <c r="AU255" s="238" t="s">
        <v>84</v>
      </c>
      <c r="AV255" s="12" t="s">
        <v>84</v>
      </c>
      <c r="AW255" s="12" t="s">
        <v>37</v>
      </c>
      <c r="AX255" s="12" t="s">
        <v>75</v>
      </c>
      <c r="AY255" s="238" t="s">
        <v>258</v>
      </c>
    </row>
    <row r="256" s="12" customFormat="1">
      <c r="A256" s="12"/>
      <c r="B256" s="228"/>
      <c r="C256" s="229"/>
      <c r="D256" s="222" t="s">
        <v>267</v>
      </c>
      <c r="E256" s="230" t="s">
        <v>19</v>
      </c>
      <c r="F256" s="231" t="s">
        <v>3310</v>
      </c>
      <c r="G256" s="229"/>
      <c r="H256" s="232">
        <v>-36.463999999999999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84</v>
      </c>
      <c r="AV256" s="12" t="s">
        <v>84</v>
      </c>
      <c r="AW256" s="12" t="s">
        <v>37</v>
      </c>
      <c r="AX256" s="12" t="s">
        <v>75</v>
      </c>
      <c r="AY256" s="238" t="s">
        <v>258</v>
      </c>
    </row>
    <row r="257" s="12" customFormat="1">
      <c r="A257" s="12"/>
      <c r="B257" s="228"/>
      <c r="C257" s="229"/>
      <c r="D257" s="222" t="s">
        <v>267</v>
      </c>
      <c r="E257" s="230" t="s">
        <v>19</v>
      </c>
      <c r="F257" s="231" t="s">
        <v>3311</v>
      </c>
      <c r="G257" s="229"/>
      <c r="H257" s="232">
        <v>-143.30000000000001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38" t="s">
        <v>267</v>
      </c>
      <c r="AU257" s="238" t="s">
        <v>84</v>
      </c>
      <c r="AV257" s="12" t="s">
        <v>84</v>
      </c>
      <c r="AW257" s="12" t="s">
        <v>37</v>
      </c>
      <c r="AX257" s="12" t="s">
        <v>75</v>
      </c>
      <c r="AY257" s="238" t="s">
        <v>258</v>
      </c>
    </row>
    <row r="258" s="12" customFormat="1">
      <c r="A258" s="12"/>
      <c r="B258" s="228"/>
      <c r="C258" s="229"/>
      <c r="D258" s="222" t="s">
        <v>267</v>
      </c>
      <c r="E258" s="230" t="s">
        <v>19</v>
      </c>
      <c r="F258" s="231" t="s">
        <v>3312</v>
      </c>
      <c r="G258" s="229"/>
      <c r="H258" s="232">
        <v>-170.727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8" t="s">
        <v>267</v>
      </c>
      <c r="AU258" s="238" t="s">
        <v>84</v>
      </c>
      <c r="AV258" s="12" t="s">
        <v>84</v>
      </c>
      <c r="AW258" s="12" t="s">
        <v>37</v>
      </c>
      <c r="AX258" s="12" t="s">
        <v>75</v>
      </c>
      <c r="AY258" s="238" t="s">
        <v>258</v>
      </c>
    </row>
    <row r="259" s="12" customFormat="1">
      <c r="A259" s="12"/>
      <c r="B259" s="228"/>
      <c r="C259" s="229"/>
      <c r="D259" s="222" t="s">
        <v>267</v>
      </c>
      <c r="E259" s="230" t="s">
        <v>19</v>
      </c>
      <c r="F259" s="231" t="s">
        <v>3313</v>
      </c>
      <c r="G259" s="229"/>
      <c r="H259" s="232">
        <v>-2.8879999999999999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8" t="s">
        <v>267</v>
      </c>
      <c r="AU259" s="238" t="s">
        <v>84</v>
      </c>
      <c r="AV259" s="12" t="s">
        <v>84</v>
      </c>
      <c r="AW259" s="12" t="s">
        <v>37</v>
      </c>
      <c r="AX259" s="12" t="s">
        <v>75</v>
      </c>
      <c r="AY259" s="238" t="s">
        <v>258</v>
      </c>
    </row>
    <row r="260" s="12" customFormat="1">
      <c r="A260" s="12"/>
      <c r="B260" s="228"/>
      <c r="C260" s="229"/>
      <c r="D260" s="222" t="s">
        <v>267</v>
      </c>
      <c r="E260" s="230" t="s">
        <v>19</v>
      </c>
      <c r="F260" s="231" t="s">
        <v>3314</v>
      </c>
      <c r="G260" s="229"/>
      <c r="H260" s="232">
        <v>-99.123999999999995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8" t="s">
        <v>267</v>
      </c>
      <c r="AU260" s="238" t="s">
        <v>84</v>
      </c>
      <c r="AV260" s="12" t="s">
        <v>84</v>
      </c>
      <c r="AW260" s="12" t="s">
        <v>37</v>
      </c>
      <c r="AX260" s="12" t="s">
        <v>75</v>
      </c>
      <c r="AY260" s="238" t="s">
        <v>258</v>
      </c>
    </row>
    <row r="261" s="12" customFormat="1">
      <c r="A261" s="12"/>
      <c r="B261" s="228"/>
      <c r="C261" s="229"/>
      <c r="D261" s="222" t="s">
        <v>267</v>
      </c>
      <c r="E261" s="230" t="s">
        <v>19</v>
      </c>
      <c r="F261" s="231" t="s">
        <v>3315</v>
      </c>
      <c r="G261" s="229"/>
      <c r="H261" s="232">
        <v>-116.41800000000001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8" t="s">
        <v>267</v>
      </c>
      <c r="AU261" s="238" t="s">
        <v>84</v>
      </c>
      <c r="AV261" s="12" t="s">
        <v>84</v>
      </c>
      <c r="AW261" s="12" t="s">
        <v>37</v>
      </c>
      <c r="AX261" s="12" t="s">
        <v>75</v>
      </c>
      <c r="AY261" s="238" t="s">
        <v>258</v>
      </c>
    </row>
    <row r="262" s="12" customFormat="1">
      <c r="A262" s="12"/>
      <c r="B262" s="228"/>
      <c r="C262" s="229"/>
      <c r="D262" s="222" t="s">
        <v>267</v>
      </c>
      <c r="E262" s="230" t="s">
        <v>19</v>
      </c>
      <c r="F262" s="231" t="s">
        <v>3316</v>
      </c>
      <c r="G262" s="229"/>
      <c r="H262" s="232">
        <v>-242.66800000000001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8" t="s">
        <v>267</v>
      </c>
      <c r="AU262" s="238" t="s">
        <v>84</v>
      </c>
      <c r="AV262" s="12" t="s">
        <v>84</v>
      </c>
      <c r="AW262" s="12" t="s">
        <v>37</v>
      </c>
      <c r="AX262" s="12" t="s">
        <v>75</v>
      </c>
      <c r="AY262" s="238" t="s">
        <v>258</v>
      </c>
    </row>
    <row r="263" s="12" customFormat="1">
      <c r="A263" s="12"/>
      <c r="B263" s="228"/>
      <c r="C263" s="229"/>
      <c r="D263" s="222" t="s">
        <v>267</v>
      </c>
      <c r="E263" s="230" t="s">
        <v>19</v>
      </c>
      <c r="F263" s="231" t="s">
        <v>3317</v>
      </c>
      <c r="G263" s="229"/>
      <c r="H263" s="232">
        <v>-9.4049999999999994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8" t="s">
        <v>267</v>
      </c>
      <c r="AU263" s="238" t="s">
        <v>84</v>
      </c>
      <c r="AV263" s="12" t="s">
        <v>84</v>
      </c>
      <c r="AW263" s="12" t="s">
        <v>37</v>
      </c>
      <c r="AX263" s="12" t="s">
        <v>75</v>
      </c>
      <c r="AY263" s="238" t="s">
        <v>258</v>
      </c>
    </row>
    <row r="264" s="12" customFormat="1">
      <c r="A264" s="12"/>
      <c r="B264" s="228"/>
      <c r="C264" s="229"/>
      <c r="D264" s="222" t="s">
        <v>267</v>
      </c>
      <c r="E264" s="230" t="s">
        <v>19</v>
      </c>
      <c r="F264" s="231" t="s">
        <v>3318</v>
      </c>
      <c r="G264" s="229"/>
      <c r="H264" s="232">
        <v>-380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8" t="s">
        <v>267</v>
      </c>
      <c r="AU264" s="238" t="s">
        <v>84</v>
      </c>
      <c r="AV264" s="12" t="s">
        <v>84</v>
      </c>
      <c r="AW264" s="12" t="s">
        <v>37</v>
      </c>
      <c r="AX264" s="12" t="s">
        <v>75</v>
      </c>
      <c r="AY264" s="238" t="s">
        <v>258</v>
      </c>
    </row>
    <row r="265" s="12" customFormat="1">
      <c r="A265" s="12"/>
      <c r="B265" s="228"/>
      <c r="C265" s="229"/>
      <c r="D265" s="222" t="s">
        <v>267</v>
      </c>
      <c r="E265" s="230" t="s">
        <v>19</v>
      </c>
      <c r="F265" s="231" t="s">
        <v>3319</v>
      </c>
      <c r="G265" s="229"/>
      <c r="H265" s="232">
        <v>-242.28800000000001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8" t="s">
        <v>267</v>
      </c>
      <c r="AU265" s="238" t="s">
        <v>84</v>
      </c>
      <c r="AV265" s="12" t="s">
        <v>84</v>
      </c>
      <c r="AW265" s="12" t="s">
        <v>37</v>
      </c>
      <c r="AX265" s="12" t="s">
        <v>75</v>
      </c>
      <c r="AY265" s="238" t="s">
        <v>258</v>
      </c>
    </row>
    <row r="266" s="12" customFormat="1">
      <c r="A266" s="12"/>
      <c r="B266" s="228"/>
      <c r="C266" s="229"/>
      <c r="D266" s="222" t="s">
        <v>267</v>
      </c>
      <c r="E266" s="230" t="s">
        <v>19</v>
      </c>
      <c r="F266" s="231" t="s">
        <v>3320</v>
      </c>
      <c r="G266" s="229"/>
      <c r="H266" s="232">
        <v>-1.125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8" t="s">
        <v>267</v>
      </c>
      <c r="AU266" s="238" t="s">
        <v>84</v>
      </c>
      <c r="AV266" s="12" t="s">
        <v>84</v>
      </c>
      <c r="AW266" s="12" t="s">
        <v>37</v>
      </c>
      <c r="AX266" s="12" t="s">
        <v>75</v>
      </c>
      <c r="AY266" s="238" t="s">
        <v>258</v>
      </c>
    </row>
    <row r="267" s="12" customFormat="1">
      <c r="A267" s="12"/>
      <c r="B267" s="228"/>
      <c r="C267" s="229"/>
      <c r="D267" s="222" t="s">
        <v>267</v>
      </c>
      <c r="E267" s="230" t="s">
        <v>19</v>
      </c>
      <c r="F267" s="231" t="s">
        <v>3321</v>
      </c>
      <c r="G267" s="229"/>
      <c r="H267" s="232">
        <v>-30.652000000000001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8" t="s">
        <v>267</v>
      </c>
      <c r="AU267" s="238" t="s">
        <v>84</v>
      </c>
      <c r="AV267" s="12" t="s">
        <v>84</v>
      </c>
      <c r="AW267" s="12" t="s">
        <v>37</v>
      </c>
      <c r="AX267" s="12" t="s">
        <v>75</v>
      </c>
      <c r="AY267" s="238" t="s">
        <v>258</v>
      </c>
    </row>
    <row r="268" s="12" customFormat="1">
      <c r="A268" s="12"/>
      <c r="B268" s="228"/>
      <c r="C268" s="229"/>
      <c r="D268" s="222" t="s">
        <v>267</v>
      </c>
      <c r="E268" s="230" t="s">
        <v>19</v>
      </c>
      <c r="F268" s="231" t="s">
        <v>3322</v>
      </c>
      <c r="G268" s="229"/>
      <c r="H268" s="232">
        <v>-692.37300000000005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38" t="s">
        <v>267</v>
      </c>
      <c r="AU268" s="238" t="s">
        <v>84</v>
      </c>
      <c r="AV268" s="12" t="s">
        <v>84</v>
      </c>
      <c r="AW268" s="12" t="s">
        <v>37</v>
      </c>
      <c r="AX268" s="12" t="s">
        <v>75</v>
      </c>
      <c r="AY268" s="238" t="s">
        <v>258</v>
      </c>
    </row>
    <row r="269" s="15" customFormat="1">
      <c r="A269" s="15"/>
      <c r="B269" s="263"/>
      <c r="C269" s="264"/>
      <c r="D269" s="222" t="s">
        <v>267</v>
      </c>
      <c r="E269" s="265" t="s">
        <v>19</v>
      </c>
      <c r="F269" s="266" t="s">
        <v>2239</v>
      </c>
      <c r="G269" s="264"/>
      <c r="H269" s="267">
        <v>3055.4760000000006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3" t="s">
        <v>267</v>
      </c>
      <c r="AU269" s="273" t="s">
        <v>84</v>
      </c>
      <c r="AV269" s="15" t="s">
        <v>105</v>
      </c>
      <c r="AW269" s="15" t="s">
        <v>37</v>
      </c>
      <c r="AX269" s="15" t="s">
        <v>75</v>
      </c>
      <c r="AY269" s="273" t="s">
        <v>258</v>
      </c>
    </row>
    <row r="270" s="12" customFormat="1">
      <c r="A270" s="12"/>
      <c r="B270" s="228"/>
      <c r="C270" s="229"/>
      <c r="D270" s="222" t="s">
        <v>267</v>
      </c>
      <c r="E270" s="230" t="s">
        <v>19</v>
      </c>
      <c r="F270" s="231" t="s">
        <v>3323</v>
      </c>
      <c r="G270" s="229"/>
      <c r="H270" s="232">
        <v>954.80999999999995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38" t="s">
        <v>267</v>
      </c>
      <c r="AU270" s="238" t="s">
        <v>84</v>
      </c>
      <c r="AV270" s="12" t="s">
        <v>84</v>
      </c>
      <c r="AW270" s="12" t="s">
        <v>37</v>
      </c>
      <c r="AX270" s="12" t="s">
        <v>75</v>
      </c>
      <c r="AY270" s="238" t="s">
        <v>258</v>
      </c>
    </row>
    <row r="271" s="15" customFormat="1">
      <c r="A271" s="15"/>
      <c r="B271" s="263"/>
      <c r="C271" s="264"/>
      <c r="D271" s="222" t="s">
        <v>267</v>
      </c>
      <c r="E271" s="265" t="s">
        <v>19</v>
      </c>
      <c r="F271" s="266" t="s">
        <v>2239</v>
      </c>
      <c r="G271" s="264"/>
      <c r="H271" s="267">
        <v>954.80999999999995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3" t="s">
        <v>267</v>
      </c>
      <c r="AU271" s="273" t="s">
        <v>84</v>
      </c>
      <c r="AV271" s="15" t="s">
        <v>105</v>
      </c>
      <c r="AW271" s="15" t="s">
        <v>37</v>
      </c>
      <c r="AX271" s="15" t="s">
        <v>75</v>
      </c>
      <c r="AY271" s="273" t="s">
        <v>258</v>
      </c>
    </row>
    <row r="272" s="12" customFormat="1">
      <c r="A272" s="12"/>
      <c r="B272" s="228"/>
      <c r="C272" s="229"/>
      <c r="D272" s="222" t="s">
        <v>267</v>
      </c>
      <c r="E272" s="230" t="s">
        <v>19</v>
      </c>
      <c r="F272" s="231" t="s">
        <v>3324</v>
      </c>
      <c r="G272" s="229"/>
      <c r="H272" s="232">
        <v>3055.4760000000001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8" t="s">
        <v>267</v>
      </c>
      <c r="AU272" s="238" t="s">
        <v>84</v>
      </c>
      <c r="AV272" s="12" t="s">
        <v>84</v>
      </c>
      <c r="AW272" s="12" t="s">
        <v>37</v>
      </c>
      <c r="AX272" s="12" t="s">
        <v>82</v>
      </c>
      <c r="AY272" s="238" t="s">
        <v>258</v>
      </c>
    </row>
    <row r="273" s="2" customFormat="1" ht="16.5" customHeight="1">
      <c r="A273" s="41"/>
      <c r="B273" s="42"/>
      <c r="C273" s="209" t="s">
        <v>394</v>
      </c>
      <c r="D273" s="209" t="s">
        <v>259</v>
      </c>
      <c r="E273" s="210" t="s">
        <v>3325</v>
      </c>
      <c r="F273" s="211" t="s">
        <v>3326</v>
      </c>
      <c r="G273" s="212" t="s">
        <v>962</v>
      </c>
      <c r="H273" s="213">
        <v>30.652000000000001</v>
      </c>
      <c r="I273" s="214"/>
      <c r="J273" s="215">
        <f>ROUND(I273*H273,2)</f>
        <v>0</v>
      </c>
      <c r="K273" s="211" t="s">
        <v>816</v>
      </c>
      <c r="L273" s="47"/>
      <c r="M273" s="216" t="s">
        <v>19</v>
      </c>
      <c r="N273" s="217" t="s">
        <v>46</v>
      </c>
      <c r="O273" s="87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0" t="s">
        <v>105</v>
      </c>
      <c r="AT273" s="220" t="s">
        <v>259</v>
      </c>
      <c r="AU273" s="220" t="s">
        <v>84</v>
      </c>
      <c r="AY273" s="20" t="s">
        <v>258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20" t="s">
        <v>82</v>
      </c>
      <c r="BK273" s="221">
        <f>ROUND(I273*H273,2)</f>
        <v>0</v>
      </c>
      <c r="BL273" s="20" t="s">
        <v>105</v>
      </c>
      <c r="BM273" s="220" t="s">
        <v>3327</v>
      </c>
    </row>
    <row r="274" s="2" customFormat="1">
      <c r="A274" s="41"/>
      <c r="B274" s="42"/>
      <c r="C274" s="43"/>
      <c r="D274" s="222" t="s">
        <v>264</v>
      </c>
      <c r="E274" s="43"/>
      <c r="F274" s="223" t="s">
        <v>3328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264</v>
      </c>
      <c r="AU274" s="20" t="s">
        <v>84</v>
      </c>
    </row>
    <row r="275" s="2" customFormat="1">
      <c r="A275" s="41"/>
      <c r="B275" s="42"/>
      <c r="C275" s="43"/>
      <c r="D275" s="261" t="s">
        <v>819</v>
      </c>
      <c r="E275" s="43"/>
      <c r="F275" s="262" t="s">
        <v>3329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819</v>
      </c>
      <c r="AU275" s="20" t="s">
        <v>84</v>
      </c>
    </row>
    <row r="276" s="12" customFormat="1">
      <c r="A276" s="12"/>
      <c r="B276" s="228"/>
      <c r="C276" s="229"/>
      <c r="D276" s="222" t="s">
        <v>267</v>
      </c>
      <c r="E276" s="230" t="s">
        <v>19</v>
      </c>
      <c r="F276" s="231" t="s">
        <v>3330</v>
      </c>
      <c r="G276" s="229"/>
      <c r="H276" s="232">
        <v>16.800000000000001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8" t="s">
        <v>267</v>
      </c>
      <c r="AU276" s="238" t="s">
        <v>84</v>
      </c>
      <c r="AV276" s="12" t="s">
        <v>84</v>
      </c>
      <c r="AW276" s="12" t="s">
        <v>37</v>
      </c>
      <c r="AX276" s="12" t="s">
        <v>75</v>
      </c>
      <c r="AY276" s="238" t="s">
        <v>258</v>
      </c>
    </row>
    <row r="277" s="12" customFormat="1">
      <c r="A277" s="12"/>
      <c r="B277" s="228"/>
      <c r="C277" s="229"/>
      <c r="D277" s="222" t="s">
        <v>267</v>
      </c>
      <c r="E277" s="230" t="s">
        <v>19</v>
      </c>
      <c r="F277" s="231" t="s">
        <v>3331</v>
      </c>
      <c r="G277" s="229"/>
      <c r="H277" s="232">
        <v>16.559999999999999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38" t="s">
        <v>267</v>
      </c>
      <c r="AU277" s="238" t="s">
        <v>84</v>
      </c>
      <c r="AV277" s="12" t="s">
        <v>84</v>
      </c>
      <c r="AW277" s="12" t="s">
        <v>37</v>
      </c>
      <c r="AX277" s="12" t="s">
        <v>75</v>
      </c>
      <c r="AY277" s="238" t="s">
        <v>258</v>
      </c>
    </row>
    <row r="278" s="16" customFormat="1">
      <c r="A278" s="16"/>
      <c r="B278" s="291"/>
      <c r="C278" s="292"/>
      <c r="D278" s="222" t="s">
        <v>267</v>
      </c>
      <c r="E278" s="293" t="s">
        <v>19</v>
      </c>
      <c r="F278" s="294" t="s">
        <v>3189</v>
      </c>
      <c r="G278" s="292"/>
      <c r="H278" s="295">
        <v>33.359999999999999</v>
      </c>
      <c r="I278" s="296"/>
      <c r="J278" s="292"/>
      <c r="K278" s="292"/>
      <c r="L278" s="297"/>
      <c r="M278" s="298"/>
      <c r="N278" s="299"/>
      <c r="O278" s="299"/>
      <c r="P278" s="299"/>
      <c r="Q278" s="299"/>
      <c r="R278" s="299"/>
      <c r="S278" s="299"/>
      <c r="T278" s="300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301" t="s">
        <v>267</v>
      </c>
      <c r="AU278" s="301" t="s">
        <v>84</v>
      </c>
      <c r="AV278" s="16" t="s">
        <v>98</v>
      </c>
      <c r="AW278" s="16" t="s">
        <v>37</v>
      </c>
      <c r="AX278" s="16" t="s">
        <v>75</v>
      </c>
      <c r="AY278" s="301" t="s">
        <v>258</v>
      </c>
    </row>
    <row r="279" s="12" customFormat="1">
      <c r="A279" s="12"/>
      <c r="B279" s="228"/>
      <c r="C279" s="229"/>
      <c r="D279" s="222" t="s">
        <v>267</v>
      </c>
      <c r="E279" s="230" t="s">
        <v>19</v>
      </c>
      <c r="F279" s="231" t="s">
        <v>3332</v>
      </c>
      <c r="G279" s="229"/>
      <c r="H279" s="232">
        <v>-2.7080000000000002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38" t="s">
        <v>267</v>
      </c>
      <c r="AU279" s="238" t="s">
        <v>84</v>
      </c>
      <c r="AV279" s="12" t="s">
        <v>84</v>
      </c>
      <c r="AW279" s="12" t="s">
        <v>37</v>
      </c>
      <c r="AX279" s="12" t="s">
        <v>75</v>
      </c>
      <c r="AY279" s="238" t="s">
        <v>258</v>
      </c>
    </row>
    <row r="280" s="15" customFormat="1">
      <c r="A280" s="15"/>
      <c r="B280" s="263"/>
      <c r="C280" s="264"/>
      <c r="D280" s="222" t="s">
        <v>267</v>
      </c>
      <c r="E280" s="265" t="s">
        <v>19</v>
      </c>
      <c r="F280" s="266" t="s">
        <v>2239</v>
      </c>
      <c r="G280" s="264"/>
      <c r="H280" s="267">
        <v>30.652000000000001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3" t="s">
        <v>267</v>
      </c>
      <c r="AU280" s="273" t="s">
        <v>84</v>
      </c>
      <c r="AV280" s="15" t="s">
        <v>105</v>
      </c>
      <c r="AW280" s="15" t="s">
        <v>37</v>
      </c>
      <c r="AX280" s="15" t="s">
        <v>82</v>
      </c>
      <c r="AY280" s="273" t="s">
        <v>258</v>
      </c>
    </row>
    <row r="281" s="2" customFormat="1" ht="16.5" customHeight="1">
      <c r="A281" s="41"/>
      <c r="B281" s="42"/>
      <c r="C281" s="274" t="s">
        <v>7</v>
      </c>
      <c r="D281" s="274" t="s">
        <v>327</v>
      </c>
      <c r="E281" s="275" t="s">
        <v>3333</v>
      </c>
      <c r="F281" s="276" t="s">
        <v>3334</v>
      </c>
      <c r="G281" s="277" t="s">
        <v>894</v>
      </c>
      <c r="H281" s="278">
        <v>61.304000000000002</v>
      </c>
      <c r="I281" s="279"/>
      <c r="J281" s="280">
        <f>ROUND(I281*H281,2)</f>
        <v>0</v>
      </c>
      <c r="K281" s="276" t="s">
        <v>816</v>
      </c>
      <c r="L281" s="281"/>
      <c r="M281" s="282" t="s">
        <v>19</v>
      </c>
      <c r="N281" s="283" t="s">
        <v>46</v>
      </c>
      <c r="O281" s="87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0" t="s">
        <v>314</v>
      </c>
      <c r="AT281" s="220" t="s">
        <v>327</v>
      </c>
      <c r="AU281" s="220" t="s">
        <v>84</v>
      </c>
      <c r="AY281" s="20" t="s">
        <v>258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20" t="s">
        <v>82</v>
      </c>
      <c r="BK281" s="221">
        <f>ROUND(I281*H281,2)</f>
        <v>0</v>
      </c>
      <c r="BL281" s="20" t="s">
        <v>105</v>
      </c>
      <c r="BM281" s="220" t="s">
        <v>3335</v>
      </c>
    </row>
    <row r="282" s="2" customFormat="1">
      <c r="A282" s="41"/>
      <c r="B282" s="42"/>
      <c r="C282" s="43"/>
      <c r="D282" s="222" t="s">
        <v>264</v>
      </c>
      <c r="E282" s="43"/>
      <c r="F282" s="223" t="s">
        <v>3334</v>
      </c>
      <c r="G282" s="43"/>
      <c r="H282" s="43"/>
      <c r="I282" s="224"/>
      <c r="J282" s="43"/>
      <c r="K282" s="43"/>
      <c r="L282" s="47"/>
      <c r="M282" s="225"/>
      <c r="N282" s="22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264</v>
      </c>
      <c r="AU282" s="20" t="s">
        <v>84</v>
      </c>
    </row>
    <row r="283" s="12" customFormat="1">
      <c r="A283" s="12"/>
      <c r="B283" s="228"/>
      <c r="C283" s="229"/>
      <c r="D283" s="222" t="s">
        <v>267</v>
      </c>
      <c r="E283" s="230" t="s">
        <v>19</v>
      </c>
      <c r="F283" s="231" t="s">
        <v>3336</v>
      </c>
      <c r="G283" s="229"/>
      <c r="H283" s="232">
        <v>61.304000000000002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38" t="s">
        <v>267</v>
      </c>
      <c r="AU283" s="238" t="s">
        <v>84</v>
      </c>
      <c r="AV283" s="12" t="s">
        <v>84</v>
      </c>
      <c r="AW283" s="12" t="s">
        <v>37</v>
      </c>
      <c r="AX283" s="12" t="s">
        <v>82</v>
      </c>
      <c r="AY283" s="238" t="s">
        <v>258</v>
      </c>
    </row>
    <row r="284" s="11" customFormat="1" ht="22.8" customHeight="1">
      <c r="A284" s="11"/>
      <c r="B284" s="195"/>
      <c r="C284" s="196"/>
      <c r="D284" s="197" t="s">
        <v>74</v>
      </c>
      <c r="E284" s="259" t="s">
        <v>84</v>
      </c>
      <c r="F284" s="259" t="s">
        <v>2285</v>
      </c>
      <c r="G284" s="196"/>
      <c r="H284" s="196"/>
      <c r="I284" s="199"/>
      <c r="J284" s="260">
        <f>BK284</f>
        <v>0</v>
      </c>
      <c r="K284" s="196"/>
      <c r="L284" s="201"/>
      <c r="M284" s="202"/>
      <c r="N284" s="203"/>
      <c r="O284" s="203"/>
      <c r="P284" s="204">
        <f>SUM(P285:P317)</f>
        <v>0</v>
      </c>
      <c r="Q284" s="203"/>
      <c r="R284" s="204">
        <f>SUM(R285:R317)</f>
        <v>442.80457402000002</v>
      </c>
      <c r="S284" s="203"/>
      <c r="T284" s="205">
        <f>SUM(T285:T317)</f>
        <v>0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206" t="s">
        <v>82</v>
      </c>
      <c r="AT284" s="207" t="s">
        <v>74</v>
      </c>
      <c r="AU284" s="207" t="s">
        <v>82</v>
      </c>
      <c r="AY284" s="206" t="s">
        <v>258</v>
      </c>
      <c r="BK284" s="208">
        <f>SUM(BK285:BK317)</f>
        <v>0</v>
      </c>
    </row>
    <row r="285" s="2" customFormat="1" ht="16.5" customHeight="1">
      <c r="A285" s="41"/>
      <c r="B285" s="42"/>
      <c r="C285" s="209" t="s">
        <v>412</v>
      </c>
      <c r="D285" s="209" t="s">
        <v>259</v>
      </c>
      <c r="E285" s="210" t="s">
        <v>3337</v>
      </c>
      <c r="F285" s="211" t="s">
        <v>3338</v>
      </c>
      <c r="G285" s="212" t="s">
        <v>962</v>
      </c>
      <c r="H285" s="213">
        <v>36.463999999999999</v>
      </c>
      <c r="I285" s="214"/>
      <c r="J285" s="215">
        <f>ROUND(I285*H285,2)</f>
        <v>0</v>
      </c>
      <c r="K285" s="211" t="s">
        <v>19</v>
      </c>
      <c r="L285" s="47"/>
      <c r="M285" s="216" t="s">
        <v>19</v>
      </c>
      <c r="N285" s="217" t="s">
        <v>46</v>
      </c>
      <c r="O285" s="87"/>
      <c r="P285" s="218">
        <f>O285*H285</f>
        <v>0</v>
      </c>
      <c r="Q285" s="218">
        <v>2.1600000000000001</v>
      </c>
      <c r="R285" s="218">
        <f>Q285*H285</f>
        <v>78.762240000000006</v>
      </c>
      <c r="S285" s="218">
        <v>0</v>
      </c>
      <c r="T285" s="21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0" t="s">
        <v>105</v>
      </c>
      <c r="AT285" s="220" t="s">
        <v>259</v>
      </c>
      <c r="AU285" s="220" t="s">
        <v>84</v>
      </c>
      <c r="AY285" s="20" t="s">
        <v>258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20" t="s">
        <v>82</v>
      </c>
      <c r="BK285" s="221">
        <f>ROUND(I285*H285,2)</f>
        <v>0</v>
      </c>
      <c r="BL285" s="20" t="s">
        <v>105</v>
      </c>
      <c r="BM285" s="220" t="s">
        <v>3339</v>
      </c>
    </row>
    <row r="286" s="2" customFormat="1">
      <c r="A286" s="41"/>
      <c r="B286" s="42"/>
      <c r="C286" s="43"/>
      <c r="D286" s="222" t="s">
        <v>264</v>
      </c>
      <c r="E286" s="43"/>
      <c r="F286" s="223" t="s">
        <v>3340</v>
      </c>
      <c r="G286" s="43"/>
      <c r="H286" s="43"/>
      <c r="I286" s="224"/>
      <c r="J286" s="43"/>
      <c r="K286" s="43"/>
      <c r="L286" s="47"/>
      <c r="M286" s="225"/>
      <c r="N286" s="226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264</v>
      </c>
      <c r="AU286" s="20" t="s">
        <v>84</v>
      </c>
    </row>
    <row r="287" s="13" customFormat="1">
      <c r="A287" s="13"/>
      <c r="B287" s="239"/>
      <c r="C287" s="240"/>
      <c r="D287" s="222" t="s">
        <v>267</v>
      </c>
      <c r="E287" s="241" t="s">
        <v>19</v>
      </c>
      <c r="F287" s="242" t="s">
        <v>3341</v>
      </c>
      <c r="G287" s="240"/>
      <c r="H287" s="241" t="s">
        <v>19</v>
      </c>
      <c r="I287" s="243"/>
      <c r="J287" s="240"/>
      <c r="K287" s="240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267</v>
      </c>
      <c r="AU287" s="248" t="s">
        <v>84</v>
      </c>
      <c r="AV287" s="13" t="s">
        <v>82</v>
      </c>
      <c r="AW287" s="13" t="s">
        <v>37</v>
      </c>
      <c r="AX287" s="13" t="s">
        <v>75</v>
      </c>
      <c r="AY287" s="248" t="s">
        <v>258</v>
      </c>
    </row>
    <row r="288" s="12" customFormat="1">
      <c r="A288" s="12"/>
      <c r="B288" s="228"/>
      <c r="C288" s="229"/>
      <c r="D288" s="222" t="s">
        <v>267</v>
      </c>
      <c r="E288" s="230" t="s">
        <v>19</v>
      </c>
      <c r="F288" s="231" t="s">
        <v>3342</v>
      </c>
      <c r="G288" s="229"/>
      <c r="H288" s="232">
        <v>32.987000000000002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8" t="s">
        <v>267</v>
      </c>
      <c r="AU288" s="238" t="s">
        <v>84</v>
      </c>
      <c r="AV288" s="12" t="s">
        <v>84</v>
      </c>
      <c r="AW288" s="12" t="s">
        <v>37</v>
      </c>
      <c r="AX288" s="12" t="s">
        <v>75</v>
      </c>
      <c r="AY288" s="238" t="s">
        <v>258</v>
      </c>
    </row>
    <row r="289" s="12" customFormat="1">
      <c r="A289" s="12"/>
      <c r="B289" s="228"/>
      <c r="C289" s="229"/>
      <c r="D289" s="222" t="s">
        <v>267</v>
      </c>
      <c r="E289" s="230" t="s">
        <v>19</v>
      </c>
      <c r="F289" s="231" t="s">
        <v>3343</v>
      </c>
      <c r="G289" s="229"/>
      <c r="H289" s="232">
        <v>12.217000000000001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8" t="s">
        <v>267</v>
      </c>
      <c r="AU289" s="238" t="s">
        <v>84</v>
      </c>
      <c r="AV289" s="12" t="s">
        <v>84</v>
      </c>
      <c r="AW289" s="12" t="s">
        <v>37</v>
      </c>
      <c r="AX289" s="12" t="s">
        <v>75</v>
      </c>
      <c r="AY289" s="238" t="s">
        <v>258</v>
      </c>
    </row>
    <row r="290" s="16" customFormat="1">
      <c r="A290" s="16"/>
      <c r="B290" s="291"/>
      <c r="C290" s="292"/>
      <c r="D290" s="222" t="s">
        <v>267</v>
      </c>
      <c r="E290" s="293" t="s">
        <v>19</v>
      </c>
      <c r="F290" s="294" t="s">
        <v>3189</v>
      </c>
      <c r="G290" s="292"/>
      <c r="H290" s="295">
        <v>45.204000000000001</v>
      </c>
      <c r="I290" s="296"/>
      <c r="J290" s="292"/>
      <c r="K290" s="292"/>
      <c r="L290" s="297"/>
      <c r="M290" s="298"/>
      <c r="N290" s="299"/>
      <c r="O290" s="299"/>
      <c r="P290" s="299"/>
      <c r="Q290" s="299"/>
      <c r="R290" s="299"/>
      <c r="S290" s="299"/>
      <c r="T290" s="300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301" t="s">
        <v>267</v>
      </c>
      <c r="AU290" s="301" t="s">
        <v>84</v>
      </c>
      <c r="AV290" s="16" t="s">
        <v>98</v>
      </c>
      <c r="AW290" s="16" t="s">
        <v>37</v>
      </c>
      <c r="AX290" s="16" t="s">
        <v>75</v>
      </c>
      <c r="AY290" s="301" t="s">
        <v>258</v>
      </c>
    </row>
    <row r="291" s="12" customFormat="1">
      <c r="A291" s="12"/>
      <c r="B291" s="228"/>
      <c r="C291" s="229"/>
      <c r="D291" s="222" t="s">
        <v>267</v>
      </c>
      <c r="E291" s="230" t="s">
        <v>19</v>
      </c>
      <c r="F291" s="231" t="s">
        <v>3344</v>
      </c>
      <c r="G291" s="229"/>
      <c r="H291" s="232">
        <v>18.082000000000001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38" t="s">
        <v>267</v>
      </c>
      <c r="AU291" s="238" t="s">
        <v>84</v>
      </c>
      <c r="AV291" s="12" t="s">
        <v>84</v>
      </c>
      <c r="AW291" s="12" t="s">
        <v>37</v>
      </c>
      <c r="AX291" s="12" t="s">
        <v>75</v>
      </c>
      <c r="AY291" s="238" t="s">
        <v>258</v>
      </c>
    </row>
    <row r="292" s="12" customFormat="1">
      <c r="A292" s="12"/>
      <c r="B292" s="228"/>
      <c r="C292" s="229"/>
      <c r="D292" s="222" t="s">
        <v>267</v>
      </c>
      <c r="E292" s="230" t="s">
        <v>19</v>
      </c>
      <c r="F292" s="231" t="s">
        <v>3345</v>
      </c>
      <c r="G292" s="229"/>
      <c r="H292" s="232">
        <v>18.038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8" t="s">
        <v>267</v>
      </c>
      <c r="AU292" s="238" t="s">
        <v>84</v>
      </c>
      <c r="AV292" s="12" t="s">
        <v>84</v>
      </c>
      <c r="AW292" s="12" t="s">
        <v>37</v>
      </c>
      <c r="AX292" s="12" t="s">
        <v>75</v>
      </c>
      <c r="AY292" s="238" t="s">
        <v>258</v>
      </c>
    </row>
    <row r="293" s="12" customFormat="1">
      <c r="A293" s="12"/>
      <c r="B293" s="228"/>
      <c r="C293" s="229"/>
      <c r="D293" s="222" t="s">
        <v>267</v>
      </c>
      <c r="E293" s="230" t="s">
        <v>19</v>
      </c>
      <c r="F293" s="231" t="s">
        <v>3346</v>
      </c>
      <c r="G293" s="229"/>
      <c r="H293" s="232">
        <v>0.34399999999999997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38" t="s">
        <v>267</v>
      </c>
      <c r="AU293" s="238" t="s">
        <v>84</v>
      </c>
      <c r="AV293" s="12" t="s">
        <v>84</v>
      </c>
      <c r="AW293" s="12" t="s">
        <v>37</v>
      </c>
      <c r="AX293" s="12" t="s">
        <v>75</v>
      </c>
      <c r="AY293" s="238" t="s">
        <v>258</v>
      </c>
    </row>
    <row r="294" s="16" customFormat="1">
      <c r="A294" s="16"/>
      <c r="B294" s="291"/>
      <c r="C294" s="292"/>
      <c r="D294" s="222" t="s">
        <v>267</v>
      </c>
      <c r="E294" s="293" t="s">
        <v>19</v>
      </c>
      <c r="F294" s="294" t="s">
        <v>3189</v>
      </c>
      <c r="G294" s="292"/>
      <c r="H294" s="295">
        <v>36.463999999999999</v>
      </c>
      <c r="I294" s="296"/>
      <c r="J294" s="292"/>
      <c r="K294" s="292"/>
      <c r="L294" s="297"/>
      <c r="M294" s="298"/>
      <c r="N294" s="299"/>
      <c r="O294" s="299"/>
      <c r="P294" s="299"/>
      <c r="Q294" s="299"/>
      <c r="R294" s="299"/>
      <c r="S294" s="299"/>
      <c r="T294" s="300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301" t="s">
        <v>267</v>
      </c>
      <c r="AU294" s="301" t="s">
        <v>84</v>
      </c>
      <c r="AV294" s="16" t="s">
        <v>98</v>
      </c>
      <c r="AW294" s="16" t="s">
        <v>37</v>
      </c>
      <c r="AX294" s="16" t="s">
        <v>82</v>
      </c>
      <c r="AY294" s="301" t="s">
        <v>258</v>
      </c>
    </row>
    <row r="295" s="2" customFormat="1" ht="16.5" customHeight="1">
      <c r="A295" s="41"/>
      <c r="B295" s="42"/>
      <c r="C295" s="209" t="s">
        <v>416</v>
      </c>
      <c r="D295" s="209" t="s">
        <v>259</v>
      </c>
      <c r="E295" s="210" t="s">
        <v>3347</v>
      </c>
      <c r="F295" s="211" t="s">
        <v>3348</v>
      </c>
      <c r="G295" s="212" t="s">
        <v>962</v>
      </c>
      <c r="H295" s="213">
        <v>143.30000000000001</v>
      </c>
      <c r="I295" s="214"/>
      <c r="J295" s="215">
        <f>ROUND(I295*H295,2)</f>
        <v>0</v>
      </c>
      <c r="K295" s="211" t="s">
        <v>816</v>
      </c>
      <c r="L295" s="47"/>
      <c r="M295" s="216" t="s">
        <v>19</v>
      </c>
      <c r="N295" s="217" t="s">
        <v>46</v>
      </c>
      <c r="O295" s="87"/>
      <c r="P295" s="218">
        <f>O295*H295</f>
        <v>0</v>
      </c>
      <c r="Q295" s="218">
        <v>2.5018699999999998</v>
      </c>
      <c r="R295" s="218">
        <f>Q295*H295</f>
        <v>358.51797099999999</v>
      </c>
      <c r="S295" s="218">
        <v>0</v>
      </c>
      <c r="T295" s="21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0" t="s">
        <v>105</v>
      </c>
      <c r="AT295" s="220" t="s">
        <v>259</v>
      </c>
      <c r="AU295" s="220" t="s">
        <v>84</v>
      </c>
      <c r="AY295" s="20" t="s">
        <v>258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20" t="s">
        <v>82</v>
      </c>
      <c r="BK295" s="221">
        <f>ROUND(I295*H295,2)</f>
        <v>0</v>
      </c>
      <c r="BL295" s="20" t="s">
        <v>105</v>
      </c>
      <c r="BM295" s="220" t="s">
        <v>3349</v>
      </c>
    </row>
    <row r="296" s="2" customFormat="1">
      <c r="A296" s="41"/>
      <c r="B296" s="42"/>
      <c r="C296" s="43"/>
      <c r="D296" s="222" t="s">
        <v>264</v>
      </c>
      <c r="E296" s="43"/>
      <c r="F296" s="223" t="s">
        <v>3350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264</v>
      </c>
      <c r="AU296" s="20" t="s">
        <v>84</v>
      </c>
    </row>
    <row r="297" s="2" customFormat="1">
      <c r="A297" s="41"/>
      <c r="B297" s="42"/>
      <c r="C297" s="43"/>
      <c r="D297" s="261" t="s">
        <v>819</v>
      </c>
      <c r="E297" s="43"/>
      <c r="F297" s="262" t="s">
        <v>3351</v>
      </c>
      <c r="G297" s="43"/>
      <c r="H297" s="43"/>
      <c r="I297" s="224"/>
      <c r="J297" s="43"/>
      <c r="K297" s="43"/>
      <c r="L297" s="47"/>
      <c r="M297" s="225"/>
      <c r="N297" s="226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819</v>
      </c>
      <c r="AU297" s="20" t="s">
        <v>84</v>
      </c>
    </row>
    <row r="298" s="12" customFormat="1">
      <c r="A298" s="12"/>
      <c r="B298" s="228"/>
      <c r="C298" s="229"/>
      <c r="D298" s="222" t="s">
        <v>267</v>
      </c>
      <c r="E298" s="230" t="s">
        <v>19</v>
      </c>
      <c r="F298" s="231" t="s">
        <v>3352</v>
      </c>
      <c r="G298" s="229"/>
      <c r="H298" s="232">
        <v>129.91999999999999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8" t="s">
        <v>267</v>
      </c>
      <c r="AU298" s="238" t="s">
        <v>84</v>
      </c>
      <c r="AV298" s="12" t="s">
        <v>84</v>
      </c>
      <c r="AW298" s="12" t="s">
        <v>37</v>
      </c>
      <c r="AX298" s="12" t="s">
        <v>75</v>
      </c>
      <c r="AY298" s="238" t="s">
        <v>258</v>
      </c>
    </row>
    <row r="299" s="12" customFormat="1">
      <c r="A299" s="12"/>
      <c r="B299" s="228"/>
      <c r="C299" s="229"/>
      <c r="D299" s="222" t="s">
        <v>267</v>
      </c>
      <c r="E299" s="230" t="s">
        <v>19</v>
      </c>
      <c r="F299" s="231" t="s">
        <v>3236</v>
      </c>
      <c r="G299" s="229"/>
      <c r="H299" s="232">
        <v>3.5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38" t="s">
        <v>267</v>
      </c>
      <c r="AU299" s="238" t="s">
        <v>84</v>
      </c>
      <c r="AV299" s="12" t="s">
        <v>84</v>
      </c>
      <c r="AW299" s="12" t="s">
        <v>37</v>
      </c>
      <c r="AX299" s="12" t="s">
        <v>75</v>
      </c>
      <c r="AY299" s="238" t="s">
        <v>258</v>
      </c>
    </row>
    <row r="300" s="12" customFormat="1">
      <c r="A300" s="12"/>
      <c r="B300" s="228"/>
      <c r="C300" s="229"/>
      <c r="D300" s="222" t="s">
        <v>267</v>
      </c>
      <c r="E300" s="230" t="s">
        <v>19</v>
      </c>
      <c r="F300" s="231" t="s">
        <v>3353</v>
      </c>
      <c r="G300" s="229"/>
      <c r="H300" s="232">
        <v>2.6000000000000001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38" t="s">
        <v>267</v>
      </c>
      <c r="AU300" s="238" t="s">
        <v>84</v>
      </c>
      <c r="AV300" s="12" t="s">
        <v>84</v>
      </c>
      <c r="AW300" s="12" t="s">
        <v>37</v>
      </c>
      <c r="AX300" s="12" t="s">
        <v>75</v>
      </c>
      <c r="AY300" s="238" t="s">
        <v>258</v>
      </c>
    </row>
    <row r="301" s="12" customFormat="1">
      <c r="A301" s="12"/>
      <c r="B301" s="228"/>
      <c r="C301" s="229"/>
      <c r="D301" s="222" t="s">
        <v>267</v>
      </c>
      <c r="E301" s="230" t="s">
        <v>19</v>
      </c>
      <c r="F301" s="231" t="s">
        <v>3237</v>
      </c>
      <c r="G301" s="229"/>
      <c r="H301" s="232">
        <v>3.5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38" t="s">
        <v>267</v>
      </c>
      <c r="AU301" s="238" t="s">
        <v>84</v>
      </c>
      <c r="AV301" s="12" t="s">
        <v>84</v>
      </c>
      <c r="AW301" s="12" t="s">
        <v>37</v>
      </c>
      <c r="AX301" s="12" t="s">
        <v>75</v>
      </c>
      <c r="AY301" s="238" t="s">
        <v>258</v>
      </c>
    </row>
    <row r="302" s="12" customFormat="1">
      <c r="A302" s="12"/>
      <c r="B302" s="228"/>
      <c r="C302" s="229"/>
      <c r="D302" s="222" t="s">
        <v>267</v>
      </c>
      <c r="E302" s="230" t="s">
        <v>19</v>
      </c>
      <c r="F302" s="231" t="s">
        <v>3238</v>
      </c>
      <c r="G302" s="229"/>
      <c r="H302" s="232">
        <v>3.7799999999999998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8" t="s">
        <v>267</v>
      </c>
      <c r="AU302" s="238" t="s">
        <v>84</v>
      </c>
      <c r="AV302" s="12" t="s">
        <v>84</v>
      </c>
      <c r="AW302" s="12" t="s">
        <v>37</v>
      </c>
      <c r="AX302" s="12" t="s">
        <v>75</v>
      </c>
      <c r="AY302" s="238" t="s">
        <v>258</v>
      </c>
    </row>
    <row r="303" s="15" customFormat="1">
      <c r="A303" s="15"/>
      <c r="B303" s="263"/>
      <c r="C303" s="264"/>
      <c r="D303" s="222" t="s">
        <v>267</v>
      </c>
      <c r="E303" s="265" t="s">
        <v>19</v>
      </c>
      <c r="F303" s="266" t="s">
        <v>2239</v>
      </c>
      <c r="G303" s="264"/>
      <c r="H303" s="267">
        <v>143.30000000000001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3" t="s">
        <v>267</v>
      </c>
      <c r="AU303" s="273" t="s">
        <v>84</v>
      </c>
      <c r="AV303" s="15" t="s">
        <v>105</v>
      </c>
      <c r="AW303" s="15" t="s">
        <v>37</v>
      </c>
      <c r="AX303" s="15" t="s">
        <v>82</v>
      </c>
      <c r="AY303" s="273" t="s">
        <v>258</v>
      </c>
    </row>
    <row r="304" s="2" customFormat="1" ht="16.5" customHeight="1">
      <c r="A304" s="41"/>
      <c r="B304" s="42"/>
      <c r="C304" s="209" t="s">
        <v>425</v>
      </c>
      <c r="D304" s="209" t="s">
        <v>259</v>
      </c>
      <c r="E304" s="210" t="s">
        <v>3354</v>
      </c>
      <c r="F304" s="211" t="s">
        <v>3355</v>
      </c>
      <c r="G304" s="212" t="s">
        <v>881</v>
      </c>
      <c r="H304" s="213">
        <v>389.39999999999998</v>
      </c>
      <c r="I304" s="214"/>
      <c r="J304" s="215">
        <f>ROUND(I304*H304,2)</f>
        <v>0</v>
      </c>
      <c r="K304" s="211" t="s">
        <v>816</v>
      </c>
      <c r="L304" s="47"/>
      <c r="M304" s="216" t="s">
        <v>19</v>
      </c>
      <c r="N304" s="217" t="s">
        <v>46</v>
      </c>
      <c r="O304" s="87"/>
      <c r="P304" s="218">
        <f>O304*H304</f>
        <v>0</v>
      </c>
      <c r="Q304" s="218">
        <v>0.0026900000000000001</v>
      </c>
      <c r="R304" s="218">
        <f>Q304*H304</f>
        <v>1.0474859999999999</v>
      </c>
      <c r="S304" s="218">
        <v>0</v>
      </c>
      <c r="T304" s="219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0" t="s">
        <v>105</v>
      </c>
      <c r="AT304" s="220" t="s">
        <v>259</v>
      </c>
      <c r="AU304" s="220" t="s">
        <v>84</v>
      </c>
      <c r="AY304" s="20" t="s">
        <v>258</v>
      </c>
      <c r="BE304" s="221">
        <f>IF(N304="základní",J304,0)</f>
        <v>0</v>
      </c>
      <c r="BF304" s="221">
        <f>IF(N304="snížená",J304,0)</f>
        <v>0</v>
      </c>
      <c r="BG304" s="221">
        <f>IF(N304="zákl. přenesená",J304,0)</f>
        <v>0</v>
      </c>
      <c r="BH304" s="221">
        <f>IF(N304="sníž. přenesená",J304,0)</f>
        <v>0</v>
      </c>
      <c r="BI304" s="221">
        <f>IF(N304="nulová",J304,0)</f>
        <v>0</v>
      </c>
      <c r="BJ304" s="20" t="s">
        <v>82</v>
      </c>
      <c r="BK304" s="221">
        <f>ROUND(I304*H304,2)</f>
        <v>0</v>
      </c>
      <c r="BL304" s="20" t="s">
        <v>105</v>
      </c>
      <c r="BM304" s="220" t="s">
        <v>3356</v>
      </c>
    </row>
    <row r="305" s="2" customFormat="1">
      <c r="A305" s="41"/>
      <c r="B305" s="42"/>
      <c r="C305" s="43"/>
      <c r="D305" s="222" t="s">
        <v>264</v>
      </c>
      <c r="E305" s="43"/>
      <c r="F305" s="223" t="s">
        <v>3357</v>
      </c>
      <c r="G305" s="43"/>
      <c r="H305" s="43"/>
      <c r="I305" s="224"/>
      <c r="J305" s="43"/>
      <c r="K305" s="43"/>
      <c r="L305" s="47"/>
      <c r="M305" s="225"/>
      <c r="N305" s="226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264</v>
      </c>
      <c r="AU305" s="20" t="s">
        <v>84</v>
      </c>
    </row>
    <row r="306" s="2" customFormat="1">
      <c r="A306" s="41"/>
      <c r="B306" s="42"/>
      <c r="C306" s="43"/>
      <c r="D306" s="261" t="s">
        <v>819</v>
      </c>
      <c r="E306" s="43"/>
      <c r="F306" s="262" t="s">
        <v>3358</v>
      </c>
      <c r="G306" s="43"/>
      <c r="H306" s="43"/>
      <c r="I306" s="224"/>
      <c r="J306" s="43"/>
      <c r="K306" s="43"/>
      <c r="L306" s="47"/>
      <c r="M306" s="225"/>
      <c r="N306" s="22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819</v>
      </c>
      <c r="AU306" s="20" t="s">
        <v>84</v>
      </c>
    </row>
    <row r="307" s="12" customFormat="1">
      <c r="A307" s="12"/>
      <c r="B307" s="228"/>
      <c r="C307" s="229"/>
      <c r="D307" s="222" t="s">
        <v>267</v>
      </c>
      <c r="E307" s="230" t="s">
        <v>19</v>
      </c>
      <c r="F307" s="231" t="s">
        <v>3359</v>
      </c>
      <c r="G307" s="229"/>
      <c r="H307" s="232">
        <v>374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38" t="s">
        <v>267</v>
      </c>
      <c r="AU307" s="238" t="s">
        <v>84</v>
      </c>
      <c r="AV307" s="12" t="s">
        <v>84</v>
      </c>
      <c r="AW307" s="12" t="s">
        <v>37</v>
      </c>
      <c r="AX307" s="12" t="s">
        <v>75</v>
      </c>
      <c r="AY307" s="238" t="s">
        <v>258</v>
      </c>
    </row>
    <row r="308" s="12" customFormat="1">
      <c r="A308" s="12"/>
      <c r="B308" s="228"/>
      <c r="C308" s="229"/>
      <c r="D308" s="222" t="s">
        <v>267</v>
      </c>
      <c r="E308" s="230" t="s">
        <v>19</v>
      </c>
      <c r="F308" s="231" t="s">
        <v>3360</v>
      </c>
      <c r="G308" s="229"/>
      <c r="H308" s="232">
        <v>12.800000000000001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38" t="s">
        <v>267</v>
      </c>
      <c r="AU308" s="238" t="s">
        <v>84</v>
      </c>
      <c r="AV308" s="12" t="s">
        <v>84</v>
      </c>
      <c r="AW308" s="12" t="s">
        <v>37</v>
      </c>
      <c r="AX308" s="12" t="s">
        <v>75</v>
      </c>
      <c r="AY308" s="238" t="s">
        <v>258</v>
      </c>
    </row>
    <row r="309" s="12" customFormat="1">
      <c r="A309" s="12"/>
      <c r="B309" s="228"/>
      <c r="C309" s="229"/>
      <c r="D309" s="222" t="s">
        <v>267</v>
      </c>
      <c r="E309" s="230" t="s">
        <v>19</v>
      </c>
      <c r="F309" s="231" t="s">
        <v>3353</v>
      </c>
      <c r="G309" s="229"/>
      <c r="H309" s="232">
        <v>2.6000000000000001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8" t="s">
        <v>267</v>
      </c>
      <c r="AU309" s="238" t="s">
        <v>84</v>
      </c>
      <c r="AV309" s="12" t="s">
        <v>84</v>
      </c>
      <c r="AW309" s="12" t="s">
        <v>37</v>
      </c>
      <c r="AX309" s="12" t="s">
        <v>75</v>
      </c>
      <c r="AY309" s="238" t="s">
        <v>258</v>
      </c>
    </row>
    <row r="310" s="15" customFormat="1">
      <c r="A310" s="15"/>
      <c r="B310" s="263"/>
      <c r="C310" s="264"/>
      <c r="D310" s="222" t="s">
        <v>267</v>
      </c>
      <c r="E310" s="265" t="s">
        <v>19</v>
      </c>
      <c r="F310" s="266" t="s">
        <v>2239</v>
      </c>
      <c r="G310" s="264"/>
      <c r="H310" s="267">
        <v>389.39999999999998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3" t="s">
        <v>267</v>
      </c>
      <c r="AU310" s="273" t="s">
        <v>84</v>
      </c>
      <c r="AV310" s="15" t="s">
        <v>105</v>
      </c>
      <c r="AW310" s="15" t="s">
        <v>37</v>
      </c>
      <c r="AX310" s="15" t="s">
        <v>82</v>
      </c>
      <c r="AY310" s="273" t="s">
        <v>258</v>
      </c>
    </row>
    <row r="311" s="2" customFormat="1" ht="16.5" customHeight="1">
      <c r="A311" s="41"/>
      <c r="B311" s="42"/>
      <c r="C311" s="209" t="s">
        <v>432</v>
      </c>
      <c r="D311" s="209" t="s">
        <v>259</v>
      </c>
      <c r="E311" s="210" t="s">
        <v>3361</v>
      </c>
      <c r="F311" s="211" t="s">
        <v>3362</v>
      </c>
      <c r="G311" s="212" t="s">
        <v>881</v>
      </c>
      <c r="H311" s="213">
        <v>389.39999999999998</v>
      </c>
      <c r="I311" s="214"/>
      <c r="J311" s="215">
        <f>ROUND(I311*H311,2)</f>
        <v>0</v>
      </c>
      <c r="K311" s="211" t="s">
        <v>816</v>
      </c>
      <c r="L311" s="47"/>
      <c r="M311" s="216" t="s">
        <v>19</v>
      </c>
      <c r="N311" s="217" t="s">
        <v>46</v>
      </c>
      <c r="O311" s="87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0" t="s">
        <v>105</v>
      </c>
      <c r="AT311" s="220" t="s">
        <v>259</v>
      </c>
      <c r="AU311" s="220" t="s">
        <v>84</v>
      </c>
      <c r="AY311" s="20" t="s">
        <v>258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20" t="s">
        <v>82</v>
      </c>
      <c r="BK311" s="221">
        <f>ROUND(I311*H311,2)</f>
        <v>0</v>
      </c>
      <c r="BL311" s="20" t="s">
        <v>105</v>
      </c>
      <c r="BM311" s="220" t="s">
        <v>3363</v>
      </c>
    </row>
    <row r="312" s="2" customFormat="1">
      <c r="A312" s="41"/>
      <c r="B312" s="42"/>
      <c r="C312" s="43"/>
      <c r="D312" s="222" t="s">
        <v>264</v>
      </c>
      <c r="E312" s="43"/>
      <c r="F312" s="223" t="s">
        <v>3364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264</v>
      </c>
      <c r="AU312" s="20" t="s">
        <v>84</v>
      </c>
    </row>
    <row r="313" s="2" customFormat="1">
      <c r="A313" s="41"/>
      <c r="B313" s="42"/>
      <c r="C313" s="43"/>
      <c r="D313" s="261" t="s">
        <v>819</v>
      </c>
      <c r="E313" s="43"/>
      <c r="F313" s="262" t="s">
        <v>3365</v>
      </c>
      <c r="G313" s="43"/>
      <c r="H313" s="43"/>
      <c r="I313" s="224"/>
      <c r="J313" s="43"/>
      <c r="K313" s="43"/>
      <c r="L313" s="47"/>
      <c r="M313" s="225"/>
      <c r="N313" s="22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819</v>
      </c>
      <c r="AU313" s="20" t="s">
        <v>84</v>
      </c>
    </row>
    <row r="314" s="2" customFormat="1" ht="16.5" customHeight="1">
      <c r="A314" s="41"/>
      <c r="B314" s="42"/>
      <c r="C314" s="209" t="s">
        <v>439</v>
      </c>
      <c r="D314" s="209" t="s">
        <v>259</v>
      </c>
      <c r="E314" s="210" t="s">
        <v>3366</v>
      </c>
      <c r="F314" s="211" t="s">
        <v>3367</v>
      </c>
      <c r="G314" s="212" t="s">
        <v>894</v>
      </c>
      <c r="H314" s="213">
        <v>4.2210000000000001</v>
      </c>
      <c r="I314" s="214"/>
      <c r="J314" s="215">
        <f>ROUND(I314*H314,2)</f>
        <v>0</v>
      </c>
      <c r="K314" s="211" t="s">
        <v>816</v>
      </c>
      <c r="L314" s="47"/>
      <c r="M314" s="216" t="s">
        <v>19</v>
      </c>
      <c r="N314" s="217" t="s">
        <v>46</v>
      </c>
      <c r="O314" s="87"/>
      <c r="P314" s="218">
        <f>O314*H314</f>
        <v>0</v>
      </c>
      <c r="Q314" s="218">
        <v>1.0606199999999999</v>
      </c>
      <c r="R314" s="218">
        <f>Q314*H314</f>
        <v>4.4768770199999999</v>
      </c>
      <c r="S314" s="218">
        <v>0</v>
      </c>
      <c r="T314" s="21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0" t="s">
        <v>105</v>
      </c>
      <c r="AT314" s="220" t="s">
        <v>259</v>
      </c>
      <c r="AU314" s="220" t="s">
        <v>84</v>
      </c>
      <c r="AY314" s="20" t="s">
        <v>258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20" t="s">
        <v>82</v>
      </c>
      <c r="BK314" s="221">
        <f>ROUND(I314*H314,2)</f>
        <v>0</v>
      </c>
      <c r="BL314" s="20" t="s">
        <v>105</v>
      </c>
      <c r="BM314" s="220" t="s">
        <v>3368</v>
      </c>
    </row>
    <row r="315" s="2" customFormat="1">
      <c r="A315" s="41"/>
      <c r="B315" s="42"/>
      <c r="C315" s="43"/>
      <c r="D315" s="222" t="s">
        <v>264</v>
      </c>
      <c r="E315" s="43"/>
      <c r="F315" s="223" t="s">
        <v>3369</v>
      </c>
      <c r="G315" s="43"/>
      <c r="H315" s="43"/>
      <c r="I315" s="224"/>
      <c r="J315" s="43"/>
      <c r="K315" s="43"/>
      <c r="L315" s="47"/>
      <c r="M315" s="225"/>
      <c r="N315" s="22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264</v>
      </c>
      <c r="AU315" s="20" t="s">
        <v>84</v>
      </c>
    </row>
    <row r="316" s="2" customFormat="1">
      <c r="A316" s="41"/>
      <c r="B316" s="42"/>
      <c r="C316" s="43"/>
      <c r="D316" s="261" t="s">
        <v>819</v>
      </c>
      <c r="E316" s="43"/>
      <c r="F316" s="262" t="s">
        <v>3370</v>
      </c>
      <c r="G316" s="43"/>
      <c r="H316" s="43"/>
      <c r="I316" s="224"/>
      <c r="J316" s="43"/>
      <c r="K316" s="43"/>
      <c r="L316" s="47"/>
      <c r="M316" s="225"/>
      <c r="N316" s="22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819</v>
      </c>
      <c r="AU316" s="20" t="s">
        <v>84</v>
      </c>
    </row>
    <row r="317" s="12" customFormat="1">
      <c r="A317" s="12"/>
      <c r="B317" s="228"/>
      <c r="C317" s="229"/>
      <c r="D317" s="222" t="s">
        <v>267</v>
      </c>
      <c r="E317" s="230" t="s">
        <v>19</v>
      </c>
      <c r="F317" s="231" t="s">
        <v>3371</v>
      </c>
      <c r="G317" s="229"/>
      <c r="H317" s="232">
        <v>4.2210000000000001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38" t="s">
        <v>267</v>
      </c>
      <c r="AU317" s="238" t="s">
        <v>84</v>
      </c>
      <c r="AV317" s="12" t="s">
        <v>84</v>
      </c>
      <c r="AW317" s="12" t="s">
        <v>37</v>
      </c>
      <c r="AX317" s="12" t="s">
        <v>82</v>
      </c>
      <c r="AY317" s="238" t="s">
        <v>258</v>
      </c>
    </row>
    <row r="318" s="11" customFormat="1" ht="22.8" customHeight="1">
      <c r="A318" s="11"/>
      <c r="B318" s="195"/>
      <c r="C318" s="196"/>
      <c r="D318" s="197" t="s">
        <v>74</v>
      </c>
      <c r="E318" s="259" t="s">
        <v>98</v>
      </c>
      <c r="F318" s="259" t="s">
        <v>3018</v>
      </c>
      <c r="G318" s="196"/>
      <c r="H318" s="196"/>
      <c r="I318" s="199"/>
      <c r="J318" s="260">
        <f>BK318</f>
        <v>0</v>
      </c>
      <c r="K318" s="196"/>
      <c r="L318" s="201"/>
      <c r="M318" s="202"/>
      <c r="N318" s="203"/>
      <c r="O318" s="203"/>
      <c r="P318" s="204">
        <f>SUM(P319:P377)</f>
        <v>0</v>
      </c>
      <c r="Q318" s="203"/>
      <c r="R318" s="204">
        <f>SUM(R319:R377)</f>
        <v>809.98195740999995</v>
      </c>
      <c r="S318" s="203"/>
      <c r="T318" s="205">
        <f>SUM(T319:T377)</f>
        <v>0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R318" s="206" t="s">
        <v>82</v>
      </c>
      <c r="AT318" s="207" t="s">
        <v>74</v>
      </c>
      <c r="AU318" s="207" t="s">
        <v>82</v>
      </c>
      <c r="AY318" s="206" t="s">
        <v>258</v>
      </c>
      <c r="BK318" s="208">
        <f>SUM(BK319:BK377)</f>
        <v>0</v>
      </c>
    </row>
    <row r="319" s="2" customFormat="1" ht="16.5" customHeight="1">
      <c r="A319" s="41"/>
      <c r="B319" s="42"/>
      <c r="C319" s="209" t="s">
        <v>444</v>
      </c>
      <c r="D319" s="209" t="s">
        <v>259</v>
      </c>
      <c r="E319" s="210" t="s">
        <v>3372</v>
      </c>
      <c r="F319" s="211" t="s">
        <v>3373</v>
      </c>
      <c r="G319" s="212" t="s">
        <v>962</v>
      </c>
      <c r="H319" s="213">
        <v>170.727</v>
      </c>
      <c r="I319" s="214"/>
      <c r="J319" s="215">
        <f>ROUND(I319*H319,2)</f>
        <v>0</v>
      </c>
      <c r="K319" s="211" t="s">
        <v>816</v>
      </c>
      <c r="L319" s="47"/>
      <c r="M319" s="216" t="s">
        <v>19</v>
      </c>
      <c r="N319" s="217" t="s">
        <v>46</v>
      </c>
      <c r="O319" s="87"/>
      <c r="P319" s="218">
        <f>O319*H319</f>
        <v>0</v>
      </c>
      <c r="Q319" s="218">
        <v>2.9119799999999998</v>
      </c>
      <c r="R319" s="218">
        <f>Q319*H319</f>
        <v>497.15360945999998</v>
      </c>
      <c r="S319" s="218">
        <v>0</v>
      </c>
      <c r="T319" s="21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0" t="s">
        <v>105</v>
      </c>
      <c r="AT319" s="220" t="s">
        <v>259</v>
      </c>
      <c r="AU319" s="220" t="s">
        <v>84</v>
      </c>
      <c r="AY319" s="20" t="s">
        <v>258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20" t="s">
        <v>82</v>
      </c>
      <c r="BK319" s="221">
        <f>ROUND(I319*H319,2)</f>
        <v>0</v>
      </c>
      <c r="BL319" s="20" t="s">
        <v>105</v>
      </c>
      <c r="BM319" s="220" t="s">
        <v>3374</v>
      </c>
    </row>
    <row r="320" s="2" customFormat="1">
      <c r="A320" s="41"/>
      <c r="B320" s="42"/>
      <c r="C320" s="43"/>
      <c r="D320" s="222" t="s">
        <v>264</v>
      </c>
      <c r="E320" s="43"/>
      <c r="F320" s="223" t="s">
        <v>3375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264</v>
      </c>
      <c r="AU320" s="20" t="s">
        <v>84</v>
      </c>
    </row>
    <row r="321" s="2" customFormat="1">
      <c r="A321" s="41"/>
      <c r="B321" s="42"/>
      <c r="C321" s="43"/>
      <c r="D321" s="261" t="s">
        <v>819</v>
      </c>
      <c r="E321" s="43"/>
      <c r="F321" s="262" t="s">
        <v>3376</v>
      </c>
      <c r="G321" s="43"/>
      <c r="H321" s="43"/>
      <c r="I321" s="224"/>
      <c r="J321" s="43"/>
      <c r="K321" s="43"/>
      <c r="L321" s="47"/>
      <c r="M321" s="225"/>
      <c r="N321" s="22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819</v>
      </c>
      <c r="AU321" s="20" t="s">
        <v>84</v>
      </c>
    </row>
    <row r="322" s="12" customFormat="1">
      <c r="A322" s="12"/>
      <c r="B322" s="228"/>
      <c r="C322" s="229"/>
      <c r="D322" s="222" t="s">
        <v>267</v>
      </c>
      <c r="E322" s="230" t="s">
        <v>19</v>
      </c>
      <c r="F322" s="231" t="s">
        <v>3377</v>
      </c>
      <c r="G322" s="229"/>
      <c r="H322" s="232">
        <v>150.33600000000001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38" t="s">
        <v>267</v>
      </c>
      <c r="AU322" s="238" t="s">
        <v>84</v>
      </c>
      <c r="AV322" s="12" t="s">
        <v>84</v>
      </c>
      <c r="AW322" s="12" t="s">
        <v>37</v>
      </c>
      <c r="AX322" s="12" t="s">
        <v>75</v>
      </c>
      <c r="AY322" s="238" t="s">
        <v>258</v>
      </c>
    </row>
    <row r="323" s="12" customFormat="1">
      <c r="A323" s="12"/>
      <c r="B323" s="228"/>
      <c r="C323" s="229"/>
      <c r="D323" s="222" t="s">
        <v>267</v>
      </c>
      <c r="E323" s="230" t="s">
        <v>19</v>
      </c>
      <c r="F323" s="231" t="s">
        <v>3378</v>
      </c>
      <c r="G323" s="229"/>
      <c r="H323" s="232">
        <v>3.75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38" t="s">
        <v>267</v>
      </c>
      <c r="AU323" s="238" t="s">
        <v>84</v>
      </c>
      <c r="AV323" s="12" t="s">
        <v>84</v>
      </c>
      <c r="AW323" s="12" t="s">
        <v>37</v>
      </c>
      <c r="AX323" s="12" t="s">
        <v>75</v>
      </c>
      <c r="AY323" s="238" t="s">
        <v>258</v>
      </c>
    </row>
    <row r="324" s="12" customFormat="1">
      <c r="A324" s="12"/>
      <c r="B324" s="228"/>
      <c r="C324" s="229"/>
      <c r="D324" s="222" t="s">
        <v>267</v>
      </c>
      <c r="E324" s="230" t="s">
        <v>19</v>
      </c>
      <c r="F324" s="231" t="s">
        <v>3379</v>
      </c>
      <c r="G324" s="229"/>
      <c r="H324" s="232">
        <v>0.42099999999999999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38" t="s">
        <v>267</v>
      </c>
      <c r="AU324" s="238" t="s">
        <v>84</v>
      </c>
      <c r="AV324" s="12" t="s">
        <v>84</v>
      </c>
      <c r="AW324" s="12" t="s">
        <v>37</v>
      </c>
      <c r="AX324" s="12" t="s">
        <v>75</v>
      </c>
      <c r="AY324" s="238" t="s">
        <v>258</v>
      </c>
    </row>
    <row r="325" s="12" customFormat="1">
      <c r="A325" s="12"/>
      <c r="B325" s="228"/>
      <c r="C325" s="229"/>
      <c r="D325" s="222" t="s">
        <v>267</v>
      </c>
      <c r="E325" s="230" t="s">
        <v>19</v>
      </c>
      <c r="F325" s="231" t="s">
        <v>3380</v>
      </c>
      <c r="G325" s="229"/>
      <c r="H325" s="232">
        <v>4.8600000000000003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38" t="s">
        <v>267</v>
      </c>
      <c r="AU325" s="238" t="s">
        <v>84</v>
      </c>
      <c r="AV325" s="12" t="s">
        <v>84</v>
      </c>
      <c r="AW325" s="12" t="s">
        <v>37</v>
      </c>
      <c r="AX325" s="12" t="s">
        <v>75</v>
      </c>
      <c r="AY325" s="238" t="s">
        <v>258</v>
      </c>
    </row>
    <row r="326" s="12" customFormat="1">
      <c r="A326" s="12"/>
      <c r="B326" s="228"/>
      <c r="C326" s="229"/>
      <c r="D326" s="222" t="s">
        <v>267</v>
      </c>
      <c r="E326" s="230" t="s">
        <v>19</v>
      </c>
      <c r="F326" s="231" t="s">
        <v>3381</v>
      </c>
      <c r="G326" s="229"/>
      <c r="H326" s="232">
        <v>4.8600000000000003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38" t="s">
        <v>267</v>
      </c>
      <c r="AU326" s="238" t="s">
        <v>84</v>
      </c>
      <c r="AV326" s="12" t="s">
        <v>84</v>
      </c>
      <c r="AW326" s="12" t="s">
        <v>37</v>
      </c>
      <c r="AX326" s="12" t="s">
        <v>75</v>
      </c>
      <c r="AY326" s="238" t="s">
        <v>258</v>
      </c>
    </row>
    <row r="327" s="12" customFormat="1">
      <c r="A327" s="12"/>
      <c r="B327" s="228"/>
      <c r="C327" s="229"/>
      <c r="D327" s="222" t="s">
        <v>267</v>
      </c>
      <c r="E327" s="230" t="s">
        <v>19</v>
      </c>
      <c r="F327" s="231" t="s">
        <v>3382</v>
      </c>
      <c r="G327" s="229"/>
      <c r="H327" s="232">
        <v>0.80000000000000004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38" t="s">
        <v>267</v>
      </c>
      <c r="AU327" s="238" t="s">
        <v>84</v>
      </c>
      <c r="AV327" s="12" t="s">
        <v>84</v>
      </c>
      <c r="AW327" s="12" t="s">
        <v>37</v>
      </c>
      <c r="AX327" s="12" t="s">
        <v>75</v>
      </c>
      <c r="AY327" s="238" t="s">
        <v>258</v>
      </c>
    </row>
    <row r="328" s="12" customFormat="1">
      <c r="A328" s="12"/>
      <c r="B328" s="228"/>
      <c r="C328" s="229"/>
      <c r="D328" s="222" t="s">
        <v>267</v>
      </c>
      <c r="E328" s="230" t="s">
        <v>19</v>
      </c>
      <c r="F328" s="231" t="s">
        <v>3383</v>
      </c>
      <c r="G328" s="229"/>
      <c r="H328" s="232">
        <v>5.7000000000000002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38" t="s">
        <v>267</v>
      </c>
      <c r="AU328" s="238" t="s">
        <v>84</v>
      </c>
      <c r="AV328" s="12" t="s">
        <v>84</v>
      </c>
      <c r="AW328" s="12" t="s">
        <v>37</v>
      </c>
      <c r="AX328" s="12" t="s">
        <v>75</v>
      </c>
      <c r="AY328" s="238" t="s">
        <v>258</v>
      </c>
    </row>
    <row r="329" s="15" customFormat="1">
      <c r="A329" s="15"/>
      <c r="B329" s="263"/>
      <c r="C329" s="264"/>
      <c r="D329" s="222" t="s">
        <v>267</v>
      </c>
      <c r="E329" s="265" t="s">
        <v>19</v>
      </c>
      <c r="F329" s="266" t="s">
        <v>2239</v>
      </c>
      <c r="G329" s="264"/>
      <c r="H329" s="267">
        <v>170.727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3" t="s">
        <v>267</v>
      </c>
      <c r="AU329" s="273" t="s">
        <v>84</v>
      </c>
      <c r="AV329" s="15" t="s">
        <v>105</v>
      </c>
      <c r="AW329" s="15" t="s">
        <v>37</v>
      </c>
      <c r="AX329" s="15" t="s">
        <v>82</v>
      </c>
      <c r="AY329" s="273" t="s">
        <v>258</v>
      </c>
    </row>
    <row r="330" s="2" customFormat="1" ht="16.5" customHeight="1">
      <c r="A330" s="41"/>
      <c r="B330" s="42"/>
      <c r="C330" s="209" t="s">
        <v>448</v>
      </c>
      <c r="D330" s="209" t="s">
        <v>259</v>
      </c>
      <c r="E330" s="210" t="s">
        <v>3384</v>
      </c>
      <c r="F330" s="211" t="s">
        <v>3385</v>
      </c>
      <c r="G330" s="212" t="s">
        <v>962</v>
      </c>
      <c r="H330" s="213">
        <v>19.190999999999999</v>
      </c>
      <c r="I330" s="214"/>
      <c r="J330" s="215">
        <f>ROUND(I330*H330,2)</f>
        <v>0</v>
      </c>
      <c r="K330" s="211" t="s">
        <v>816</v>
      </c>
      <c r="L330" s="47"/>
      <c r="M330" s="216" t="s">
        <v>19</v>
      </c>
      <c r="N330" s="217" t="s">
        <v>46</v>
      </c>
      <c r="O330" s="87"/>
      <c r="P330" s="218">
        <f>O330*H330</f>
        <v>0</v>
      </c>
      <c r="Q330" s="218">
        <v>3.11388</v>
      </c>
      <c r="R330" s="218">
        <f>Q330*H330</f>
        <v>59.75847108</v>
      </c>
      <c r="S330" s="218">
        <v>0</v>
      </c>
      <c r="T330" s="21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0" t="s">
        <v>105</v>
      </c>
      <c r="AT330" s="220" t="s">
        <v>259</v>
      </c>
      <c r="AU330" s="220" t="s">
        <v>84</v>
      </c>
      <c r="AY330" s="20" t="s">
        <v>258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82</v>
      </c>
      <c r="BK330" s="221">
        <f>ROUND(I330*H330,2)</f>
        <v>0</v>
      </c>
      <c r="BL330" s="20" t="s">
        <v>105</v>
      </c>
      <c r="BM330" s="220" t="s">
        <v>3386</v>
      </c>
    </row>
    <row r="331" s="2" customFormat="1">
      <c r="A331" s="41"/>
      <c r="B331" s="42"/>
      <c r="C331" s="43"/>
      <c r="D331" s="222" t="s">
        <v>264</v>
      </c>
      <c r="E331" s="43"/>
      <c r="F331" s="223" t="s">
        <v>3387</v>
      </c>
      <c r="G331" s="43"/>
      <c r="H331" s="43"/>
      <c r="I331" s="224"/>
      <c r="J331" s="43"/>
      <c r="K331" s="43"/>
      <c r="L331" s="47"/>
      <c r="M331" s="225"/>
      <c r="N331" s="22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264</v>
      </c>
      <c r="AU331" s="20" t="s">
        <v>84</v>
      </c>
    </row>
    <row r="332" s="2" customFormat="1">
      <c r="A332" s="41"/>
      <c r="B332" s="42"/>
      <c r="C332" s="43"/>
      <c r="D332" s="261" t="s">
        <v>819</v>
      </c>
      <c r="E332" s="43"/>
      <c r="F332" s="262" t="s">
        <v>3388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819</v>
      </c>
      <c r="AU332" s="20" t="s">
        <v>84</v>
      </c>
    </row>
    <row r="333" s="13" customFormat="1">
      <c r="A333" s="13"/>
      <c r="B333" s="239"/>
      <c r="C333" s="240"/>
      <c r="D333" s="222" t="s">
        <v>267</v>
      </c>
      <c r="E333" s="241" t="s">
        <v>19</v>
      </c>
      <c r="F333" s="242" t="s">
        <v>3389</v>
      </c>
      <c r="G333" s="240"/>
      <c r="H333" s="241" t="s">
        <v>19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267</v>
      </c>
      <c r="AU333" s="248" t="s">
        <v>84</v>
      </c>
      <c r="AV333" s="13" t="s">
        <v>82</v>
      </c>
      <c r="AW333" s="13" t="s">
        <v>37</v>
      </c>
      <c r="AX333" s="13" t="s">
        <v>75</v>
      </c>
      <c r="AY333" s="248" t="s">
        <v>258</v>
      </c>
    </row>
    <row r="334" s="12" customFormat="1">
      <c r="A334" s="12"/>
      <c r="B334" s="228"/>
      <c r="C334" s="229"/>
      <c r="D334" s="222" t="s">
        <v>267</v>
      </c>
      <c r="E334" s="230" t="s">
        <v>19</v>
      </c>
      <c r="F334" s="231" t="s">
        <v>3390</v>
      </c>
      <c r="G334" s="229"/>
      <c r="H334" s="232">
        <v>1.369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8" t="s">
        <v>267</v>
      </c>
      <c r="AU334" s="238" t="s">
        <v>84</v>
      </c>
      <c r="AV334" s="12" t="s">
        <v>84</v>
      </c>
      <c r="AW334" s="12" t="s">
        <v>37</v>
      </c>
      <c r="AX334" s="12" t="s">
        <v>75</v>
      </c>
      <c r="AY334" s="238" t="s">
        <v>258</v>
      </c>
    </row>
    <row r="335" s="12" customFormat="1">
      <c r="A335" s="12"/>
      <c r="B335" s="228"/>
      <c r="C335" s="229"/>
      <c r="D335" s="222" t="s">
        <v>267</v>
      </c>
      <c r="E335" s="230" t="s">
        <v>19</v>
      </c>
      <c r="F335" s="231" t="s">
        <v>3391</v>
      </c>
      <c r="G335" s="229"/>
      <c r="H335" s="232">
        <v>17.353999999999999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38" t="s">
        <v>267</v>
      </c>
      <c r="AU335" s="238" t="s">
        <v>84</v>
      </c>
      <c r="AV335" s="12" t="s">
        <v>84</v>
      </c>
      <c r="AW335" s="12" t="s">
        <v>37</v>
      </c>
      <c r="AX335" s="12" t="s">
        <v>75</v>
      </c>
      <c r="AY335" s="238" t="s">
        <v>258</v>
      </c>
    </row>
    <row r="336" s="12" customFormat="1">
      <c r="A336" s="12"/>
      <c r="B336" s="228"/>
      <c r="C336" s="229"/>
      <c r="D336" s="222" t="s">
        <v>267</v>
      </c>
      <c r="E336" s="230" t="s">
        <v>19</v>
      </c>
      <c r="F336" s="231" t="s">
        <v>3392</v>
      </c>
      <c r="G336" s="229"/>
      <c r="H336" s="232">
        <v>0.46800000000000003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38" t="s">
        <v>267</v>
      </c>
      <c r="AU336" s="238" t="s">
        <v>84</v>
      </c>
      <c r="AV336" s="12" t="s">
        <v>84</v>
      </c>
      <c r="AW336" s="12" t="s">
        <v>37</v>
      </c>
      <c r="AX336" s="12" t="s">
        <v>75</v>
      </c>
      <c r="AY336" s="238" t="s">
        <v>258</v>
      </c>
    </row>
    <row r="337" s="15" customFormat="1">
      <c r="A337" s="15"/>
      <c r="B337" s="263"/>
      <c r="C337" s="264"/>
      <c r="D337" s="222" t="s">
        <v>267</v>
      </c>
      <c r="E337" s="265" t="s">
        <v>19</v>
      </c>
      <c r="F337" s="266" t="s">
        <v>2239</v>
      </c>
      <c r="G337" s="264"/>
      <c r="H337" s="267">
        <v>19.190999999999999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3" t="s">
        <v>267</v>
      </c>
      <c r="AU337" s="273" t="s">
        <v>84</v>
      </c>
      <c r="AV337" s="15" t="s">
        <v>105</v>
      </c>
      <c r="AW337" s="15" t="s">
        <v>37</v>
      </c>
      <c r="AX337" s="15" t="s">
        <v>82</v>
      </c>
      <c r="AY337" s="273" t="s">
        <v>258</v>
      </c>
    </row>
    <row r="338" s="2" customFormat="1" ht="16.5" customHeight="1">
      <c r="A338" s="41"/>
      <c r="B338" s="42"/>
      <c r="C338" s="209" t="s">
        <v>454</v>
      </c>
      <c r="D338" s="209" t="s">
        <v>259</v>
      </c>
      <c r="E338" s="210" t="s">
        <v>3393</v>
      </c>
      <c r="F338" s="211" t="s">
        <v>3394</v>
      </c>
      <c r="G338" s="212" t="s">
        <v>962</v>
      </c>
      <c r="H338" s="213">
        <v>2.8879999999999999</v>
      </c>
      <c r="I338" s="214"/>
      <c r="J338" s="215">
        <f>ROUND(I338*H338,2)</f>
        <v>0</v>
      </c>
      <c r="K338" s="211" t="s">
        <v>816</v>
      </c>
      <c r="L338" s="47"/>
      <c r="M338" s="216" t="s">
        <v>19</v>
      </c>
      <c r="N338" s="217" t="s">
        <v>46</v>
      </c>
      <c r="O338" s="87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0" t="s">
        <v>105</v>
      </c>
      <c r="AT338" s="220" t="s">
        <v>259</v>
      </c>
      <c r="AU338" s="220" t="s">
        <v>84</v>
      </c>
      <c r="AY338" s="20" t="s">
        <v>258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20" t="s">
        <v>82</v>
      </c>
      <c r="BK338" s="221">
        <f>ROUND(I338*H338,2)</f>
        <v>0</v>
      </c>
      <c r="BL338" s="20" t="s">
        <v>105</v>
      </c>
      <c r="BM338" s="220" t="s">
        <v>3395</v>
      </c>
    </row>
    <row r="339" s="2" customFormat="1">
      <c r="A339" s="41"/>
      <c r="B339" s="42"/>
      <c r="C339" s="43"/>
      <c r="D339" s="222" t="s">
        <v>264</v>
      </c>
      <c r="E339" s="43"/>
      <c r="F339" s="223" t="s">
        <v>3396</v>
      </c>
      <c r="G339" s="43"/>
      <c r="H339" s="43"/>
      <c r="I339" s="224"/>
      <c r="J339" s="43"/>
      <c r="K339" s="43"/>
      <c r="L339" s="47"/>
      <c r="M339" s="225"/>
      <c r="N339" s="226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264</v>
      </c>
      <c r="AU339" s="20" t="s">
        <v>84</v>
      </c>
    </row>
    <row r="340" s="2" customFormat="1">
      <c r="A340" s="41"/>
      <c r="B340" s="42"/>
      <c r="C340" s="43"/>
      <c r="D340" s="261" t="s">
        <v>819</v>
      </c>
      <c r="E340" s="43"/>
      <c r="F340" s="262" t="s">
        <v>3397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819</v>
      </c>
      <c r="AU340" s="20" t="s">
        <v>84</v>
      </c>
    </row>
    <row r="341" s="12" customFormat="1">
      <c r="A341" s="12"/>
      <c r="B341" s="228"/>
      <c r="C341" s="229"/>
      <c r="D341" s="222" t="s">
        <v>267</v>
      </c>
      <c r="E341" s="230" t="s">
        <v>19</v>
      </c>
      <c r="F341" s="231" t="s">
        <v>3398</v>
      </c>
      <c r="G341" s="229"/>
      <c r="H341" s="232">
        <v>2.8879999999999999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38" t="s">
        <v>267</v>
      </c>
      <c r="AU341" s="238" t="s">
        <v>84</v>
      </c>
      <c r="AV341" s="12" t="s">
        <v>84</v>
      </c>
      <c r="AW341" s="12" t="s">
        <v>37</v>
      </c>
      <c r="AX341" s="12" t="s">
        <v>82</v>
      </c>
      <c r="AY341" s="238" t="s">
        <v>258</v>
      </c>
    </row>
    <row r="342" s="2" customFormat="1" ht="16.5" customHeight="1">
      <c r="A342" s="41"/>
      <c r="B342" s="42"/>
      <c r="C342" s="209" t="s">
        <v>459</v>
      </c>
      <c r="D342" s="209" t="s">
        <v>259</v>
      </c>
      <c r="E342" s="210" t="s">
        <v>3399</v>
      </c>
      <c r="F342" s="211" t="s">
        <v>3400</v>
      </c>
      <c r="G342" s="212" t="s">
        <v>881</v>
      </c>
      <c r="H342" s="213">
        <v>12.268000000000001</v>
      </c>
      <c r="I342" s="214"/>
      <c r="J342" s="215">
        <f>ROUND(I342*H342,2)</f>
        <v>0</v>
      </c>
      <c r="K342" s="211" t="s">
        <v>816</v>
      </c>
      <c r="L342" s="47"/>
      <c r="M342" s="216" t="s">
        <v>19</v>
      </c>
      <c r="N342" s="217" t="s">
        <v>46</v>
      </c>
      <c r="O342" s="87"/>
      <c r="P342" s="218">
        <f>O342*H342</f>
        <v>0</v>
      </c>
      <c r="Q342" s="218">
        <v>0.0086499999999999997</v>
      </c>
      <c r="R342" s="218">
        <f>Q342*H342</f>
        <v>0.1061182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105</v>
      </c>
      <c r="AT342" s="220" t="s">
        <v>259</v>
      </c>
      <c r="AU342" s="220" t="s">
        <v>84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105</v>
      </c>
      <c r="BM342" s="220" t="s">
        <v>3401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3402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84</v>
      </c>
    </row>
    <row r="344" s="2" customFormat="1">
      <c r="A344" s="41"/>
      <c r="B344" s="42"/>
      <c r="C344" s="43"/>
      <c r="D344" s="261" t="s">
        <v>819</v>
      </c>
      <c r="E344" s="43"/>
      <c r="F344" s="262" t="s">
        <v>3403</v>
      </c>
      <c r="G344" s="43"/>
      <c r="H344" s="43"/>
      <c r="I344" s="224"/>
      <c r="J344" s="43"/>
      <c r="K344" s="43"/>
      <c r="L344" s="47"/>
      <c r="M344" s="225"/>
      <c r="N344" s="226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819</v>
      </c>
      <c r="AU344" s="20" t="s">
        <v>84</v>
      </c>
    </row>
    <row r="345" s="12" customFormat="1">
      <c r="A345" s="12"/>
      <c r="B345" s="228"/>
      <c r="C345" s="229"/>
      <c r="D345" s="222" t="s">
        <v>267</v>
      </c>
      <c r="E345" s="230" t="s">
        <v>19</v>
      </c>
      <c r="F345" s="231" t="s">
        <v>3404</v>
      </c>
      <c r="G345" s="229"/>
      <c r="H345" s="232">
        <v>12.268000000000001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8" t="s">
        <v>267</v>
      </c>
      <c r="AU345" s="238" t="s">
        <v>84</v>
      </c>
      <c r="AV345" s="12" t="s">
        <v>84</v>
      </c>
      <c r="AW345" s="12" t="s">
        <v>37</v>
      </c>
      <c r="AX345" s="12" t="s">
        <v>82</v>
      </c>
      <c r="AY345" s="238" t="s">
        <v>258</v>
      </c>
    </row>
    <row r="346" s="2" customFormat="1" ht="16.5" customHeight="1">
      <c r="A346" s="41"/>
      <c r="B346" s="42"/>
      <c r="C346" s="209" t="s">
        <v>466</v>
      </c>
      <c r="D346" s="209" t="s">
        <v>259</v>
      </c>
      <c r="E346" s="210" t="s">
        <v>3405</v>
      </c>
      <c r="F346" s="211" t="s">
        <v>3406</v>
      </c>
      <c r="G346" s="212" t="s">
        <v>881</v>
      </c>
      <c r="H346" s="213">
        <v>12.268000000000001</v>
      </c>
      <c r="I346" s="214"/>
      <c r="J346" s="215">
        <f>ROUND(I346*H346,2)</f>
        <v>0</v>
      </c>
      <c r="K346" s="211" t="s">
        <v>816</v>
      </c>
      <c r="L346" s="47"/>
      <c r="M346" s="216" t="s">
        <v>19</v>
      </c>
      <c r="N346" s="217" t="s">
        <v>46</v>
      </c>
      <c r="O346" s="87"/>
      <c r="P346" s="218">
        <f>O346*H346</f>
        <v>0</v>
      </c>
      <c r="Q346" s="218">
        <v>0</v>
      </c>
      <c r="R346" s="218">
        <f>Q346*H346</f>
        <v>0</v>
      </c>
      <c r="S346" s="218">
        <v>0</v>
      </c>
      <c r="T346" s="219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0" t="s">
        <v>105</v>
      </c>
      <c r="AT346" s="220" t="s">
        <v>259</v>
      </c>
      <c r="AU346" s="220" t="s">
        <v>84</v>
      </c>
      <c r="AY346" s="20" t="s">
        <v>258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20" t="s">
        <v>82</v>
      </c>
      <c r="BK346" s="221">
        <f>ROUND(I346*H346,2)</f>
        <v>0</v>
      </c>
      <c r="BL346" s="20" t="s">
        <v>105</v>
      </c>
      <c r="BM346" s="220" t="s">
        <v>3407</v>
      </c>
    </row>
    <row r="347" s="2" customFormat="1">
      <c r="A347" s="41"/>
      <c r="B347" s="42"/>
      <c r="C347" s="43"/>
      <c r="D347" s="222" t="s">
        <v>264</v>
      </c>
      <c r="E347" s="43"/>
      <c r="F347" s="223" t="s">
        <v>3408</v>
      </c>
      <c r="G347" s="43"/>
      <c r="H347" s="43"/>
      <c r="I347" s="224"/>
      <c r="J347" s="43"/>
      <c r="K347" s="43"/>
      <c r="L347" s="47"/>
      <c r="M347" s="225"/>
      <c r="N347" s="226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264</v>
      </c>
      <c r="AU347" s="20" t="s">
        <v>84</v>
      </c>
    </row>
    <row r="348" s="2" customFormat="1">
      <c r="A348" s="41"/>
      <c r="B348" s="42"/>
      <c r="C348" s="43"/>
      <c r="D348" s="261" t="s">
        <v>819</v>
      </c>
      <c r="E348" s="43"/>
      <c r="F348" s="262" t="s">
        <v>3409</v>
      </c>
      <c r="G348" s="43"/>
      <c r="H348" s="43"/>
      <c r="I348" s="224"/>
      <c r="J348" s="43"/>
      <c r="K348" s="43"/>
      <c r="L348" s="47"/>
      <c r="M348" s="225"/>
      <c r="N348" s="226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819</v>
      </c>
      <c r="AU348" s="20" t="s">
        <v>84</v>
      </c>
    </row>
    <row r="349" s="2" customFormat="1" ht="16.5" customHeight="1">
      <c r="A349" s="41"/>
      <c r="B349" s="42"/>
      <c r="C349" s="209" t="s">
        <v>473</v>
      </c>
      <c r="D349" s="209" t="s">
        <v>259</v>
      </c>
      <c r="E349" s="210" t="s">
        <v>3410</v>
      </c>
      <c r="F349" s="211" t="s">
        <v>3411</v>
      </c>
      <c r="G349" s="212" t="s">
        <v>894</v>
      </c>
      <c r="H349" s="213">
        <v>0.032000000000000001</v>
      </c>
      <c r="I349" s="214"/>
      <c r="J349" s="215">
        <f>ROUND(I349*H349,2)</f>
        <v>0</v>
      </c>
      <c r="K349" s="211" t="s">
        <v>816</v>
      </c>
      <c r="L349" s="47"/>
      <c r="M349" s="216" t="s">
        <v>19</v>
      </c>
      <c r="N349" s="217" t="s">
        <v>46</v>
      </c>
      <c r="O349" s="87"/>
      <c r="P349" s="218">
        <f>O349*H349</f>
        <v>0</v>
      </c>
      <c r="Q349" s="218">
        <v>1.03955</v>
      </c>
      <c r="R349" s="218">
        <f>Q349*H349</f>
        <v>0.033265599999999999</v>
      </c>
      <c r="S349" s="218">
        <v>0</v>
      </c>
      <c r="T349" s="219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0" t="s">
        <v>105</v>
      </c>
      <c r="AT349" s="220" t="s">
        <v>259</v>
      </c>
      <c r="AU349" s="220" t="s">
        <v>84</v>
      </c>
      <c r="AY349" s="20" t="s">
        <v>258</v>
      </c>
      <c r="BE349" s="221">
        <f>IF(N349="základní",J349,0)</f>
        <v>0</v>
      </c>
      <c r="BF349" s="221">
        <f>IF(N349="snížená",J349,0)</f>
        <v>0</v>
      </c>
      <c r="BG349" s="221">
        <f>IF(N349="zákl. přenesená",J349,0)</f>
        <v>0</v>
      </c>
      <c r="BH349" s="221">
        <f>IF(N349="sníž. přenesená",J349,0)</f>
        <v>0</v>
      </c>
      <c r="BI349" s="221">
        <f>IF(N349="nulová",J349,0)</f>
        <v>0</v>
      </c>
      <c r="BJ349" s="20" t="s">
        <v>82</v>
      </c>
      <c r="BK349" s="221">
        <f>ROUND(I349*H349,2)</f>
        <v>0</v>
      </c>
      <c r="BL349" s="20" t="s">
        <v>105</v>
      </c>
      <c r="BM349" s="220" t="s">
        <v>3412</v>
      </c>
    </row>
    <row r="350" s="2" customFormat="1">
      <c r="A350" s="41"/>
      <c r="B350" s="42"/>
      <c r="C350" s="43"/>
      <c r="D350" s="222" t="s">
        <v>264</v>
      </c>
      <c r="E350" s="43"/>
      <c r="F350" s="223" t="s">
        <v>3413</v>
      </c>
      <c r="G350" s="43"/>
      <c r="H350" s="43"/>
      <c r="I350" s="224"/>
      <c r="J350" s="43"/>
      <c r="K350" s="43"/>
      <c r="L350" s="47"/>
      <c r="M350" s="225"/>
      <c r="N350" s="226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264</v>
      </c>
      <c r="AU350" s="20" t="s">
        <v>84</v>
      </c>
    </row>
    <row r="351" s="2" customFormat="1">
      <c r="A351" s="41"/>
      <c r="B351" s="42"/>
      <c r="C351" s="43"/>
      <c r="D351" s="261" t="s">
        <v>819</v>
      </c>
      <c r="E351" s="43"/>
      <c r="F351" s="262" t="s">
        <v>3414</v>
      </c>
      <c r="G351" s="43"/>
      <c r="H351" s="43"/>
      <c r="I351" s="224"/>
      <c r="J351" s="43"/>
      <c r="K351" s="43"/>
      <c r="L351" s="47"/>
      <c r="M351" s="225"/>
      <c r="N351" s="226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819</v>
      </c>
      <c r="AU351" s="20" t="s">
        <v>84</v>
      </c>
    </row>
    <row r="352" s="12" customFormat="1">
      <c r="A352" s="12"/>
      <c r="B352" s="228"/>
      <c r="C352" s="229"/>
      <c r="D352" s="222" t="s">
        <v>267</v>
      </c>
      <c r="E352" s="230" t="s">
        <v>19</v>
      </c>
      <c r="F352" s="231" t="s">
        <v>3415</v>
      </c>
      <c r="G352" s="229"/>
      <c r="H352" s="232">
        <v>0.032000000000000001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38" t="s">
        <v>267</v>
      </c>
      <c r="AU352" s="238" t="s">
        <v>84</v>
      </c>
      <c r="AV352" s="12" t="s">
        <v>84</v>
      </c>
      <c r="AW352" s="12" t="s">
        <v>37</v>
      </c>
      <c r="AX352" s="12" t="s">
        <v>82</v>
      </c>
      <c r="AY352" s="238" t="s">
        <v>258</v>
      </c>
    </row>
    <row r="353" s="2" customFormat="1" ht="16.5" customHeight="1">
      <c r="A353" s="41"/>
      <c r="B353" s="42"/>
      <c r="C353" s="209" t="s">
        <v>483</v>
      </c>
      <c r="D353" s="209" t="s">
        <v>259</v>
      </c>
      <c r="E353" s="210" t="s">
        <v>3416</v>
      </c>
      <c r="F353" s="211" t="s">
        <v>3417</v>
      </c>
      <c r="G353" s="212" t="s">
        <v>962</v>
      </c>
      <c r="H353" s="213">
        <v>99.123999999999995</v>
      </c>
      <c r="I353" s="214"/>
      <c r="J353" s="215">
        <f>ROUND(I353*H353,2)</f>
        <v>0</v>
      </c>
      <c r="K353" s="211" t="s">
        <v>816</v>
      </c>
      <c r="L353" s="47"/>
      <c r="M353" s="216" t="s">
        <v>19</v>
      </c>
      <c r="N353" s="217" t="s">
        <v>46</v>
      </c>
      <c r="O353" s="87"/>
      <c r="P353" s="218">
        <f>O353*H353</f>
        <v>0</v>
      </c>
      <c r="Q353" s="218">
        <v>2.5018799999999999</v>
      </c>
      <c r="R353" s="218">
        <f>Q353*H353</f>
        <v>247.99635311999998</v>
      </c>
      <c r="S353" s="218">
        <v>0</v>
      </c>
      <c r="T353" s="219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0" t="s">
        <v>105</v>
      </c>
      <c r="AT353" s="220" t="s">
        <v>259</v>
      </c>
      <c r="AU353" s="220" t="s">
        <v>84</v>
      </c>
      <c r="AY353" s="20" t="s">
        <v>258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20" t="s">
        <v>82</v>
      </c>
      <c r="BK353" s="221">
        <f>ROUND(I353*H353,2)</f>
        <v>0</v>
      </c>
      <c r="BL353" s="20" t="s">
        <v>105</v>
      </c>
      <c r="BM353" s="220" t="s">
        <v>3418</v>
      </c>
    </row>
    <row r="354" s="2" customFormat="1">
      <c r="A354" s="41"/>
      <c r="B354" s="42"/>
      <c r="C354" s="43"/>
      <c r="D354" s="222" t="s">
        <v>264</v>
      </c>
      <c r="E354" s="43"/>
      <c r="F354" s="223" t="s">
        <v>3419</v>
      </c>
      <c r="G354" s="43"/>
      <c r="H354" s="43"/>
      <c r="I354" s="224"/>
      <c r="J354" s="43"/>
      <c r="K354" s="43"/>
      <c r="L354" s="47"/>
      <c r="M354" s="225"/>
      <c r="N354" s="226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264</v>
      </c>
      <c r="AU354" s="20" t="s">
        <v>84</v>
      </c>
    </row>
    <row r="355" s="2" customFormat="1">
      <c r="A355" s="41"/>
      <c r="B355" s="42"/>
      <c r="C355" s="43"/>
      <c r="D355" s="261" t="s">
        <v>819</v>
      </c>
      <c r="E355" s="43"/>
      <c r="F355" s="262" t="s">
        <v>3420</v>
      </c>
      <c r="G355" s="43"/>
      <c r="H355" s="43"/>
      <c r="I355" s="224"/>
      <c r="J355" s="43"/>
      <c r="K355" s="43"/>
      <c r="L355" s="47"/>
      <c r="M355" s="225"/>
      <c r="N355" s="22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819</v>
      </c>
      <c r="AU355" s="20" t="s">
        <v>84</v>
      </c>
    </row>
    <row r="356" s="12" customFormat="1">
      <c r="A356" s="12"/>
      <c r="B356" s="228"/>
      <c r="C356" s="229"/>
      <c r="D356" s="222" t="s">
        <v>267</v>
      </c>
      <c r="E356" s="230" t="s">
        <v>19</v>
      </c>
      <c r="F356" s="231" t="s">
        <v>3421</v>
      </c>
      <c r="G356" s="229"/>
      <c r="H356" s="232">
        <v>72.031999999999996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38" t="s">
        <v>267</v>
      </c>
      <c r="AU356" s="238" t="s">
        <v>84</v>
      </c>
      <c r="AV356" s="12" t="s">
        <v>84</v>
      </c>
      <c r="AW356" s="12" t="s">
        <v>37</v>
      </c>
      <c r="AX356" s="12" t="s">
        <v>75</v>
      </c>
      <c r="AY356" s="238" t="s">
        <v>258</v>
      </c>
    </row>
    <row r="357" s="12" customFormat="1">
      <c r="A357" s="12"/>
      <c r="B357" s="228"/>
      <c r="C357" s="229"/>
      <c r="D357" s="222" t="s">
        <v>267</v>
      </c>
      <c r="E357" s="230" t="s">
        <v>19</v>
      </c>
      <c r="F357" s="231" t="s">
        <v>3422</v>
      </c>
      <c r="G357" s="229"/>
      <c r="H357" s="232">
        <v>27.091999999999999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38" t="s">
        <v>267</v>
      </c>
      <c r="AU357" s="238" t="s">
        <v>84</v>
      </c>
      <c r="AV357" s="12" t="s">
        <v>84</v>
      </c>
      <c r="AW357" s="12" t="s">
        <v>37</v>
      </c>
      <c r="AX357" s="12" t="s">
        <v>75</v>
      </c>
      <c r="AY357" s="238" t="s">
        <v>258</v>
      </c>
    </row>
    <row r="358" s="16" customFormat="1">
      <c r="A358" s="16"/>
      <c r="B358" s="291"/>
      <c r="C358" s="292"/>
      <c r="D358" s="222" t="s">
        <v>267</v>
      </c>
      <c r="E358" s="293" t="s">
        <v>19</v>
      </c>
      <c r="F358" s="294" t="s">
        <v>3189</v>
      </c>
      <c r="G358" s="292"/>
      <c r="H358" s="295">
        <v>99.123999999999995</v>
      </c>
      <c r="I358" s="296"/>
      <c r="J358" s="292"/>
      <c r="K358" s="292"/>
      <c r="L358" s="297"/>
      <c r="M358" s="298"/>
      <c r="N358" s="299"/>
      <c r="O358" s="299"/>
      <c r="P358" s="299"/>
      <c r="Q358" s="299"/>
      <c r="R358" s="299"/>
      <c r="S358" s="299"/>
      <c r="T358" s="300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301" t="s">
        <v>267</v>
      </c>
      <c r="AU358" s="301" t="s">
        <v>84</v>
      </c>
      <c r="AV358" s="16" t="s">
        <v>98</v>
      </c>
      <c r="AW358" s="16" t="s">
        <v>37</v>
      </c>
      <c r="AX358" s="16" t="s">
        <v>82</v>
      </c>
      <c r="AY358" s="301" t="s">
        <v>258</v>
      </c>
    </row>
    <row r="359" s="2" customFormat="1" ht="16.5" customHeight="1">
      <c r="A359" s="41"/>
      <c r="B359" s="42"/>
      <c r="C359" s="209" t="s">
        <v>495</v>
      </c>
      <c r="D359" s="209" t="s">
        <v>259</v>
      </c>
      <c r="E359" s="210" t="s">
        <v>3423</v>
      </c>
      <c r="F359" s="211" t="s">
        <v>3424</v>
      </c>
      <c r="G359" s="212" t="s">
        <v>881</v>
      </c>
      <c r="H359" s="213">
        <v>330.416</v>
      </c>
      <c r="I359" s="214"/>
      <c r="J359" s="215">
        <f>ROUND(I359*H359,2)</f>
        <v>0</v>
      </c>
      <c r="K359" s="211" t="s">
        <v>816</v>
      </c>
      <c r="L359" s="47"/>
      <c r="M359" s="216" t="s">
        <v>19</v>
      </c>
      <c r="N359" s="217" t="s">
        <v>46</v>
      </c>
      <c r="O359" s="87"/>
      <c r="P359" s="218">
        <f>O359*H359</f>
        <v>0</v>
      </c>
      <c r="Q359" s="218">
        <v>0.00346</v>
      </c>
      <c r="R359" s="218">
        <f>Q359*H359</f>
        <v>1.1432393599999999</v>
      </c>
      <c r="S359" s="218">
        <v>0</v>
      </c>
      <c r="T359" s="21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0" t="s">
        <v>105</v>
      </c>
      <c r="AT359" s="220" t="s">
        <v>259</v>
      </c>
      <c r="AU359" s="220" t="s">
        <v>84</v>
      </c>
      <c r="AY359" s="20" t="s">
        <v>258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20" t="s">
        <v>82</v>
      </c>
      <c r="BK359" s="221">
        <f>ROUND(I359*H359,2)</f>
        <v>0</v>
      </c>
      <c r="BL359" s="20" t="s">
        <v>105</v>
      </c>
      <c r="BM359" s="220" t="s">
        <v>3425</v>
      </c>
    </row>
    <row r="360" s="2" customFormat="1">
      <c r="A360" s="41"/>
      <c r="B360" s="42"/>
      <c r="C360" s="43"/>
      <c r="D360" s="222" t="s">
        <v>264</v>
      </c>
      <c r="E360" s="43"/>
      <c r="F360" s="223" t="s">
        <v>3426</v>
      </c>
      <c r="G360" s="43"/>
      <c r="H360" s="43"/>
      <c r="I360" s="224"/>
      <c r="J360" s="43"/>
      <c r="K360" s="43"/>
      <c r="L360" s="47"/>
      <c r="M360" s="225"/>
      <c r="N360" s="226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264</v>
      </c>
      <c r="AU360" s="20" t="s">
        <v>84</v>
      </c>
    </row>
    <row r="361" s="2" customFormat="1">
      <c r="A361" s="41"/>
      <c r="B361" s="42"/>
      <c r="C361" s="43"/>
      <c r="D361" s="261" t="s">
        <v>819</v>
      </c>
      <c r="E361" s="43"/>
      <c r="F361" s="262" t="s">
        <v>3427</v>
      </c>
      <c r="G361" s="43"/>
      <c r="H361" s="43"/>
      <c r="I361" s="224"/>
      <c r="J361" s="43"/>
      <c r="K361" s="43"/>
      <c r="L361" s="47"/>
      <c r="M361" s="225"/>
      <c r="N361" s="226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819</v>
      </c>
      <c r="AU361" s="20" t="s">
        <v>84</v>
      </c>
    </row>
    <row r="362" s="12" customFormat="1">
      <c r="A362" s="12"/>
      <c r="B362" s="228"/>
      <c r="C362" s="229"/>
      <c r="D362" s="222" t="s">
        <v>267</v>
      </c>
      <c r="E362" s="230" t="s">
        <v>19</v>
      </c>
      <c r="F362" s="231" t="s">
        <v>3428</v>
      </c>
      <c r="G362" s="229"/>
      <c r="H362" s="232">
        <v>240.108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38" t="s">
        <v>267</v>
      </c>
      <c r="AU362" s="238" t="s">
        <v>84</v>
      </c>
      <c r="AV362" s="12" t="s">
        <v>84</v>
      </c>
      <c r="AW362" s="12" t="s">
        <v>37</v>
      </c>
      <c r="AX362" s="12" t="s">
        <v>75</v>
      </c>
      <c r="AY362" s="238" t="s">
        <v>258</v>
      </c>
    </row>
    <row r="363" s="12" customFormat="1">
      <c r="A363" s="12"/>
      <c r="B363" s="228"/>
      <c r="C363" s="229"/>
      <c r="D363" s="222" t="s">
        <v>267</v>
      </c>
      <c r="E363" s="230" t="s">
        <v>19</v>
      </c>
      <c r="F363" s="231" t="s">
        <v>3429</v>
      </c>
      <c r="G363" s="229"/>
      <c r="H363" s="232">
        <v>90.308000000000007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38" t="s">
        <v>267</v>
      </c>
      <c r="AU363" s="238" t="s">
        <v>84</v>
      </c>
      <c r="AV363" s="12" t="s">
        <v>84</v>
      </c>
      <c r="AW363" s="12" t="s">
        <v>37</v>
      </c>
      <c r="AX363" s="12" t="s">
        <v>75</v>
      </c>
      <c r="AY363" s="238" t="s">
        <v>258</v>
      </c>
    </row>
    <row r="364" s="16" customFormat="1">
      <c r="A364" s="16"/>
      <c r="B364" s="291"/>
      <c r="C364" s="292"/>
      <c r="D364" s="222" t="s">
        <v>267</v>
      </c>
      <c r="E364" s="293" t="s">
        <v>19</v>
      </c>
      <c r="F364" s="294" t="s">
        <v>3189</v>
      </c>
      <c r="G364" s="292"/>
      <c r="H364" s="295">
        <v>330.416</v>
      </c>
      <c r="I364" s="296"/>
      <c r="J364" s="292"/>
      <c r="K364" s="292"/>
      <c r="L364" s="297"/>
      <c r="M364" s="298"/>
      <c r="N364" s="299"/>
      <c r="O364" s="299"/>
      <c r="P364" s="299"/>
      <c r="Q364" s="299"/>
      <c r="R364" s="299"/>
      <c r="S364" s="299"/>
      <c r="T364" s="300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301" t="s">
        <v>267</v>
      </c>
      <c r="AU364" s="301" t="s">
        <v>84</v>
      </c>
      <c r="AV364" s="16" t="s">
        <v>98</v>
      </c>
      <c r="AW364" s="16" t="s">
        <v>37</v>
      </c>
      <c r="AX364" s="16" t="s">
        <v>82</v>
      </c>
      <c r="AY364" s="301" t="s">
        <v>258</v>
      </c>
    </row>
    <row r="365" s="2" customFormat="1" ht="16.5" customHeight="1">
      <c r="A365" s="41"/>
      <c r="B365" s="42"/>
      <c r="C365" s="209" t="s">
        <v>501</v>
      </c>
      <c r="D365" s="209" t="s">
        <v>259</v>
      </c>
      <c r="E365" s="210" t="s">
        <v>3430</v>
      </c>
      <c r="F365" s="211" t="s">
        <v>3431</v>
      </c>
      <c r="G365" s="212" t="s">
        <v>881</v>
      </c>
      <c r="H365" s="213">
        <v>330.416</v>
      </c>
      <c r="I365" s="214"/>
      <c r="J365" s="215">
        <f>ROUND(I365*H365,2)</f>
        <v>0</v>
      </c>
      <c r="K365" s="211" t="s">
        <v>816</v>
      </c>
      <c r="L365" s="47"/>
      <c r="M365" s="216" t="s">
        <v>19</v>
      </c>
      <c r="N365" s="217" t="s">
        <v>46</v>
      </c>
      <c r="O365" s="87"/>
      <c r="P365" s="218">
        <f>O365*H365</f>
        <v>0</v>
      </c>
      <c r="Q365" s="218">
        <v>0</v>
      </c>
      <c r="R365" s="218">
        <f>Q365*H365</f>
        <v>0</v>
      </c>
      <c r="S365" s="218">
        <v>0</v>
      </c>
      <c r="T365" s="219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0" t="s">
        <v>105</v>
      </c>
      <c r="AT365" s="220" t="s">
        <v>259</v>
      </c>
      <c r="AU365" s="220" t="s">
        <v>84</v>
      </c>
      <c r="AY365" s="20" t="s">
        <v>258</v>
      </c>
      <c r="BE365" s="221">
        <f>IF(N365="základní",J365,0)</f>
        <v>0</v>
      </c>
      <c r="BF365" s="221">
        <f>IF(N365="snížená",J365,0)</f>
        <v>0</v>
      </c>
      <c r="BG365" s="221">
        <f>IF(N365="zákl. přenesená",J365,0)</f>
        <v>0</v>
      </c>
      <c r="BH365" s="221">
        <f>IF(N365="sníž. přenesená",J365,0)</f>
        <v>0</v>
      </c>
      <c r="BI365" s="221">
        <f>IF(N365="nulová",J365,0)</f>
        <v>0</v>
      </c>
      <c r="BJ365" s="20" t="s">
        <v>82</v>
      </c>
      <c r="BK365" s="221">
        <f>ROUND(I365*H365,2)</f>
        <v>0</v>
      </c>
      <c r="BL365" s="20" t="s">
        <v>105</v>
      </c>
      <c r="BM365" s="220" t="s">
        <v>3432</v>
      </c>
    </row>
    <row r="366" s="2" customFormat="1">
      <c r="A366" s="41"/>
      <c r="B366" s="42"/>
      <c r="C366" s="43"/>
      <c r="D366" s="222" t="s">
        <v>264</v>
      </c>
      <c r="E366" s="43"/>
      <c r="F366" s="223" t="s">
        <v>3433</v>
      </c>
      <c r="G366" s="43"/>
      <c r="H366" s="43"/>
      <c r="I366" s="224"/>
      <c r="J366" s="43"/>
      <c r="K366" s="43"/>
      <c r="L366" s="47"/>
      <c r="M366" s="225"/>
      <c r="N366" s="226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264</v>
      </c>
      <c r="AU366" s="20" t="s">
        <v>84</v>
      </c>
    </row>
    <row r="367" s="2" customFormat="1">
      <c r="A367" s="41"/>
      <c r="B367" s="42"/>
      <c r="C367" s="43"/>
      <c r="D367" s="261" t="s">
        <v>819</v>
      </c>
      <c r="E367" s="43"/>
      <c r="F367" s="262" t="s">
        <v>3434</v>
      </c>
      <c r="G367" s="43"/>
      <c r="H367" s="43"/>
      <c r="I367" s="224"/>
      <c r="J367" s="43"/>
      <c r="K367" s="43"/>
      <c r="L367" s="47"/>
      <c r="M367" s="225"/>
      <c r="N367" s="226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819</v>
      </c>
      <c r="AU367" s="20" t="s">
        <v>84</v>
      </c>
    </row>
    <row r="368" s="2" customFormat="1" ht="16.5" customHeight="1">
      <c r="A368" s="41"/>
      <c r="B368" s="42"/>
      <c r="C368" s="209" t="s">
        <v>507</v>
      </c>
      <c r="D368" s="209" t="s">
        <v>259</v>
      </c>
      <c r="E368" s="210" t="s">
        <v>3435</v>
      </c>
      <c r="F368" s="211" t="s">
        <v>3436</v>
      </c>
      <c r="G368" s="212" t="s">
        <v>894</v>
      </c>
      <c r="H368" s="213">
        <v>3.5670000000000002</v>
      </c>
      <c r="I368" s="214"/>
      <c r="J368" s="215">
        <f>ROUND(I368*H368,2)</f>
        <v>0</v>
      </c>
      <c r="K368" s="211" t="s">
        <v>816</v>
      </c>
      <c r="L368" s="47"/>
      <c r="M368" s="216" t="s">
        <v>19</v>
      </c>
      <c r="N368" s="217" t="s">
        <v>46</v>
      </c>
      <c r="O368" s="87"/>
      <c r="P368" s="218">
        <f>O368*H368</f>
        <v>0</v>
      </c>
      <c r="Q368" s="218">
        <v>1.06277</v>
      </c>
      <c r="R368" s="218">
        <f>Q368*H368</f>
        <v>3.7909005900000001</v>
      </c>
      <c r="S368" s="218">
        <v>0</v>
      </c>
      <c r="T368" s="219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0" t="s">
        <v>105</v>
      </c>
      <c r="AT368" s="220" t="s">
        <v>259</v>
      </c>
      <c r="AU368" s="220" t="s">
        <v>84</v>
      </c>
      <c r="AY368" s="20" t="s">
        <v>258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20" t="s">
        <v>82</v>
      </c>
      <c r="BK368" s="221">
        <f>ROUND(I368*H368,2)</f>
        <v>0</v>
      </c>
      <c r="BL368" s="20" t="s">
        <v>105</v>
      </c>
      <c r="BM368" s="220" t="s">
        <v>3437</v>
      </c>
    </row>
    <row r="369" s="2" customFormat="1">
      <c r="A369" s="41"/>
      <c r="B369" s="42"/>
      <c r="C369" s="43"/>
      <c r="D369" s="222" t="s">
        <v>264</v>
      </c>
      <c r="E369" s="43"/>
      <c r="F369" s="223" t="s">
        <v>3438</v>
      </c>
      <c r="G369" s="43"/>
      <c r="H369" s="43"/>
      <c r="I369" s="224"/>
      <c r="J369" s="43"/>
      <c r="K369" s="43"/>
      <c r="L369" s="47"/>
      <c r="M369" s="225"/>
      <c r="N369" s="226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264</v>
      </c>
      <c r="AU369" s="20" t="s">
        <v>84</v>
      </c>
    </row>
    <row r="370" s="2" customFormat="1">
      <c r="A370" s="41"/>
      <c r="B370" s="42"/>
      <c r="C370" s="43"/>
      <c r="D370" s="261" t="s">
        <v>819</v>
      </c>
      <c r="E370" s="43"/>
      <c r="F370" s="262" t="s">
        <v>3439</v>
      </c>
      <c r="G370" s="43"/>
      <c r="H370" s="43"/>
      <c r="I370" s="224"/>
      <c r="J370" s="43"/>
      <c r="K370" s="43"/>
      <c r="L370" s="47"/>
      <c r="M370" s="225"/>
      <c r="N370" s="226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819</v>
      </c>
      <c r="AU370" s="20" t="s">
        <v>84</v>
      </c>
    </row>
    <row r="371" s="12" customFormat="1">
      <c r="A371" s="12"/>
      <c r="B371" s="228"/>
      <c r="C371" s="229"/>
      <c r="D371" s="222" t="s">
        <v>267</v>
      </c>
      <c r="E371" s="230" t="s">
        <v>19</v>
      </c>
      <c r="F371" s="231" t="s">
        <v>3440</v>
      </c>
      <c r="G371" s="229"/>
      <c r="H371" s="232">
        <v>3.5670000000000002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38" t="s">
        <v>267</v>
      </c>
      <c r="AU371" s="238" t="s">
        <v>84</v>
      </c>
      <c r="AV371" s="12" t="s">
        <v>84</v>
      </c>
      <c r="AW371" s="12" t="s">
        <v>37</v>
      </c>
      <c r="AX371" s="12" t="s">
        <v>82</v>
      </c>
      <c r="AY371" s="238" t="s">
        <v>258</v>
      </c>
    </row>
    <row r="372" s="2" customFormat="1" ht="16.5" customHeight="1">
      <c r="A372" s="41"/>
      <c r="B372" s="42"/>
      <c r="C372" s="209" t="s">
        <v>514</v>
      </c>
      <c r="D372" s="209" t="s">
        <v>259</v>
      </c>
      <c r="E372" s="210" t="s">
        <v>3441</v>
      </c>
      <c r="F372" s="211" t="s">
        <v>3442</v>
      </c>
      <c r="G372" s="212" t="s">
        <v>941</v>
      </c>
      <c r="H372" s="213">
        <v>55.799999999999997</v>
      </c>
      <c r="I372" s="214"/>
      <c r="J372" s="215">
        <f>ROUND(I372*H372,2)</f>
        <v>0</v>
      </c>
      <c r="K372" s="211" t="s">
        <v>816</v>
      </c>
      <c r="L372" s="47"/>
      <c r="M372" s="216" t="s">
        <v>19</v>
      </c>
      <c r="N372" s="217" t="s">
        <v>46</v>
      </c>
      <c r="O372" s="87"/>
      <c r="P372" s="218">
        <f>O372*H372</f>
        <v>0</v>
      </c>
      <c r="Q372" s="218">
        <v>0</v>
      </c>
      <c r="R372" s="218">
        <f>Q372*H372</f>
        <v>0</v>
      </c>
      <c r="S372" s="218">
        <v>0</v>
      </c>
      <c r="T372" s="219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0" t="s">
        <v>105</v>
      </c>
      <c r="AT372" s="220" t="s">
        <v>259</v>
      </c>
      <c r="AU372" s="220" t="s">
        <v>84</v>
      </c>
      <c r="AY372" s="20" t="s">
        <v>258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20" t="s">
        <v>82</v>
      </c>
      <c r="BK372" s="221">
        <f>ROUND(I372*H372,2)</f>
        <v>0</v>
      </c>
      <c r="BL372" s="20" t="s">
        <v>105</v>
      </c>
      <c r="BM372" s="220" t="s">
        <v>3443</v>
      </c>
    </row>
    <row r="373" s="2" customFormat="1">
      <c r="A373" s="41"/>
      <c r="B373" s="42"/>
      <c r="C373" s="43"/>
      <c r="D373" s="222" t="s">
        <v>264</v>
      </c>
      <c r="E373" s="43"/>
      <c r="F373" s="223" t="s">
        <v>3444</v>
      </c>
      <c r="G373" s="43"/>
      <c r="H373" s="43"/>
      <c r="I373" s="224"/>
      <c r="J373" s="43"/>
      <c r="K373" s="43"/>
      <c r="L373" s="47"/>
      <c r="M373" s="225"/>
      <c r="N373" s="226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264</v>
      </c>
      <c r="AU373" s="20" t="s">
        <v>84</v>
      </c>
    </row>
    <row r="374" s="2" customFormat="1">
      <c r="A374" s="41"/>
      <c r="B374" s="42"/>
      <c r="C374" s="43"/>
      <c r="D374" s="261" t="s">
        <v>819</v>
      </c>
      <c r="E374" s="43"/>
      <c r="F374" s="262" t="s">
        <v>3445</v>
      </c>
      <c r="G374" s="43"/>
      <c r="H374" s="43"/>
      <c r="I374" s="224"/>
      <c r="J374" s="43"/>
      <c r="K374" s="43"/>
      <c r="L374" s="47"/>
      <c r="M374" s="225"/>
      <c r="N374" s="226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819</v>
      </c>
      <c r="AU374" s="20" t="s">
        <v>84</v>
      </c>
    </row>
    <row r="375" s="12" customFormat="1">
      <c r="A375" s="12"/>
      <c r="B375" s="228"/>
      <c r="C375" s="229"/>
      <c r="D375" s="222" t="s">
        <v>267</v>
      </c>
      <c r="E375" s="230" t="s">
        <v>19</v>
      </c>
      <c r="F375" s="231" t="s">
        <v>3446</v>
      </c>
      <c r="G375" s="229"/>
      <c r="H375" s="232">
        <v>42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38" t="s">
        <v>267</v>
      </c>
      <c r="AU375" s="238" t="s">
        <v>84</v>
      </c>
      <c r="AV375" s="12" t="s">
        <v>84</v>
      </c>
      <c r="AW375" s="12" t="s">
        <v>37</v>
      </c>
      <c r="AX375" s="12" t="s">
        <v>75</v>
      </c>
      <c r="AY375" s="238" t="s">
        <v>258</v>
      </c>
    </row>
    <row r="376" s="12" customFormat="1">
      <c r="A376" s="12"/>
      <c r="B376" s="228"/>
      <c r="C376" s="229"/>
      <c r="D376" s="222" t="s">
        <v>267</v>
      </c>
      <c r="E376" s="230" t="s">
        <v>19</v>
      </c>
      <c r="F376" s="231" t="s">
        <v>3447</v>
      </c>
      <c r="G376" s="229"/>
      <c r="H376" s="232">
        <v>13.800000000000001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38" t="s">
        <v>267</v>
      </c>
      <c r="AU376" s="238" t="s">
        <v>84</v>
      </c>
      <c r="AV376" s="12" t="s">
        <v>84</v>
      </c>
      <c r="AW376" s="12" t="s">
        <v>37</v>
      </c>
      <c r="AX376" s="12" t="s">
        <v>75</v>
      </c>
      <c r="AY376" s="238" t="s">
        <v>258</v>
      </c>
    </row>
    <row r="377" s="16" customFormat="1">
      <c r="A377" s="16"/>
      <c r="B377" s="291"/>
      <c r="C377" s="292"/>
      <c r="D377" s="222" t="s">
        <v>267</v>
      </c>
      <c r="E377" s="293" t="s">
        <v>19</v>
      </c>
      <c r="F377" s="294" t="s">
        <v>3189</v>
      </c>
      <c r="G377" s="292"/>
      <c r="H377" s="295">
        <v>55.799999999999997</v>
      </c>
      <c r="I377" s="296"/>
      <c r="J377" s="292"/>
      <c r="K377" s="292"/>
      <c r="L377" s="297"/>
      <c r="M377" s="298"/>
      <c r="N377" s="299"/>
      <c r="O377" s="299"/>
      <c r="P377" s="299"/>
      <c r="Q377" s="299"/>
      <c r="R377" s="299"/>
      <c r="S377" s="299"/>
      <c r="T377" s="300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1" t="s">
        <v>267</v>
      </c>
      <c r="AU377" s="301" t="s">
        <v>84</v>
      </c>
      <c r="AV377" s="16" t="s">
        <v>98</v>
      </c>
      <c r="AW377" s="16" t="s">
        <v>37</v>
      </c>
      <c r="AX377" s="16" t="s">
        <v>82</v>
      </c>
      <c r="AY377" s="301" t="s">
        <v>258</v>
      </c>
    </row>
    <row r="378" s="11" customFormat="1" ht="22.8" customHeight="1">
      <c r="A378" s="11"/>
      <c r="B378" s="195"/>
      <c r="C378" s="196"/>
      <c r="D378" s="197" t="s">
        <v>74</v>
      </c>
      <c r="E378" s="259" t="s">
        <v>105</v>
      </c>
      <c r="F378" s="259" t="s">
        <v>482</v>
      </c>
      <c r="G378" s="196"/>
      <c r="H378" s="196"/>
      <c r="I378" s="199"/>
      <c r="J378" s="260">
        <f>BK378</f>
        <v>0</v>
      </c>
      <c r="K378" s="196"/>
      <c r="L378" s="201"/>
      <c r="M378" s="202"/>
      <c r="N378" s="203"/>
      <c r="O378" s="203"/>
      <c r="P378" s="204">
        <f>SUM(P379:P429)</f>
        <v>0</v>
      </c>
      <c r="Q378" s="203"/>
      <c r="R378" s="204">
        <f>SUM(R379:R429)</f>
        <v>1290.6716752000002</v>
      </c>
      <c r="S378" s="203"/>
      <c r="T378" s="205">
        <f>SUM(T379:T429)</f>
        <v>0</v>
      </c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R378" s="206" t="s">
        <v>82</v>
      </c>
      <c r="AT378" s="207" t="s">
        <v>74</v>
      </c>
      <c r="AU378" s="207" t="s">
        <v>82</v>
      </c>
      <c r="AY378" s="206" t="s">
        <v>258</v>
      </c>
      <c r="BK378" s="208">
        <f>SUM(BK379:BK429)</f>
        <v>0</v>
      </c>
    </row>
    <row r="379" s="2" customFormat="1" ht="16.5" customHeight="1">
      <c r="A379" s="41"/>
      <c r="B379" s="42"/>
      <c r="C379" s="209" t="s">
        <v>521</v>
      </c>
      <c r="D379" s="209" t="s">
        <v>259</v>
      </c>
      <c r="E379" s="210" t="s">
        <v>3448</v>
      </c>
      <c r="F379" s="211" t="s">
        <v>3449</v>
      </c>
      <c r="G379" s="212" t="s">
        <v>962</v>
      </c>
      <c r="H379" s="213">
        <v>116.41800000000001</v>
      </c>
      <c r="I379" s="214"/>
      <c r="J379" s="215">
        <f>ROUND(I379*H379,2)</f>
        <v>0</v>
      </c>
      <c r="K379" s="211" t="s">
        <v>816</v>
      </c>
      <c r="L379" s="47"/>
      <c r="M379" s="216" t="s">
        <v>19</v>
      </c>
      <c r="N379" s="217" t="s">
        <v>46</v>
      </c>
      <c r="O379" s="87"/>
      <c r="P379" s="218">
        <f>O379*H379</f>
        <v>0</v>
      </c>
      <c r="Q379" s="218">
        <v>2.5020799999999999</v>
      </c>
      <c r="R379" s="218">
        <f>Q379*H379</f>
        <v>291.28714944000001</v>
      </c>
      <c r="S379" s="218">
        <v>0</v>
      </c>
      <c r="T379" s="219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0" t="s">
        <v>105</v>
      </c>
      <c r="AT379" s="220" t="s">
        <v>259</v>
      </c>
      <c r="AU379" s="220" t="s">
        <v>84</v>
      </c>
      <c r="AY379" s="20" t="s">
        <v>258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20" t="s">
        <v>82</v>
      </c>
      <c r="BK379" s="221">
        <f>ROUND(I379*H379,2)</f>
        <v>0</v>
      </c>
      <c r="BL379" s="20" t="s">
        <v>105</v>
      </c>
      <c r="BM379" s="220" t="s">
        <v>3450</v>
      </c>
    </row>
    <row r="380" s="2" customFormat="1">
      <c r="A380" s="41"/>
      <c r="B380" s="42"/>
      <c r="C380" s="43"/>
      <c r="D380" s="222" t="s">
        <v>264</v>
      </c>
      <c r="E380" s="43"/>
      <c r="F380" s="223" t="s">
        <v>3451</v>
      </c>
      <c r="G380" s="43"/>
      <c r="H380" s="43"/>
      <c r="I380" s="224"/>
      <c r="J380" s="43"/>
      <c r="K380" s="43"/>
      <c r="L380" s="47"/>
      <c r="M380" s="225"/>
      <c r="N380" s="226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264</v>
      </c>
      <c r="AU380" s="20" t="s">
        <v>84</v>
      </c>
    </row>
    <row r="381" s="2" customFormat="1">
      <c r="A381" s="41"/>
      <c r="B381" s="42"/>
      <c r="C381" s="43"/>
      <c r="D381" s="261" t="s">
        <v>819</v>
      </c>
      <c r="E381" s="43"/>
      <c r="F381" s="262" t="s">
        <v>3452</v>
      </c>
      <c r="G381" s="43"/>
      <c r="H381" s="43"/>
      <c r="I381" s="224"/>
      <c r="J381" s="43"/>
      <c r="K381" s="43"/>
      <c r="L381" s="47"/>
      <c r="M381" s="225"/>
      <c r="N381" s="226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819</v>
      </c>
      <c r="AU381" s="20" t="s">
        <v>84</v>
      </c>
    </row>
    <row r="382" s="12" customFormat="1">
      <c r="A382" s="12"/>
      <c r="B382" s="228"/>
      <c r="C382" s="229"/>
      <c r="D382" s="222" t="s">
        <v>267</v>
      </c>
      <c r="E382" s="230" t="s">
        <v>19</v>
      </c>
      <c r="F382" s="231" t="s">
        <v>3453</v>
      </c>
      <c r="G382" s="229"/>
      <c r="H382" s="232">
        <v>84.599000000000004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38" t="s">
        <v>267</v>
      </c>
      <c r="AU382" s="238" t="s">
        <v>84</v>
      </c>
      <c r="AV382" s="12" t="s">
        <v>84</v>
      </c>
      <c r="AW382" s="12" t="s">
        <v>37</v>
      </c>
      <c r="AX382" s="12" t="s">
        <v>75</v>
      </c>
      <c r="AY382" s="238" t="s">
        <v>258</v>
      </c>
    </row>
    <row r="383" s="12" customFormat="1">
      <c r="A383" s="12"/>
      <c r="B383" s="228"/>
      <c r="C383" s="229"/>
      <c r="D383" s="222" t="s">
        <v>267</v>
      </c>
      <c r="E383" s="230" t="s">
        <v>19</v>
      </c>
      <c r="F383" s="231" t="s">
        <v>3454</v>
      </c>
      <c r="G383" s="229"/>
      <c r="H383" s="232">
        <v>31.818999999999999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38" t="s">
        <v>267</v>
      </c>
      <c r="AU383" s="238" t="s">
        <v>84</v>
      </c>
      <c r="AV383" s="12" t="s">
        <v>84</v>
      </c>
      <c r="AW383" s="12" t="s">
        <v>37</v>
      </c>
      <c r="AX383" s="12" t="s">
        <v>75</v>
      </c>
      <c r="AY383" s="238" t="s">
        <v>258</v>
      </c>
    </row>
    <row r="384" s="16" customFormat="1">
      <c r="A384" s="16"/>
      <c r="B384" s="291"/>
      <c r="C384" s="292"/>
      <c r="D384" s="222" t="s">
        <v>267</v>
      </c>
      <c r="E384" s="293" t="s">
        <v>19</v>
      </c>
      <c r="F384" s="294" t="s">
        <v>3189</v>
      </c>
      <c r="G384" s="292"/>
      <c r="H384" s="295">
        <v>116.41800000000001</v>
      </c>
      <c r="I384" s="296"/>
      <c r="J384" s="292"/>
      <c r="K384" s="292"/>
      <c r="L384" s="297"/>
      <c r="M384" s="298"/>
      <c r="N384" s="299"/>
      <c r="O384" s="299"/>
      <c r="P384" s="299"/>
      <c r="Q384" s="299"/>
      <c r="R384" s="299"/>
      <c r="S384" s="299"/>
      <c r="T384" s="300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301" t="s">
        <v>267</v>
      </c>
      <c r="AU384" s="301" t="s">
        <v>84</v>
      </c>
      <c r="AV384" s="16" t="s">
        <v>98</v>
      </c>
      <c r="AW384" s="16" t="s">
        <v>37</v>
      </c>
      <c r="AX384" s="16" t="s">
        <v>82</v>
      </c>
      <c r="AY384" s="301" t="s">
        <v>258</v>
      </c>
    </row>
    <row r="385" s="2" customFormat="1" ht="16.5" customHeight="1">
      <c r="A385" s="41"/>
      <c r="B385" s="42"/>
      <c r="C385" s="209" t="s">
        <v>527</v>
      </c>
      <c r="D385" s="209" t="s">
        <v>259</v>
      </c>
      <c r="E385" s="210" t="s">
        <v>3455</v>
      </c>
      <c r="F385" s="211" t="s">
        <v>3456</v>
      </c>
      <c r="G385" s="212" t="s">
        <v>881</v>
      </c>
      <c r="H385" s="213">
        <v>629.952</v>
      </c>
      <c r="I385" s="214"/>
      <c r="J385" s="215">
        <f>ROUND(I385*H385,2)</f>
        <v>0</v>
      </c>
      <c r="K385" s="211" t="s">
        <v>816</v>
      </c>
      <c r="L385" s="47"/>
      <c r="M385" s="216" t="s">
        <v>19</v>
      </c>
      <c r="N385" s="217" t="s">
        <v>46</v>
      </c>
      <c r="O385" s="87"/>
      <c r="P385" s="218">
        <f>O385*H385</f>
        <v>0</v>
      </c>
      <c r="Q385" s="218">
        <v>0.02051</v>
      </c>
      <c r="R385" s="218">
        <f>Q385*H385</f>
        <v>12.920315520000001</v>
      </c>
      <c r="S385" s="218">
        <v>0</v>
      </c>
      <c r="T385" s="219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0" t="s">
        <v>105</v>
      </c>
      <c r="AT385" s="220" t="s">
        <v>259</v>
      </c>
      <c r="AU385" s="220" t="s">
        <v>84</v>
      </c>
      <c r="AY385" s="20" t="s">
        <v>258</v>
      </c>
      <c r="BE385" s="221">
        <f>IF(N385="základní",J385,0)</f>
        <v>0</v>
      </c>
      <c r="BF385" s="221">
        <f>IF(N385="snížená",J385,0)</f>
        <v>0</v>
      </c>
      <c r="BG385" s="221">
        <f>IF(N385="zákl. přenesená",J385,0)</f>
        <v>0</v>
      </c>
      <c r="BH385" s="221">
        <f>IF(N385="sníž. přenesená",J385,0)</f>
        <v>0</v>
      </c>
      <c r="BI385" s="221">
        <f>IF(N385="nulová",J385,0)</f>
        <v>0</v>
      </c>
      <c r="BJ385" s="20" t="s">
        <v>82</v>
      </c>
      <c r="BK385" s="221">
        <f>ROUND(I385*H385,2)</f>
        <v>0</v>
      </c>
      <c r="BL385" s="20" t="s">
        <v>105</v>
      </c>
      <c r="BM385" s="220" t="s">
        <v>3457</v>
      </c>
    </row>
    <row r="386" s="2" customFormat="1">
      <c r="A386" s="41"/>
      <c r="B386" s="42"/>
      <c r="C386" s="43"/>
      <c r="D386" s="222" t="s">
        <v>264</v>
      </c>
      <c r="E386" s="43"/>
      <c r="F386" s="223" t="s">
        <v>3458</v>
      </c>
      <c r="G386" s="43"/>
      <c r="H386" s="43"/>
      <c r="I386" s="224"/>
      <c r="J386" s="43"/>
      <c r="K386" s="43"/>
      <c r="L386" s="47"/>
      <c r="M386" s="225"/>
      <c r="N386" s="226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264</v>
      </c>
      <c r="AU386" s="20" t="s">
        <v>84</v>
      </c>
    </row>
    <row r="387" s="2" customFormat="1">
      <c r="A387" s="41"/>
      <c r="B387" s="42"/>
      <c r="C387" s="43"/>
      <c r="D387" s="261" t="s">
        <v>819</v>
      </c>
      <c r="E387" s="43"/>
      <c r="F387" s="262" t="s">
        <v>3459</v>
      </c>
      <c r="G387" s="43"/>
      <c r="H387" s="43"/>
      <c r="I387" s="224"/>
      <c r="J387" s="43"/>
      <c r="K387" s="43"/>
      <c r="L387" s="47"/>
      <c r="M387" s="225"/>
      <c r="N387" s="226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819</v>
      </c>
      <c r="AU387" s="20" t="s">
        <v>84</v>
      </c>
    </row>
    <row r="388" s="12" customFormat="1">
      <c r="A388" s="12"/>
      <c r="B388" s="228"/>
      <c r="C388" s="229"/>
      <c r="D388" s="222" t="s">
        <v>267</v>
      </c>
      <c r="E388" s="230" t="s">
        <v>19</v>
      </c>
      <c r="F388" s="231" t="s">
        <v>3460</v>
      </c>
      <c r="G388" s="229"/>
      <c r="H388" s="232">
        <v>457.77600000000001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38" t="s">
        <v>267</v>
      </c>
      <c r="AU388" s="238" t="s">
        <v>84</v>
      </c>
      <c r="AV388" s="12" t="s">
        <v>84</v>
      </c>
      <c r="AW388" s="12" t="s">
        <v>37</v>
      </c>
      <c r="AX388" s="12" t="s">
        <v>75</v>
      </c>
      <c r="AY388" s="238" t="s">
        <v>258</v>
      </c>
    </row>
    <row r="389" s="12" customFormat="1">
      <c r="A389" s="12"/>
      <c r="B389" s="228"/>
      <c r="C389" s="229"/>
      <c r="D389" s="222" t="s">
        <v>267</v>
      </c>
      <c r="E389" s="230" t="s">
        <v>19</v>
      </c>
      <c r="F389" s="231" t="s">
        <v>3461</v>
      </c>
      <c r="G389" s="229"/>
      <c r="H389" s="232">
        <v>172.17599999999999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38" t="s">
        <v>267</v>
      </c>
      <c r="AU389" s="238" t="s">
        <v>84</v>
      </c>
      <c r="AV389" s="12" t="s">
        <v>84</v>
      </c>
      <c r="AW389" s="12" t="s">
        <v>37</v>
      </c>
      <c r="AX389" s="12" t="s">
        <v>75</v>
      </c>
      <c r="AY389" s="238" t="s">
        <v>258</v>
      </c>
    </row>
    <row r="390" s="16" customFormat="1">
      <c r="A390" s="16"/>
      <c r="B390" s="291"/>
      <c r="C390" s="292"/>
      <c r="D390" s="222" t="s">
        <v>267</v>
      </c>
      <c r="E390" s="293" t="s">
        <v>19</v>
      </c>
      <c r="F390" s="294" t="s">
        <v>3189</v>
      </c>
      <c r="G390" s="292"/>
      <c r="H390" s="295">
        <v>629.952</v>
      </c>
      <c r="I390" s="296"/>
      <c r="J390" s="292"/>
      <c r="K390" s="292"/>
      <c r="L390" s="297"/>
      <c r="M390" s="298"/>
      <c r="N390" s="299"/>
      <c r="O390" s="299"/>
      <c r="P390" s="299"/>
      <c r="Q390" s="299"/>
      <c r="R390" s="299"/>
      <c r="S390" s="299"/>
      <c r="T390" s="300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301" t="s">
        <v>267</v>
      </c>
      <c r="AU390" s="301" t="s">
        <v>84</v>
      </c>
      <c r="AV390" s="16" t="s">
        <v>98</v>
      </c>
      <c r="AW390" s="16" t="s">
        <v>37</v>
      </c>
      <c r="AX390" s="16" t="s">
        <v>82</v>
      </c>
      <c r="AY390" s="301" t="s">
        <v>258</v>
      </c>
    </row>
    <row r="391" s="2" customFormat="1" ht="16.5" customHeight="1">
      <c r="A391" s="41"/>
      <c r="B391" s="42"/>
      <c r="C391" s="209" t="s">
        <v>535</v>
      </c>
      <c r="D391" s="209" t="s">
        <v>259</v>
      </c>
      <c r="E391" s="210" t="s">
        <v>3462</v>
      </c>
      <c r="F391" s="211" t="s">
        <v>3463</v>
      </c>
      <c r="G391" s="212" t="s">
        <v>881</v>
      </c>
      <c r="H391" s="213">
        <v>629.952</v>
      </c>
      <c r="I391" s="214"/>
      <c r="J391" s="215">
        <f>ROUND(I391*H391,2)</f>
        <v>0</v>
      </c>
      <c r="K391" s="211" t="s">
        <v>816</v>
      </c>
      <c r="L391" s="47"/>
      <c r="M391" s="216" t="s">
        <v>19</v>
      </c>
      <c r="N391" s="217" t="s">
        <v>46</v>
      </c>
      <c r="O391" s="87"/>
      <c r="P391" s="218">
        <f>O391*H391</f>
        <v>0</v>
      </c>
      <c r="Q391" s="218">
        <v>0</v>
      </c>
      <c r="R391" s="218">
        <f>Q391*H391</f>
        <v>0</v>
      </c>
      <c r="S391" s="218">
        <v>0</v>
      </c>
      <c r="T391" s="219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0" t="s">
        <v>105</v>
      </c>
      <c r="AT391" s="220" t="s">
        <v>259</v>
      </c>
      <c r="AU391" s="220" t="s">
        <v>84</v>
      </c>
      <c r="AY391" s="20" t="s">
        <v>258</v>
      </c>
      <c r="BE391" s="221">
        <f>IF(N391="základní",J391,0)</f>
        <v>0</v>
      </c>
      <c r="BF391" s="221">
        <f>IF(N391="snížená",J391,0)</f>
        <v>0</v>
      </c>
      <c r="BG391" s="221">
        <f>IF(N391="zákl. přenesená",J391,0)</f>
        <v>0</v>
      </c>
      <c r="BH391" s="221">
        <f>IF(N391="sníž. přenesená",J391,0)</f>
        <v>0</v>
      </c>
      <c r="BI391" s="221">
        <f>IF(N391="nulová",J391,0)</f>
        <v>0</v>
      </c>
      <c r="BJ391" s="20" t="s">
        <v>82</v>
      </c>
      <c r="BK391" s="221">
        <f>ROUND(I391*H391,2)</f>
        <v>0</v>
      </c>
      <c r="BL391" s="20" t="s">
        <v>105</v>
      </c>
      <c r="BM391" s="220" t="s">
        <v>3464</v>
      </c>
    </row>
    <row r="392" s="2" customFormat="1">
      <c r="A392" s="41"/>
      <c r="B392" s="42"/>
      <c r="C392" s="43"/>
      <c r="D392" s="222" t="s">
        <v>264</v>
      </c>
      <c r="E392" s="43"/>
      <c r="F392" s="223" t="s">
        <v>3465</v>
      </c>
      <c r="G392" s="43"/>
      <c r="H392" s="43"/>
      <c r="I392" s="224"/>
      <c r="J392" s="43"/>
      <c r="K392" s="43"/>
      <c r="L392" s="47"/>
      <c r="M392" s="225"/>
      <c r="N392" s="226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264</v>
      </c>
      <c r="AU392" s="20" t="s">
        <v>84</v>
      </c>
    </row>
    <row r="393" s="2" customFormat="1">
      <c r="A393" s="41"/>
      <c r="B393" s="42"/>
      <c r="C393" s="43"/>
      <c r="D393" s="261" t="s">
        <v>819</v>
      </c>
      <c r="E393" s="43"/>
      <c r="F393" s="262" t="s">
        <v>3466</v>
      </c>
      <c r="G393" s="43"/>
      <c r="H393" s="43"/>
      <c r="I393" s="224"/>
      <c r="J393" s="43"/>
      <c r="K393" s="43"/>
      <c r="L393" s="47"/>
      <c r="M393" s="225"/>
      <c r="N393" s="226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819</v>
      </c>
      <c r="AU393" s="20" t="s">
        <v>84</v>
      </c>
    </row>
    <row r="394" s="2" customFormat="1" ht="21.75" customHeight="1">
      <c r="A394" s="41"/>
      <c r="B394" s="42"/>
      <c r="C394" s="209" t="s">
        <v>542</v>
      </c>
      <c r="D394" s="209" t="s">
        <v>259</v>
      </c>
      <c r="E394" s="210" t="s">
        <v>3467</v>
      </c>
      <c r="F394" s="211" t="s">
        <v>3468</v>
      </c>
      <c r="G394" s="212" t="s">
        <v>881</v>
      </c>
      <c r="H394" s="213">
        <v>242.66800000000001</v>
      </c>
      <c r="I394" s="214"/>
      <c r="J394" s="215">
        <f>ROUND(I394*H394,2)</f>
        <v>0</v>
      </c>
      <c r="K394" s="211" t="s">
        <v>816</v>
      </c>
      <c r="L394" s="47"/>
      <c r="M394" s="216" t="s">
        <v>19</v>
      </c>
      <c r="N394" s="217" t="s">
        <v>46</v>
      </c>
      <c r="O394" s="87"/>
      <c r="P394" s="218">
        <f>O394*H394</f>
        <v>0</v>
      </c>
      <c r="Q394" s="218">
        <v>0</v>
      </c>
      <c r="R394" s="218">
        <f>Q394*H394</f>
        <v>0</v>
      </c>
      <c r="S394" s="218">
        <v>0</v>
      </c>
      <c r="T394" s="219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0" t="s">
        <v>105</v>
      </c>
      <c r="AT394" s="220" t="s">
        <v>259</v>
      </c>
      <c r="AU394" s="220" t="s">
        <v>84</v>
      </c>
      <c r="AY394" s="20" t="s">
        <v>258</v>
      </c>
      <c r="BE394" s="221">
        <f>IF(N394="základní",J394,0)</f>
        <v>0</v>
      </c>
      <c r="BF394" s="221">
        <f>IF(N394="snížená",J394,0)</f>
        <v>0</v>
      </c>
      <c r="BG394" s="221">
        <f>IF(N394="zákl. přenesená",J394,0)</f>
        <v>0</v>
      </c>
      <c r="BH394" s="221">
        <f>IF(N394="sníž. přenesená",J394,0)</f>
        <v>0</v>
      </c>
      <c r="BI394" s="221">
        <f>IF(N394="nulová",J394,0)</f>
        <v>0</v>
      </c>
      <c r="BJ394" s="20" t="s">
        <v>82</v>
      </c>
      <c r="BK394" s="221">
        <f>ROUND(I394*H394,2)</f>
        <v>0</v>
      </c>
      <c r="BL394" s="20" t="s">
        <v>105</v>
      </c>
      <c r="BM394" s="220" t="s">
        <v>3469</v>
      </c>
    </row>
    <row r="395" s="2" customFormat="1">
      <c r="A395" s="41"/>
      <c r="B395" s="42"/>
      <c r="C395" s="43"/>
      <c r="D395" s="222" t="s">
        <v>264</v>
      </c>
      <c r="E395" s="43"/>
      <c r="F395" s="223" t="s">
        <v>3470</v>
      </c>
      <c r="G395" s="43"/>
      <c r="H395" s="43"/>
      <c r="I395" s="224"/>
      <c r="J395" s="43"/>
      <c r="K395" s="43"/>
      <c r="L395" s="47"/>
      <c r="M395" s="225"/>
      <c r="N395" s="226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264</v>
      </c>
      <c r="AU395" s="20" t="s">
        <v>84</v>
      </c>
    </row>
    <row r="396" s="2" customFormat="1">
      <c r="A396" s="41"/>
      <c r="B396" s="42"/>
      <c r="C396" s="43"/>
      <c r="D396" s="261" t="s">
        <v>819</v>
      </c>
      <c r="E396" s="43"/>
      <c r="F396" s="262" t="s">
        <v>3471</v>
      </c>
      <c r="G396" s="43"/>
      <c r="H396" s="43"/>
      <c r="I396" s="224"/>
      <c r="J396" s="43"/>
      <c r="K396" s="43"/>
      <c r="L396" s="47"/>
      <c r="M396" s="225"/>
      <c r="N396" s="226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819</v>
      </c>
      <c r="AU396" s="20" t="s">
        <v>84</v>
      </c>
    </row>
    <row r="397" s="13" customFormat="1">
      <c r="A397" s="13"/>
      <c r="B397" s="239"/>
      <c r="C397" s="240"/>
      <c r="D397" s="222" t="s">
        <v>267</v>
      </c>
      <c r="E397" s="241" t="s">
        <v>19</v>
      </c>
      <c r="F397" s="242" t="s">
        <v>3341</v>
      </c>
      <c r="G397" s="240"/>
      <c r="H397" s="241" t="s">
        <v>19</v>
      </c>
      <c r="I397" s="243"/>
      <c r="J397" s="240"/>
      <c r="K397" s="240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267</v>
      </c>
      <c r="AU397" s="248" t="s">
        <v>84</v>
      </c>
      <c r="AV397" s="13" t="s">
        <v>82</v>
      </c>
      <c r="AW397" s="13" t="s">
        <v>37</v>
      </c>
      <c r="AX397" s="13" t="s">
        <v>75</v>
      </c>
      <c r="AY397" s="248" t="s">
        <v>258</v>
      </c>
    </row>
    <row r="398" s="12" customFormat="1">
      <c r="A398" s="12"/>
      <c r="B398" s="228"/>
      <c r="C398" s="229"/>
      <c r="D398" s="222" t="s">
        <v>267</v>
      </c>
      <c r="E398" s="230" t="s">
        <v>19</v>
      </c>
      <c r="F398" s="231" t="s">
        <v>3472</v>
      </c>
      <c r="G398" s="229"/>
      <c r="H398" s="232">
        <v>219.91200000000001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38" t="s">
        <v>267</v>
      </c>
      <c r="AU398" s="238" t="s">
        <v>84</v>
      </c>
      <c r="AV398" s="12" t="s">
        <v>84</v>
      </c>
      <c r="AW398" s="12" t="s">
        <v>37</v>
      </c>
      <c r="AX398" s="12" t="s">
        <v>75</v>
      </c>
      <c r="AY398" s="238" t="s">
        <v>258</v>
      </c>
    </row>
    <row r="399" s="12" customFormat="1">
      <c r="A399" s="12"/>
      <c r="B399" s="228"/>
      <c r="C399" s="229"/>
      <c r="D399" s="222" t="s">
        <v>267</v>
      </c>
      <c r="E399" s="230" t="s">
        <v>19</v>
      </c>
      <c r="F399" s="231" t="s">
        <v>3473</v>
      </c>
      <c r="G399" s="229"/>
      <c r="H399" s="232">
        <v>81.445999999999998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38" t="s">
        <v>267</v>
      </c>
      <c r="AU399" s="238" t="s">
        <v>84</v>
      </c>
      <c r="AV399" s="12" t="s">
        <v>84</v>
      </c>
      <c r="AW399" s="12" t="s">
        <v>37</v>
      </c>
      <c r="AX399" s="12" t="s">
        <v>75</v>
      </c>
      <c r="AY399" s="238" t="s">
        <v>258</v>
      </c>
    </row>
    <row r="400" s="16" customFormat="1">
      <c r="A400" s="16"/>
      <c r="B400" s="291"/>
      <c r="C400" s="292"/>
      <c r="D400" s="222" t="s">
        <v>267</v>
      </c>
      <c r="E400" s="293" t="s">
        <v>19</v>
      </c>
      <c r="F400" s="294" t="s">
        <v>3189</v>
      </c>
      <c r="G400" s="292"/>
      <c r="H400" s="295">
        <v>301.358</v>
      </c>
      <c r="I400" s="296"/>
      <c r="J400" s="292"/>
      <c r="K400" s="292"/>
      <c r="L400" s="297"/>
      <c r="M400" s="298"/>
      <c r="N400" s="299"/>
      <c r="O400" s="299"/>
      <c r="P400" s="299"/>
      <c r="Q400" s="299"/>
      <c r="R400" s="299"/>
      <c r="S400" s="299"/>
      <c r="T400" s="300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301" t="s">
        <v>267</v>
      </c>
      <c r="AU400" s="301" t="s">
        <v>84</v>
      </c>
      <c r="AV400" s="16" t="s">
        <v>98</v>
      </c>
      <c r="AW400" s="16" t="s">
        <v>37</v>
      </c>
      <c r="AX400" s="16" t="s">
        <v>75</v>
      </c>
      <c r="AY400" s="301" t="s">
        <v>258</v>
      </c>
    </row>
    <row r="401" s="12" customFormat="1">
      <c r="A401" s="12"/>
      <c r="B401" s="228"/>
      <c r="C401" s="229"/>
      <c r="D401" s="222" t="s">
        <v>267</v>
      </c>
      <c r="E401" s="230" t="s">
        <v>19</v>
      </c>
      <c r="F401" s="231" t="s">
        <v>3474</v>
      </c>
      <c r="G401" s="229"/>
      <c r="H401" s="232">
        <v>120.54300000000001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38" t="s">
        <v>267</v>
      </c>
      <c r="AU401" s="238" t="s">
        <v>84</v>
      </c>
      <c r="AV401" s="12" t="s">
        <v>84</v>
      </c>
      <c r="AW401" s="12" t="s">
        <v>37</v>
      </c>
      <c r="AX401" s="12" t="s">
        <v>75</v>
      </c>
      <c r="AY401" s="238" t="s">
        <v>258</v>
      </c>
    </row>
    <row r="402" s="12" customFormat="1">
      <c r="A402" s="12"/>
      <c r="B402" s="228"/>
      <c r="C402" s="229"/>
      <c r="D402" s="222" t="s">
        <v>267</v>
      </c>
      <c r="E402" s="230" t="s">
        <v>19</v>
      </c>
      <c r="F402" s="231" t="s">
        <v>3475</v>
      </c>
      <c r="G402" s="229"/>
      <c r="H402" s="232">
        <v>120.25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38" t="s">
        <v>267</v>
      </c>
      <c r="AU402" s="238" t="s">
        <v>84</v>
      </c>
      <c r="AV402" s="12" t="s">
        <v>84</v>
      </c>
      <c r="AW402" s="12" t="s">
        <v>37</v>
      </c>
      <c r="AX402" s="12" t="s">
        <v>75</v>
      </c>
      <c r="AY402" s="238" t="s">
        <v>258</v>
      </c>
    </row>
    <row r="403" s="12" customFormat="1">
      <c r="A403" s="12"/>
      <c r="B403" s="228"/>
      <c r="C403" s="229"/>
      <c r="D403" s="222" t="s">
        <v>267</v>
      </c>
      <c r="E403" s="230" t="s">
        <v>19</v>
      </c>
      <c r="F403" s="231" t="s">
        <v>3476</v>
      </c>
      <c r="G403" s="229"/>
      <c r="H403" s="232">
        <v>1.875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T403" s="238" t="s">
        <v>267</v>
      </c>
      <c r="AU403" s="238" t="s">
        <v>84</v>
      </c>
      <c r="AV403" s="12" t="s">
        <v>84</v>
      </c>
      <c r="AW403" s="12" t="s">
        <v>37</v>
      </c>
      <c r="AX403" s="12" t="s">
        <v>75</v>
      </c>
      <c r="AY403" s="238" t="s">
        <v>258</v>
      </c>
    </row>
    <row r="404" s="16" customFormat="1">
      <c r="A404" s="16"/>
      <c r="B404" s="291"/>
      <c r="C404" s="292"/>
      <c r="D404" s="222" t="s">
        <v>267</v>
      </c>
      <c r="E404" s="293" t="s">
        <v>19</v>
      </c>
      <c r="F404" s="294" t="s">
        <v>3189</v>
      </c>
      <c r="G404" s="292"/>
      <c r="H404" s="295">
        <v>242.66800000000001</v>
      </c>
      <c r="I404" s="296"/>
      <c r="J404" s="292"/>
      <c r="K404" s="292"/>
      <c r="L404" s="297"/>
      <c r="M404" s="298"/>
      <c r="N404" s="299"/>
      <c r="O404" s="299"/>
      <c r="P404" s="299"/>
      <c r="Q404" s="299"/>
      <c r="R404" s="299"/>
      <c r="S404" s="299"/>
      <c r="T404" s="300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301" t="s">
        <v>267</v>
      </c>
      <c r="AU404" s="301" t="s">
        <v>84</v>
      </c>
      <c r="AV404" s="16" t="s">
        <v>98</v>
      </c>
      <c r="AW404" s="16" t="s">
        <v>37</v>
      </c>
      <c r="AX404" s="16" t="s">
        <v>82</v>
      </c>
      <c r="AY404" s="301" t="s">
        <v>258</v>
      </c>
    </row>
    <row r="405" s="2" customFormat="1" ht="16.5" customHeight="1">
      <c r="A405" s="41"/>
      <c r="B405" s="42"/>
      <c r="C405" s="209" t="s">
        <v>548</v>
      </c>
      <c r="D405" s="209" t="s">
        <v>259</v>
      </c>
      <c r="E405" s="210" t="s">
        <v>3477</v>
      </c>
      <c r="F405" s="211" t="s">
        <v>3478</v>
      </c>
      <c r="G405" s="212" t="s">
        <v>962</v>
      </c>
      <c r="H405" s="213">
        <v>9.4049999999999994</v>
      </c>
      <c r="I405" s="214"/>
      <c r="J405" s="215">
        <f>ROUND(I405*H405,2)</f>
        <v>0</v>
      </c>
      <c r="K405" s="211" t="s">
        <v>816</v>
      </c>
      <c r="L405" s="47"/>
      <c r="M405" s="216" t="s">
        <v>19</v>
      </c>
      <c r="N405" s="217" t="s">
        <v>46</v>
      </c>
      <c r="O405" s="87"/>
      <c r="P405" s="218">
        <f>O405*H405</f>
        <v>0</v>
      </c>
      <c r="Q405" s="218">
        <v>0</v>
      </c>
      <c r="R405" s="218">
        <f>Q405*H405</f>
        <v>0</v>
      </c>
      <c r="S405" s="218">
        <v>0</v>
      </c>
      <c r="T405" s="219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0" t="s">
        <v>105</v>
      </c>
      <c r="AT405" s="220" t="s">
        <v>259</v>
      </c>
      <c r="AU405" s="220" t="s">
        <v>84</v>
      </c>
      <c r="AY405" s="20" t="s">
        <v>258</v>
      </c>
      <c r="BE405" s="221">
        <f>IF(N405="základní",J405,0)</f>
        <v>0</v>
      </c>
      <c r="BF405" s="221">
        <f>IF(N405="snížená",J405,0)</f>
        <v>0</v>
      </c>
      <c r="BG405" s="221">
        <f>IF(N405="zákl. přenesená",J405,0)</f>
        <v>0</v>
      </c>
      <c r="BH405" s="221">
        <f>IF(N405="sníž. přenesená",J405,0)</f>
        <v>0</v>
      </c>
      <c r="BI405" s="221">
        <f>IF(N405="nulová",J405,0)</f>
        <v>0</v>
      </c>
      <c r="BJ405" s="20" t="s">
        <v>82</v>
      </c>
      <c r="BK405" s="221">
        <f>ROUND(I405*H405,2)</f>
        <v>0</v>
      </c>
      <c r="BL405" s="20" t="s">
        <v>105</v>
      </c>
      <c r="BM405" s="220" t="s">
        <v>3479</v>
      </c>
    </row>
    <row r="406" s="2" customFormat="1">
      <c r="A406" s="41"/>
      <c r="B406" s="42"/>
      <c r="C406" s="43"/>
      <c r="D406" s="222" t="s">
        <v>264</v>
      </c>
      <c r="E406" s="43"/>
      <c r="F406" s="223" t="s">
        <v>3480</v>
      </c>
      <c r="G406" s="43"/>
      <c r="H406" s="43"/>
      <c r="I406" s="224"/>
      <c r="J406" s="43"/>
      <c r="K406" s="43"/>
      <c r="L406" s="47"/>
      <c r="M406" s="225"/>
      <c r="N406" s="226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264</v>
      </c>
      <c r="AU406" s="20" t="s">
        <v>84</v>
      </c>
    </row>
    <row r="407" s="2" customFormat="1">
      <c r="A407" s="41"/>
      <c r="B407" s="42"/>
      <c r="C407" s="43"/>
      <c r="D407" s="261" t="s">
        <v>819</v>
      </c>
      <c r="E407" s="43"/>
      <c r="F407" s="262" t="s">
        <v>3481</v>
      </c>
      <c r="G407" s="43"/>
      <c r="H407" s="43"/>
      <c r="I407" s="224"/>
      <c r="J407" s="43"/>
      <c r="K407" s="43"/>
      <c r="L407" s="47"/>
      <c r="M407" s="225"/>
      <c r="N407" s="226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819</v>
      </c>
      <c r="AU407" s="20" t="s">
        <v>84</v>
      </c>
    </row>
    <row r="408" s="12" customFormat="1">
      <c r="A408" s="12"/>
      <c r="B408" s="228"/>
      <c r="C408" s="229"/>
      <c r="D408" s="222" t="s">
        <v>267</v>
      </c>
      <c r="E408" s="230" t="s">
        <v>19</v>
      </c>
      <c r="F408" s="231" t="s">
        <v>3482</v>
      </c>
      <c r="G408" s="229"/>
      <c r="H408" s="232">
        <v>6.2999999999999998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T408" s="238" t="s">
        <v>267</v>
      </c>
      <c r="AU408" s="238" t="s">
        <v>84</v>
      </c>
      <c r="AV408" s="12" t="s">
        <v>84</v>
      </c>
      <c r="AW408" s="12" t="s">
        <v>37</v>
      </c>
      <c r="AX408" s="12" t="s">
        <v>75</v>
      </c>
      <c r="AY408" s="238" t="s">
        <v>258</v>
      </c>
    </row>
    <row r="409" s="12" customFormat="1">
      <c r="A409" s="12"/>
      <c r="B409" s="228"/>
      <c r="C409" s="229"/>
      <c r="D409" s="222" t="s">
        <v>267</v>
      </c>
      <c r="E409" s="230" t="s">
        <v>19</v>
      </c>
      <c r="F409" s="231" t="s">
        <v>3483</v>
      </c>
      <c r="G409" s="229"/>
      <c r="H409" s="232">
        <v>3.105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38" t="s">
        <v>267</v>
      </c>
      <c r="AU409" s="238" t="s">
        <v>84</v>
      </c>
      <c r="AV409" s="12" t="s">
        <v>84</v>
      </c>
      <c r="AW409" s="12" t="s">
        <v>37</v>
      </c>
      <c r="AX409" s="12" t="s">
        <v>75</v>
      </c>
      <c r="AY409" s="238" t="s">
        <v>258</v>
      </c>
    </row>
    <row r="410" s="16" customFormat="1">
      <c r="A410" s="16"/>
      <c r="B410" s="291"/>
      <c r="C410" s="292"/>
      <c r="D410" s="222" t="s">
        <v>267</v>
      </c>
      <c r="E410" s="293" t="s">
        <v>19</v>
      </c>
      <c r="F410" s="294" t="s">
        <v>3189</v>
      </c>
      <c r="G410" s="292"/>
      <c r="H410" s="295">
        <v>9.4049999999999994</v>
      </c>
      <c r="I410" s="296"/>
      <c r="J410" s="292"/>
      <c r="K410" s="292"/>
      <c r="L410" s="297"/>
      <c r="M410" s="298"/>
      <c r="N410" s="299"/>
      <c r="O410" s="299"/>
      <c r="P410" s="299"/>
      <c r="Q410" s="299"/>
      <c r="R410" s="299"/>
      <c r="S410" s="299"/>
      <c r="T410" s="300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301" t="s">
        <v>267</v>
      </c>
      <c r="AU410" s="301" t="s">
        <v>84</v>
      </c>
      <c r="AV410" s="16" t="s">
        <v>98</v>
      </c>
      <c r="AW410" s="16" t="s">
        <v>37</v>
      </c>
      <c r="AX410" s="16" t="s">
        <v>82</v>
      </c>
      <c r="AY410" s="301" t="s">
        <v>258</v>
      </c>
    </row>
    <row r="411" s="2" customFormat="1" ht="16.5" customHeight="1">
      <c r="A411" s="41"/>
      <c r="B411" s="42"/>
      <c r="C411" s="209" t="s">
        <v>554</v>
      </c>
      <c r="D411" s="209" t="s">
        <v>259</v>
      </c>
      <c r="E411" s="210" t="s">
        <v>3484</v>
      </c>
      <c r="F411" s="211" t="s">
        <v>3485</v>
      </c>
      <c r="G411" s="212" t="s">
        <v>962</v>
      </c>
      <c r="H411" s="213">
        <v>380</v>
      </c>
      <c r="I411" s="214"/>
      <c r="J411" s="215">
        <f>ROUND(I411*H411,2)</f>
        <v>0</v>
      </c>
      <c r="K411" s="211" t="s">
        <v>816</v>
      </c>
      <c r="L411" s="47"/>
      <c r="M411" s="216" t="s">
        <v>19</v>
      </c>
      <c r="N411" s="217" t="s">
        <v>46</v>
      </c>
      <c r="O411" s="87"/>
      <c r="P411" s="218">
        <f>O411*H411</f>
        <v>0</v>
      </c>
      <c r="Q411" s="218">
        <v>0</v>
      </c>
      <c r="R411" s="218">
        <f>Q411*H411</f>
        <v>0</v>
      </c>
      <c r="S411" s="218">
        <v>0</v>
      </c>
      <c r="T411" s="219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0" t="s">
        <v>105</v>
      </c>
      <c r="AT411" s="220" t="s">
        <v>259</v>
      </c>
      <c r="AU411" s="220" t="s">
        <v>84</v>
      </c>
      <c r="AY411" s="20" t="s">
        <v>258</v>
      </c>
      <c r="BE411" s="221">
        <f>IF(N411="základní",J411,0)</f>
        <v>0</v>
      </c>
      <c r="BF411" s="221">
        <f>IF(N411="snížená",J411,0)</f>
        <v>0</v>
      </c>
      <c r="BG411" s="221">
        <f>IF(N411="zákl. přenesená",J411,0)</f>
        <v>0</v>
      </c>
      <c r="BH411" s="221">
        <f>IF(N411="sníž. přenesená",J411,0)</f>
        <v>0</v>
      </c>
      <c r="BI411" s="221">
        <f>IF(N411="nulová",J411,0)</f>
        <v>0</v>
      </c>
      <c r="BJ411" s="20" t="s">
        <v>82</v>
      </c>
      <c r="BK411" s="221">
        <f>ROUND(I411*H411,2)</f>
        <v>0</v>
      </c>
      <c r="BL411" s="20" t="s">
        <v>105</v>
      </c>
      <c r="BM411" s="220" t="s">
        <v>3486</v>
      </c>
    </row>
    <row r="412" s="2" customFormat="1">
      <c r="A412" s="41"/>
      <c r="B412" s="42"/>
      <c r="C412" s="43"/>
      <c r="D412" s="222" t="s">
        <v>264</v>
      </c>
      <c r="E412" s="43"/>
      <c r="F412" s="223" t="s">
        <v>3485</v>
      </c>
      <c r="G412" s="43"/>
      <c r="H412" s="43"/>
      <c r="I412" s="224"/>
      <c r="J412" s="43"/>
      <c r="K412" s="43"/>
      <c r="L412" s="47"/>
      <c r="M412" s="225"/>
      <c r="N412" s="226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264</v>
      </c>
      <c r="AU412" s="20" t="s">
        <v>84</v>
      </c>
    </row>
    <row r="413" s="2" customFormat="1">
      <c r="A413" s="41"/>
      <c r="B413" s="42"/>
      <c r="C413" s="43"/>
      <c r="D413" s="261" t="s">
        <v>819</v>
      </c>
      <c r="E413" s="43"/>
      <c r="F413" s="262" t="s">
        <v>3487</v>
      </c>
      <c r="G413" s="43"/>
      <c r="H413" s="43"/>
      <c r="I413" s="224"/>
      <c r="J413" s="43"/>
      <c r="K413" s="43"/>
      <c r="L413" s="47"/>
      <c r="M413" s="225"/>
      <c r="N413" s="226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819</v>
      </c>
      <c r="AU413" s="20" t="s">
        <v>84</v>
      </c>
    </row>
    <row r="414" s="13" customFormat="1">
      <c r="A414" s="13"/>
      <c r="B414" s="239"/>
      <c r="C414" s="240"/>
      <c r="D414" s="222" t="s">
        <v>267</v>
      </c>
      <c r="E414" s="241" t="s">
        <v>19</v>
      </c>
      <c r="F414" s="242" t="s">
        <v>3488</v>
      </c>
      <c r="G414" s="240"/>
      <c r="H414" s="241" t="s">
        <v>19</v>
      </c>
      <c r="I414" s="243"/>
      <c r="J414" s="240"/>
      <c r="K414" s="240"/>
      <c r="L414" s="244"/>
      <c r="M414" s="245"/>
      <c r="N414" s="246"/>
      <c r="O414" s="246"/>
      <c r="P414" s="246"/>
      <c r="Q414" s="246"/>
      <c r="R414" s="246"/>
      <c r="S414" s="246"/>
      <c r="T414" s="24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8" t="s">
        <v>267</v>
      </c>
      <c r="AU414" s="248" t="s">
        <v>84</v>
      </c>
      <c r="AV414" s="13" t="s">
        <v>82</v>
      </c>
      <c r="AW414" s="13" t="s">
        <v>37</v>
      </c>
      <c r="AX414" s="13" t="s">
        <v>75</v>
      </c>
      <c r="AY414" s="248" t="s">
        <v>258</v>
      </c>
    </row>
    <row r="415" s="12" customFormat="1">
      <c r="A415" s="12"/>
      <c r="B415" s="228"/>
      <c r="C415" s="229"/>
      <c r="D415" s="222" t="s">
        <v>267</v>
      </c>
      <c r="E415" s="230" t="s">
        <v>19</v>
      </c>
      <c r="F415" s="231" t="s">
        <v>3489</v>
      </c>
      <c r="G415" s="229"/>
      <c r="H415" s="232">
        <v>380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38" t="s">
        <v>267</v>
      </c>
      <c r="AU415" s="238" t="s">
        <v>84</v>
      </c>
      <c r="AV415" s="12" t="s">
        <v>84</v>
      </c>
      <c r="AW415" s="12" t="s">
        <v>37</v>
      </c>
      <c r="AX415" s="12" t="s">
        <v>82</v>
      </c>
      <c r="AY415" s="238" t="s">
        <v>258</v>
      </c>
    </row>
    <row r="416" s="2" customFormat="1" ht="16.5" customHeight="1">
      <c r="A416" s="41"/>
      <c r="B416" s="42"/>
      <c r="C416" s="274" t="s">
        <v>561</v>
      </c>
      <c r="D416" s="274" t="s">
        <v>327</v>
      </c>
      <c r="E416" s="275" t="s">
        <v>3490</v>
      </c>
      <c r="F416" s="276" t="s">
        <v>3491</v>
      </c>
      <c r="G416" s="277" t="s">
        <v>894</v>
      </c>
      <c r="H416" s="278">
        <v>813.96000000000004</v>
      </c>
      <c r="I416" s="279"/>
      <c r="J416" s="280">
        <f>ROUND(I416*H416,2)</f>
        <v>0</v>
      </c>
      <c r="K416" s="276" t="s">
        <v>816</v>
      </c>
      <c r="L416" s="281"/>
      <c r="M416" s="282" t="s">
        <v>19</v>
      </c>
      <c r="N416" s="283" t="s">
        <v>46</v>
      </c>
      <c r="O416" s="87"/>
      <c r="P416" s="218">
        <f>O416*H416</f>
        <v>0</v>
      </c>
      <c r="Q416" s="218">
        <v>1</v>
      </c>
      <c r="R416" s="218">
        <f>Q416*H416</f>
        <v>813.96000000000004</v>
      </c>
      <c r="S416" s="218">
        <v>0</v>
      </c>
      <c r="T416" s="219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0" t="s">
        <v>314</v>
      </c>
      <c r="AT416" s="220" t="s">
        <v>327</v>
      </c>
      <c r="AU416" s="220" t="s">
        <v>84</v>
      </c>
      <c r="AY416" s="20" t="s">
        <v>258</v>
      </c>
      <c r="BE416" s="221">
        <f>IF(N416="základní",J416,0)</f>
        <v>0</v>
      </c>
      <c r="BF416" s="221">
        <f>IF(N416="snížená",J416,0)</f>
        <v>0</v>
      </c>
      <c r="BG416" s="221">
        <f>IF(N416="zákl. přenesená",J416,0)</f>
        <v>0</v>
      </c>
      <c r="BH416" s="221">
        <f>IF(N416="sníž. přenesená",J416,0)</f>
        <v>0</v>
      </c>
      <c r="BI416" s="221">
        <f>IF(N416="nulová",J416,0)</f>
        <v>0</v>
      </c>
      <c r="BJ416" s="20" t="s">
        <v>82</v>
      </c>
      <c r="BK416" s="221">
        <f>ROUND(I416*H416,2)</f>
        <v>0</v>
      </c>
      <c r="BL416" s="20" t="s">
        <v>105</v>
      </c>
      <c r="BM416" s="220" t="s">
        <v>3492</v>
      </c>
    </row>
    <row r="417" s="2" customFormat="1">
      <c r="A417" s="41"/>
      <c r="B417" s="42"/>
      <c r="C417" s="43"/>
      <c r="D417" s="222" t="s">
        <v>264</v>
      </c>
      <c r="E417" s="43"/>
      <c r="F417" s="223" t="s">
        <v>3491</v>
      </c>
      <c r="G417" s="43"/>
      <c r="H417" s="43"/>
      <c r="I417" s="224"/>
      <c r="J417" s="43"/>
      <c r="K417" s="43"/>
      <c r="L417" s="47"/>
      <c r="M417" s="225"/>
      <c r="N417" s="226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264</v>
      </c>
      <c r="AU417" s="20" t="s">
        <v>84</v>
      </c>
    </row>
    <row r="418" s="12" customFormat="1">
      <c r="A418" s="12"/>
      <c r="B418" s="228"/>
      <c r="C418" s="229"/>
      <c r="D418" s="222" t="s">
        <v>267</v>
      </c>
      <c r="E418" s="230" t="s">
        <v>19</v>
      </c>
      <c r="F418" s="231" t="s">
        <v>3493</v>
      </c>
      <c r="G418" s="229"/>
      <c r="H418" s="232">
        <v>813.96000000000004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38" t="s">
        <v>267</v>
      </c>
      <c r="AU418" s="238" t="s">
        <v>84</v>
      </c>
      <c r="AV418" s="12" t="s">
        <v>84</v>
      </c>
      <c r="AW418" s="12" t="s">
        <v>37</v>
      </c>
      <c r="AX418" s="12" t="s">
        <v>82</v>
      </c>
      <c r="AY418" s="238" t="s">
        <v>258</v>
      </c>
    </row>
    <row r="419" s="2" customFormat="1" ht="21.75" customHeight="1">
      <c r="A419" s="41"/>
      <c r="B419" s="42"/>
      <c r="C419" s="209" t="s">
        <v>568</v>
      </c>
      <c r="D419" s="209" t="s">
        <v>259</v>
      </c>
      <c r="E419" s="210" t="s">
        <v>3494</v>
      </c>
      <c r="F419" s="211" t="s">
        <v>3495</v>
      </c>
      <c r="G419" s="212" t="s">
        <v>881</v>
      </c>
      <c r="H419" s="213">
        <v>242.28800000000001</v>
      </c>
      <c r="I419" s="214"/>
      <c r="J419" s="215">
        <f>ROUND(I419*H419,2)</f>
        <v>0</v>
      </c>
      <c r="K419" s="211" t="s">
        <v>816</v>
      </c>
      <c r="L419" s="47"/>
      <c r="M419" s="216" t="s">
        <v>19</v>
      </c>
      <c r="N419" s="217" t="s">
        <v>46</v>
      </c>
      <c r="O419" s="87"/>
      <c r="P419" s="218">
        <f>O419*H419</f>
        <v>0</v>
      </c>
      <c r="Q419" s="218">
        <v>0.71197999999999995</v>
      </c>
      <c r="R419" s="218">
        <f>Q419*H419</f>
        <v>172.50421023999999</v>
      </c>
      <c r="S419" s="218">
        <v>0</v>
      </c>
      <c r="T419" s="219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0" t="s">
        <v>105</v>
      </c>
      <c r="AT419" s="220" t="s">
        <v>259</v>
      </c>
      <c r="AU419" s="220" t="s">
        <v>84</v>
      </c>
      <c r="AY419" s="20" t="s">
        <v>258</v>
      </c>
      <c r="BE419" s="221">
        <f>IF(N419="základní",J419,0)</f>
        <v>0</v>
      </c>
      <c r="BF419" s="221">
        <f>IF(N419="snížená",J419,0)</f>
        <v>0</v>
      </c>
      <c r="BG419" s="221">
        <f>IF(N419="zákl. přenesená",J419,0)</f>
        <v>0</v>
      </c>
      <c r="BH419" s="221">
        <f>IF(N419="sníž. přenesená",J419,0)</f>
        <v>0</v>
      </c>
      <c r="BI419" s="221">
        <f>IF(N419="nulová",J419,0)</f>
        <v>0</v>
      </c>
      <c r="BJ419" s="20" t="s">
        <v>82</v>
      </c>
      <c r="BK419" s="221">
        <f>ROUND(I419*H419,2)</f>
        <v>0</v>
      </c>
      <c r="BL419" s="20" t="s">
        <v>105</v>
      </c>
      <c r="BM419" s="220" t="s">
        <v>3496</v>
      </c>
    </row>
    <row r="420" s="2" customFormat="1">
      <c r="A420" s="41"/>
      <c r="B420" s="42"/>
      <c r="C420" s="43"/>
      <c r="D420" s="222" t="s">
        <v>264</v>
      </c>
      <c r="E420" s="43"/>
      <c r="F420" s="223" t="s">
        <v>3497</v>
      </c>
      <c r="G420" s="43"/>
      <c r="H420" s="43"/>
      <c r="I420" s="224"/>
      <c r="J420" s="43"/>
      <c r="K420" s="43"/>
      <c r="L420" s="47"/>
      <c r="M420" s="225"/>
      <c r="N420" s="226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264</v>
      </c>
      <c r="AU420" s="20" t="s">
        <v>84</v>
      </c>
    </row>
    <row r="421" s="2" customFormat="1">
      <c r="A421" s="41"/>
      <c r="B421" s="42"/>
      <c r="C421" s="43"/>
      <c r="D421" s="261" t="s">
        <v>819</v>
      </c>
      <c r="E421" s="43"/>
      <c r="F421" s="262" t="s">
        <v>3498</v>
      </c>
      <c r="G421" s="43"/>
      <c r="H421" s="43"/>
      <c r="I421" s="224"/>
      <c r="J421" s="43"/>
      <c r="K421" s="43"/>
      <c r="L421" s="47"/>
      <c r="M421" s="225"/>
      <c r="N421" s="226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819</v>
      </c>
      <c r="AU421" s="20" t="s">
        <v>84</v>
      </c>
    </row>
    <row r="422" s="13" customFormat="1">
      <c r="A422" s="13"/>
      <c r="B422" s="239"/>
      <c r="C422" s="240"/>
      <c r="D422" s="222" t="s">
        <v>267</v>
      </c>
      <c r="E422" s="241" t="s">
        <v>19</v>
      </c>
      <c r="F422" s="242" t="s">
        <v>3341</v>
      </c>
      <c r="G422" s="240"/>
      <c r="H422" s="241" t="s">
        <v>19</v>
      </c>
      <c r="I422" s="243"/>
      <c r="J422" s="240"/>
      <c r="K422" s="240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267</v>
      </c>
      <c r="AU422" s="248" t="s">
        <v>84</v>
      </c>
      <c r="AV422" s="13" t="s">
        <v>82</v>
      </c>
      <c r="AW422" s="13" t="s">
        <v>37</v>
      </c>
      <c r="AX422" s="13" t="s">
        <v>75</v>
      </c>
      <c r="AY422" s="248" t="s">
        <v>258</v>
      </c>
    </row>
    <row r="423" s="12" customFormat="1">
      <c r="A423" s="12"/>
      <c r="B423" s="228"/>
      <c r="C423" s="229"/>
      <c r="D423" s="222" t="s">
        <v>267</v>
      </c>
      <c r="E423" s="230" t="s">
        <v>19</v>
      </c>
      <c r="F423" s="231" t="s">
        <v>3472</v>
      </c>
      <c r="G423" s="229"/>
      <c r="H423" s="232">
        <v>219.91200000000001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38" t="s">
        <v>267</v>
      </c>
      <c r="AU423" s="238" t="s">
        <v>84</v>
      </c>
      <c r="AV423" s="12" t="s">
        <v>84</v>
      </c>
      <c r="AW423" s="12" t="s">
        <v>37</v>
      </c>
      <c r="AX423" s="12" t="s">
        <v>75</v>
      </c>
      <c r="AY423" s="238" t="s">
        <v>258</v>
      </c>
    </row>
    <row r="424" s="12" customFormat="1">
      <c r="A424" s="12"/>
      <c r="B424" s="228"/>
      <c r="C424" s="229"/>
      <c r="D424" s="222" t="s">
        <v>267</v>
      </c>
      <c r="E424" s="230" t="s">
        <v>19</v>
      </c>
      <c r="F424" s="231" t="s">
        <v>3473</v>
      </c>
      <c r="G424" s="229"/>
      <c r="H424" s="232">
        <v>81.445999999999998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38" t="s">
        <v>267</v>
      </c>
      <c r="AU424" s="238" t="s">
        <v>84</v>
      </c>
      <c r="AV424" s="12" t="s">
        <v>84</v>
      </c>
      <c r="AW424" s="12" t="s">
        <v>37</v>
      </c>
      <c r="AX424" s="12" t="s">
        <v>75</v>
      </c>
      <c r="AY424" s="238" t="s">
        <v>258</v>
      </c>
    </row>
    <row r="425" s="16" customFormat="1">
      <c r="A425" s="16"/>
      <c r="B425" s="291"/>
      <c r="C425" s="292"/>
      <c r="D425" s="222" t="s">
        <v>267</v>
      </c>
      <c r="E425" s="293" t="s">
        <v>19</v>
      </c>
      <c r="F425" s="294" t="s">
        <v>3189</v>
      </c>
      <c r="G425" s="292"/>
      <c r="H425" s="295">
        <v>301.358</v>
      </c>
      <c r="I425" s="296"/>
      <c r="J425" s="292"/>
      <c r="K425" s="292"/>
      <c r="L425" s="297"/>
      <c r="M425" s="298"/>
      <c r="N425" s="299"/>
      <c r="O425" s="299"/>
      <c r="P425" s="299"/>
      <c r="Q425" s="299"/>
      <c r="R425" s="299"/>
      <c r="S425" s="299"/>
      <c r="T425" s="300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301" t="s">
        <v>267</v>
      </c>
      <c r="AU425" s="301" t="s">
        <v>84</v>
      </c>
      <c r="AV425" s="16" t="s">
        <v>98</v>
      </c>
      <c r="AW425" s="16" t="s">
        <v>37</v>
      </c>
      <c r="AX425" s="16" t="s">
        <v>75</v>
      </c>
      <c r="AY425" s="301" t="s">
        <v>258</v>
      </c>
    </row>
    <row r="426" s="12" customFormat="1">
      <c r="A426" s="12"/>
      <c r="B426" s="228"/>
      <c r="C426" s="229"/>
      <c r="D426" s="222" t="s">
        <v>267</v>
      </c>
      <c r="E426" s="230" t="s">
        <v>19</v>
      </c>
      <c r="F426" s="231" t="s">
        <v>3474</v>
      </c>
      <c r="G426" s="229"/>
      <c r="H426" s="232">
        <v>120.54300000000001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T426" s="238" t="s">
        <v>267</v>
      </c>
      <c r="AU426" s="238" t="s">
        <v>84</v>
      </c>
      <c r="AV426" s="12" t="s">
        <v>84</v>
      </c>
      <c r="AW426" s="12" t="s">
        <v>37</v>
      </c>
      <c r="AX426" s="12" t="s">
        <v>75</v>
      </c>
      <c r="AY426" s="238" t="s">
        <v>258</v>
      </c>
    </row>
    <row r="427" s="12" customFormat="1">
      <c r="A427" s="12"/>
      <c r="B427" s="228"/>
      <c r="C427" s="229"/>
      <c r="D427" s="222" t="s">
        <v>267</v>
      </c>
      <c r="E427" s="230" t="s">
        <v>19</v>
      </c>
      <c r="F427" s="231" t="s">
        <v>3475</v>
      </c>
      <c r="G427" s="229"/>
      <c r="H427" s="232">
        <v>120.25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38" t="s">
        <v>267</v>
      </c>
      <c r="AU427" s="238" t="s">
        <v>84</v>
      </c>
      <c r="AV427" s="12" t="s">
        <v>84</v>
      </c>
      <c r="AW427" s="12" t="s">
        <v>37</v>
      </c>
      <c r="AX427" s="12" t="s">
        <v>75</v>
      </c>
      <c r="AY427" s="238" t="s">
        <v>258</v>
      </c>
    </row>
    <row r="428" s="12" customFormat="1">
      <c r="A428" s="12"/>
      <c r="B428" s="228"/>
      <c r="C428" s="229"/>
      <c r="D428" s="222" t="s">
        <v>267</v>
      </c>
      <c r="E428" s="230" t="s">
        <v>19</v>
      </c>
      <c r="F428" s="231" t="s">
        <v>3499</v>
      </c>
      <c r="G428" s="229"/>
      <c r="H428" s="232">
        <v>1.4950000000000001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38" t="s">
        <v>267</v>
      </c>
      <c r="AU428" s="238" t="s">
        <v>84</v>
      </c>
      <c r="AV428" s="12" t="s">
        <v>84</v>
      </c>
      <c r="AW428" s="12" t="s">
        <v>37</v>
      </c>
      <c r="AX428" s="12" t="s">
        <v>75</v>
      </c>
      <c r="AY428" s="238" t="s">
        <v>258</v>
      </c>
    </row>
    <row r="429" s="16" customFormat="1">
      <c r="A429" s="16"/>
      <c r="B429" s="291"/>
      <c r="C429" s="292"/>
      <c r="D429" s="222" t="s">
        <v>267</v>
      </c>
      <c r="E429" s="293" t="s">
        <v>19</v>
      </c>
      <c r="F429" s="294" t="s">
        <v>3189</v>
      </c>
      <c r="G429" s="292"/>
      <c r="H429" s="295">
        <v>242.28800000000001</v>
      </c>
      <c r="I429" s="296"/>
      <c r="J429" s="292"/>
      <c r="K429" s="292"/>
      <c r="L429" s="297"/>
      <c r="M429" s="298"/>
      <c r="N429" s="299"/>
      <c r="O429" s="299"/>
      <c r="P429" s="299"/>
      <c r="Q429" s="299"/>
      <c r="R429" s="299"/>
      <c r="S429" s="299"/>
      <c r="T429" s="300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301" t="s">
        <v>267</v>
      </c>
      <c r="AU429" s="301" t="s">
        <v>84</v>
      </c>
      <c r="AV429" s="16" t="s">
        <v>98</v>
      </c>
      <c r="AW429" s="16" t="s">
        <v>37</v>
      </c>
      <c r="AX429" s="16" t="s">
        <v>82</v>
      </c>
      <c r="AY429" s="301" t="s">
        <v>258</v>
      </c>
    </row>
    <row r="430" s="11" customFormat="1" ht="22.8" customHeight="1">
      <c r="A430" s="11"/>
      <c r="B430" s="195"/>
      <c r="C430" s="196"/>
      <c r="D430" s="197" t="s">
        <v>74</v>
      </c>
      <c r="E430" s="259" t="s">
        <v>289</v>
      </c>
      <c r="F430" s="259" t="s">
        <v>3500</v>
      </c>
      <c r="G430" s="196"/>
      <c r="H430" s="196"/>
      <c r="I430" s="199"/>
      <c r="J430" s="260">
        <f>BK430</f>
        <v>0</v>
      </c>
      <c r="K430" s="196"/>
      <c r="L430" s="201"/>
      <c r="M430" s="202"/>
      <c r="N430" s="203"/>
      <c r="O430" s="203"/>
      <c r="P430" s="204">
        <f>SUM(P431:P437)</f>
        <v>0</v>
      </c>
      <c r="Q430" s="203"/>
      <c r="R430" s="204">
        <f>SUM(R431:R437)</f>
        <v>2.9614500000000006</v>
      </c>
      <c r="S430" s="203"/>
      <c r="T430" s="205">
        <f>SUM(T431:T437)</f>
        <v>0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R430" s="206" t="s">
        <v>82</v>
      </c>
      <c r="AT430" s="207" t="s">
        <v>74</v>
      </c>
      <c r="AU430" s="207" t="s">
        <v>82</v>
      </c>
      <c r="AY430" s="206" t="s">
        <v>258</v>
      </c>
      <c r="BK430" s="208">
        <f>SUM(BK431:BK437)</f>
        <v>0</v>
      </c>
    </row>
    <row r="431" s="2" customFormat="1" ht="16.5" customHeight="1">
      <c r="A431" s="41"/>
      <c r="B431" s="42"/>
      <c r="C431" s="209" t="s">
        <v>573</v>
      </c>
      <c r="D431" s="209" t="s">
        <v>259</v>
      </c>
      <c r="E431" s="210" t="s">
        <v>3501</v>
      </c>
      <c r="F431" s="211" t="s">
        <v>3502</v>
      </c>
      <c r="G431" s="212" t="s">
        <v>881</v>
      </c>
      <c r="H431" s="213">
        <v>7.5</v>
      </c>
      <c r="I431" s="214"/>
      <c r="J431" s="215">
        <f>ROUND(I431*H431,2)</f>
        <v>0</v>
      </c>
      <c r="K431" s="211" t="s">
        <v>816</v>
      </c>
      <c r="L431" s="47"/>
      <c r="M431" s="216" t="s">
        <v>19</v>
      </c>
      <c r="N431" s="217" t="s">
        <v>46</v>
      </c>
      <c r="O431" s="87"/>
      <c r="P431" s="218">
        <f>O431*H431</f>
        <v>0</v>
      </c>
      <c r="Q431" s="218">
        <v>0.083500000000000005</v>
      </c>
      <c r="R431" s="218">
        <f>Q431*H431</f>
        <v>0.62625000000000008</v>
      </c>
      <c r="S431" s="218">
        <v>0</v>
      </c>
      <c r="T431" s="219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0" t="s">
        <v>105</v>
      </c>
      <c r="AT431" s="220" t="s">
        <v>259</v>
      </c>
      <c r="AU431" s="220" t="s">
        <v>84</v>
      </c>
      <c r="AY431" s="20" t="s">
        <v>258</v>
      </c>
      <c r="BE431" s="221">
        <f>IF(N431="základní",J431,0)</f>
        <v>0</v>
      </c>
      <c r="BF431" s="221">
        <f>IF(N431="snížená",J431,0)</f>
        <v>0</v>
      </c>
      <c r="BG431" s="221">
        <f>IF(N431="zákl. přenesená",J431,0)</f>
        <v>0</v>
      </c>
      <c r="BH431" s="221">
        <f>IF(N431="sníž. přenesená",J431,0)</f>
        <v>0</v>
      </c>
      <c r="BI431" s="221">
        <f>IF(N431="nulová",J431,0)</f>
        <v>0</v>
      </c>
      <c r="BJ431" s="20" t="s">
        <v>82</v>
      </c>
      <c r="BK431" s="221">
        <f>ROUND(I431*H431,2)</f>
        <v>0</v>
      </c>
      <c r="BL431" s="20" t="s">
        <v>105</v>
      </c>
      <c r="BM431" s="220" t="s">
        <v>3503</v>
      </c>
    </row>
    <row r="432" s="2" customFormat="1">
      <c r="A432" s="41"/>
      <c r="B432" s="42"/>
      <c r="C432" s="43"/>
      <c r="D432" s="222" t="s">
        <v>264</v>
      </c>
      <c r="E432" s="43"/>
      <c r="F432" s="223" t="s">
        <v>3504</v>
      </c>
      <c r="G432" s="43"/>
      <c r="H432" s="43"/>
      <c r="I432" s="224"/>
      <c r="J432" s="43"/>
      <c r="K432" s="43"/>
      <c r="L432" s="47"/>
      <c r="M432" s="225"/>
      <c r="N432" s="226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264</v>
      </c>
      <c r="AU432" s="20" t="s">
        <v>84</v>
      </c>
    </row>
    <row r="433" s="2" customFormat="1">
      <c r="A433" s="41"/>
      <c r="B433" s="42"/>
      <c r="C433" s="43"/>
      <c r="D433" s="261" t="s">
        <v>819</v>
      </c>
      <c r="E433" s="43"/>
      <c r="F433" s="262" t="s">
        <v>3505</v>
      </c>
      <c r="G433" s="43"/>
      <c r="H433" s="43"/>
      <c r="I433" s="224"/>
      <c r="J433" s="43"/>
      <c r="K433" s="43"/>
      <c r="L433" s="47"/>
      <c r="M433" s="225"/>
      <c r="N433" s="226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819</v>
      </c>
      <c r="AU433" s="20" t="s">
        <v>84</v>
      </c>
    </row>
    <row r="434" s="12" customFormat="1">
      <c r="A434" s="12"/>
      <c r="B434" s="228"/>
      <c r="C434" s="229"/>
      <c r="D434" s="222" t="s">
        <v>267</v>
      </c>
      <c r="E434" s="230" t="s">
        <v>19</v>
      </c>
      <c r="F434" s="231" t="s">
        <v>3506</v>
      </c>
      <c r="G434" s="229"/>
      <c r="H434" s="232">
        <v>7.5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T434" s="238" t="s">
        <v>267</v>
      </c>
      <c r="AU434" s="238" t="s">
        <v>84</v>
      </c>
      <c r="AV434" s="12" t="s">
        <v>84</v>
      </c>
      <c r="AW434" s="12" t="s">
        <v>37</v>
      </c>
      <c r="AX434" s="12" t="s">
        <v>82</v>
      </c>
      <c r="AY434" s="238" t="s">
        <v>258</v>
      </c>
    </row>
    <row r="435" s="2" customFormat="1" ht="16.5" customHeight="1">
      <c r="A435" s="41"/>
      <c r="B435" s="42"/>
      <c r="C435" s="274" t="s">
        <v>581</v>
      </c>
      <c r="D435" s="274" t="s">
        <v>327</v>
      </c>
      <c r="E435" s="275" t="s">
        <v>3507</v>
      </c>
      <c r="F435" s="276" t="s">
        <v>3508</v>
      </c>
      <c r="G435" s="277" t="s">
        <v>815</v>
      </c>
      <c r="H435" s="278">
        <v>2.085</v>
      </c>
      <c r="I435" s="279"/>
      <c r="J435" s="280">
        <f>ROUND(I435*H435,2)</f>
        <v>0</v>
      </c>
      <c r="K435" s="276" t="s">
        <v>816</v>
      </c>
      <c r="L435" s="281"/>
      <c r="M435" s="282" t="s">
        <v>19</v>
      </c>
      <c r="N435" s="283" t="s">
        <v>46</v>
      </c>
      <c r="O435" s="87"/>
      <c r="P435" s="218">
        <f>O435*H435</f>
        <v>0</v>
      </c>
      <c r="Q435" s="218">
        <v>1.1200000000000001</v>
      </c>
      <c r="R435" s="218">
        <f>Q435*H435</f>
        <v>2.3352000000000004</v>
      </c>
      <c r="S435" s="218">
        <v>0</v>
      </c>
      <c r="T435" s="219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0" t="s">
        <v>314</v>
      </c>
      <c r="AT435" s="220" t="s">
        <v>327</v>
      </c>
      <c r="AU435" s="220" t="s">
        <v>84</v>
      </c>
      <c r="AY435" s="20" t="s">
        <v>258</v>
      </c>
      <c r="BE435" s="221">
        <f>IF(N435="základní",J435,0)</f>
        <v>0</v>
      </c>
      <c r="BF435" s="221">
        <f>IF(N435="snížená",J435,0)</f>
        <v>0</v>
      </c>
      <c r="BG435" s="221">
        <f>IF(N435="zákl. přenesená",J435,0)</f>
        <v>0</v>
      </c>
      <c r="BH435" s="221">
        <f>IF(N435="sníž. přenesená",J435,0)</f>
        <v>0</v>
      </c>
      <c r="BI435" s="221">
        <f>IF(N435="nulová",J435,0)</f>
        <v>0</v>
      </c>
      <c r="BJ435" s="20" t="s">
        <v>82</v>
      </c>
      <c r="BK435" s="221">
        <f>ROUND(I435*H435,2)</f>
        <v>0</v>
      </c>
      <c r="BL435" s="20" t="s">
        <v>105</v>
      </c>
      <c r="BM435" s="220" t="s">
        <v>3509</v>
      </c>
    </row>
    <row r="436" s="2" customFormat="1">
      <c r="A436" s="41"/>
      <c r="B436" s="42"/>
      <c r="C436" s="43"/>
      <c r="D436" s="222" t="s">
        <v>264</v>
      </c>
      <c r="E436" s="43"/>
      <c r="F436" s="223" t="s">
        <v>3508</v>
      </c>
      <c r="G436" s="43"/>
      <c r="H436" s="43"/>
      <c r="I436" s="224"/>
      <c r="J436" s="43"/>
      <c r="K436" s="43"/>
      <c r="L436" s="47"/>
      <c r="M436" s="225"/>
      <c r="N436" s="226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264</v>
      </c>
      <c r="AU436" s="20" t="s">
        <v>84</v>
      </c>
    </row>
    <row r="437" s="12" customFormat="1">
      <c r="A437" s="12"/>
      <c r="B437" s="228"/>
      <c r="C437" s="229"/>
      <c r="D437" s="222" t="s">
        <v>267</v>
      </c>
      <c r="E437" s="229"/>
      <c r="F437" s="231" t="s">
        <v>3510</v>
      </c>
      <c r="G437" s="229"/>
      <c r="H437" s="232">
        <v>2.085</v>
      </c>
      <c r="I437" s="233"/>
      <c r="J437" s="229"/>
      <c r="K437" s="229"/>
      <c r="L437" s="234"/>
      <c r="M437" s="235"/>
      <c r="N437" s="236"/>
      <c r="O437" s="236"/>
      <c r="P437" s="236"/>
      <c r="Q437" s="236"/>
      <c r="R437" s="236"/>
      <c r="S437" s="236"/>
      <c r="T437" s="237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38" t="s">
        <v>267</v>
      </c>
      <c r="AU437" s="238" t="s">
        <v>84</v>
      </c>
      <c r="AV437" s="12" t="s">
        <v>84</v>
      </c>
      <c r="AW437" s="12" t="s">
        <v>4</v>
      </c>
      <c r="AX437" s="12" t="s">
        <v>82</v>
      </c>
      <c r="AY437" s="238" t="s">
        <v>258</v>
      </c>
    </row>
    <row r="438" s="11" customFormat="1" ht="22.8" customHeight="1">
      <c r="A438" s="11"/>
      <c r="B438" s="195"/>
      <c r="C438" s="196"/>
      <c r="D438" s="197" t="s">
        <v>74</v>
      </c>
      <c r="E438" s="259" t="s">
        <v>295</v>
      </c>
      <c r="F438" s="259" t="s">
        <v>3511</v>
      </c>
      <c r="G438" s="196"/>
      <c r="H438" s="196"/>
      <c r="I438" s="199"/>
      <c r="J438" s="260">
        <f>BK438</f>
        <v>0</v>
      </c>
      <c r="K438" s="196"/>
      <c r="L438" s="201"/>
      <c r="M438" s="202"/>
      <c r="N438" s="203"/>
      <c r="O438" s="203"/>
      <c r="P438" s="204">
        <f>SUM(P439:P444)</f>
        <v>0</v>
      </c>
      <c r="Q438" s="203"/>
      <c r="R438" s="204">
        <f>SUM(R439:R444)</f>
        <v>42.632928</v>
      </c>
      <c r="S438" s="203"/>
      <c r="T438" s="205">
        <f>SUM(T439:T444)</f>
        <v>19.130160000000004</v>
      </c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R438" s="206" t="s">
        <v>82</v>
      </c>
      <c r="AT438" s="207" t="s">
        <v>74</v>
      </c>
      <c r="AU438" s="207" t="s">
        <v>82</v>
      </c>
      <c r="AY438" s="206" t="s">
        <v>258</v>
      </c>
      <c r="BK438" s="208">
        <f>SUM(BK439:BK444)</f>
        <v>0</v>
      </c>
    </row>
    <row r="439" s="2" customFormat="1" ht="16.5" customHeight="1">
      <c r="A439" s="41"/>
      <c r="B439" s="42"/>
      <c r="C439" s="209" t="s">
        <v>589</v>
      </c>
      <c r="D439" s="209" t="s">
        <v>259</v>
      </c>
      <c r="E439" s="210" t="s">
        <v>3512</v>
      </c>
      <c r="F439" s="211" t="s">
        <v>3513</v>
      </c>
      <c r="G439" s="212" t="s">
        <v>881</v>
      </c>
      <c r="H439" s="213">
        <v>546.57600000000002</v>
      </c>
      <c r="I439" s="214"/>
      <c r="J439" s="215">
        <f>ROUND(I439*H439,2)</f>
        <v>0</v>
      </c>
      <c r="K439" s="211" t="s">
        <v>816</v>
      </c>
      <c r="L439" s="47"/>
      <c r="M439" s="216" t="s">
        <v>19</v>
      </c>
      <c r="N439" s="217" t="s">
        <v>46</v>
      </c>
      <c r="O439" s="87"/>
      <c r="P439" s="218">
        <f>O439*H439</f>
        <v>0</v>
      </c>
      <c r="Q439" s="218">
        <v>0.078</v>
      </c>
      <c r="R439" s="218">
        <f>Q439*H439</f>
        <v>42.632928</v>
      </c>
      <c r="S439" s="218">
        <v>0.035000000000000003</v>
      </c>
      <c r="T439" s="219">
        <f>S439*H439</f>
        <v>19.130160000000004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0" t="s">
        <v>105</v>
      </c>
      <c r="AT439" s="220" t="s">
        <v>259</v>
      </c>
      <c r="AU439" s="220" t="s">
        <v>84</v>
      </c>
      <c r="AY439" s="20" t="s">
        <v>258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20" t="s">
        <v>82</v>
      </c>
      <c r="BK439" s="221">
        <f>ROUND(I439*H439,2)</f>
        <v>0</v>
      </c>
      <c r="BL439" s="20" t="s">
        <v>105</v>
      </c>
      <c r="BM439" s="220" t="s">
        <v>3514</v>
      </c>
    </row>
    <row r="440" s="2" customFormat="1">
      <c r="A440" s="41"/>
      <c r="B440" s="42"/>
      <c r="C440" s="43"/>
      <c r="D440" s="222" t="s">
        <v>264</v>
      </c>
      <c r="E440" s="43"/>
      <c r="F440" s="223" t="s">
        <v>3515</v>
      </c>
      <c r="G440" s="43"/>
      <c r="H440" s="43"/>
      <c r="I440" s="224"/>
      <c r="J440" s="43"/>
      <c r="K440" s="43"/>
      <c r="L440" s="47"/>
      <c r="M440" s="225"/>
      <c r="N440" s="226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264</v>
      </c>
      <c r="AU440" s="20" t="s">
        <v>84</v>
      </c>
    </row>
    <row r="441" s="2" customFormat="1">
      <c r="A441" s="41"/>
      <c r="B441" s="42"/>
      <c r="C441" s="43"/>
      <c r="D441" s="261" t="s">
        <v>819</v>
      </c>
      <c r="E441" s="43"/>
      <c r="F441" s="262" t="s">
        <v>3516</v>
      </c>
      <c r="G441" s="43"/>
      <c r="H441" s="43"/>
      <c r="I441" s="224"/>
      <c r="J441" s="43"/>
      <c r="K441" s="43"/>
      <c r="L441" s="47"/>
      <c r="M441" s="225"/>
      <c r="N441" s="226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819</v>
      </c>
      <c r="AU441" s="20" t="s">
        <v>84</v>
      </c>
    </row>
    <row r="442" s="12" customFormat="1">
      <c r="A442" s="12"/>
      <c r="B442" s="228"/>
      <c r="C442" s="229"/>
      <c r="D442" s="222" t="s">
        <v>267</v>
      </c>
      <c r="E442" s="230" t="s">
        <v>19</v>
      </c>
      <c r="F442" s="231" t="s">
        <v>3517</v>
      </c>
      <c r="G442" s="229"/>
      <c r="H442" s="232">
        <v>397.18799999999999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38" t="s">
        <v>267</v>
      </c>
      <c r="AU442" s="238" t="s">
        <v>84</v>
      </c>
      <c r="AV442" s="12" t="s">
        <v>84</v>
      </c>
      <c r="AW442" s="12" t="s">
        <v>37</v>
      </c>
      <c r="AX442" s="12" t="s">
        <v>75</v>
      </c>
      <c r="AY442" s="238" t="s">
        <v>258</v>
      </c>
    </row>
    <row r="443" s="12" customFormat="1">
      <c r="A443" s="12"/>
      <c r="B443" s="228"/>
      <c r="C443" s="229"/>
      <c r="D443" s="222" t="s">
        <v>267</v>
      </c>
      <c r="E443" s="230" t="s">
        <v>19</v>
      </c>
      <c r="F443" s="231" t="s">
        <v>3518</v>
      </c>
      <c r="G443" s="229"/>
      <c r="H443" s="232">
        <v>149.38800000000001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38" t="s">
        <v>267</v>
      </c>
      <c r="AU443" s="238" t="s">
        <v>84</v>
      </c>
      <c r="AV443" s="12" t="s">
        <v>84</v>
      </c>
      <c r="AW443" s="12" t="s">
        <v>37</v>
      </c>
      <c r="AX443" s="12" t="s">
        <v>75</v>
      </c>
      <c r="AY443" s="238" t="s">
        <v>258</v>
      </c>
    </row>
    <row r="444" s="15" customFormat="1">
      <c r="A444" s="15"/>
      <c r="B444" s="263"/>
      <c r="C444" s="264"/>
      <c r="D444" s="222" t="s">
        <v>267</v>
      </c>
      <c r="E444" s="265" t="s">
        <v>19</v>
      </c>
      <c r="F444" s="266" t="s">
        <v>2239</v>
      </c>
      <c r="G444" s="264"/>
      <c r="H444" s="267">
        <v>546.57600000000002</v>
      </c>
      <c r="I444" s="268"/>
      <c r="J444" s="264"/>
      <c r="K444" s="264"/>
      <c r="L444" s="269"/>
      <c r="M444" s="270"/>
      <c r="N444" s="271"/>
      <c r="O444" s="271"/>
      <c r="P444" s="271"/>
      <c r="Q444" s="271"/>
      <c r="R444" s="271"/>
      <c r="S444" s="271"/>
      <c r="T444" s="272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3" t="s">
        <v>267</v>
      </c>
      <c r="AU444" s="273" t="s">
        <v>84</v>
      </c>
      <c r="AV444" s="15" t="s">
        <v>105</v>
      </c>
      <c r="AW444" s="15" t="s">
        <v>37</v>
      </c>
      <c r="AX444" s="15" t="s">
        <v>82</v>
      </c>
      <c r="AY444" s="273" t="s">
        <v>258</v>
      </c>
    </row>
    <row r="445" s="11" customFormat="1" ht="22.8" customHeight="1">
      <c r="A445" s="11"/>
      <c r="B445" s="195"/>
      <c r="C445" s="196"/>
      <c r="D445" s="197" t="s">
        <v>74</v>
      </c>
      <c r="E445" s="259" t="s">
        <v>314</v>
      </c>
      <c r="F445" s="259" t="s">
        <v>3519</v>
      </c>
      <c r="G445" s="196"/>
      <c r="H445" s="196"/>
      <c r="I445" s="199"/>
      <c r="J445" s="260">
        <f>BK445</f>
        <v>0</v>
      </c>
      <c r="K445" s="196"/>
      <c r="L445" s="201"/>
      <c r="M445" s="202"/>
      <c r="N445" s="203"/>
      <c r="O445" s="203"/>
      <c r="P445" s="204">
        <f>SUM(P446:P457)</f>
        <v>0</v>
      </c>
      <c r="Q445" s="203"/>
      <c r="R445" s="204">
        <f>SUM(R446:R457)</f>
        <v>0.67873806000000014</v>
      </c>
      <c r="S445" s="203"/>
      <c r="T445" s="205">
        <f>SUM(T446:T457)</f>
        <v>0</v>
      </c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R445" s="206" t="s">
        <v>82</v>
      </c>
      <c r="AT445" s="207" t="s">
        <v>74</v>
      </c>
      <c r="AU445" s="207" t="s">
        <v>82</v>
      </c>
      <c r="AY445" s="206" t="s">
        <v>258</v>
      </c>
      <c r="BK445" s="208">
        <f>SUM(BK446:BK457)</f>
        <v>0</v>
      </c>
    </row>
    <row r="446" s="2" customFormat="1" ht="16.5" customHeight="1">
      <c r="A446" s="41"/>
      <c r="B446" s="42"/>
      <c r="C446" s="209" t="s">
        <v>596</v>
      </c>
      <c r="D446" s="209" t="s">
        <v>259</v>
      </c>
      <c r="E446" s="210" t="s">
        <v>3520</v>
      </c>
      <c r="F446" s="211" t="s">
        <v>3521</v>
      </c>
      <c r="G446" s="212" t="s">
        <v>941</v>
      </c>
      <c r="H446" s="213">
        <v>42</v>
      </c>
      <c r="I446" s="214"/>
      <c r="J446" s="215">
        <f>ROUND(I446*H446,2)</f>
        <v>0</v>
      </c>
      <c r="K446" s="211" t="s">
        <v>19</v>
      </c>
      <c r="L446" s="47"/>
      <c r="M446" s="216" t="s">
        <v>19</v>
      </c>
      <c r="N446" s="217" t="s">
        <v>46</v>
      </c>
      <c r="O446" s="87"/>
      <c r="P446" s="218">
        <f>O446*H446</f>
        <v>0</v>
      </c>
      <c r="Q446" s="218">
        <v>0.0015</v>
      </c>
      <c r="R446" s="218">
        <f>Q446*H446</f>
        <v>0.063</v>
      </c>
      <c r="S446" s="218">
        <v>0</v>
      </c>
      <c r="T446" s="219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0" t="s">
        <v>105</v>
      </c>
      <c r="AT446" s="220" t="s">
        <v>259</v>
      </c>
      <c r="AU446" s="220" t="s">
        <v>84</v>
      </c>
      <c r="AY446" s="20" t="s">
        <v>258</v>
      </c>
      <c r="BE446" s="221">
        <f>IF(N446="základní",J446,0)</f>
        <v>0</v>
      </c>
      <c r="BF446" s="221">
        <f>IF(N446="snížená",J446,0)</f>
        <v>0</v>
      </c>
      <c r="BG446" s="221">
        <f>IF(N446="zákl. přenesená",J446,0)</f>
        <v>0</v>
      </c>
      <c r="BH446" s="221">
        <f>IF(N446="sníž. přenesená",J446,0)</f>
        <v>0</v>
      </c>
      <c r="BI446" s="221">
        <f>IF(N446="nulová",J446,0)</f>
        <v>0</v>
      </c>
      <c r="BJ446" s="20" t="s">
        <v>82</v>
      </c>
      <c r="BK446" s="221">
        <f>ROUND(I446*H446,2)</f>
        <v>0</v>
      </c>
      <c r="BL446" s="20" t="s">
        <v>105</v>
      </c>
      <c r="BM446" s="220" t="s">
        <v>3522</v>
      </c>
    </row>
    <row r="447" s="2" customFormat="1">
      <c r="A447" s="41"/>
      <c r="B447" s="42"/>
      <c r="C447" s="43"/>
      <c r="D447" s="222" t="s">
        <v>264</v>
      </c>
      <c r="E447" s="43"/>
      <c r="F447" s="223" t="s">
        <v>3523</v>
      </c>
      <c r="G447" s="43"/>
      <c r="H447" s="43"/>
      <c r="I447" s="224"/>
      <c r="J447" s="43"/>
      <c r="K447" s="43"/>
      <c r="L447" s="47"/>
      <c r="M447" s="225"/>
      <c r="N447" s="226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264</v>
      </c>
      <c r="AU447" s="20" t="s">
        <v>84</v>
      </c>
    </row>
    <row r="448" s="12" customFormat="1">
      <c r="A448" s="12"/>
      <c r="B448" s="228"/>
      <c r="C448" s="229"/>
      <c r="D448" s="222" t="s">
        <v>267</v>
      </c>
      <c r="E448" s="230" t="s">
        <v>19</v>
      </c>
      <c r="F448" s="231" t="s">
        <v>3524</v>
      </c>
      <c r="G448" s="229"/>
      <c r="H448" s="232">
        <v>42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38" t="s">
        <v>267</v>
      </c>
      <c r="AU448" s="238" t="s">
        <v>84</v>
      </c>
      <c r="AV448" s="12" t="s">
        <v>84</v>
      </c>
      <c r="AW448" s="12" t="s">
        <v>37</v>
      </c>
      <c r="AX448" s="12" t="s">
        <v>82</v>
      </c>
      <c r="AY448" s="238" t="s">
        <v>258</v>
      </c>
    </row>
    <row r="449" s="2" customFormat="1" ht="16.5" customHeight="1">
      <c r="A449" s="41"/>
      <c r="B449" s="42"/>
      <c r="C449" s="209" t="s">
        <v>602</v>
      </c>
      <c r="D449" s="209" t="s">
        <v>259</v>
      </c>
      <c r="E449" s="210" t="s">
        <v>3525</v>
      </c>
      <c r="F449" s="211" t="s">
        <v>3526</v>
      </c>
      <c r="G449" s="212" t="s">
        <v>941</v>
      </c>
      <c r="H449" s="213">
        <v>13.800000000000001</v>
      </c>
      <c r="I449" s="214"/>
      <c r="J449" s="215">
        <f>ROUND(I449*H449,2)</f>
        <v>0</v>
      </c>
      <c r="K449" s="211" t="s">
        <v>816</v>
      </c>
      <c r="L449" s="47"/>
      <c r="M449" s="216" t="s">
        <v>19</v>
      </c>
      <c r="N449" s="217" t="s">
        <v>46</v>
      </c>
      <c r="O449" s="87"/>
      <c r="P449" s="218">
        <f>O449*H449</f>
        <v>0</v>
      </c>
      <c r="Q449" s="218">
        <v>3.0000000000000001E-05</v>
      </c>
      <c r="R449" s="218">
        <f>Q449*H449</f>
        <v>0.00041400000000000003</v>
      </c>
      <c r="S449" s="218">
        <v>0</v>
      </c>
      <c r="T449" s="219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0" t="s">
        <v>105</v>
      </c>
      <c r="AT449" s="220" t="s">
        <v>259</v>
      </c>
      <c r="AU449" s="220" t="s">
        <v>84</v>
      </c>
      <c r="AY449" s="20" t="s">
        <v>258</v>
      </c>
      <c r="BE449" s="221">
        <f>IF(N449="základní",J449,0)</f>
        <v>0</v>
      </c>
      <c r="BF449" s="221">
        <f>IF(N449="snížená",J449,0)</f>
        <v>0</v>
      </c>
      <c r="BG449" s="221">
        <f>IF(N449="zákl. přenesená",J449,0)</f>
        <v>0</v>
      </c>
      <c r="BH449" s="221">
        <f>IF(N449="sníž. přenesená",J449,0)</f>
        <v>0</v>
      </c>
      <c r="BI449" s="221">
        <f>IF(N449="nulová",J449,0)</f>
        <v>0</v>
      </c>
      <c r="BJ449" s="20" t="s">
        <v>82</v>
      </c>
      <c r="BK449" s="221">
        <f>ROUND(I449*H449,2)</f>
        <v>0</v>
      </c>
      <c r="BL449" s="20" t="s">
        <v>105</v>
      </c>
      <c r="BM449" s="220" t="s">
        <v>3527</v>
      </c>
    </row>
    <row r="450" s="2" customFormat="1">
      <c r="A450" s="41"/>
      <c r="B450" s="42"/>
      <c r="C450" s="43"/>
      <c r="D450" s="222" t="s">
        <v>264</v>
      </c>
      <c r="E450" s="43"/>
      <c r="F450" s="223" t="s">
        <v>3528</v>
      </c>
      <c r="G450" s="43"/>
      <c r="H450" s="43"/>
      <c r="I450" s="224"/>
      <c r="J450" s="43"/>
      <c r="K450" s="43"/>
      <c r="L450" s="47"/>
      <c r="M450" s="225"/>
      <c r="N450" s="226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264</v>
      </c>
      <c r="AU450" s="20" t="s">
        <v>84</v>
      </c>
    </row>
    <row r="451" s="2" customFormat="1">
      <c r="A451" s="41"/>
      <c r="B451" s="42"/>
      <c r="C451" s="43"/>
      <c r="D451" s="261" t="s">
        <v>819</v>
      </c>
      <c r="E451" s="43"/>
      <c r="F451" s="262" t="s">
        <v>3529</v>
      </c>
      <c r="G451" s="43"/>
      <c r="H451" s="43"/>
      <c r="I451" s="224"/>
      <c r="J451" s="43"/>
      <c r="K451" s="43"/>
      <c r="L451" s="47"/>
      <c r="M451" s="225"/>
      <c r="N451" s="226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819</v>
      </c>
      <c r="AU451" s="20" t="s">
        <v>84</v>
      </c>
    </row>
    <row r="452" s="12" customFormat="1">
      <c r="A452" s="12"/>
      <c r="B452" s="228"/>
      <c r="C452" s="229"/>
      <c r="D452" s="222" t="s">
        <v>267</v>
      </c>
      <c r="E452" s="230" t="s">
        <v>19</v>
      </c>
      <c r="F452" s="231" t="s">
        <v>3530</v>
      </c>
      <c r="G452" s="229"/>
      <c r="H452" s="232">
        <v>7.2999999999999998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T452" s="238" t="s">
        <v>267</v>
      </c>
      <c r="AU452" s="238" t="s">
        <v>84</v>
      </c>
      <c r="AV452" s="12" t="s">
        <v>84</v>
      </c>
      <c r="AW452" s="12" t="s">
        <v>37</v>
      </c>
      <c r="AX452" s="12" t="s">
        <v>75</v>
      </c>
      <c r="AY452" s="238" t="s">
        <v>258</v>
      </c>
    </row>
    <row r="453" s="12" customFormat="1">
      <c r="A453" s="12"/>
      <c r="B453" s="228"/>
      <c r="C453" s="229"/>
      <c r="D453" s="222" t="s">
        <v>267</v>
      </c>
      <c r="E453" s="230" t="s">
        <v>19</v>
      </c>
      <c r="F453" s="231" t="s">
        <v>3531</v>
      </c>
      <c r="G453" s="229"/>
      <c r="H453" s="232">
        <v>6.5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38" t="s">
        <v>267</v>
      </c>
      <c r="AU453" s="238" t="s">
        <v>84</v>
      </c>
      <c r="AV453" s="12" t="s">
        <v>84</v>
      </c>
      <c r="AW453" s="12" t="s">
        <v>37</v>
      </c>
      <c r="AX453" s="12" t="s">
        <v>75</v>
      </c>
      <c r="AY453" s="238" t="s">
        <v>258</v>
      </c>
    </row>
    <row r="454" s="16" customFormat="1">
      <c r="A454" s="16"/>
      <c r="B454" s="291"/>
      <c r="C454" s="292"/>
      <c r="D454" s="222" t="s">
        <v>267</v>
      </c>
      <c r="E454" s="293" t="s">
        <v>19</v>
      </c>
      <c r="F454" s="294" t="s">
        <v>3189</v>
      </c>
      <c r="G454" s="292"/>
      <c r="H454" s="295">
        <v>13.800000000000001</v>
      </c>
      <c r="I454" s="296"/>
      <c r="J454" s="292"/>
      <c r="K454" s="292"/>
      <c r="L454" s="297"/>
      <c r="M454" s="298"/>
      <c r="N454" s="299"/>
      <c r="O454" s="299"/>
      <c r="P454" s="299"/>
      <c r="Q454" s="299"/>
      <c r="R454" s="299"/>
      <c r="S454" s="299"/>
      <c r="T454" s="300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301" t="s">
        <v>267</v>
      </c>
      <c r="AU454" s="301" t="s">
        <v>84</v>
      </c>
      <c r="AV454" s="16" t="s">
        <v>98</v>
      </c>
      <c r="AW454" s="16" t="s">
        <v>37</v>
      </c>
      <c r="AX454" s="16" t="s">
        <v>82</v>
      </c>
      <c r="AY454" s="301" t="s">
        <v>258</v>
      </c>
    </row>
    <row r="455" s="2" customFormat="1" ht="16.5" customHeight="1">
      <c r="A455" s="41"/>
      <c r="B455" s="42"/>
      <c r="C455" s="274" t="s">
        <v>608</v>
      </c>
      <c r="D455" s="274" t="s">
        <v>327</v>
      </c>
      <c r="E455" s="275" t="s">
        <v>3532</v>
      </c>
      <c r="F455" s="276" t="s">
        <v>3533</v>
      </c>
      <c r="G455" s="277" t="s">
        <v>941</v>
      </c>
      <c r="H455" s="278">
        <v>14.214</v>
      </c>
      <c r="I455" s="279"/>
      <c r="J455" s="280">
        <f>ROUND(I455*H455,2)</f>
        <v>0</v>
      </c>
      <c r="K455" s="276" t="s">
        <v>816</v>
      </c>
      <c r="L455" s="281"/>
      <c r="M455" s="282" t="s">
        <v>19</v>
      </c>
      <c r="N455" s="283" t="s">
        <v>46</v>
      </c>
      <c r="O455" s="87"/>
      <c r="P455" s="218">
        <f>O455*H455</f>
        <v>0</v>
      </c>
      <c r="Q455" s="218">
        <v>0.043290000000000002</v>
      </c>
      <c r="R455" s="218">
        <f>Q455*H455</f>
        <v>0.61532406000000006</v>
      </c>
      <c r="S455" s="218">
        <v>0</v>
      </c>
      <c r="T455" s="219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0" t="s">
        <v>314</v>
      </c>
      <c r="AT455" s="220" t="s">
        <v>327</v>
      </c>
      <c r="AU455" s="220" t="s">
        <v>84</v>
      </c>
      <c r="AY455" s="20" t="s">
        <v>258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20" t="s">
        <v>82</v>
      </c>
      <c r="BK455" s="221">
        <f>ROUND(I455*H455,2)</f>
        <v>0</v>
      </c>
      <c r="BL455" s="20" t="s">
        <v>105</v>
      </c>
      <c r="BM455" s="220" t="s">
        <v>3534</v>
      </c>
    </row>
    <row r="456" s="2" customFormat="1">
      <c r="A456" s="41"/>
      <c r="B456" s="42"/>
      <c r="C456" s="43"/>
      <c r="D456" s="222" t="s">
        <v>264</v>
      </c>
      <c r="E456" s="43"/>
      <c r="F456" s="223" t="s">
        <v>3533</v>
      </c>
      <c r="G456" s="43"/>
      <c r="H456" s="43"/>
      <c r="I456" s="224"/>
      <c r="J456" s="43"/>
      <c r="K456" s="43"/>
      <c r="L456" s="47"/>
      <c r="M456" s="225"/>
      <c r="N456" s="226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264</v>
      </c>
      <c r="AU456" s="20" t="s">
        <v>84</v>
      </c>
    </row>
    <row r="457" s="12" customFormat="1">
      <c r="A457" s="12"/>
      <c r="B457" s="228"/>
      <c r="C457" s="229"/>
      <c r="D457" s="222" t="s">
        <v>267</v>
      </c>
      <c r="E457" s="229"/>
      <c r="F457" s="231" t="s">
        <v>3535</v>
      </c>
      <c r="G457" s="229"/>
      <c r="H457" s="232">
        <v>14.214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38" t="s">
        <v>267</v>
      </c>
      <c r="AU457" s="238" t="s">
        <v>84</v>
      </c>
      <c r="AV457" s="12" t="s">
        <v>84</v>
      </c>
      <c r="AW457" s="12" t="s">
        <v>4</v>
      </c>
      <c r="AX457" s="12" t="s">
        <v>82</v>
      </c>
      <c r="AY457" s="238" t="s">
        <v>258</v>
      </c>
    </row>
    <row r="458" s="11" customFormat="1" ht="22.8" customHeight="1">
      <c r="A458" s="11"/>
      <c r="B458" s="195"/>
      <c r="C458" s="196"/>
      <c r="D458" s="197" t="s">
        <v>74</v>
      </c>
      <c r="E458" s="259" t="s">
        <v>324</v>
      </c>
      <c r="F458" s="259" t="s">
        <v>2312</v>
      </c>
      <c r="G458" s="196"/>
      <c r="H458" s="196"/>
      <c r="I458" s="199"/>
      <c r="J458" s="260">
        <f>BK458</f>
        <v>0</v>
      </c>
      <c r="K458" s="196"/>
      <c r="L458" s="201"/>
      <c r="M458" s="202"/>
      <c r="N458" s="203"/>
      <c r="O458" s="203"/>
      <c r="P458" s="204">
        <f>SUM(P459:P524)</f>
        <v>0</v>
      </c>
      <c r="Q458" s="203"/>
      <c r="R458" s="204">
        <f>SUM(R459:R524)</f>
        <v>1.007952</v>
      </c>
      <c r="S458" s="203"/>
      <c r="T458" s="205">
        <f>SUM(T459:T524)</f>
        <v>4379.9153500000002</v>
      </c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R458" s="206" t="s">
        <v>82</v>
      </c>
      <c r="AT458" s="207" t="s">
        <v>74</v>
      </c>
      <c r="AU458" s="207" t="s">
        <v>82</v>
      </c>
      <c r="AY458" s="206" t="s">
        <v>258</v>
      </c>
      <c r="BK458" s="208">
        <f>SUM(BK459:BK524)</f>
        <v>0</v>
      </c>
    </row>
    <row r="459" s="2" customFormat="1" ht="16.5" customHeight="1">
      <c r="A459" s="41"/>
      <c r="B459" s="42"/>
      <c r="C459" s="209" t="s">
        <v>617</v>
      </c>
      <c r="D459" s="209" t="s">
        <v>259</v>
      </c>
      <c r="E459" s="210" t="s">
        <v>3536</v>
      </c>
      <c r="F459" s="211" t="s">
        <v>3537</v>
      </c>
      <c r="G459" s="212" t="s">
        <v>815</v>
      </c>
      <c r="H459" s="213">
        <v>3</v>
      </c>
      <c r="I459" s="214"/>
      <c r="J459" s="215">
        <f>ROUND(I459*H459,2)</f>
        <v>0</v>
      </c>
      <c r="K459" s="211" t="s">
        <v>19</v>
      </c>
      <c r="L459" s="47"/>
      <c r="M459" s="216" t="s">
        <v>19</v>
      </c>
      <c r="N459" s="217" t="s">
        <v>46</v>
      </c>
      <c r="O459" s="87"/>
      <c r="P459" s="218">
        <f>O459*H459</f>
        <v>0</v>
      </c>
      <c r="Q459" s="218">
        <v>0</v>
      </c>
      <c r="R459" s="218">
        <f>Q459*H459</f>
        <v>0</v>
      </c>
      <c r="S459" s="218">
        <v>0</v>
      </c>
      <c r="T459" s="219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0" t="s">
        <v>105</v>
      </c>
      <c r="AT459" s="220" t="s">
        <v>259</v>
      </c>
      <c r="AU459" s="220" t="s">
        <v>84</v>
      </c>
      <c r="AY459" s="20" t="s">
        <v>258</v>
      </c>
      <c r="BE459" s="221">
        <f>IF(N459="základní",J459,0)</f>
        <v>0</v>
      </c>
      <c r="BF459" s="221">
        <f>IF(N459="snížená",J459,0)</f>
        <v>0</v>
      </c>
      <c r="BG459" s="221">
        <f>IF(N459="zákl. přenesená",J459,0)</f>
        <v>0</v>
      </c>
      <c r="BH459" s="221">
        <f>IF(N459="sníž. přenesená",J459,0)</f>
        <v>0</v>
      </c>
      <c r="BI459" s="221">
        <f>IF(N459="nulová",J459,0)</f>
        <v>0</v>
      </c>
      <c r="BJ459" s="20" t="s">
        <v>82</v>
      </c>
      <c r="BK459" s="221">
        <f>ROUND(I459*H459,2)</f>
        <v>0</v>
      </c>
      <c r="BL459" s="20" t="s">
        <v>105</v>
      </c>
      <c r="BM459" s="220" t="s">
        <v>3538</v>
      </c>
    </row>
    <row r="460" s="2" customFormat="1">
      <c r="A460" s="41"/>
      <c r="B460" s="42"/>
      <c r="C460" s="43"/>
      <c r="D460" s="222" t="s">
        <v>264</v>
      </c>
      <c r="E460" s="43"/>
      <c r="F460" s="223" t="s">
        <v>3539</v>
      </c>
      <c r="G460" s="43"/>
      <c r="H460" s="43"/>
      <c r="I460" s="224"/>
      <c r="J460" s="43"/>
      <c r="K460" s="43"/>
      <c r="L460" s="47"/>
      <c r="M460" s="225"/>
      <c r="N460" s="226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264</v>
      </c>
      <c r="AU460" s="20" t="s">
        <v>84</v>
      </c>
    </row>
    <row r="461" s="2" customFormat="1" ht="16.5" customHeight="1">
      <c r="A461" s="41"/>
      <c r="B461" s="42"/>
      <c r="C461" s="209" t="s">
        <v>622</v>
      </c>
      <c r="D461" s="209" t="s">
        <v>259</v>
      </c>
      <c r="E461" s="210" t="s">
        <v>3540</v>
      </c>
      <c r="F461" s="211" t="s">
        <v>3541</v>
      </c>
      <c r="G461" s="212" t="s">
        <v>815</v>
      </c>
      <c r="H461" s="213">
        <v>1</v>
      </c>
      <c r="I461" s="214"/>
      <c r="J461" s="215">
        <f>ROUND(I461*H461,2)</f>
        <v>0</v>
      </c>
      <c r="K461" s="211" t="s">
        <v>19</v>
      </c>
      <c r="L461" s="47"/>
      <c r="M461" s="216" t="s">
        <v>19</v>
      </c>
      <c r="N461" s="217" t="s">
        <v>46</v>
      </c>
      <c r="O461" s="87"/>
      <c r="P461" s="218">
        <f>O461*H461</f>
        <v>0</v>
      </c>
      <c r="Q461" s="218">
        <v>0</v>
      </c>
      <c r="R461" s="218">
        <f>Q461*H461</f>
        <v>0</v>
      </c>
      <c r="S461" s="218">
        <v>0</v>
      </c>
      <c r="T461" s="219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0" t="s">
        <v>105</v>
      </c>
      <c r="AT461" s="220" t="s">
        <v>259</v>
      </c>
      <c r="AU461" s="220" t="s">
        <v>84</v>
      </c>
      <c r="AY461" s="20" t="s">
        <v>258</v>
      </c>
      <c r="BE461" s="221">
        <f>IF(N461="základní",J461,0)</f>
        <v>0</v>
      </c>
      <c r="BF461" s="221">
        <f>IF(N461="snížená",J461,0)</f>
        <v>0</v>
      </c>
      <c r="BG461" s="221">
        <f>IF(N461="zákl. přenesená",J461,0)</f>
        <v>0</v>
      </c>
      <c r="BH461" s="221">
        <f>IF(N461="sníž. přenesená",J461,0)</f>
        <v>0</v>
      </c>
      <c r="BI461" s="221">
        <f>IF(N461="nulová",J461,0)</f>
        <v>0</v>
      </c>
      <c r="BJ461" s="20" t="s">
        <v>82</v>
      </c>
      <c r="BK461" s="221">
        <f>ROUND(I461*H461,2)</f>
        <v>0</v>
      </c>
      <c r="BL461" s="20" t="s">
        <v>105</v>
      </c>
      <c r="BM461" s="220" t="s">
        <v>3542</v>
      </c>
    </row>
    <row r="462" s="2" customFormat="1">
      <c r="A462" s="41"/>
      <c r="B462" s="42"/>
      <c r="C462" s="43"/>
      <c r="D462" s="222" t="s">
        <v>264</v>
      </c>
      <c r="E462" s="43"/>
      <c r="F462" s="223" t="s">
        <v>3543</v>
      </c>
      <c r="G462" s="43"/>
      <c r="H462" s="43"/>
      <c r="I462" s="224"/>
      <c r="J462" s="43"/>
      <c r="K462" s="43"/>
      <c r="L462" s="47"/>
      <c r="M462" s="225"/>
      <c r="N462" s="226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264</v>
      </c>
      <c r="AU462" s="20" t="s">
        <v>84</v>
      </c>
    </row>
    <row r="463" s="2" customFormat="1" ht="16.5" customHeight="1">
      <c r="A463" s="41"/>
      <c r="B463" s="42"/>
      <c r="C463" s="209" t="s">
        <v>627</v>
      </c>
      <c r="D463" s="209" t="s">
        <v>259</v>
      </c>
      <c r="E463" s="210" t="s">
        <v>3544</v>
      </c>
      <c r="F463" s="211" t="s">
        <v>3545</v>
      </c>
      <c r="G463" s="212" t="s">
        <v>815</v>
      </c>
      <c r="H463" s="213">
        <v>3</v>
      </c>
      <c r="I463" s="214"/>
      <c r="J463" s="215">
        <f>ROUND(I463*H463,2)</f>
        <v>0</v>
      </c>
      <c r="K463" s="211" t="s">
        <v>19</v>
      </c>
      <c r="L463" s="47"/>
      <c r="M463" s="216" t="s">
        <v>19</v>
      </c>
      <c r="N463" s="217" t="s">
        <v>46</v>
      </c>
      <c r="O463" s="87"/>
      <c r="P463" s="218">
        <f>O463*H463</f>
        <v>0</v>
      </c>
      <c r="Q463" s="218">
        <v>0</v>
      </c>
      <c r="R463" s="218">
        <f>Q463*H463</f>
        <v>0</v>
      </c>
      <c r="S463" s="218">
        <v>0</v>
      </c>
      <c r="T463" s="219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0" t="s">
        <v>105</v>
      </c>
      <c r="AT463" s="220" t="s">
        <v>259</v>
      </c>
      <c r="AU463" s="220" t="s">
        <v>84</v>
      </c>
      <c r="AY463" s="20" t="s">
        <v>258</v>
      </c>
      <c r="BE463" s="221">
        <f>IF(N463="základní",J463,0)</f>
        <v>0</v>
      </c>
      <c r="BF463" s="221">
        <f>IF(N463="snížená",J463,0)</f>
        <v>0</v>
      </c>
      <c r="BG463" s="221">
        <f>IF(N463="zákl. přenesená",J463,0)</f>
        <v>0</v>
      </c>
      <c r="BH463" s="221">
        <f>IF(N463="sníž. přenesená",J463,0)</f>
        <v>0</v>
      </c>
      <c r="BI463" s="221">
        <f>IF(N463="nulová",J463,0)</f>
        <v>0</v>
      </c>
      <c r="BJ463" s="20" t="s">
        <v>82</v>
      </c>
      <c r="BK463" s="221">
        <f>ROUND(I463*H463,2)</f>
        <v>0</v>
      </c>
      <c r="BL463" s="20" t="s">
        <v>105</v>
      </c>
      <c r="BM463" s="220" t="s">
        <v>3546</v>
      </c>
    </row>
    <row r="464" s="2" customFormat="1">
      <c r="A464" s="41"/>
      <c r="B464" s="42"/>
      <c r="C464" s="43"/>
      <c r="D464" s="222" t="s">
        <v>264</v>
      </c>
      <c r="E464" s="43"/>
      <c r="F464" s="223" t="s">
        <v>3547</v>
      </c>
      <c r="G464" s="43"/>
      <c r="H464" s="43"/>
      <c r="I464" s="224"/>
      <c r="J464" s="43"/>
      <c r="K464" s="43"/>
      <c r="L464" s="47"/>
      <c r="M464" s="225"/>
      <c r="N464" s="226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264</v>
      </c>
      <c r="AU464" s="20" t="s">
        <v>84</v>
      </c>
    </row>
    <row r="465" s="2" customFormat="1" ht="16.5" customHeight="1">
      <c r="A465" s="41"/>
      <c r="B465" s="42"/>
      <c r="C465" s="209" t="s">
        <v>632</v>
      </c>
      <c r="D465" s="209" t="s">
        <v>259</v>
      </c>
      <c r="E465" s="210" t="s">
        <v>3548</v>
      </c>
      <c r="F465" s="211" t="s">
        <v>3549</v>
      </c>
      <c r="G465" s="212" t="s">
        <v>815</v>
      </c>
      <c r="H465" s="213">
        <v>1</v>
      </c>
      <c r="I465" s="214"/>
      <c r="J465" s="215">
        <f>ROUND(I465*H465,2)</f>
        <v>0</v>
      </c>
      <c r="K465" s="211" t="s">
        <v>19</v>
      </c>
      <c r="L465" s="47"/>
      <c r="M465" s="216" t="s">
        <v>19</v>
      </c>
      <c r="N465" s="217" t="s">
        <v>46</v>
      </c>
      <c r="O465" s="87"/>
      <c r="P465" s="218">
        <f>O465*H465</f>
        <v>0</v>
      </c>
      <c r="Q465" s="218">
        <v>0</v>
      </c>
      <c r="R465" s="218">
        <f>Q465*H465</f>
        <v>0</v>
      </c>
      <c r="S465" s="218">
        <v>0</v>
      </c>
      <c r="T465" s="219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0" t="s">
        <v>105</v>
      </c>
      <c r="AT465" s="220" t="s">
        <v>259</v>
      </c>
      <c r="AU465" s="220" t="s">
        <v>84</v>
      </c>
      <c r="AY465" s="20" t="s">
        <v>258</v>
      </c>
      <c r="BE465" s="221">
        <f>IF(N465="základní",J465,0)</f>
        <v>0</v>
      </c>
      <c r="BF465" s="221">
        <f>IF(N465="snížená",J465,0)</f>
        <v>0</v>
      </c>
      <c r="BG465" s="221">
        <f>IF(N465="zákl. přenesená",J465,0)</f>
        <v>0</v>
      </c>
      <c r="BH465" s="221">
        <f>IF(N465="sníž. přenesená",J465,0)</f>
        <v>0</v>
      </c>
      <c r="BI465" s="221">
        <f>IF(N465="nulová",J465,0)</f>
        <v>0</v>
      </c>
      <c r="BJ465" s="20" t="s">
        <v>82</v>
      </c>
      <c r="BK465" s="221">
        <f>ROUND(I465*H465,2)</f>
        <v>0</v>
      </c>
      <c r="BL465" s="20" t="s">
        <v>105</v>
      </c>
      <c r="BM465" s="220" t="s">
        <v>3550</v>
      </c>
    </row>
    <row r="466" s="2" customFormat="1">
      <c r="A466" s="41"/>
      <c r="B466" s="42"/>
      <c r="C466" s="43"/>
      <c r="D466" s="222" t="s">
        <v>264</v>
      </c>
      <c r="E466" s="43"/>
      <c r="F466" s="223" t="s">
        <v>3549</v>
      </c>
      <c r="G466" s="43"/>
      <c r="H466" s="43"/>
      <c r="I466" s="224"/>
      <c r="J466" s="43"/>
      <c r="K466" s="43"/>
      <c r="L466" s="47"/>
      <c r="M466" s="225"/>
      <c r="N466" s="226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264</v>
      </c>
      <c r="AU466" s="20" t="s">
        <v>84</v>
      </c>
    </row>
    <row r="467" s="2" customFormat="1" ht="16.5" customHeight="1">
      <c r="A467" s="41"/>
      <c r="B467" s="42"/>
      <c r="C467" s="209" t="s">
        <v>636</v>
      </c>
      <c r="D467" s="209" t="s">
        <v>259</v>
      </c>
      <c r="E467" s="210" t="s">
        <v>3551</v>
      </c>
      <c r="F467" s="211" t="s">
        <v>3552</v>
      </c>
      <c r="G467" s="212" t="s">
        <v>815</v>
      </c>
      <c r="H467" s="213">
        <v>1</v>
      </c>
      <c r="I467" s="214"/>
      <c r="J467" s="215">
        <f>ROUND(I467*H467,2)</f>
        <v>0</v>
      </c>
      <c r="K467" s="211" t="s">
        <v>19</v>
      </c>
      <c r="L467" s="47"/>
      <c r="M467" s="216" t="s">
        <v>19</v>
      </c>
      <c r="N467" s="217" t="s">
        <v>46</v>
      </c>
      <c r="O467" s="87"/>
      <c r="P467" s="218">
        <f>O467*H467</f>
        <v>0</v>
      </c>
      <c r="Q467" s="218">
        <v>0</v>
      </c>
      <c r="R467" s="218">
        <f>Q467*H467</f>
        <v>0</v>
      </c>
      <c r="S467" s="218">
        <v>0</v>
      </c>
      <c r="T467" s="219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0" t="s">
        <v>105</v>
      </c>
      <c r="AT467" s="220" t="s">
        <v>259</v>
      </c>
      <c r="AU467" s="220" t="s">
        <v>84</v>
      </c>
      <c r="AY467" s="20" t="s">
        <v>258</v>
      </c>
      <c r="BE467" s="221">
        <f>IF(N467="základní",J467,0)</f>
        <v>0</v>
      </c>
      <c r="BF467" s="221">
        <f>IF(N467="snížená",J467,0)</f>
        <v>0</v>
      </c>
      <c r="BG467" s="221">
        <f>IF(N467="zákl. přenesená",J467,0)</f>
        <v>0</v>
      </c>
      <c r="BH467" s="221">
        <f>IF(N467="sníž. přenesená",J467,0)</f>
        <v>0</v>
      </c>
      <c r="BI467" s="221">
        <f>IF(N467="nulová",J467,0)</f>
        <v>0</v>
      </c>
      <c r="BJ467" s="20" t="s">
        <v>82</v>
      </c>
      <c r="BK467" s="221">
        <f>ROUND(I467*H467,2)</f>
        <v>0</v>
      </c>
      <c r="BL467" s="20" t="s">
        <v>105</v>
      </c>
      <c r="BM467" s="220" t="s">
        <v>3553</v>
      </c>
    </row>
    <row r="468" s="2" customFormat="1">
      <c r="A468" s="41"/>
      <c r="B468" s="42"/>
      <c r="C468" s="43"/>
      <c r="D468" s="222" t="s">
        <v>264</v>
      </c>
      <c r="E468" s="43"/>
      <c r="F468" s="223" t="s">
        <v>3552</v>
      </c>
      <c r="G468" s="43"/>
      <c r="H468" s="43"/>
      <c r="I468" s="224"/>
      <c r="J468" s="43"/>
      <c r="K468" s="43"/>
      <c r="L468" s="47"/>
      <c r="M468" s="225"/>
      <c r="N468" s="226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264</v>
      </c>
      <c r="AU468" s="20" t="s">
        <v>84</v>
      </c>
    </row>
    <row r="469" s="2" customFormat="1" ht="16.5" customHeight="1">
      <c r="A469" s="41"/>
      <c r="B469" s="42"/>
      <c r="C469" s="209" t="s">
        <v>641</v>
      </c>
      <c r="D469" s="209" t="s">
        <v>259</v>
      </c>
      <c r="E469" s="210" t="s">
        <v>3554</v>
      </c>
      <c r="F469" s="211" t="s">
        <v>3555</v>
      </c>
      <c r="G469" s="212" t="s">
        <v>815</v>
      </c>
      <c r="H469" s="213">
        <v>2</v>
      </c>
      <c r="I469" s="214"/>
      <c r="J469" s="215">
        <f>ROUND(I469*H469,2)</f>
        <v>0</v>
      </c>
      <c r="K469" s="211" t="s">
        <v>19</v>
      </c>
      <c r="L469" s="47"/>
      <c r="M469" s="216" t="s">
        <v>19</v>
      </c>
      <c r="N469" s="217" t="s">
        <v>46</v>
      </c>
      <c r="O469" s="87"/>
      <c r="P469" s="218">
        <f>O469*H469</f>
        <v>0</v>
      </c>
      <c r="Q469" s="218">
        <v>0</v>
      </c>
      <c r="R469" s="218">
        <f>Q469*H469</f>
        <v>0</v>
      </c>
      <c r="S469" s="218">
        <v>0</v>
      </c>
      <c r="T469" s="219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0" t="s">
        <v>105</v>
      </c>
      <c r="AT469" s="220" t="s">
        <v>259</v>
      </c>
      <c r="AU469" s="220" t="s">
        <v>84</v>
      </c>
      <c r="AY469" s="20" t="s">
        <v>258</v>
      </c>
      <c r="BE469" s="221">
        <f>IF(N469="základní",J469,0)</f>
        <v>0</v>
      </c>
      <c r="BF469" s="221">
        <f>IF(N469="snížená",J469,0)</f>
        <v>0</v>
      </c>
      <c r="BG469" s="221">
        <f>IF(N469="zákl. přenesená",J469,0)</f>
        <v>0</v>
      </c>
      <c r="BH469" s="221">
        <f>IF(N469="sníž. přenesená",J469,0)</f>
        <v>0</v>
      </c>
      <c r="BI469" s="221">
        <f>IF(N469="nulová",J469,0)</f>
        <v>0</v>
      </c>
      <c r="BJ469" s="20" t="s">
        <v>82</v>
      </c>
      <c r="BK469" s="221">
        <f>ROUND(I469*H469,2)</f>
        <v>0</v>
      </c>
      <c r="BL469" s="20" t="s">
        <v>105</v>
      </c>
      <c r="BM469" s="220" t="s">
        <v>3556</v>
      </c>
    </row>
    <row r="470" s="2" customFormat="1">
      <c r="A470" s="41"/>
      <c r="B470" s="42"/>
      <c r="C470" s="43"/>
      <c r="D470" s="222" t="s">
        <v>264</v>
      </c>
      <c r="E470" s="43"/>
      <c r="F470" s="223" t="s">
        <v>3557</v>
      </c>
      <c r="G470" s="43"/>
      <c r="H470" s="43"/>
      <c r="I470" s="224"/>
      <c r="J470" s="43"/>
      <c r="K470" s="43"/>
      <c r="L470" s="47"/>
      <c r="M470" s="225"/>
      <c r="N470" s="226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264</v>
      </c>
      <c r="AU470" s="20" t="s">
        <v>84</v>
      </c>
    </row>
    <row r="471" s="2" customFormat="1" ht="16.5" customHeight="1">
      <c r="A471" s="41"/>
      <c r="B471" s="42"/>
      <c r="C471" s="209" t="s">
        <v>651</v>
      </c>
      <c r="D471" s="209" t="s">
        <v>259</v>
      </c>
      <c r="E471" s="210" t="s">
        <v>3558</v>
      </c>
      <c r="F471" s="211" t="s">
        <v>3559</v>
      </c>
      <c r="G471" s="212" t="s">
        <v>815</v>
      </c>
      <c r="H471" s="213">
        <v>1</v>
      </c>
      <c r="I471" s="214"/>
      <c r="J471" s="215">
        <f>ROUND(I471*H471,2)</f>
        <v>0</v>
      </c>
      <c r="K471" s="211" t="s">
        <v>19</v>
      </c>
      <c r="L471" s="47"/>
      <c r="M471" s="216" t="s">
        <v>19</v>
      </c>
      <c r="N471" s="217" t="s">
        <v>46</v>
      </c>
      <c r="O471" s="87"/>
      <c r="P471" s="218">
        <f>O471*H471</f>
        <v>0</v>
      </c>
      <c r="Q471" s="218">
        <v>0</v>
      </c>
      <c r="R471" s="218">
        <f>Q471*H471</f>
        <v>0</v>
      </c>
      <c r="S471" s="218">
        <v>0</v>
      </c>
      <c r="T471" s="219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0" t="s">
        <v>105</v>
      </c>
      <c r="AT471" s="220" t="s">
        <v>259</v>
      </c>
      <c r="AU471" s="220" t="s">
        <v>84</v>
      </c>
      <c r="AY471" s="20" t="s">
        <v>258</v>
      </c>
      <c r="BE471" s="221">
        <f>IF(N471="základní",J471,0)</f>
        <v>0</v>
      </c>
      <c r="BF471" s="221">
        <f>IF(N471="snížená",J471,0)</f>
        <v>0</v>
      </c>
      <c r="BG471" s="221">
        <f>IF(N471="zákl. přenesená",J471,0)</f>
        <v>0</v>
      </c>
      <c r="BH471" s="221">
        <f>IF(N471="sníž. přenesená",J471,0)</f>
        <v>0</v>
      </c>
      <c r="BI471" s="221">
        <f>IF(N471="nulová",J471,0)</f>
        <v>0</v>
      </c>
      <c r="BJ471" s="20" t="s">
        <v>82</v>
      </c>
      <c r="BK471" s="221">
        <f>ROUND(I471*H471,2)</f>
        <v>0</v>
      </c>
      <c r="BL471" s="20" t="s">
        <v>105</v>
      </c>
      <c r="BM471" s="220" t="s">
        <v>3560</v>
      </c>
    </row>
    <row r="472" s="2" customFormat="1">
      <c r="A472" s="41"/>
      <c r="B472" s="42"/>
      <c r="C472" s="43"/>
      <c r="D472" s="222" t="s">
        <v>264</v>
      </c>
      <c r="E472" s="43"/>
      <c r="F472" s="223" t="s">
        <v>3559</v>
      </c>
      <c r="G472" s="43"/>
      <c r="H472" s="43"/>
      <c r="I472" s="224"/>
      <c r="J472" s="43"/>
      <c r="K472" s="43"/>
      <c r="L472" s="47"/>
      <c r="M472" s="225"/>
      <c r="N472" s="226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264</v>
      </c>
      <c r="AU472" s="20" t="s">
        <v>84</v>
      </c>
    </row>
    <row r="473" s="2" customFormat="1" ht="16.5" customHeight="1">
      <c r="A473" s="41"/>
      <c r="B473" s="42"/>
      <c r="C473" s="209" t="s">
        <v>661</v>
      </c>
      <c r="D473" s="209" t="s">
        <v>259</v>
      </c>
      <c r="E473" s="210" t="s">
        <v>3561</v>
      </c>
      <c r="F473" s="211" t="s">
        <v>3562</v>
      </c>
      <c r="G473" s="212" t="s">
        <v>962</v>
      </c>
      <c r="H473" s="213">
        <v>901.005</v>
      </c>
      <c r="I473" s="214"/>
      <c r="J473" s="215">
        <f>ROUND(I473*H473,2)</f>
        <v>0</v>
      </c>
      <c r="K473" s="211" t="s">
        <v>19</v>
      </c>
      <c r="L473" s="47"/>
      <c r="M473" s="216" t="s">
        <v>19</v>
      </c>
      <c r="N473" s="217" t="s">
        <v>46</v>
      </c>
      <c r="O473" s="87"/>
      <c r="P473" s="218">
        <f>O473*H473</f>
        <v>0</v>
      </c>
      <c r="Q473" s="218">
        <v>0</v>
      </c>
      <c r="R473" s="218">
        <f>Q473*H473</f>
        <v>0</v>
      </c>
      <c r="S473" s="218">
        <v>1.73</v>
      </c>
      <c r="T473" s="219">
        <f>S473*H473</f>
        <v>1558.73865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0" t="s">
        <v>105</v>
      </c>
      <c r="AT473" s="220" t="s">
        <v>259</v>
      </c>
      <c r="AU473" s="220" t="s">
        <v>84</v>
      </c>
      <c r="AY473" s="20" t="s">
        <v>258</v>
      </c>
      <c r="BE473" s="221">
        <f>IF(N473="základní",J473,0)</f>
        <v>0</v>
      </c>
      <c r="BF473" s="221">
        <f>IF(N473="snížená",J473,0)</f>
        <v>0</v>
      </c>
      <c r="BG473" s="221">
        <f>IF(N473="zákl. přenesená",J473,0)</f>
        <v>0</v>
      </c>
      <c r="BH473" s="221">
        <f>IF(N473="sníž. přenesená",J473,0)</f>
        <v>0</v>
      </c>
      <c r="BI473" s="221">
        <f>IF(N473="nulová",J473,0)</f>
        <v>0</v>
      </c>
      <c r="BJ473" s="20" t="s">
        <v>82</v>
      </c>
      <c r="BK473" s="221">
        <f>ROUND(I473*H473,2)</f>
        <v>0</v>
      </c>
      <c r="BL473" s="20" t="s">
        <v>105</v>
      </c>
      <c r="BM473" s="220" t="s">
        <v>3563</v>
      </c>
    </row>
    <row r="474" s="2" customFormat="1">
      <c r="A474" s="41"/>
      <c r="B474" s="42"/>
      <c r="C474" s="43"/>
      <c r="D474" s="222" t="s">
        <v>264</v>
      </c>
      <c r="E474" s="43"/>
      <c r="F474" s="223" t="s">
        <v>3562</v>
      </c>
      <c r="G474" s="43"/>
      <c r="H474" s="43"/>
      <c r="I474" s="224"/>
      <c r="J474" s="43"/>
      <c r="K474" s="43"/>
      <c r="L474" s="47"/>
      <c r="M474" s="225"/>
      <c r="N474" s="226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264</v>
      </c>
      <c r="AU474" s="20" t="s">
        <v>84</v>
      </c>
    </row>
    <row r="475" s="12" customFormat="1">
      <c r="A475" s="12"/>
      <c r="B475" s="228"/>
      <c r="C475" s="229"/>
      <c r="D475" s="222" t="s">
        <v>267</v>
      </c>
      <c r="E475" s="230" t="s">
        <v>19</v>
      </c>
      <c r="F475" s="231" t="s">
        <v>3564</v>
      </c>
      <c r="G475" s="229"/>
      <c r="H475" s="232">
        <v>1.05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38" t="s">
        <v>267</v>
      </c>
      <c r="AU475" s="238" t="s">
        <v>84</v>
      </c>
      <c r="AV475" s="12" t="s">
        <v>84</v>
      </c>
      <c r="AW475" s="12" t="s">
        <v>37</v>
      </c>
      <c r="AX475" s="12" t="s">
        <v>75</v>
      </c>
      <c r="AY475" s="238" t="s">
        <v>258</v>
      </c>
    </row>
    <row r="476" s="16" customFormat="1">
      <c r="A476" s="16"/>
      <c r="B476" s="291"/>
      <c r="C476" s="292"/>
      <c r="D476" s="222" t="s">
        <v>267</v>
      </c>
      <c r="E476" s="293" t="s">
        <v>19</v>
      </c>
      <c r="F476" s="294" t="s">
        <v>3189</v>
      </c>
      <c r="G476" s="292"/>
      <c r="H476" s="295">
        <v>1.05</v>
      </c>
      <c r="I476" s="296"/>
      <c r="J476" s="292"/>
      <c r="K476" s="292"/>
      <c r="L476" s="297"/>
      <c r="M476" s="298"/>
      <c r="N476" s="299"/>
      <c r="O476" s="299"/>
      <c r="P476" s="299"/>
      <c r="Q476" s="299"/>
      <c r="R476" s="299"/>
      <c r="S476" s="299"/>
      <c r="T476" s="300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301" t="s">
        <v>267</v>
      </c>
      <c r="AU476" s="301" t="s">
        <v>84</v>
      </c>
      <c r="AV476" s="16" t="s">
        <v>98</v>
      </c>
      <c r="AW476" s="16" t="s">
        <v>37</v>
      </c>
      <c r="AX476" s="16" t="s">
        <v>75</v>
      </c>
      <c r="AY476" s="301" t="s">
        <v>258</v>
      </c>
    </row>
    <row r="477" s="12" customFormat="1">
      <c r="A477" s="12"/>
      <c r="B477" s="228"/>
      <c r="C477" s="229"/>
      <c r="D477" s="222" t="s">
        <v>267</v>
      </c>
      <c r="E477" s="230" t="s">
        <v>19</v>
      </c>
      <c r="F477" s="231" t="s">
        <v>3565</v>
      </c>
      <c r="G477" s="229"/>
      <c r="H477" s="232">
        <v>896.70000000000005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38" t="s">
        <v>267</v>
      </c>
      <c r="AU477" s="238" t="s">
        <v>84</v>
      </c>
      <c r="AV477" s="12" t="s">
        <v>84</v>
      </c>
      <c r="AW477" s="12" t="s">
        <v>37</v>
      </c>
      <c r="AX477" s="12" t="s">
        <v>75</v>
      </c>
      <c r="AY477" s="238" t="s">
        <v>258</v>
      </c>
    </row>
    <row r="478" s="12" customFormat="1">
      <c r="A478" s="12"/>
      <c r="B478" s="228"/>
      <c r="C478" s="229"/>
      <c r="D478" s="222" t="s">
        <v>267</v>
      </c>
      <c r="E478" s="230" t="s">
        <v>19</v>
      </c>
      <c r="F478" s="231" t="s">
        <v>3566</v>
      </c>
      <c r="G478" s="229"/>
      <c r="H478" s="232">
        <v>3.2549999999999999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38" t="s">
        <v>267</v>
      </c>
      <c r="AU478" s="238" t="s">
        <v>84</v>
      </c>
      <c r="AV478" s="12" t="s">
        <v>84</v>
      </c>
      <c r="AW478" s="12" t="s">
        <v>37</v>
      </c>
      <c r="AX478" s="12" t="s">
        <v>75</v>
      </c>
      <c r="AY478" s="238" t="s">
        <v>258</v>
      </c>
    </row>
    <row r="479" s="15" customFormat="1">
      <c r="A479" s="15"/>
      <c r="B479" s="263"/>
      <c r="C479" s="264"/>
      <c r="D479" s="222" t="s">
        <v>267</v>
      </c>
      <c r="E479" s="265" t="s">
        <v>19</v>
      </c>
      <c r="F479" s="266" t="s">
        <v>2239</v>
      </c>
      <c r="G479" s="264"/>
      <c r="H479" s="267">
        <v>901.005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3" t="s">
        <v>267</v>
      </c>
      <c r="AU479" s="273" t="s">
        <v>84</v>
      </c>
      <c r="AV479" s="15" t="s">
        <v>105</v>
      </c>
      <c r="AW479" s="15" t="s">
        <v>37</v>
      </c>
      <c r="AX479" s="15" t="s">
        <v>82</v>
      </c>
      <c r="AY479" s="273" t="s">
        <v>258</v>
      </c>
    </row>
    <row r="480" s="2" customFormat="1" ht="16.5" customHeight="1">
      <c r="A480" s="41"/>
      <c r="B480" s="42"/>
      <c r="C480" s="209" t="s">
        <v>671</v>
      </c>
      <c r="D480" s="209" t="s">
        <v>259</v>
      </c>
      <c r="E480" s="210" t="s">
        <v>3567</v>
      </c>
      <c r="F480" s="211" t="s">
        <v>3568</v>
      </c>
      <c r="G480" s="212" t="s">
        <v>962</v>
      </c>
      <c r="H480" s="213">
        <v>901.005</v>
      </c>
      <c r="I480" s="214"/>
      <c r="J480" s="215">
        <f>ROUND(I480*H480,2)</f>
        <v>0</v>
      </c>
      <c r="K480" s="211" t="s">
        <v>19</v>
      </c>
      <c r="L480" s="47"/>
      <c r="M480" s="216" t="s">
        <v>19</v>
      </c>
      <c r="N480" s="217" t="s">
        <v>46</v>
      </c>
      <c r="O480" s="87"/>
      <c r="P480" s="218">
        <f>O480*H480</f>
        <v>0</v>
      </c>
      <c r="Q480" s="218">
        <v>0</v>
      </c>
      <c r="R480" s="218">
        <f>Q480*H480</f>
        <v>0</v>
      </c>
      <c r="S480" s="218">
        <v>0</v>
      </c>
      <c r="T480" s="219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0" t="s">
        <v>105</v>
      </c>
      <c r="AT480" s="220" t="s">
        <v>259</v>
      </c>
      <c r="AU480" s="220" t="s">
        <v>84</v>
      </c>
      <c r="AY480" s="20" t="s">
        <v>258</v>
      </c>
      <c r="BE480" s="221">
        <f>IF(N480="základní",J480,0)</f>
        <v>0</v>
      </c>
      <c r="BF480" s="221">
        <f>IF(N480="snížená",J480,0)</f>
        <v>0</v>
      </c>
      <c r="BG480" s="221">
        <f>IF(N480="zákl. přenesená",J480,0)</f>
        <v>0</v>
      </c>
      <c r="BH480" s="221">
        <f>IF(N480="sníž. přenesená",J480,0)</f>
        <v>0</v>
      </c>
      <c r="BI480" s="221">
        <f>IF(N480="nulová",J480,0)</f>
        <v>0</v>
      </c>
      <c r="BJ480" s="20" t="s">
        <v>82</v>
      </c>
      <c r="BK480" s="221">
        <f>ROUND(I480*H480,2)</f>
        <v>0</v>
      </c>
      <c r="BL480" s="20" t="s">
        <v>105</v>
      </c>
      <c r="BM480" s="220" t="s">
        <v>3569</v>
      </c>
    </row>
    <row r="481" s="2" customFormat="1">
      <c r="A481" s="41"/>
      <c r="B481" s="42"/>
      <c r="C481" s="43"/>
      <c r="D481" s="222" t="s">
        <v>264</v>
      </c>
      <c r="E481" s="43"/>
      <c r="F481" s="223" t="s">
        <v>3568</v>
      </c>
      <c r="G481" s="43"/>
      <c r="H481" s="43"/>
      <c r="I481" s="224"/>
      <c r="J481" s="43"/>
      <c r="K481" s="43"/>
      <c r="L481" s="47"/>
      <c r="M481" s="225"/>
      <c r="N481" s="226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264</v>
      </c>
      <c r="AU481" s="20" t="s">
        <v>84</v>
      </c>
    </row>
    <row r="482" s="12" customFormat="1">
      <c r="A482" s="12"/>
      <c r="B482" s="228"/>
      <c r="C482" s="229"/>
      <c r="D482" s="222" t="s">
        <v>267</v>
      </c>
      <c r="E482" s="230" t="s">
        <v>19</v>
      </c>
      <c r="F482" s="231" t="s">
        <v>3570</v>
      </c>
      <c r="G482" s="229"/>
      <c r="H482" s="232">
        <v>901.005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T482" s="238" t="s">
        <v>267</v>
      </c>
      <c r="AU482" s="238" t="s">
        <v>84</v>
      </c>
      <c r="AV482" s="12" t="s">
        <v>84</v>
      </c>
      <c r="AW482" s="12" t="s">
        <v>37</v>
      </c>
      <c r="AX482" s="12" t="s">
        <v>82</v>
      </c>
      <c r="AY482" s="238" t="s">
        <v>258</v>
      </c>
    </row>
    <row r="483" s="2" customFormat="1" ht="16.5" customHeight="1">
      <c r="A483" s="41"/>
      <c r="B483" s="42"/>
      <c r="C483" s="209" t="s">
        <v>676</v>
      </c>
      <c r="D483" s="209" t="s">
        <v>259</v>
      </c>
      <c r="E483" s="210" t="s">
        <v>3571</v>
      </c>
      <c r="F483" s="211" t="s">
        <v>3572</v>
      </c>
      <c r="G483" s="212" t="s">
        <v>962</v>
      </c>
      <c r="H483" s="213">
        <v>901.005</v>
      </c>
      <c r="I483" s="214"/>
      <c r="J483" s="215">
        <f>ROUND(I483*H483,2)</f>
        <v>0</v>
      </c>
      <c r="K483" s="211" t="s">
        <v>19</v>
      </c>
      <c r="L483" s="47"/>
      <c r="M483" s="216" t="s">
        <v>19</v>
      </c>
      <c r="N483" s="217" t="s">
        <v>46</v>
      </c>
      <c r="O483" s="87"/>
      <c r="P483" s="218">
        <f>O483*H483</f>
        <v>0</v>
      </c>
      <c r="Q483" s="218">
        <v>0</v>
      </c>
      <c r="R483" s="218">
        <f>Q483*H483</f>
        <v>0</v>
      </c>
      <c r="S483" s="218">
        <v>0</v>
      </c>
      <c r="T483" s="219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0" t="s">
        <v>105</v>
      </c>
      <c r="AT483" s="220" t="s">
        <v>259</v>
      </c>
      <c r="AU483" s="220" t="s">
        <v>84</v>
      </c>
      <c r="AY483" s="20" t="s">
        <v>258</v>
      </c>
      <c r="BE483" s="221">
        <f>IF(N483="základní",J483,0)</f>
        <v>0</v>
      </c>
      <c r="BF483" s="221">
        <f>IF(N483="snížená",J483,0)</f>
        <v>0</v>
      </c>
      <c r="BG483" s="221">
        <f>IF(N483="zákl. přenesená",J483,0)</f>
        <v>0</v>
      </c>
      <c r="BH483" s="221">
        <f>IF(N483="sníž. přenesená",J483,0)</f>
        <v>0</v>
      </c>
      <c r="BI483" s="221">
        <f>IF(N483="nulová",J483,0)</f>
        <v>0</v>
      </c>
      <c r="BJ483" s="20" t="s">
        <v>82</v>
      </c>
      <c r="BK483" s="221">
        <f>ROUND(I483*H483,2)</f>
        <v>0</v>
      </c>
      <c r="BL483" s="20" t="s">
        <v>105</v>
      </c>
      <c r="BM483" s="220" t="s">
        <v>3573</v>
      </c>
    </row>
    <row r="484" s="2" customFormat="1">
      <c r="A484" s="41"/>
      <c r="B484" s="42"/>
      <c r="C484" s="43"/>
      <c r="D484" s="222" t="s">
        <v>264</v>
      </c>
      <c r="E484" s="43"/>
      <c r="F484" s="223" t="s">
        <v>3572</v>
      </c>
      <c r="G484" s="43"/>
      <c r="H484" s="43"/>
      <c r="I484" s="224"/>
      <c r="J484" s="43"/>
      <c r="K484" s="43"/>
      <c r="L484" s="47"/>
      <c r="M484" s="225"/>
      <c r="N484" s="226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264</v>
      </c>
      <c r="AU484" s="20" t="s">
        <v>84</v>
      </c>
    </row>
    <row r="485" s="12" customFormat="1">
      <c r="A485" s="12"/>
      <c r="B485" s="228"/>
      <c r="C485" s="229"/>
      <c r="D485" s="222" t="s">
        <v>267</v>
      </c>
      <c r="E485" s="230" t="s">
        <v>19</v>
      </c>
      <c r="F485" s="231" t="s">
        <v>3570</v>
      </c>
      <c r="G485" s="229"/>
      <c r="H485" s="232">
        <v>901.005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T485" s="238" t="s">
        <v>267</v>
      </c>
      <c r="AU485" s="238" t="s">
        <v>84</v>
      </c>
      <c r="AV485" s="12" t="s">
        <v>84</v>
      </c>
      <c r="AW485" s="12" t="s">
        <v>37</v>
      </c>
      <c r="AX485" s="12" t="s">
        <v>82</v>
      </c>
      <c r="AY485" s="238" t="s">
        <v>258</v>
      </c>
    </row>
    <row r="486" s="2" customFormat="1" ht="16.5" customHeight="1">
      <c r="A486" s="41"/>
      <c r="B486" s="42"/>
      <c r="C486" s="209" t="s">
        <v>681</v>
      </c>
      <c r="D486" s="209" t="s">
        <v>259</v>
      </c>
      <c r="E486" s="210" t="s">
        <v>3574</v>
      </c>
      <c r="F486" s="211" t="s">
        <v>3575</v>
      </c>
      <c r="G486" s="212" t="s">
        <v>962</v>
      </c>
      <c r="H486" s="213">
        <v>44.549999999999997</v>
      </c>
      <c r="I486" s="214"/>
      <c r="J486" s="215">
        <f>ROUND(I486*H486,2)</f>
        <v>0</v>
      </c>
      <c r="K486" s="211" t="s">
        <v>816</v>
      </c>
      <c r="L486" s="47"/>
      <c r="M486" s="216" t="s">
        <v>19</v>
      </c>
      <c r="N486" s="217" t="s">
        <v>46</v>
      </c>
      <c r="O486" s="87"/>
      <c r="P486" s="218">
        <f>O486*H486</f>
        <v>0</v>
      </c>
      <c r="Q486" s="218">
        <v>0</v>
      </c>
      <c r="R486" s="218">
        <f>Q486*H486</f>
        <v>0</v>
      </c>
      <c r="S486" s="218">
        <v>2.2000000000000002</v>
      </c>
      <c r="T486" s="219">
        <f>S486*H486</f>
        <v>98.010000000000005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0" t="s">
        <v>105</v>
      </c>
      <c r="AT486" s="220" t="s">
        <v>259</v>
      </c>
      <c r="AU486" s="220" t="s">
        <v>84</v>
      </c>
      <c r="AY486" s="20" t="s">
        <v>258</v>
      </c>
      <c r="BE486" s="221">
        <f>IF(N486="základní",J486,0)</f>
        <v>0</v>
      </c>
      <c r="BF486" s="221">
        <f>IF(N486="snížená",J486,0)</f>
        <v>0</v>
      </c>
      <c r="BG486" s="221">
        <f>IF(N486="zákl. přenesená",J486,0)</f>
        <v>0</v>
      </c>
      <c r="BH486" s="221">
        <f>IF(N486="sníž. přenesená",J486,0)</f>
        <v>0</v>
      </c>
      <c r="BI486" s="221">
        <f>IF(N486="nulová",J486,0)</f>
        <v>0</v>
      </c>
      <c r="BJ486" s="20" t="s">
        <v>82</v>
      </c>
      <c r="BK486" s="221">
        <f>ROUND(I486*H486,2)</f>
        <v>0</v>
      </c>
      <c r="BL486" s="20" t="s">
        <v>105</v>
      </c>
      <c r="BM486" s="220" t="s">
        <v>3576</v>
      </c>
    </row>
    <row r="487" s="2" customFormat="1">
      <c r="A487" s="41"/>
      <c r="B487" s="42"/>
      <c r="C487" s="43"/>
      <c r="D487" s="222" t="s">
        <v>264</v>
      </c>
      <c r="E487" s="43"/>
      <c r="F487" s="223" t="s">
        <v>3575</v>
      </c>
      <c r="G487" s="43"/>
      <c r="H487" s="43"/>
      <c r="I487" s="224"/>
      <c r="J487" s="43"/>
      <c r="K487" s="43"/>
      <c r="L487" s="47"/>
      <c r="M487" s="225"/>
      <c r="N487" s="226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264</v>
      </c>
      <c r="AU487" s="20" t="s">
        <v>84</v>
      </c>
    </row>
    <row r="488" s="2" customFormat="1">
      <c r="A488" s="41"/>
      <c r="B488" s="42"/>
      <c r="C488" s="43"/>
      <c r="D488" s="261" t="s">
        <v>819</v>
      </c>
      <c r="E488" s="43"/>
      <c r="F488" s="262" t="s">
        <v>3577</v>
      </c>
      <c r="G488" s="43"/>
      <c r="H488" s="43"/>
      <c r="I488" s="224"/>
      <c r="J488" s="43"/>
      <c r="K488" s="43"/>
      <c r="L488" s="47"/>
      <c r="M488" s="225"/>
      <c r="N488" s="226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819</v>
      </c>
      <c r="AU488" s="20" t="s">
        <v>84</v>
      </c>
    </row>
    <row r="489" s="12" customFormat="1">
      <c r="A489" s="12"/>
      <c r="B489" s="228"/>
      <c r="C489" s="229"/>
      <c r="D489" s="222" t="s">
        <v>267</v>
      </c>
      <c r="E489" s="230" t="s">
        <v>19</v>
      </c>
      <c r="F489" s="231" t="s">
        <v>3578</v>
      </c>
      <c r="G489" s="229"/>
      <c r="H489" s="232">
        <v>44.549999999999997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T489" s="238" t="s">
        <v>267</v>
      </c>
      <c r="AU489" s="238" t="s">
        <v>84</v>
      </c>
      <c r="AV489" s="12" t="s">
        <v>84</v>
      </c>
      <c r="AW489" s="12" t="s">
        <v>37</v>
      </c>
      <c r="AX489" s="12" t="s">
        <v>82</v>
      </c>
      <c r="AY489" s="238" t="s">
        <v>258</v>
      </c>
    </row>
    <row r="490" s="2" customFormat="1" ht="16.5" customHeight="1">
      <c r="A490" s="41"/>
      <c r="B490" s="42"/>
      <c r="C490" s="209" t="s">
        <v>1181</v>
      </c>
      <c r="D490" s="209" t="s">
        <v>259</v>
      </c>
      <c r="E490" s="210" t="s">
        <v>3579</v>
      </c>
      <c r="F490" s="211" t="s">
        <v>3580</v>
      </c>
      <c r="G490" s="212" t="s">
        <v>962</v>
      </c>
      <c r="H490" s="213">
        <v>152.46000000000001</v>
      </c>
      <c r="I490" s="214"/>
      <c r="J490" s="215">
        <f>ROUND(I490*H490,2)</f>
        <v>0</v>
      </c>
      <c r="K490" s="211" t="s">
        <v>816</v>
      </c>
      <c r="L490" s="47"/>
      <c r="M490" s="216" t="s">
        <v>19</v>
      </c>
      <c r="N490" s="217" t="s">
        <v>46</v>
      </c>
      <c r="O490" s="87"/>
      <c r="P490" s="218">
        <f>O490*H490</f>
        <v>0</v>
      </c>
      <c r="Q490" s="218">
        <v>0</v>
      </c>
      <c r="R490" s="218">
        <f>Q490*H490</f>
        <v>0</v>
      </c>
      <c r="S490" s="218">
        <v>2.27</v>
      </c>
      <c r="T490" s="219">
        <f>S490*H490</f>
        <v>346.08420000000001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0" t="s">
        <v>105</v>
      </c>
      <c r="AT490" s="220" t="s">
        <v>259</v>
      </c>
      <c r="AU490" s="220" t="s">
        <v>84</v>
      </c>
      <c r="AY490" s="20" t="s">
        <v>258</v>
      </c>
      <c r="BE490" s="221">
        <f>IF(N490="základní",J490,0)</f>
        <v>0</v>
      </c>
      <c r="BF490" s="221">
        <f>IF(N490="snížená",J490,0)</f>
        <v>0</v>
      </c>
      <c r="BG490" s="221">
        <f>IF(N490="zákl. přenesená",J490,0)</f>
        <v>0</v>
      </c>
      <c r="BH490" s="221">
        <f>IF(N490="sníž. přenesená",J490,0)</f>
        <v>0</v>
      </c>
      <c r="BI490" s="221">
        <f>IF(N490="nulová",J490,0)</f>
        <v>0</v>
      </c>
      <c r="BJ490" s="20" t="s">
        <v>82</v>
      </c>
      <c r="BK490" s="221">
        <f>ROUND(I490*H490,2)</f>
        <v>0</v>
      </c>
      <c r="BL490" s="20" t="s">
        <v>105</v>
      </c>
      <c r="BM490" s="220" t="s">
        <v>3581</v>
      </c>
    </row>
    <row r="491" s="2" customFormat="1">
      <c r="A491" s="41"/>
      <c r="B491" s="42"/>
      <c r="C491" s="43"/>
      <c r="D491" s="222" t="s">
        <v>264</v>
      </c>
      <c r="E491" s="43"/>
      <c r="F491" s="223" t="s">
        <v>3582</v>
      </c>
      <c r="G491" s="43"/>
      <c r="H491" s="43"/>
      <c r="I491" s="224"/>
      <c r="J491" s="43"/>
      <c r="K491" s="43"/>
      <c r="L491" s="47"/>
      <c r="M491" s="225"/>
      <c r="N491" s="226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264</v>
      </c>
      <c r="AU491" s="20" t="s">
        <v>84</v>
      </c>
    </row>
    <row r="492" s="2" customFormat="1">
      <c r="A492" s="41"/>
      <c r="B492" s="42"/>
      <c r="C492" s="43"/>
      <c r="D492" s="261" t="s">
        <v>819</v>
      </c>
      <c r="E492" s="43"/>
      <c r="F492" s="262" t="s">
        <v>3583</v>
      </c>
      <c r="G492" s="43"/>
      <c r="H492" s="43"/>
      <c r="I492" s="224"/>
      <c r="J492" s="43"/>
      <c r="K492" s="43"/>
      <c r="L492" s="47"/>
      <c r="M492" s="225"/>
      <c r="N492" s="226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819</v>
      </c>
      <c r="AU492" s="20" t="s">
        <v>84</v>
      </c>
    </row>
    <row r="493" s="12" customFormat="1">
      <c r="A493" s="12"/>
      <c r="B493" s="228"/>
      <c r="C493" s="229"/>
      <c r="D493" s="222" t="s">
        <v>267</v>
      </c>
      <c r="E493" s="230" t="s">
        <v>19</v>
      </c>
      <c r="F493" s="231" t="s">
        <v>3584</v>
      </c>
      <c r="G493" s="229"/>
      <c r="H493" s="232">
        <v>89.099999999999994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T493" s="238" t="s">
        <v>267</v>
      </c>
      <c r="AU493" s="238" t="s">
        <v>84</v>
      </c>
      <c r="AV493" s="12" t="s">
        <v>84</v>
      </c>
      <c r="AW493" s="12" t="s">
        <v>37</v>
      </c>
      <c r="AX493" s="12" t="s">
        <v>75</v>
      </c>
      <c r="AY493" s="238" t="s">
        <v>258</v>
      </c>
    </row>
    <row r="494" s="12" customFormat="1">
      <c r="A494" s="12"/>
      <c r="B494" s="228"/>
      <c r="C494" s="229"/>
      <c r="D494" s="222" t="s">
        <v>267</v>
      </c>
      <c r="E494" s="230" t="s">
        <v>19</v>
      </c>
      <c r="F494" s="231" t="s">
        <v>3585</v>
      </c>
      <c r="G494" s="229"/>
      <c r="H494" s="232">
        <v>63.359999999999999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38" t="s">
        <v>267</v>
      </c>
      <c r="AU494" s="238" t="s">
        <v>84</v>
      </c>
      <c r="AV494" s="12" t="s">
        <v>84</v>
      </c>
      <c r="AW494" s="12" t="s">
        <v>37</v>
      </c>
      <c r="AX494" s="12" t="s">
        <v>75</v>
      </c>
      <c r="AY494" s="238" t="s">
        <v>258</v>
      </c>
    </row>
    <row r="495" s="15" customFormat="1">
      <c r="A495" s="15"/>
      <c r="B495" s="263"/>
      <c r="C495" s="264"/>
      <c r="D495" s="222" t="s">
        <v>267</v>
      </c>
      <c r="E495" s="265" t="s">
        <v>19</v>
      </c>
      <c r="F495" s="266" t="s">
        <v>2239</v>
      </c>
      <c r="G495" s="264"/>
      <c r="H495" s="267">
        <v>152.46000000000001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3" t="s">
        <v>267</v>
      </c>
      <c r="AU495" s="273" t="s">
        <v>84</v>
      </c>
      <c r="AV495" s="15" t="s">
        <v>105</v>
      </c>
      <c r="AW495" s="15" t="s">
        <v>37</v>
      </c>
      <c r="AX495" s="15" t="s">
        <v>82</v>
      </c>
      <c r="AY495" s="273" t="s">
        <v>258</v>
      </c>
    </row>
    <row r="496" s="2" customFormat="1" ht="16.5" customHeight="1">
      <c r="A496" s="41"/>
      <c r="B496" s="42"/>
      <c r="C496" s="209" t="s">
        <v>1186</v>
      </c>
      <c r="D496" s="209" t="s">
        <v>259</v>
      </c>
      <c r="E496" s="210" t="s">
        <v>3586</v>
      </c>
      <c r="F496" s="211" t="s">
        <v>3587</v>
      </c>
      <c r="G496" s="212" t="s">
        <v>962</v>
      </c>
      <c r="H496" s="213">
        <v>5.7000000000000002</v>
      </c>
      <c r="I496" s="214"/>
      <c r="J496" s="215">
        <f>ROUND(I496*H496,2)</f>
        <v>0</v>
      </c>
      <c r="K496" s="211" t="s">
        <v>816</v>
      </c>
      <c r="L496" s="47"/>
      <c r="M496" s="216" t="s">
        <v>19</v>
      </c>
      <c r="N496" s="217" t="s">
        <v>46</v>
      </c>
      <c r="O496" s="87"/>
      <c r="P496" s="218">
        <f>O496*H496</f>
        <v>0</v>
      </c>
      <c r="Q496" s="218">
        <v>0</v>
      </c>
      <c r="R496" s="218">
        <f>Q496*H496</f>
        <v>0</v>
      </c>
      <c r="S496" s="218">
        <v>2.5</v>
      </c>
      <c r="T496" s="219">
        <f>S496*H496</f>
        <v>14.25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0" t="s">
        <v>105</v>
      </c>
      <c r="AT496" s="220" t="s">
        <v>259</v>
      </c>
      <c r="AU496" s="220" t="s">
        <v>84</v>
      </c>
      <c r="AY496" s="20" t="s">
        <v>258</v>
      </c>
      <c r="BE496" s="221">
        <f>IF(N496="základní",J496,0)</f>
        <v>0</v>
      </c>
      <c r="BF496" s="221">
        <f>IF(N496="snížená",J496,0)</f>
        <v>0</v>
      </c>
      <c r="BG496" s="221">
        <f>IF(N496="zákl. přenesená",J496,0)</f>
        <v>0</v>
      </c>
      <c r="BH496" s="221">
        <f>IF(N496="sníž. přenesená",J496,0)</f>
        <v>0</v>
      </c>
      <c r="BI496" s="221">
        <f>IF(N496="nulová",J496,0)</f>
        <v>0</v>
      </c>
      <c r="BJ496" s="20" t="s">
        <v>82</v>
      </c>
      <c r="BK496" s="221">
        <f>ROUND(I496*H496,2)</f>
        <v>0</v>
      </c>
      <c r="BL496" s="20" t="s">
        <v>105</v>
      </c>
      <c r="BM496" s="220" t="s">
        <v>3588</v>
      </c>
    </row>
    <row r="497" s="2" customFormat="1">
      <c r="A497" s="41"/>
      <c r="B497" s="42"/>
      <c r="C497" s="43"/>
      <c r="D497" s="222" t="s">
        <v>264</v>
      </c>
      <c r="E497" s="43"/>
      <c r="F497" s="223" t="s">
        <v>3589</v>
      </c>
      <c r="G497" s="43"/>
      <c r="H497" s="43"/>
      <c r="I497" s="224"/>
      <c r="J497" s="43"/>
      <c r="K497" s="43"/>
      <c r="L497" s="47"/>
      <c r="M497" s="225"/>
      <c r="N497" s="226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264</v>
      </c>
      <c r="AU497" s="20" t="s">
        <v>84</v>
      </c>
    </row>
    <row r="498" s="2" customFormat="1">
      <c r="A498" s="41"/>
      <c r="B498" s="42"/>
      <c r="C498" s="43"/>
      <c r="D498" s="261" t="s">
        <v>819</v>
      </c>
      <c r="E498" s="43"/>
      <c r="F498" s="262" t="s">
        <v>3590</v>
      </c>
      <c r="G498" s="43"/>
      <c r="H498" s="43"/>
      <c r="I498" s="224"/>
      <c r="J498" s="43"/>
      <c r="K498" s="43"/>
      <c r="L498" s="47"/>
      <c r="M498" s="225"/>
      <c r="N498" s="226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819</v>
      </c>
      <c r="AU498" s="20" t="s">
        <v>84</v>
      </c>
    </row>
    <row r="499" s="12" customFormat="1">
      <c r="A499" s="12"/>
      <c r="B499" s="228"/>
      <c r="C499" s="229"/>
      <c r="D499" s="222" t="s">
        <v>267</v>
      </c>
      <c r="E499" s="230" t="s">
        <v>19</v>
      </c>
      <c r="F499" s="231" t="s">
        <v>3383</v>
      </c>
      <c r="G499" s="229"/>
      <c r="H499" s="232">
        <v>5.7000000000000002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38" t="s">
        <v>267</v>
      </c>
      <c r="AU499" s="238" t="s">
        <v>84</v>
      </c>
      <c r="AV499" s="12" t="s">
        <v>84</v>
      </c>
      <c r="AW499" s="12" t="s">
        <v>37</v>
      </c>
      <c r="AX499" s="12" t="s">
        <v>82</v>
      </c>
      <c r="AY499" s="238" t="s">
        <v>258</v>
      </c>
    </row>
    <row r="500" s="2" customFormat="1" ht="16.5" customHeight="1">
      <c r="A500" s="41"/>
      <c r="B500" s="42"/>
      <c r="C500" s="209" t="s">
        <v>1188</v>
      </c>
      <c r="D500" s="209" t="s">
        <v>259</v>
      </c>
      <c r="E500" s="210" t="s">
        <v>3591</v>
      </c>
      <c r="F500" s="211" t="s">
        <v>3592</v>
      </c>
      <c r="G500" s="212" t="s">
        <v>962</v>
      </c>
      <c r="H500" s="213">
        <v>945.13300000000004</v>
      </c>
      <c r="I500" s="214"/>
      <c r="J500" s="215">
        <f>ROUND(I500*H500,2)</f>
        <v>0</v>
      </c>
      <c r="K500" s="211" t="s">
        <v>816</v>
      </c>
      <c r="L500" s="47"/>
      <c r="M500" s="216" t="s">
        <v>19</v>
      </c>
      <c r="N500" s="217" t="s">
        <v>46</v>
      </c>
      <c r="O500" s="87"/>
      <c r="P500" s="218">
        <f>O500*H500</f>
        <v>0</v>
      </c>
      <c r="Q500" s="218">
        <v>0</v>
      </c>
      <c r="R500" s="218">
        <f>Q500*H500</f>
        <v>0</v>
      </c>
      <c r="S500" s="218">
        <v>2.5</v>
      </c>
      <c r="T500" s="219">
        <f>S500*H500</f>
        <v>2362.8325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0" t="s">
        <v>105</v>
      </c>
      <c r="AT500" s="220" t="s">
        <v>259</v>
      </c>
      <c r="AU500" s="220" t="s">
        <v>84</v>
      </c>
      <c r="AY500" s="20" t="s">
        <v>258</v>
      </c>
      <c r="BE500" s="221">
        <f>IF(N500="základní",J500,0)</f>
        <v>0</v>
      </c>
      <c r="BF500" s="221">
        <f>IF(N500="snížená",J500,0)</f>
        <v>0</v>
      </c>
      <c r="BG500" s="221">
        <f>IF(N500="zákl. přenesená",J500,0)</f>
        <v>0</v>
      </c>
      <c r="BH500" s="221">
        <f>IF(N500="sníž. přenesená",J500,0)</f>
        <v>0</v>
      </c>
      <c r="BI500" s="221">
        <f>IF(N500="nulová",J500,0)</f>
        <v>0</v>
      </c>
      <c r="BJ500" s="20" t="s">
        <v>82</v>
      </c>
      <c r="BK500" s="221">
        <f>ROUND(I500*H500,2)</f>
        <v>0</v>
      </c>
      <c r="BL500" s="20" t="s">
        <v>105</v>
      </c>
      <c r="BM500" s="220" t="s">
        <v>3593</v>
      </c>
    </row>
    <row r="501" s="2" customFormat="1">
      <c r="A501" s="41"/>
      <c r="B501" s="42"/>
      <c r="C501" s="43"/>
      <c r="D501" s="222" t="s">
        <v>264</v>
      </c>
      <c r="E501" s="43"/>
      <c r="F501" s="223" t="s">
        <v>3594</v>
      </c>
      <c r="G501" s="43"/>
      <c r="H501" s="43"/>
      <c r="I501" s="224"/>
      <c r="J501" s="43"/>
      <c r="K501" s="43"/>
      <c r="L501" s="47"/>
      <c r="M501" s="225"/>
      <c r="N501" s="226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264</v>
      </c>
      <c r="AU501" s="20" t="s">
        <v>84</v>
      </c>
    </row>
    <row r="502" s="2" customFormat="1">
      <c r="A502" s="41"/>
      <c r="B502" s="42"/>
      <c r="C502" s="43"/>
      <c r="D502" s="261" t="s">
        <v>819</v>
      </c>
      <c r="E502" s="43"/>
      <c r="F502" s="262" t="s">
        <v>3595</v>
      </c>
      <c r="G502" s="43"/>
      <c r="H502" s="43"/>
      <c r="I502" s="224"/>
      <c r="J502" s="43"/>
      <c r="K502" s="43"/>
      <c r="L502" s="47"/>
      <c r="M502" s="225"/>
      <c r="N502" s="226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819</v>
      </c>
      <c r="AU502" s="20" t="s">
        <v>84</v>
      </c>
    </row>
    <row r="503" s="12" customFormat="1">
      <c r="A503" s="12"/>
      <c r="B503" s="228"/>
      <c r="C503" s="229"/>
      <c r="D503" s="222" t="s">
        <v>267</v>
      </c>
      <c r="E503" s="230" t="s">
        <v>19</v>
      </c>
      <c r="F503" s="231" t="s">
        <v>3596</v>
      </c>
      <c r="G503" s="229"/>
      <c r="H503" s="232">
        <v>1.1000000000000001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T503" s="238" t="s">
        <v>267</v>
      </c>
      <c r="AU503" s="238" t="s">
        <v>84</v>
      </c>
      <c r="AV503" s="12" t="s">
        <v>84</v>
      </c>
      <c r="AW503" s="12" t="s">
        <v>37</v>
      </c>
      <c r="AX503" s="12" t="s">
        <v>75</v>
      </c>
      <c r="AY503" s="238" t="s">
        <v>258</v>
      </c>
    </row>
    <row r="504" s="12" customFormat="1">
      <c r="A504" s="12"/>
      <c r="B504" s="228"/>
      <c r="C504" s="229"/>
      <c r="D504" s="222" t="s">
        <v>267</v>
      </c>
      <c r="E504" s="230" t="s">
        <v>19</v>
      </c>
      <c r="F504" s="231" t="s">
        <v>3597</v>
      </c>
      <c r="G504" s="229"/>
      <c r="H504" s="232">
        <v>1.1299999999999999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T504" s="238" t="s">
        <v>267</v>
      </c>
      <c r="AU504" s="238" t="s">
        <v>84</v>
      </c>
      <c r="AV504" s="12" t="s">
        <v>84</v>
      </c>
      <c r="AW504" s="12" t="s">
        <v>37</v>
      </c>
      <c r="AX504" s="12" t="s">
        <v>75</v>
      </c>
      <c r="AY504" s="238" t="s">
        <v>258</v>
      </c>
    </row>
    <row r="505" s="16" customFormat="1">
      <c r="A505" s="16"/>
      <c r="B505" s="291"/>
      <c r="C505" s="292"/>
      <c r="D505" s="222" t="s">
        <v>267</v>
      </c>
      <c r="E505" s="293" t="s">
        <v>19</v>
      </c>
      <c r="F505" s="294" t="s">
        <v>3189</v>
      </c>
      <c r="G505" s="292"/>
      <c r="H505" s="295">
        <v>2.23</v>
      </c>
      <c r="I505" s="296"/>
      <c r="J505" s="292"/>
      <c r="K505" s="292"/>
      <c r="L505" s="297"/>
      <c r="M505" s="298"/>
      <c r="N505" s="299"/>
      <c r="O505" s="299"/>
      <c r="P505" s="299"/>
      <c r="Q505" s="299"/>
      <c r="R505" s="299"/>
      <c r="S505" s="299"/>
      <c r="T505" s="300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301" t="s">
        <v>267</v>
      </c>
      <c r="AU505" s="301" t="s">
        <v>84</v>
      </c>
      <c r="AV505" s="16" t="s">
        <v>98</v>
      </c>
      <c r="AW505" s="16" t="s">
        <v>37</v>
      </c>
      <c r="AX505" s="16" t="s">
        <v>75</v>
      </c>
      <c r="AY505" s="301" t="s">
        <v>258</v>
      </c>
    </row>
    <row r="506" s="12" customFormat="1">
      <c r="A506" s="12"/>
      <c r="B506" s="228"/>
      <c r="C506" s="229"/>
      <c r="D506" s="222" t="s">
        <v>267</v>
      </c>
      <c r="E506" s="230" t="s">
        <v>19</v>
      </c>
      <c r="F506" s="231" t="s">
        <v>3598</v>
      </c>
      <c r="G506" s="229"/>
      <c r="H506" s="232">
        <v>939.39999999999998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38" t="s">
        <v>267</v>
      </c>
      <c r="AU506" s="238" t="s">
        <v>84</v>
      </c>
      <c r="AV506" s="12" t="s">
        <v>84</v>
      </c>
      <c r="AW506" s="12" t="s">
        <v>37</v>
      </c>
      <c r="AX506" s="12" t="s">
        <v>75</v>
      </c>
      <c r="AY506" s="238" t="s">
        <v>258</v>
      </c>
    </row>
    <row r="507" s="12" customFormat="1">
      <c r="A507" s="12"/>
      <c r="B507" s="228"/>
      <c r="C507" s="229"/>
      <c r="D507" s="222" t="s">
        <v>267</v>
      </c>
      <c r="E507" s="230" t="s">
        <v>19</v>
      </c>
      <c r="F507" s="231" t="s">
        <v>3599</v>
      </c>
      <c r="G507" s="229"/>
      <c r="H507" s="232">
        <v>3.5030000000000001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38" t="s">
        <v>267</v>
      </c>
      <c r="AU507" s="238" t="s">
        <v>84</v>
      </c>
      <c r="AV507" s="12" t="s">
        <v>84</v>
      </c>
      <c r="AW507" s="12" t="s">
        <v>37</v>
      </c>
      <c r="AX507" s="12" t="s">
        <v>75</v>
      </c>
      <c r="AY507" s="238" t="s">
        <v>258</v>
      </c>
    </row>
    <row r="508" s="15" customFormat="1">
      <c r="A508" s="15"/>
      <c r="B508" s="263"/>
      <c r="C508" s="264"/>
      <c r="D508" s="222" t="s">
        <v>267</v>
      </c>
      <c r="E508" s="265" t="s">
        <v>19</v>
      </c>
      <c r="F508" s="266" t="s">
        <v>2239</v>
      </c>
      <c r="G508" s="264"/>
      <c r="H508" s="267">
        <v>945.13300000000004</v>
      </c>
      <c r="I508" s="268"/>
      <c r="J508" s="264"/>
      <c r="K508" s="264"/>
      <c r="L508" s="269"/>
      <c r="M508" s="270"/>
      <c r="N508" s="271"/>
      <c r="O508" s="271"/>
      <c r="P508" s="271"/>
      <c r="Q508" s="271"/>
      <c r="R508" s="271"/>
      <c r="S508" s="271"/>
      <c r="T508" s="27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3" t="s">
        <v>267</v>
      </c>
      <c r="AU508" s="273" t="s">
        <v>84</v>
      </c>
      <c r="AV508" s="15" t="s">
        <v>105</v>
      </c>
      <c r="AW508" s="15" t="s">
        <v>37</v>
      </c>
      <c r="AX508" s="15" t="s">
        <v>82</v>
      </c>
      <c r="AY508" s="273" t="s">
        <v>258</v>
      </c>
    </row>
    <row r="509" s="2" customFormat="1" ht="16.5" customHeight="1">
      <c r="A509" s="41"/>
      <c r="B509" s="42"/>
      <c r="C509" s="209" t="s">
        <v>1192</v>
      </c>
      <c r="D509" s="209" t="s">
        <v>259</v>
      </c>
      <c r="E509" s="210" t="s">
        <v>3600</v>
      </c>
      <c r="F509" s="211" t="s">
        <v>3601</v>
      </c>
      <c r="G509" s="212" t="s">
        <v>941</v>
      </c>
      <c r="H509" s="213">
        <v>154.40000000000001</v>
      </c>
      <c r="I509" s="214"/>
      <c r="J509" s="215">
        <f>ROUND(I509*H509,2)</f>
        <v>0</v>
      </c>
      <c r="K509" s="211" t="s">
        <v>816</v>
      </c>
      <c r="L509" s="47"/>
      <c r="M509" s="216" t="s">
        <v>19</v>
      </c>
      <c r="N509" s="217" t="s">
        <v>46</v>
      </c>
      <c r="O509" s="87"/>
      <c r="P509" s="218">
        <f>O509*H509</f>
        <v>0</v>
      </c>
      <c r="Q509" s="218">
        <v>0.00033</v>
      </c>
      <c r="R509" s="218">
        <f>Q509*H509</f>
        <v>0.050952000000000004</v>
      </c>
      <c r="S509" s="218">
        <v>0</v>
      </c>
      <c r="T509" s="219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0" t="s">
        <v>105</v>
      </c>
      <c r="AT509" s="220" t="s">
        <v>259</v>
      </c>
      <c r="AU509" s="220" t="s">
        <v>84</v>
      </c>
      <c r="AY509" s="20" t="s">
        <v>258</v>
      </c>
      <c r="BE509" s="221">
        <f>IF(N509="základní",J509,0)</f>
        <v>0</v>
      </c>
      <c r="BF509" s="221">
        <f>IF(N509="snížená",J509,0)</f>
        <v>0</v>
      </c>
      <c r="BG509" s="221">
        <f>IF(N509="zákl. přenesená",J509,0)</f>
        <v>0</v>
      </c>
      <c r="BH509" s="221">
        <f>IF(N509="sníž. přenesená",J509,0)</f>
        <v>0</v>
      </c>
      <c r="BI509" s="221">
        <f>IF(N509="nulová",J509,0)</f>
        <v>0</v>
      </c>
      <c r="BJ509" s="20" t="s">
        <v>82</v>
      </c>
      <c r="BK509" s="221">
        <f>ROUND(I509*H509,2)</f>
        <v>0</v>
      </c>
      <c r="BL509" s="20" t="s">
        <v>105</v>
      </c>
      <c r="BM509" s="220" t="s">
        <v>3602</v>
      </c>
    </row>
    <row r="510" s="2" customFormat="1">
      <c r="A510" s="41"/>
      <c r="B510" s="42"/>
      <c r="C510" s="43"/>
      <c r="D510" s="222" t="s">
        <v>264</v>
      </c>
      <c r="E510" s="43"/>
      <c r="F510" s="223" t="s">
        <v>3603</v>
      </c>
      <c r="G510" s="43"/>
      <c r="H510" s="43"/>
      <c r="I510" s="224"/>
      <c r="J510" s="43"/>
      <c r="K510" s="43"/>
      <c r="L510" s="47"/>
      <c r="M510" s="225"/>
      <c r="N510" s="226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264</v>
      </c>
      <c r="AU510" s="20" t="s">
        <v>84</v>
      </c>
    </row>
    <row r="511" s="2" customFormat="1">
      <c r="A511" s="41"/>
      <c r="B511" s="42"/>
      <c r="C511" s="43"/>
      <c r="D511" s="261" t="s">
        <v>819</v>
      </c>
      <c r="E511" s="43"/>
      <c r="F511" s="262" t="s">
        <v>3604</v>
      </c>
      <c r="G511" s="43"/>
      <c r="H511" s="43"/>
      <c r="I511" s="224"/>
      <c r="J511" s="43"/>
      <c r="K511" s="43"/>
      <c r="L511" s="47"/>
      <c r="M511" s="225"/>
      <c r="N511" s="226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819</v>
      </c>
      <c r="AU511" s="20" t="s">
        <v>84</v>
      </c>
    </row>
    <row r="512" s="12" customFormat="1">
      <c r="A512" s="12"/>
      <c r="B512" s="228"/>
      <c r="C512" s="229"/>
      <c r="D512" s="222" t="s">
        <v>267</v>
      </c>
      <c r="E512" s="230" t="s">
        <v>19</v>
      </c>
      <c r="F512" s="231" t="s">
        <v>3605</v>
      </c>
      <c r="G512" s="229"/>
      <c r="H512" s="232">
        <v>5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T512" s="238" t="s">
        <v>267</v>
      </c>
      <c r="AU512" s="238" t="s">
        <v>84</v>
      </c>
      <c r="AV512" s="12" t="s">
        <v>84</v>
      </c>
      <c r="AW512" s="12" t="s">
        <v>37</v>
      </c>
      <c r="AX512" s="12" t="s">
        <v>75</v>
      </c>
      <c r="AY512" s="238" t="s">
        <v>258</v>
      </c>
    </row>
    <row r="513" s="12" customFormat="1">
      <c r="A513" s="12"/>
      <c r="B513" s="228"/>
      <c r="C513" s="229"/>
      <c r="D513" s="222" t="s">
        <v>267</v>
      </c>
      <c r="E513" s="230" t="s">
        <v>19</v>
      </c>
      <c r="F513" s="231" t="s">
        <v>3606</v>
      </c>
      <c r="G513" s="229"/>
      <c r="H513" s="232">
        <v>154.40000000000001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38" t="s">
        <v>267</v>
      </c>
      <c r="AU513" s="238" t="s">
        <v>84</v>
      </c>
      <c r="AV513" s="12" t="s">
        <v>84</v>
      </c>
      <c r="AW513" s="12" t="s">
        <v>37</v>
      </c>
      <c r="AX513" s="12" t="s">
        <v>75</v>
      </c>
      <c r="AY513" s="238" t="s">
        <v>258</v>
      </c>
    </row>
    <row r="514" s="12" customFormat="1">
      <c r="A514" s="12"/>
      <c r="B514" s="228"/>
      <c r="C514" s="229"/>
      <c r="D514" s="222" t="s">
        <v>267</v>
      </c>
      <c r="E514" s="230" t="s">
        <v>19</v>
      </c>
      <c r="F514" s="231" t="s">
        <v>3607</v>
      </c>
      <c r="G514" s="229"/>
      <c r="H514" s="232">
        <v>0.5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38" t="s">
        <v>267</v>
      </c>
      <c r="AU514" s="238" t="s">
        <v>84</v>
      </c>
      <c r="AV514" s="12" t="s">
        <v>84</v>
      </c>
      <c r="AW514" s="12" t="s">
        <v>37</v>
      </c>
      <c r="AX514" s="12" t="s">
        <v>75</v>
      </c>
      <c r="AY514" s="238" t="s">
        <v>258</v>
      </c>
    </row>
    <row r="515" s="12" customFormat="1">
      <c r="A515" s="12"/>
      <c r="B515" s="228"/>
      <c r="C515" s="229"/>
      <c r="D515" s="222" t="s">
        <v>267</v>
      </c>
      <c r="E515" s="230" t="s">
        <v>19</v>
      </c>
      <c r="F515" s="231" t="s">
        <v>3608</v>
      </c>
      <c r="G515" s="229"/>
      <c r="H515" s="232">
        <v>0.10000000000000001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38" t="s">
        <v>267</v>
      </c>
      <c r="AU515" s="238" t="s">
        <v>84</v>
      </c>
      <c r="AV515" s="12" t="s">
        <v>84</v>
      </c>
      <c r="AW515" s="12" t="s">
        <v>37</v>
      </c>
      <c r="AX515" s="12" t="s">
        <v>75</v>
      </c>
      <c r="AY515" s="238" t="s">
        <v>258</v>
      </c>
    </row>
    <row r="516" s="16" customFormat="1">
      <c r="A516" s="16"/>
      <c r="B516" s="291"/>
      <c r="C516" s="292"/>
      <c r="D516" s="222" t="s">
        <v>267</v>
      </c>
      <c r="E516" s="293" t="s">
        <v>19</v>
      </c>
      <c r="F516" s="294" t="s">
        <v>3189</v>
      </c>
      <c r="G516" s="292"/>
      <c r="H516" s="295">
        <v>160</v>
      </c>
      <c r="I516" s="296"/>
      <c r="J516" s="292"/>
      <c r="K516" s="292"/>
      <c r="L516" s="297"/>
      <c r="M516" s="298"/>
      <c r="N516" s="299"/>
      <c r="O516" s="299"/>
      <c r="P516" s="299"/>
      <c r="Q516" s="299"/>
      <c r="R516" s="299"/>
      <c r="S516" s="299"/>
      <c r="T516" s="300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301" t="s">
        <v>267</v>
      </c>
      <c r="AU516" s="301" t="s">
        <v>84</v>
      </c>
      <c r="AV516" s="16" t="s">
        <v>98</v>
      </c>
      <c r="AW516" s="16" t="s">
        <v>37</v>
      </c>
      <c r="AX516" s="16" t="s">
        <v>75</v>
      </c>
      <c r="AY516" s="301" t="s">
        <v>258</v>
      </c>
    </row>
    <row r="517" s="12" customFormat="1">
      <c r="A517" s="12"/>
      <c r="B517" s="228"/>
      <c r="C517" s="229"/>
      <c r="D517" s="222" t="s">
        <v>267</v>
      </c>
      <c r="E517" s="230" t="s">
        <v>19</v>
      </c>
      <c r="F517" s="231" t="s">
        <v>3609</v>
      </c>
      <c r="G517" s="229"/>
      <c r="H517" s="232">
        <v>154.40000000000001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38" t="s">
        <v>267</v>
      </c>
      <c r="AU517" s="238" t="s">
        <v>84</v>
      </c>
      <c r="AV517" s="12" t="s">
        <v>84</v>
      </c>
      <c r="AW517" s="12" t="s">
        <v>37</v>
      </c>
      <c r="AX517" s="12" t="s">
        <v>82</v>
      </c>
      <c r="AY517" s="238" t="s">
        <v>258</v>
      </c>
    </row>
    <row r="518" s="2" customFormat="1" ht="16.5" customHeight="1">
      <c r="A518" s="41"/>
      <c r="B518" s="42"/>
      <c r="C518" s="274" t="s">
        <v>1194</v>
      </c>
      <c r="D518" s="274" t="s">
        <v>327</v>
      </c>
      <c r="E518" s="275" t="s">
        <v>3610</v>
      </c>
      <c r="F518" s="276" t="s">
        <v>3611</v>
      </c>
      <c r="G518" s="277" t="s">
        <v>894</v>
      </c>
      <c r="H518" s="278">
        <v>0.95699999999999996</v>
      </c>
      <c r="I518" s="279"/>
      <c r="J518" s="280">
        <f>ROUND(I518*H518,2)</f>
        <v>0</v>
      </c>
      <c r="K518" s="276" t="s">
        <v>816</v>
      </c>
      <c r="L518" s="281"/>
      <c r="M518" s="282" t="s">
        <v>19</v>
      </c>
      <c r="N518" s="283" t="s">
        <v>46</v>
      </c>
      <c r="O518" s="87"/>
      <c r="P518" s="218">
        <f>O518*H518</f>
        <v>0</v>
      </c>
      <c r="Q518" s="218">
        <v>1</v>
      </c>
      <c r="R518" s="218">
        <f>Q518*H518</f>
        <v>0.95699999999999996</v>
      </c>
      <c r="S518" s="218">
        <v>0</v>
      </c>
      <c r="T518" s="219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0" t="s">
        <v>314</v>
      </c>
      <c r="AT518" s="220" t="s">
        <v>327</v>
      </c>
      <c r="AU518" s="220" t="s">
        <v>84</v>
      </c>
      <c r="AY518" s="20" t="s">
        <v>258</v>
      </c>
      <c r="BE518" s="221">
        <f>IF(N518="základní",J518,0)</f>
        <v>0</v>
      </c>
      <c r="BF518" s="221">
        <f>IF(N518="snížená",J518,0)</f>
        <v>0</v>
      </c>
      <c r="BG518" s="221">
        <f>IF(N518="zákl. přenesená",J518,0)</f>
        <v>0</v>
      </c>
      <c r="BH518" s="221">
        <f>IF(N518="sníž. přenesená",J518,0)</f>
        <v>0</v>
      </c>
      <c r="BI518" s="221">
        <f>IF(N518="nulová",J518,0)</f>
        <v>0</v>
      </c>
      <c r="BJ518" s="20" t="s">
        <v>82</v>
      </c>
      <c r="BK518" s="221">
        <f>ROUND(I518*H518,2)</f>
        <v>0</v>
      </c>
      <c r="BL518" s="20" t="s">
        <v>105</v>
      </c>
      <c r="BM518" s="220" t="s">
        <v>3612</v>
      </c>
    </row>
    <row r="519" s="2" customFormat="1">
      <c r="A519" s="41"/>
      <c r="B519" s="42"/>
      <c r="C519" s="43"/>
      <c r="D519" s="222" t="s">
        <v>264</v>
      </c>
      <c r="E519" s="43"/>
      <c r="F519" s="223" t="s">
        <v>3611</v>
      </c>
      <c r="G519" s="43"/>
      <c r="H519" s="43"/>
      <c r="I519" s="224"/>
      <c r="J519" s="43"/>
      <c r="K519" s="43"/>
      <c r="L519" s="47"/>
      <c r="M519" s="225"/>
      <c r="N519" s="226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264</v>
      </c>
      <c r="AU519" s="20" t="s">
        <v>84</v>
      </c>
    </row>
    <row r="520" s="2" customFormat="1">
      <c r="A520" s="41"/>
      <c r="B520" s="42"/>
      <c r="C520" s="43"/>
      <c r="D520" s="222" t="s">
        <v>265</v>
      </c>
      <c r="E520" s="43"/>
      <c r="F520" s="227" t="s">
        <v>3613</v>
      </c>
      <c r="G520" s="43"/>
      <c r="H520" s="43"/>
      <c r="I520" s="224"/>
      <c r="J520" s="43"/>
      <c r="K520" s="43"/>
      <c r="L520" s="47"/>
      <c r="M520" s="225"/>
      <c r="N520" s="226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265</v>
      </c>
      <c r="AU520" s="20" t="s">
        <v>84</v>
      </c>
    </row>
    <row r="521" s="12" customFormat="1">
      <c r="A521" s="12"/>
      <c r="B521" s="228"/>
      <c r="C521" s="229"/>
      <c r="D521" s="222" t="s">
        <v>267</v>
      </c>
      <c r="E521" s="230" t="s">
        <v>19</v>
      </c>
      <c r="F521" s="231" t="s">
        <v>3614</v>
      </c>
      <c r="G521" s="229"/>
      <c r="H521" s="232">
        <v>0.34999999999999998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38" t="s">
        <v>267</v>
      </c>
      <c r="AU521" s="238" t="s">
        <v>84</v>
      </c>
      <c r="AV521" s="12" t="s">
        <v>84</v>
      </c>
      <c r="AW521" s="12" t="s">
        <v>37</v>
      </c>
      <c r="AX521" s="12" t="s">
        <v>75</v>
      </c>
      <c r="AY521" s="238" t="s">
        <v>258</v>
      </c>
    </row>
    <row r="522" s="12" customFormat="1">
      <c r="A522" s="12"/>
      <c r="B522" s="228"/>
      <c r="C522" s="229"/>
      <c r="D522" s="222" t="s">
        <v>267</v>
      </c>
      <c r="E522" s="230" t="s">
        <v>19</v>
      </c>
      <c r="F522" s="231" t="s">
        <v>3615</v>
      </c>
      <c r="G522" s="229"/>
      <c r="H522" s="232">
        <v>540.39999999999998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38" t="s">
        <v>267</v>
      </c>
      <c r="AU522" s="238" t="s">
        <v>84</v>
      </c>
      <c r="AV522" s="12" t="s">
        <v>84</v>
      </c>
      <c r="AW522" s="12" t="s">
        <v>37</v>
      </c>
      <c r="AX522" s="12" t="s">
        <v>75</v>
      </c>
      <c r="AY522" s="238" t="s">
        <v>258</v>
      </c>
    </row>
    <row r="523" s="12" customFormat="1">
      <c r="A523" s="12"/>
      <c r="B523" s="228"/>
      <c r="C523" s="229"/>
      <c r="D523" s="222" t="s">
        <v>267</v>
      </c>
      <c r="E523" s="230" t="s">
        <v>19</v>
      </c>
      <c r="F523" s="231" t="s">
        <v>3616</v>
      </c>
      <c r="G523" s="229"/>
      <c r="H523" s="232">
        <v>957.27999999999997</v>
      </c>
      <c r="I523" s="233"/>
      <c r="J523" s="229"/>
      <c r="K523" s="229"/>
      <c r="L523" s="234"/>
      <c r="M523" s="235"/>
      <c r="N523" s="236"/>
      <c r="O523" s="236"/>
      <c r="P523" s="236"/>
      <c r="Q523" s="236"/>
      <c r="R523" s="236"/>
      <c r="S523" s="236"/>
      <c r="T523" s="237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T523" s="238" t="s">
        <v>267</v>
      </c>
      <c r="AU523" s="238" t="s">
        <v>84</v>
      </c>
      <c r="AV523" s="12" t="s">
        <v>84</v>
      </c>
      <c r="AW523" s="12" t="s">
        <v>37</v>
      </c>
      <c r="AX523" s="12" t="s">
        <v>75</v>
      </c>
      <c r="AY523" s="238" t="s">
        <v>258</v>
      </c>
    </row>
    <row r="524" s="12" customFormat="1">
      <c r="A524" s="12"/>
      <c r="B524" s="228"/>
      <c r="C524" s="229"/>
      <c r="D524" s="222" t="s">
        <v>267</v>
      </c>
      <c r="E524" s="230" t="s">
        <v>19</v>
      </c>
      <c r="F524" s="231" t="s">
        <v>3617</v>
      </c>
      <c r="G524" s="229"/>
      <c r="H524" s="232">
        <v>0.95699999999999996</v>
      </c>
      <c r="I524" s="233"/>
      <c r="J524" s="229"/>
      <c r="K524" s="229"/>
      <c r="L524" s="234"/>
      <c r="M524" s="235"/>
      <c r="N524" s="236"/>
      <c r="O524" s="236"/>
      <c r="P524" s="236"/>
      <c r="Q524" s="236"/>
      <c r="R524" s="236"/>
      <c r="S524" s="236"/>
      <c r="T524" s="237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T524" s="238" t="s">
        <v>267</v>
      </c>
      <c r="AU524" s="238" t="s">
        <v>84</v>
      </c>
      <c r="AV524" s="12" t="s">
        <v>84</v>
      </c>
      <c r="AW524" s="12" t="s">
        <v>37</v>
      </c>
      <c r="AX524" s="12" t="s">
        <v>82</v>
      </c>
      <c r="AY524" s="238" t="s">
        <v>258</v>
      </c>
    </row>
    <row r="525" s="11" customFormat="1" ht="22.8" customHeight="1">
      <c r="A525" s="11"/>
      <c r="B525" s="195"/>
      <c r="C525" s="196"/>
      <c r="D525" s="197" t="s">
        <v>74</v>
      </c>
      <c r="E525" s="259" t="s">
        <v>3618</v>
      </c>
      <c r="F525" s="259" t="s">
        <v>3619</v>
      </c>
      <c r="G525" s="196"/>
      <c r="H525" s="196"/>
      <c r="I525" s="199"/>
      <c r="J525" s="260">
        <f>BK525</f>
        <v>0</v>
      </c>
      <c r="K525" s="196"/>
      <c r="L525" s="201"/>
      <c r="M525" s="202"/>
      <c r="N525" s="203"/>
      <c r="O525" s="203"/>
      <c r="P525" s="204">
        <f>SUM(P526:P571)</f>
        <v>0</v>
      </c>
      <c r="Q525" s="203"/>
      <c r="R525" s="204">
        <f>SUM(R526:R571)</f>
        <v>0</v>
      </c>
      <c r="S525" s="203"/>
      <c r="T525" s="205">
        <f>SUM(T526:T571)</f>
        <v>0</v>
      </c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R525" s="206" t="s">
        <v>82</v>
      </c>
      <c r="AT525" s="207" t="s">
        <v>74</v>
      </c>
      <c r="AU525" s="207" t="s">
        <v>82</v>
      </c>
      <c r="AY525" s="206" t="s">
        <v>258</v>
      </c>
      <c r="BK525" s="208">
        <f>SUM(BK526:BK571)</f>
        <v>0</v>
      </c>
    </row>
    <row r="526" s="2" customFormat="1" ht="16.5" customHeight="1">
      <c r="A526" s="41"/>
      <c r="B526" s="42"/>
      <c r="C526" s="209" t="s">
        <v>1196</v>
      </c>
      <c r="D526" s="209" t="s">
        <v>259</v>
      </c>
      <c r="E526" s="210" t="s">
        <v>3620</v>
      </c>
      <c r="F526" s="211" t="s">
        <v>3621</v>
      </c>
      <c r="G526" s="212" t="s">
        <v>894</v>
      </c>
      <c r="H526" s="213">
        <v>2806.9270000000001</v>
      </c>
      <c r="I526" s="214"/>
      <c r="J526" s="215">
        <f>ROUND(I526*H526,2)</f>
        <v>0</v>
      </c>
      <c r="K526" s="211" t="s">
        <v>816</v>
      </c>
      <c r="L526" s="47"/>
      <c r="M526" s="216" t="s">
        <v>19</v>
      </c>
      <c r="N526" s="217" t="s">
        <v>46</v>
      </c>
      <c r="O526" s="87"/>
      <c r="P526" s="218">
        <f>O526*H526</f>
        <v>0</v>
      </c>
      <c r="Q526" s="218">
        <v>0</v>
      </c>
      <c r="R526" s="218">
        <f>Q526*H526</f>
        <v>0</v>
      </c>
      <c r="S526" s="218">
        <v>0</v>
      </c>
      <c r="T526" s="219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0" t="s">
        <v>105</v>
      </c>
      <c r="AT526" s="220" t="s">
        <v>259</v>
      </c>
      <c r="AU526" s="220" t="s">
        <v>84</v>
      </c>
      <c r="AY526" s="20" t="s">
        <v>258</v>
      </c>
      <c r="BE526" s="221">
        <f>IF(N526="základní",J526,0)</f>
        <v>0</v>
      </c>
      <c r="BF526" s="221">
        <f>IF(N526="snížená",J526,0)</f>
        <v>0</v>
      </c>
      <c r="BG526" s="221">
        <f>IF(N526="zákl. přenesená",J526,0)</f>
        <v>0</v>
      </c>
      <c r="BH526" s="221">
        <f>IF(N526="sníž. přenesená",J526,0)</f>
        <v>0</v>
      </c>
      <c r="BI526" s="221">
        <f>IF(N526="nulová",J526,0)</f>
        <v>0</v>
      </c>
      <c r="BJ526" s="20" t="s">
        <v>82</v>
      </c>
      <c r="BK526" s="221">
        <f>ROUND(I526*H526,2)</f>
        <v>0</v>
      </c>
      <c r="BL526" s="20" t="s">
        <v>105</v>
      </c>
      <c r="BM526" s="220" t="s">
        <v>3622</v>
      </c>
    </row>
    <row r="527" s="2" customFormat="1">
      <c r="A527" s="41"/>
      <c r="B527" s="42"/>
      <c r="C527" s="43"/>
      <c r="D527" s="222" t="s">
        <v>264</v>
      </c>
      <c r="E527" s="43"/>
      <c r="F527" s="223" t="s">
        <v>3623</v>
      </c>
      <c r="G527" s="43"/>
      <c r="H527" s="43"/>
      <c r="I527" s="224"/>
      <c r="J527" s="43"/>
      <c r="K527" s="43"/>
      <c r="L527" s="47"/>
      <c r="M527" s="225"/>
      <c r="N527" s="226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264</v>
      </c>
      <c r="AU527" s="20" t="s">
        <v>84</v>
      </c>
    </row>
    <row r="528" s="2" customFormat="1">
      <c r="A528" s="41"/>
      <c r="B528" s="42"/>
      <c r="C528" s="43"/>
      <c r="D528" s="261" t="s">
        <v>819</v>
      </c>
      <c r="E528" s="43"/>
      <c r="F528" s="262" t="s">
        <v>3624</v>
      </c>
      <c r="G528" s="43"/>
      <c r="H528" s="43"/>
      <c r="I528" s="224"/>
      <c r="J528" s="43"/>
      <c r="K528" s="43"/>
      <c r="L528" s="47"/>
      <c r="M528" s="225"/>
      <c r="N528" s="226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819</v>
      </c>
      <c r="AU528" s="20" t="s">
        <v>84</v>
      </c>
    </row>
    <row r="529" s="13" customFormat="1">
      <c r="A529" s="13"/>
      <c r="B529" s="239"/>
      <c r="C529" s="240"/>
      <c r="D529" s="222" t="s">
        <v>267</v>
      </c>
      <c r="E529" s="241" t="s">
        <v>19</v>
      </c>
      <c r="F529" s="242" t="s">
        <v>3625</v>
      </c>
      <c r="G529" s="240"/>
      <c r="H529" s="241" t="s">
        <v>19</v>
      </c>
      <c r="I529" s="243"/>
      <c r="J529" s="240"/>
      <c r="K529" s="240"/>
      <c r="L529" s="244"/>
      <c r="M529" s="245"/>
      <c r="N529" s="246"/>
      <c r="O529" s="246"/>
      <c r="P529" s="246"/>
      <c r="Q529" s="246"/>
      <c r="R529" s="246"/>
      <c r="S529" s="246"/>
      <c r="T529" s="24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8" t="s">
        <v>267</v>
      </c>
      <c r="AU529" s="248" t="s">
        <v>84</v>
      </c>
      <c r="AV529" s="13" t="s">
        <v>82</v>
      </c>
      <c r="AW529" s="13" t="s">
        <v>37</v>
      </c>
      <c r="AX529" s="13" t="s">
        <v>75</v>
      </c>
      <c r="AY529" s="248" t="s">
        <v>258</v>
      </c>
    </row>
    <row r="530" s="12" customFormat="1">
      <c r="A530" s="12"/>
      <c r="B530" s="228"/>
      <c r="C530" s="229"/>
      <c r="D530" s="222" t="s">
        <v>267</v>
      </c>
      <c r="E530" s="230" t="s">
        <v>19</v>
      </c>
      <c r="F530" s="231" t="s">
        <v>3626</v>
      </c>
      <c r="G530" s="229"/>
      <c r="H530" s="232">
        <v>98.010000000000005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T530" s="238" t="s">
        <v>267</v>
      </c>
      <c r="AU530" s="238" t="s">
        <v>84</v>
      </c>
      <c r="AV530" s="12" t="s">
        <v>84</v>
      </c>
      <c r="AW530" s="12" t="s">
        <v>37</v>
      </c>
      <c r="AX530" s="12" t="s">
        <v>75</v>
      </c>
      <c r="AY530" s="238" t="s">
        <v>258</v>
      </c>
    </row>
    <row r="531" s="16" customFormat="1">
      <c r="A531" s="16"/>
      <c r="B531" s="291"/>
      <c r="C531" s="292"/>
      <c r="D531" s="222" t="s">
        <v>267</v>
      </c>
      <c r="E531" s="293" t="s">
        <v>19</v>
      </c>
      <c r="F531" s="294" t="s">
        <v>3189</v>
      </c>
      <c r="G531" s="292"/>
      <c r="H531" s="295">
        <v>98.010000000000005</v>
      </c>
      <c r="I531" s="296"/>
      <c r="J531" s="292"/>
      <c r="K531" s="292"/>
      <c r="L531" s="297"/>
      <c r="M531" s="298"/>
      <c r="N531" s="299"/>
      <c r="O531" s="299"/>
      <c r="P531" s="299"/>
      <c r="Q531" s="299"/>
      <c r="R531" s="299"/>
      <c r="S531" s="299"/>
      <c r="T531" s="300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301" t="s">
        <v>267</v>
      </c>
      <c r="AU531" s="301" t="s">
        <v>84</v>
      </c>
      <c r="AV531" s="16" t="s">
        <v>98</v>
      </c>
      <c r="AW531" s="16" t="s">
        <v>37</v>
      </c>
      <c r="AX531" s="16" t="s">
        <v>75</v>
      </c>
      <c r="AY531" s="301" t="s">
        <v>258</v>
      </c>
    </row>
    <row r="532" s="13" customFormat="1">
      <c r="A532" s="13"/>
      <c r="B532" s="239"/>
      <c r="C532" s="240"/>
      <c r="D532" s="222" t="s">
        <v>267</v>
      </c>
      <c r="E532" s="241" t="s">
        <v>19</v>
      </c>
      <c r="F532" s="242" t="s">
        <v>3627</v>
      </c>
      <c r="G532" s="240"/>
      <c r="H532" s="241" t="s">
        <v>19</v>
      </c>
      <c r="I532" s="243"/>
      <c r="J532" s="240"/>
      <c r="K532" s="240"/>
      <c r="L532" s="244"/>
      <c r="M532" s="245"/>
      <c r="N532" s="246"/>
      <c r="O532" s="246"/>
      <c r="P532" s="246"/>
      <c r="Q532" s="246"/>
      <c r="R532" s="246"/>
      <c r="S532" s="246"/>
      <c r="T532" s="24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8" t="s">
        <v>267</v>
      </c>
      <c r="AU532" s="248" t="s">
        <v>84</v>
      </c>
      <c r="AV532" s="13" t="s">
        <v>82</v>
      </c>
      <c r="AW532" s="13" t="s">
        <v>37</v>
      </c>
      <c r="AX532" s="13" t="s">
        <v>75</v>
      </c>
      <c r="AY532" s="248" t="s">
        <v>258</v>
      </c>
    </row>
    <row r="533" s="12" customFormat="1">
      <c r="A533" s="12"/>
      <c r="B533" s="228"/>
      <c r="C533" s="229"/>
      <c r="D533" s="222" t="s">
        <v>267</v>
      </c>
      <c r="E533" s="230" t="s">
        <v>19</v>
      </c>
      <c r="F533" s="231" t="s">
        <v>3628</v>
      </c>
      <c r="G533" s="229"/>
      <c r="H533" s="232">
        <v>2362.8330000000001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38" t="s">
        <v>267</v>
      </c>
      <c r="AU533" s="238" t="s">
        <v>84</v>
      </c>
      <c r="AV533" s="12" t="s">
        <v>84</v>
      </c>
      <c r="AW533" s="12" t="s">
        <v>37</v>
      </c>
      <c r="AX533" s="12" t="s">
        <v>75</v>
      </c>
      <c r="AY533" s="238" t="s">
        <v>258</v>
      </c>
    </row>
    <row r="534" s="12" customFormat="1">
      <c r="A534" s="12"/>
      <c r="B534" s="228"/>
      <c r="C534" s="229"/>
      <c r="D534" s="222" t="s">
        <v>267</v>
      </c>
      <c r="E534" s="230" t="s">
        <v>19</v>
      </c>
      <c r="F534" s="231" t="s">
        <v>3629</v>
      </c>
      <c r="G534" s="229"/>
      <c r="H534" s="232">
        <v>346.084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T534" s="238" t="s">
        <v>267</v>
      </c>
      <c r="AU534" s="238" t="s">
        <v>84</v>
      </c>
      <c r="AV534" s="12" t="s">
        <v>84</v>
      </c>
      <c r="AW534" s="12" t="s">
        <v>37</v>
      </c>
      <c r="AX534" s="12" t="s">
        <v>75</v>
      </c>
      <c r="AY534" s="238" t="s">
        <v>258</v>
      </c>
    </row>
    <row r="535" s="16" customFormat="1">
      <c r="A535" s="16"/>
      <c r="B535" s="291"/>
      <c r="C535" s="292"/>
      <c r="D535" s="222" t="s">
        <v>267</v>
      </c>
      <c r="E535" s="293" t="s">
        <v>19</v>
      </c>
      <c r="F535" s="294" t="s">
        <v>3189</v>
      </c>
      <c r="G535" s="292"/>
      <c r="H535" s="295">
        <v>2708.9169999999999</v>
      </c>
      <c r="I535" s="296"/>
      <c r="J535" s="292"/>
      <c r="K535" s="292"/>
      <c r="L535" s="297"/>
      <c r="M535" s="298"/>
      <c r="N535" s="299"/>
      <c r="O535" s="299"/>
      <c r="P535" s="299"/>
      <c r="Q535" s="299"/>
      <c r="R535" s="299"/>
      <c r="S535" s="299"/>
      <c r="T535" s="300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301" t="s">
        <v>267</v>
      </c>
      <c r="AU535" s="301" t="s">
        <v>84</v>
      </c>
      <c r="AV535" s="16" t="s">
        <v>98</v>
      </c>
      <c r="AW535" s="16" t="s">
        <v>37</v>
      </c>
      <c r="AX535" s="16" t="s">
        <v>75</v>
      </c>
      <c r="AY535" s="301" t="s">
        <v>258</v>
      </c>
    </row>
    <row r="536" s="15" customFormat="1">
      <c r="A536" s="15"/>
      <c r="B536" s="263"/>
      <c r="C536" s="264"/>
      <c r="D536" s="222" t="s">
        <v>267</v>
      </c>
      <c r="E536" s="265" t="s">
        <v>19</v>
      </c>
      <c r="F536" s="266" t="s">
        <v>2239</v>
      </c>
      <c r="G536" s="264"/>
      <c r="H536" s="267">
        <v>2806.9270000000001</v>
      </c>
      <c r="I536" s="268"/>
      <c r="J536" s="264"/>
      <c r="K536" s="264"/>
      <c r="L536" s="269"/>
      <c r="M536" s="270"/>
      <c r="N536" s="271"/>
      <c r="O536" s="271"/>
      <c r="P536" s="271"/>
      <c r="Q536" s="271"/>
      <c r="R536" s="271"/>
      <c r="S536" s="271"/>
      <c r="T536" s="27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3" t="s">
        <v>267</v>
      </c>
      <c r="AU536" s="273" t="s">
        <v>84</v>
      </c>
      <c r="AV536" s="15" t="s">
        <v>105</v>
      </c>
      <c r="AW536" s="15" t="s">
        <v>37</v>
      </c>
      <c r="AX536" s="15" t="s">
        <v>82</v>
      </c>
      <c r="AY536" s="273" t="s">
        <v>258</v>
      </c>
    </row>
    <row r="537" s="2" customFormat="1" ht="16.5" customHeight="1">
      <c r="A537" s="41"/>
      <c r="B537" s="42"/>
      <c r="C537" s="209" t="s">
        <v>1198</v>
      </c>
      <c r="D537" s="209" t="s">
        <v>259</v>
      </c>
      <c r="E537" s="210" t="s">
        <v>3630</v>
      </c>
      <c r="F537" s="211" t="s">
        <v>3631</v>
      </c>
      <c r="G537" s="212" t="s">
        <v>894</v>
      </c>
      <c r="H537" s="213">
        <v>2814.9270000000001</v>
      </c>
      <c r="I537" s="214"/>
      <c r="J537" s="215">
        <f>ROUND(I537*H537,2)</f>
        <v>0</v>
      </c>
      <c r="K537" s="211" t="s">
        <v>816</v>
      </c>
      <c r="L537" s="47"/>
      <c r="M537" s="216" t="s">
        <v>19</v>
      </c>
      <c r="N537" s="217" t="s">
        <v>46</v>
      </c>
      <c r="O537" s="87"/>
      <c r="P537" s="218">
        <f>O537*H537</f>
        <v>0</v>
      </c>
      <c r="Q537" s="218">
        <v>0</v>
      </c>
      <c r="R537" s="218">
        <f>Q537*H537</f>
        <v>0</v>
      </c>
      <c r="S537" s="218">
        <v>0</v>
      </c>
      <c r="T537" s="219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0" t="s">
        <v>105</v>
      </c>
      <c r="AT537" s="220" t="s">
        <v>259</v>
      </c>
      <c r="AU537" s="220" t="s">
        <v>84</v>
      </c>
      <c r="AY537" s="20" t="s">
        <v>258</v>
      </c>
      <c r="BE537" s="221">
        <f>IF(N537="základní",J537,0)</f>
        <v>0</v>
      </c>
      <c r="BF537" s="221">
        <f>IF(N537="snížená",J537,0)</f>
        <v>0</v>
      </c>
      <c r="BG537" s="221">
        <f>IF(N537="zákl. přenesená",J537,0)</f>
        <v>0</v>
      </c>
      <c r="BH537" s="221">
        <f>IF(N537="sníž. přenesená",J537,0)</f>
        <v>0</v>
      </c>
      <c r="BI537" s="221">
        <f>IF(N537="nulová",J537,0)</f>
        <v>0</v>
      </c>
      <c r="BJ537" s="20" t="s">
        <v>82</v>
      </c>
      <c r="BK537" s="221">
        <f>ROUND(I537*H537,2)</f>
        <v>0</v>
      </c>
      <c r="BL537" s="20" t="s">
        <v>105</v>
      </c>
      <c r="BM537" s="220" t="s">
        <v>3632</v>
      </c>
    </row>
    <row r="538" s="2" customFormat="1">
      <c r="A538" s="41"/>
      <c r="B538" s="42"/>
      <c r="C538" s="43"/>
      <c r="D538" s="222" t="s">
        <v>264</v>
      </c>
      <c r="E538" s="43"/>
      <c r="F538" s="223" t="s">
        <v>3633</v>
      </c>
      <c r="G538" s="43"/>
      <c r="H538" s="43"/>
      <c r="I538" s="224"/>
      <c r="J538" s="43"/>
      <c r="K538" s="43"/>
      <c r="L538" s="47"/>
      <c r="M538" s="225"/>
      <c r="N538" s="226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264</v>
      </c>
      <c r="AU538" s="20" t="s">
        <v>84</v>
      </c>
    </row>
    <row r="539" s="2" customFormat="1">
      <c r="A539" s="41"/>
      <c r="B539" s="42"/>
      <c r="C539" s="43"/>
      <c r="D539" s="261" t="s">
        <v>819</v>
      </c>
      <c r="E539" s="43"/>
      <c r="F539" s="262" t="s">
        <v>3634</v>
      </c>
      <c r="G539" s="43"/>
      <c r="H539" s="43"/>
      <c r="I539" s="224"/>
      <c r="J539" s="43"/>
      <c r="K539" s="43"/>
      <c r="L539" s="47"/>
      <c r="M539" s="225"/>
      <c r="N539" s="226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819</v>
      </c>
      <c r="AU539" s="20" t="s">
        <v>84</v>
      </c>
    </row>
    <row r="540" s="13" customFormat="1">
      <c r="A540" s="13"/>
      <c r="B540" s="239"/>
      <c r="C540" s="240"/>
      <c r="D540" s="222" t="s">
        <v>267</v>
      </c>
      <c r="E540" s="241" t="s">
        <v>19</v>
      </c>
      <c r="F540" s="242" t="s">
        <v>3625</v>
      </c>
      <c r="G540" s="240"/>
      <c r="H540" s="241" t="s">
        <v>19</v>
      </c>
      <c r="I540" s="243"/>
      <c r="J540" s="240"/>
      <c r="K540" s="240"/>
      <c r="L540" s="244"/>
      <c r="M540" s="245"/>
      <c r="N540" s="246"/>
      <c r="O540" s="246"/>
      <c r="P540" s="246"/>
      <c r="Q540" s="246"/>
      <c r="R540" s="246"/>
      <c r="S540" s="246"/>
      <c r="T540" s="24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8" t="s">
        <v>267</v>
      </c>
      <c r="AU540" s="248" t="s">
        <v>84</v>
      </c>
      <c r="AV540" s="13" t="s">
        <v>82</v>
      </c>
      <c r="AW540" s="13" t="s">
        <v>37</v>
      </c>
      <c r="AX540" s="13" t="s">
        <v>75</v>
      </c>
      <c r="AY540" s="248" t="s">
        <v>258</v>
      </c>
    </row>
    <row r="541" s="12" customFormat="1">
      <c r="A541" s="12"/>
      <c r="B541" s="228"/>
      <c r="C541" s="229"/>
      <c r="D541" s="222" t="s">
        <v>267</v>
      </c>
      <c r="E541" s="230" t="s">
        <v>19</v>
      </c>
      <c r="F541" s="231" t="s">
        <v>3626</v>
      </c>
      <c r="G541" s="229"/>
      <c r="H541" s="232">
        <v>98.010000000000005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38" t="s">
        <v>267</v>
      </c>
      <c r="AU541" s="238" t="s">
        <v>84</v>
      </c>
      <c r="AV541" s="12" t="s">
        <v>84</v>
      </c>
      <c r="AW541" s="12" t="s">
        <v>37</v>
      </c>
      <c r="AX541" s="12" t="s">
        <v>75</v>
      </c>
      <c r="AY541" s="238" t="s">
        <v>258</v>
      </c>
    </row>
    <row r="542" s="12" customFormat="1">
      <c r="A542" s="12"/>
      <c r="B542" s="228"/>
      <c r="C542" s="229"/>
      <c r="D542" s="222" t="s">
        <v>267</v>
      </c>
      <c r="E542" s="230" t="s">
        <v>19</v>
      </c>
      <c r="F542" s="231" t="s">
        <v>3635</v>
      </c>
      <c r="G542" s="229"/>
      <c r="H542" s="232">
        <v>8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T542" s="238" t="s">
        <v>267</v>
      </c>
      <c r="AU542" s="238" t="s">
        <v>84</v>
      </c>
      <c r="AV542" s="12" t="s">
        <v>84</v>
      </c>
      <c r="AW542" s="12" t="s">
        <v>37</v>
      </c>
      <c r="AX542" s="12" t="s">
        <v>75</v>
      </c>
      <c r="AY542" s="238" t="s">
        <v>258</v>
      </c>
    </row>
    <row r="543" s="16" customFormat="1">
      <c r="A543" s="16"/>
      <c r="B543" s="291"/>
      <c r="C543" s="292"/>
      <c r="D543" s="222" t="s">
        <v>267</v>
      </c>
      <c r="E543" s="293" t="s">
        <v>19</v>
      </c>
      <c r="F543" s="294" t="s">
        <v>3189</v>
      </c>
      <c r="G543" s="292"/>
      <c r="H543" s="295">
        <v>106.01000000000001</v>
      </c>
      <c r="I543" s="296"/>
      <c r="J543" s="292"/>
      <c r="K543" s="292"/>
      <c r="L543" s="297"/>
      <c r="M543" s="298"/>
      <c r="N543" s="299"/>
      <c r="O543" s="299"/>
      <c r="P543" s="299"/>
      <c r="Q543" s="299"/>
      <c r="R543" s="299"/>
      <c r="S543" s="299"/>
      <c r="T543" s="300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301" t="s">
        <v>267</v>
      </c>
      <c r="AU543" s="301" t="s">
        <v>84</v>
      </c>
      <c r="AV543" s="16" t="s">
        <v>98</v>
      </c>
      <c r="AW543" s="16" t="s">
        <v>37</v>
      </c>
      <c r="AX543" s="16" t="s">
        <v>75</v>
      </c>
      <c r="AY543" s="301" t="s">
        <v>258</v>
      </c>
    </row>
    <row r="544" s="13" customFormat="1">
      <c r="A544" s="13"/>
      <c r="B544" s="239"/>
      <c r="C544" s="240"/>
      <c r="D544" s="222" t="s">
        <v>267</v>
      </c>
      <c r="E544" s="241" t="s">
        <v>19</v>
      </c>
      <c r="F544" s="242" t="s">
        <v>3636</v>
      </c>
      <c r="G544" s="240"/>
      <c r="H544" s="241" t="s">
        <v>19</v>
      </c>
      <c r="I544" s="243"/>
      <c r="J544" s="240"/>
      <c r="K544" s="240"/>
      <c r="L544" s="244"/>
      <c r="M544" s="245"/>
      <c r="N544" s="246"/>
      <c r="O544" s="246"/>
      <c r="P544" s="246"/>
      <c r="Q544" s="246"/>
      <c r="R544" s="246"/>
      <c r="S544" s="246"/>
      <c r="T544" s="24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8" t="s">
        <v>267</v>
      </c>
      <c r="AU544" s="248" t="s">
        <v>84</v>
      </c>
      <c r="AV544" s="13" t="s">
        <v>82</v>
      </c>
      <c r="AW544" s="13" t="s">
        <v>37</v>
      </c>
      <c r="AX544" s="13" t="s">
        <v>75</v>
      </c>
      <c r="AY544" s="248" t="s">
        <v>258</v>
      </c>
    </row>
    <row r="545" s="12" customFormat="1">
      <c r="A545" s="12"/>
      <c r="B545" s="228"/>
      <c r="C545" s="229"/>
      <c r="D545" s="222" t="s">
        <v>267</v>
      </c>
      <c r="E545" s="230" t="s">
        <v>19</v>
      </c>
      <c r="F545" s="231" t="s">
        <v>3637</v>
      </c>
      <c r="G545" s="229"/>
      <c r="H545" s="232">
        <v>2362.8330000000001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38" t="s">
        <v>267</v>
      </c>
      <c r="AU545" s="238" t="s">
        <v>84</v>
      </c>
      <c r="AV545" s="12" t="s">
        <v>84</v>
      </c>
      <c r="AW545" s="12" t="s">
        <v>37</v>
      </c>
      <c r="AX545" s="12" t="s">
        <v>75</v>
      </c>
      <c r="AY545" s="238" t="s">
        <v>258</v>
      </c>
    </row>
    <row r="546" s="12" customFormat="1">
      <c r="A546" s="12"/>
      <c r="B546" s="228"/>
      <c r="C546" s="229"/>
      <c r="D546" s="222" t="s">
        <v>267</v>
      </c>
      <c r="E546" s="230" t="s">
        <v>19</v>
      </c>
      <c r="F546" s="231" t="s">
        <v>3629</v>
      </c>
      <c r="G546" s="229"/>
      <c r="H546" s="232">
        <v>346.084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T546" s="238" t="s">
        <v>267</v>
      </c>
      <c r="AU546" s="238" t="s">
        <v>84</v>
      </c>
      <c r="AV546" s="12" t="s">
        <v>84</v>
      </c>
      <c r="AW546" s="12" t="s">
        <v>37</v>
      </c>
      <c r="AX546" s="12" t="s">
        <v>75</v>
      </c>
      <c r="AY546" s="238" t="s">
        <v>258</v>
      </c>
    </row>
    <row r="547" s="16" customFormat="1">
      <c r="A547" s="16"/>
      <c r="B547" s="291"/>
      <c r="C547" s="292"/>
      <c r="D547" s="222" t="s">
        <v>267</v>
      </c>
      <c r="E547" s="293" t="s">
        <v>19</v>
      </c>
      <c r="F547" s="294" t="s">
        <v>3189</v>
      </c>
      <c r="G547" s="292"/>
      <c r="H547" s="295">
        <v>2708.9169999999999</v>
      </c>
      <c r="I547" s="296"/>
      <c r="J547" s="292"/>
      <c r="K547" s="292"/>
      <c r="L547" s="297"/>
      <c r="M547" s="298"/>
      <c r="N547" s="299"/>
      <c r="O547" s="299"/>
      <c r="P547" s="299"/>
      <c r="Q547" s="299"/>
      <c r="R547" s="299"/>
      <c r="S547" s="299"/>
      <c r="T547" s="300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301" t="s">
        <v>267</v>
      </c>
      <c r="AU547" s="301" t="s">
        <v>84</v>
      </c>
      <c r="AV547" s="16" t="s">
        <v>98</v>
      </c>
      <c r="AW547" s="16" t="s">
        <v>37</v>
      </c>
      <c r="AX547" s="16" t="s">
        <v>75</v>
      </c>
      <c r="AY547" s="301" t="s">
        <v>258</v>
      </c>
    </row>
    <row r="548" s="15" customFormat="1">
      <c r="A548" s="15"/>
      <c r="B548" s="263"/>
      <c r="C548" s="264"/>
      <c r="D548" s="222" t="s">
        <v>267</v>
      </c>
      <c r="E548" s="265" t="s">
        <v>19</v>
      </c>
      <c r="F548" s="266" t="s">
        <v>2239</v>
      </c>
      <c r="G548" s="264"/>
      <c r="H548" s="267">
        <v>2814.9270000000001</v>
      </c>
      <c r="I548" s="268"/>
      <c r="J548" s="264"/>
      <c r="K548" s="264"/>
      <c r="L548" s="269"/>
      <c r="M548" s="270"/>
      <c r="N548" s="271"/>
      <c r="O548" s="271"/>
      <c r="P548" s="271"/>
      <c r="Q548" s="271"/>
      <c r="R548" s="271"/>
      <c r="S548" s="271"/>
      <c r="T548" s="27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3" t="s">
        <v>267</v>
      </c>
      <c r="AU548" s="273" t="s">
        <v>84</v>
      </c>
      <c r="AV548" s="15" t="s">
        <v>105</v>
      </c>
      <c r="AW548" s="15" t="s">
        <v>37</v>
      </c>
      <c r="AX548" s="15" t="s">
        <v>82</v>
      </c>
      <c r="AY548" s="273" t="s">
        <v>258</v>
      </c>
    </row>
    <row r="549" s="2" customFormat="1" ht="16.5" customHeight="1">
      <c r="A549" s="41"/>
      <c r="B549" s="42"/>
      <c r="C549" s="209" t="s">
        <v>1201</v>
      </c>
      <c r="D549" s="209" t="s">
        <v>259</v>
      </c>
      <c r="E549" s="210" t="s">
        <v>3638</v>
      </c>
      <c r="F549" s="211" t="s">
        <v>3639</v>
      </c>
      <c r="G549" s="212" t="s">
        <v>894</v>
      </c>
      <c r="H549" s="213">
        <v>16889.562000000002</v>
      </c>
      <c r="I549" s="214"/>
      <c r="J549" s="215">
        <f>ROUND(I549*H549,2)</f>
        <v>0</v>
      </c>
      <c r="K549" s="211" t="s">
        <v>816</v>
      </c>
      <c r="L549" s="47"/>
      <c r="M549" s="216" t="s">
        <v>19</v>
      </c>
      <c r="N549" s="217" t="s">
        <v>46</v>
      </c>
      <c r="O549" s="87"/>
      <c r="P549" s="218">
        <f>O549*H549</f>
        <v>0</v>
      </c>
      <c r="Q549" s="218">
        <v>0</v>
      </c>
      <c r="R549" s="218">
        <f>Q549*H549</f>
        <v>0</v>
      </c>
      <c r="S549" s="218">
        <v>0</v>
      </c>
      <c r="T549" s="219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0" t="s">
        <v>105</v>
      </c>
      <c r="AT549" s="220" t="s">
        <v>259</v>
      </c>
      <c r="AU549" s="220" t="s">
        <v>84</v>
      </c>
      <c r="AY549" s="20" t="s">
        <v>258</v>
      </c>
      <c r="BE549" s="221">
        <f>IF(N549="základní",J549,0)</f>
        <v>0</v>
      </c>
      <c r="BF549" s="221">
        <f>IF(N549="snížená",J549,0)</f>
        <v>0</v>
      </c>
      <c r="BG549" s="221">
        <f>IF(N549="zákl. přenesená",J549,0)</f>
        <v>0</v>
      </c>
      <c r="BH549" s="221">
        <f>IF(N549="sníž. přenesená",J549,0)</f>
        <v>0</v>
      </c>
      <c r="BI549" s="221">
        <f>IF(N549="nulová",J549,0)</f>
        <v>0</v>
      </c>
      <c r="BJ549" s="20" t="s">
        <v>82</v>
      </c>
      <c r="BK549" s="221">
        <f>ROUND(I549*H549,2)</f>
        <v>0</v>
      </c>
      <c r="BL549" s="20" t="s">
        <v>105</v>
      </c>
      <c r="BM549" s="220" t="s">
        <v>3640</v>
      </c>
    </row>
    <row r="550" s="2" customFormat="1">
      <c r="A550" s="41"/>
      <c r="B550" s="42"/>
      <c r="C550" s="43"/>
      <c r="D550" s="222" t="s">
        <v>264</v>
      </c>
      <c r="E550" s="43"/>
      <c r="F550" s="223" t="s">
        <v>3641</v>
      </c>
      <c r="G550" s="43"/>
      <c r="H550" s="43"/>
      <c r="I550" s="224"/>
      <c r="J550" s="43"/>
      <c r="K550" s="43"/>
      <c r="L550" s="47"/>
      <c r="M550" s="225"/>
      <c r="N550" s="226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264</v>
      </c>
      <c r="AU550" s="20" t="s">
        <v>84</v>
      </c>
    </row>
    <row r="551" s="2" customFormat="1">
      <c r="A551" s="41"/>
      <c r="B551" s="42"/>
      <c r="C551" s="43"/>
      <c r="D551" s="261" t="s">
        <v>819</v>
      </c>
      <c r="E551" s="43"/>
      <c r="F551" s="262" t="s">
        <v>3642</v>
      </c>
      <c r="G551" s="43"/>
      <c r="H551" s="43"/>
      <c r="I551" s="224"/>
      <c r="J551" s="43"/>
      <c r="K551" s="43"/>
      <c r="L551" s="47"/>
      <c r="M551" s="225"/>
      <c r="N551" s="226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819</v>
      </c>
      <c r="AU551" s="20" t="s">
        <v>84</v>
      </c>
    </row>
    <row r="552" s="12" customFormat="1">
      <c r="A552" s="12"/>
      <c r="B552" s="228"/>
      <c r="C552" s="229"/>
      <c r="D552" s="222" t="s">
        <v>267</v>
      </c>
      <c r="E552" s="230" t="s">
        <v>19</v>
      </c>
      <c r="F552" s="231" t="s">
        <v>3643</v>
      </c>
      <c r="G552" s="229"/>
      <c r="H552" s="232">
        <v>16889.562000000002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T552" s="238" t="s">
        <v>267</v>
      </c>
      <c r="AU552" s="238" t="s">
        <v>84</v>
      </c>
      <c r="AV552" s="12" t="s">
        <v>84</v>
      </c>
      <c r="AW552" s="12" t="s">
        <v>37</v>
      </c>
      <c r="AX552" s="12" t="s">
        <v>75</v>
      </c>
      <c r="AY552" s="238" t="s">
        <v>258</v>
      </c>
    </row>
    <row r="553" s="16" customFormat="1">
      <c r="A553" s="16"/>
      <c r="B553" s="291"/>
      <c r="C553" s="292"/>
      <c r="D553" s="222" t="s">
        <v>267</v>
      </c>
      <c r="E553" s="293" t="s">
        <v>19</v>
      </c>
      <c r="F553" s="294" t="s">
        <v>3189</v>
      </c>
      <c r="G553" s="292"/>
      <c r="H553" s="295">
        <v>16889.562000000002</v>
      </c>
      <c r="I553" s="296"/>
      <c r="J553" s="292"/>
      <c r="K553" s="292"/>
      <c r="L553" s="297"/>
      <c r="M553" s="298"/>
      <c r="N553" s="299"/>
      <c r="O553" s="299"/>
      <c r="P553" s="299"/>
      <c r="Q553" s="299"/>
      <c r="R553" s="299"/>
      <c r="S553" s="299"/>
      <c r="T553" s="300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301" t="s">
        <v>267</v>
      </c>
      <c r="AU553" s="301" t="s">
        <v>84</v>
      </c>
      <c r="AV553" s="16" t="s">
        <v>98</v>
      </c>
      <c r="AW553" s="16" t="s">
        <v>37</v>
      </c>
      <c r="AX553" s="16" t="s">
        <v>82</v>
      </c>
      <c r="AY553" s="301" t="s">
        <v>258</v>
      </c>
    </row>
    <row r="554" s="2" customFormat="1" ht="16.5" customHeight="1">
      <c r="A554" s="41"/>
      <c r="B554" s="42"/>
      <c r="C554" s="209" t="s">
        <v>1204</v>
      </c>
      <c r="D554" s="209" t="s">
        <v>259</v>
      </c>
      <c r="E554" s="210" t="s">
        <v>3644</v>
      </c>
      <c r="F554" s="211" t="s">
        <v>3645</v>
      </c>
      <c r="G554" s="212" t="s">
        <v>894</v>
      </c>
      <c r="H554" s="213">
        <v>19.129999999999999</v>
      </c>
      <c r="I554" s="214"/>
      <c r="J554" s="215">
        <f>ROUND(I554*H554,2)</f>
        <v>0</v>
      </c>
      <c r="K554" s="211" t="s">
        <v>816</v>
      </c>
      <c r="L554" s="47"/>
      <c r="M554" s="216" t="s">
        <v>19</v>
      </c>
      <c r="N554" s="217" t="s">
        <v>46</v>
      </c>
      <c r="O554" s="87"/>
      <c r="P554" s="218">
        <f>O554*H554</f>
        <v>0</v>
      </c>
      <c r="Q554" s="218">
        <v>0</v>
      </c>
      <c r="R554" s="218">
        <f>Q554*H554</f>
        <v>0</v>
      </c>
      <c r="S554" s="218">
        <v>0</v>
      </c>
      <c r="T554" s="219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0" t="s">
        <v>105</v>
      </c>
      <c r="AT554" s="220" t="s">
        <v>259</v>
      </c>
      <c r="AU554" s="220" t="s">
        <v>84</v>
      </c>
      <c r="AY554" s="20" t="s">
        <v>258</v>
      </c>
      <c r="BE554" s="221">
        <f>IF(N554="základní",J554,0)</f>
        <v>0</v>
      </c>
      <c r="BF554" s="221">
        <f>IF(N554="snížená",J554,0)</f>
        <v>0</v>
      </c>
      <c r="BG554" s="221">
        <f>IF(N554="zákl. přenesená",J554,0)</f>
        <v>0</v>
      </c>
      <c r="BH554" s="221">
        <f>IF(N554="sníž. přenesená",J554,0)</f>
        <v>0</v>
      </c>
      <c r="BI554" s="221">
        <f>IF(N554="nulová",J554,0)</f>
        <v>0</v>
      </c>
      <c r="BJ554" s="20" t="s">
        <v>82</v>
      </c>
      <c r="BK554" s="221">
        <f>ROUND(I554*H554,2)</f>
        <v>0</v>
      </c>
      <c r="BL554" s="20" t="s">
        <v>105</v>
      </c>
      <c r="BM554" s="220" t="s">
        <v>3646</v>
      </c>
    </row>
    <row r="555" s="2" customFormat="1">
      <c r="A555" s="41"/>
      <c r="B555" s="42"/>
      <c r="C555" s="43"/>
      <c r="D555" s="222" t="s">
        <v>264</v>
      </c>
      <c r="E555" s="43"/>
      <c r="F555" s="223" t="s">
        <v>3647</v>
      </c>
      <c r="G555" s="43"/>
      <c r="H555" s="43"/>
      <c r="I555" s="224"/>
      <c r="J555" s="43"/>
      <c r="K555" s="43"/>
      <c r="L555" s="47"/>
      <c r="M555" s="225"/>
      <c r="N555" s="226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264</v>
      </c>
      <c r="AU555" s="20" t="s">
        <v>84</v>
      </c>
    </row>
    <row r="556" s="2" customFormat="1">
      <c r="A556" s="41"/>
      <c r="B556" s="42"/>
      <c r="C556" s="43"/>
      <c r="D556" s="261" t="s">
        <v>819</v>
      </c>
      <c r="E556" s="43"/>
      <c r="F556" s="262" t="s">
        <v>3648</v>
      </c>
      <c r="G556" s="43"/>
      <c r="H556" s="43"/>
      <c r="I556" s="224"/>
      <c r="J556" s="43"/>
      <c r="K556" s="43"/>
      <c r="L556" s="47"/>
      <c r="M556" s="225"/>
      <c r="N556" s="226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819</v>
      </c>
      <c r="AU556" s="20" t="s">
        <v>84</v>
      </c>
    </row>
    <row r="557" s="13" customFormat="1">
      <c r="A557" s="13"/>
      <c r="B557" s="239"/>
      <c r="C557" s="240"/>
      <c r="D557" s="222" t="s">
        <v>267</v>
      </c>
      <c r="E557" s="241" t="s">
        <v>19</v>
      </c>
      <c r="F557" s="242" t="s">
        <v>3625</v>
      </c>
      <c r="G557" s="240"/>
      <c r="H557" s="241" t="s">
        <v>19</v>
      </c>
      <c r="I557" s="243"/>
      <c r="J557" s="240"/>
      <c r="K557" s="240"/>
      <c r="L557" s="244"/>
      <c r="M557" s="245"/>
      <c r="N557" s="246"/>
      <c r="O557" s="246"/>
      <c r="P557" s="246"/>
      <c r="Q557" s="246"/>
      <c r="R557" s="246"/>
      <c r="S557" s="246"/>
      <c r="T557" s="24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8" t="s">
        <v>267</v>
      </c>
      <c r="AU557" s="248" t="s">
        <v>84</v>
      </c>
      <c r="AV557" s="13" t="s">
        <v>82</v>
      </c>
      <c r="AW557" s="13" t="s">
        <v>37</v>
      </c>
      <c r="AX557" s="13" t="s">
        <v>75</v>
      </c>
      <c r="AY557" s="248" t="s">
        <v>258</v>
      </c>
    </row>
    <row r="558" s="12" customFormat="1">
      <c r="A558" s="12"/>
      <c r="B558" s="228"/>
      <c r="C558" s="229"/>
      <c r="D558" s="222" t="s">
        <v>267</v>
      </c>
      <c r="E558" s="230" t="s">
        <v>19</v>
      </c>
      <c r="F558" s="231" t="s">
        <v>3649</v>
      </c>
      <c r="G558" s="229"/>
      <c r="H558" s="232">
        <v>19.129999999999999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38" t="s">
        <v>267</v>
      </c>
      <c r="AU558" s="238" t="s">
        <v>84</v>
      </c>
      <c r="AV558" s="12" t="s">
        <v>84</v>
      </c>
      <c r="AW558" s="12" t="s">
        <v>37</v>
      </c>
      <c r="AX558" s="12" t="s">
        <v>75</v>
      </c>
      <c r="AY558" s="238" t="s">
        <v>258</v>
      </c>
    </row>
    <row r="559" s="15" customFormat="1">
      <c r="A559" s="15"/>
      <c r="B559" s="263"/>
      <c r="C559" s="264"/>
      <c r="D559" s="222" t="s">
        <v>267</v>
      </c>
      <c r="E559" s="265" t="s">
        <v>19</v>
      </c>
      <c r="F559" s="266" t="s">
        <v>2239</v>
      </c>
      <c r="G559" s="264"/>
      <c r="H559" s="267">
        <v>19.129999999999999</v>
      </c>
      <c r="I559" s="268"/>
      <c r="J559" s="264"/>
      <c r="K559" s="264"/>
      <c r="L559" s="269"/>
      <c r="M559" s="270"/>
      <c r="N559" s="271"/>
      <c r="O559" s="271"/>
      <c r="P559" s="271"/>
      <c r="Q559" s="271"/>
      <c r="R559" s="271"/>
      <c r="S559" s="271"/>
      <c r="T559" s="272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3" t="s">
        <v>267</v>
      </c>
      <c r="AU559" s="273" t="s">
        <v>84</v>
      </c>
      <c r="AV559" s="15" t="s">
        <v>105</v>
      </c>
      <c r="AW559" s="15" t="s">
        <v>37</v>
      </c>
      <c r="AX559" s="15" t="s">
        <v>82</v>
      </c>
      <c r="AY559" s="273" t="s">
        <v>258</v>
      </c>
    </row>
    <row r="560" s="2" customFormat="1" ht="16.5" customHeight="1">
      <c r="A560" s="41"/>
      <c r="B560" s="42"/>
      <c r="C560" s="209" t="s">
        <v>1207</v>
      </c>
      <c r="D560" s="209" t="s">
        <v>259</v>
      </c>
      <c r="E560" s="210" t="s">
        <v>3650</v>
      </c>
      <c r="F560" s="211" t="s">
        <v>3651</v>
      </c>
      <c r="G560" s="212" t="s">
        <v>894</v>
      </c>
      <c r="H560" s="213">
        <v>114.78</v>
      </c>
      <c r="I560" s="214"/>
      <c r="J560" s="215">
        <f>ROUND(I560*H560,2)</f>
        <v>0</v>
      </c>
      <c r="K560" s="211" t="s">
        <v>816</v>
      </c>
      <c r="L560" s="47"/>
      <c r="M560" s="216" t="s">
        <v>19</v>
      </c>
      <c r="N560" s="217" t="s">
        <v>46</v>
      </c>
      <c r="O560" s="87"/>
      <c r="P560" s="218">
        <f>O560*H560</f>
        <v>0</v>
      </c>
      <c r="Q560" s="218">
        <v>0</v>
      </c>
      <c r="R560" s="218">
        <f>Q560*H560</f>
        <v>0</v>
      </c>
      <c r="S560" s="218">
        <v>0</v>
      </c>
      <c r="T560" s="219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0" t="s">
        <v>105</v>
      </c>
      <c r="AT560" s="220" t="s">
        <v>259</v>
      </c>
      <c r="AU560" s="220" t="s">
        <v>84</v>
      </c>
      <c r="AY560" s="20" t="s">
        <v>258</v>
      </c>
      <c r="BE560" s="221">
        <f>IF(N560="základní",J560,0)</f>
        <v>0</v>
      </c>
      <c r="BF560" s="221">
        <f>IF(N560="snížená",J560,0)</f>
        <v>0</v>
      </c>
      <c r="BG560" s="221">
        <f>IF(N560="zákl. přenesená",J560,0)</f>
        <v>0</v>
      </c>
      <c r="BH560" s="221">
        <f>IF(N560="sníž. přenesená",J560,0)</f>
        <v>0</v>
      </c>
      <c r="BI560" s="221">
        <f>IF(N560="nulová",J560,0)</f>
        <v>0</v>
      </c>
      <c r="BJ560" s="20" t="s">
        <v>82</v>
      </c>
      <c r="BK560" s="221">
        <f>ROUND(I560*H560,2)</f>
        <v>0</v>
      </c>
      <c r="BL560" s="20" t="s">
        <v>105</v>
      </c>
      <c r="BM560" s="220" t="s">
        <v>3652</v>
      </c>
    </row>
    <row r="561" s="2" customFormat="1">
      <c r="A561" s="41"/>
      <c r="B561" s="42"/>
      <c r="C561" s="43"/>
      <c r="D561" s="222" t="s">
        <v>264</v>
      </c>
      <c r="E561" s="43"/>
      <c r="F561" s="223" t="s">
        <v>3653</v>
      </c>
      <c r="G561" s="43"/>
      <c r="H561" s="43"/>
      <c r="I561" s="224"/>
      <c r="J561" s="43"/>
      <c r="K561" s="43"/>
      <c r="L561" s="47"/>
      <c r="M561" s="225"/>
      <c r="N561" s="226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264</v>
      </c>
      <c r="AU561" s="20" t="s">
        <v>84</v>
      </c>
    </row>
    <row r="562" s="2" customFormat="1">
      <c r="A562" s="41"/>
      <c r="B562" s="42"/>
      <c r="C562" s="43"/>
      <c r="D562" s="261" t="s">
        <v>819</v>
      </c>
      <c r="E562" s="43"/>
      <c r="F562" s="262" t="s">
        <v>3654</v>
      </c>
      <c r="G562" s="43"/>
      <c r="H562" s="43"/>
      <c r="I562" s="224"/>
      <c r="J562" s="43"/>
      <c r="K562" s="43"/>
      <c r="L562" s="47"/>
      <c r="M562" s="225"/>
      <c r="N562" s="226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819</v>
      </c>
      <c r="AU562" s="20" t="s">
        <v>84</v>
      </c>
    </row>
    <row r="563" s="12" customFormat="1">
      <c r="A563" s="12"/>
      <c r="B563" s="228"/>
      <c r="C563" s="229"/>
      <c r="D563" s="222" t="s">
        <v>267</v>
      </c>
      <c r="E563" s="230" t="s">
        <v>19</v>
      </c>
      <c r="F563" s="231" t="s">
        <v>3655</v>
      </c>
      <c r="G563" s="229"/>
      <c r="H563" s="232">
        <v>114.78</v>
      </c>
      <c r="I563" s="233"/>
      <c r="J563" s="229"/>
      <c r="K563" s="229"/>
      <c r="L563" s="234"/>
      <c r="M563" s="235"/>
      <c r="N563" s="236"/>
      <c r="O563" s="236"/>
      <c r="P563" s="236"/>
      <c r="Q563" s="236"/>
      <c r="R563" s="236"/>
      <c r="S563" s="236"/>
      <c r="T563" s="237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T563" s="238" t="s">
        <v>267</v>
      </c>
      <c r="AU563" s="238" t="s">
        <v>84</v>
      </c>
      <c r="AV563" s="12" t="s">
        <v>84</v>
      </c>
      <c r="AW563" s="12" t="s">
        <v>37</v>
      </c>
      <c r="AX563" s="12" t="s">
        <v>82</v>
      </c>
      <c r="AY563" s="238" t="s">
        <v>258</v>
      </c>
    </row>
    <row r="564" s="2" customFormat="1" ht="21.75" customHeight="1">
      <c r="A564" s="41"/>
      <c r="B564" s="42"/>
      <c r="C564" s="209" t="s">
        <v>1209</v>
      </c>
      <c r="D564" s="209" t="s">
        <v>259</v>
      </c>
      <c r="E564" s="210" t="s">
        <v>3656</v>
      </c>
      <c r="F564" s="211" t="s">
        <v>3657</v>
      </c>
      <c r="G564" s="212" t="s">
        <v>894</v>
      </c>
      <c r="H564" s="213">
        <v>117.14</v>
      </c>
      <c r="I564" s="214"/>
      <c r="J564" s="215">
        <f>ROUND(I564*H564,2)</f>
        <v>0</v>
      </c>
      <c r="K564" s="211" t="s">
        <v>816</v>
      </c>
      <c r="L564" s="47"/>
      <c r="M564" s="216" t="s">
        <v>19</v>
      </c>
      <c r="N564" s="217" t="s">
        <v>46</v>
      </c>
      <c r="O564" s="87"/>
      <c r="P564" s="218">
        <f>O564*H564</f>
        <v>0</v>
      </c>
      <c r="Q564" s="218">
        <v>0</v>
      </c>
      <c r="R564" s="218">
        <f>Q564*H564</f>
        <v>0</v>
      </c>
      <c r="S564" s="218">
        <v>0</v>
      </c>
      <c r="T564" s="219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0" t="s">
        <v>105</v>
      </c>
      <c r="AT564" s="220" t="s">
        <v>259</v>
      </c>
      <c r="AU564" s="220" t="s">
        <v>84</v>
      </c>
      <c r="AY564" s="20" t="s">
        <v>258</v>
      </c>
      <c r="BE564" s="221">
        <f>IF(N564="základní",J564,0)</f>
        <v>0</v>
      </c>
      <c r="BF564" s="221">
        <f>IF(N564="snížená",J564,0)</f>
        <v>0</v>
      </c>
      <c r="BG564" s="221">
        <f>IF(N564="zákl. přenesená",J564,0)</f>
        <v>0</v>
      </c>
      <c r="BH564" s="221">
        <f>IF(N564="sníž. přenesená",J564,0)</f>
        <v>0</v>
      </c>
      <c r="BI564" s="221">
        <f>IF(N564="nulová",J564,0)</f>
        <v>0</v>
      </c>
      <c r="BJ564" s="20" t="s">
        <v>82</v>
      </c>
      <c r="BK564" s="221">
        <f>ROUND(I564*H564,2)</f>
        <v>0</v>
      </c>
      <c r="BL564" s="20" t="s">
        <v>105</v>
      </c>
      <c r="BM564" s="220" t="s">
        <v>3658</v>
      </c>
    </row>
    <row r="565" s="2" customFormat="1">
      <c r="A565" s="41"/>
      <c r="B565" s="42"/>
      <c r="C565" s="43"/>
      <c r="D565" s="222" t="s">
        <v>264</v>
      </c>
      <c r="E565" s="43"/>
      <c r="F565" s="223" t="s">
        <v>3659</v>
      </c>
      <c r="G565" s="43"/>
      <c r="H565" s="43"/>
      <c r="I565" s="224"/>
      <c r="J565" s="43"/>
      <c r="K565" s="43"/>
      <c r="L565" s="47"/>
      <c r="M565" s="225"/>
      <c r="N565" s="226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264</v>
      </c>
      <c r="AU565" s="20" t="s">
        <v>84</v>
      </c>
    </row>
    <row r="566" s="2" customFormat="1">
      <c r="A566" s="41"/>
      <c r="B566" s="42"/>
      <c r="C566" s="43"/>
      <c r="D566" s="261" t="s">
        <v>819</v>
      </c>
      <c r="E566" s="43"/>
      <c r="F566" s="262" t="s">
        <v>3660</v>
      </c>
      <c r="G566" s="43"/>
      <c r="H566" s="43"/>
      <c r="I566" s="224"/>
      <c r="J566" s="43"/>
      <c r="K566" s="43"/>
      <c r="L566" s="47"/>
      <c r="M566" s="225"/>
      <c r="N566" s="226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819</v>
      </c>
      <c r="AU566" s="20" t="s">
        <v>84</v>
      </c>
    </row>
    <row r="567" s="12" customFormat="1">
      <c r="A567" s="12"/>
      <c r="B567" s="228"/>
      <c r="C567" s="229"/>
      <c r="D567" s="222" t="s">
        <v>267</v>
      </c>
      <c r="E567" s="230" t="s">
        <v>19</v>
      </c>
      <c r="F567" s="231" t="s">
        <v>3661</v>
      </c>
      <c r="G567" s="229"/>
      <c r="H567" s="232">
        <v>117.14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T567" s="238" t="s">
        <v>267</v>
      </c>
      <c r="AU567" s="238" t="s">
        <v>84</v>
      </c>
      <c r="AV567" s="12" t="s">
        <v>84</v>
      </c>
      <c r="AW567" s="12" t="s">
        <v>37</v>
      </c>
      <c r="AX567" s="12" t="s">
        <v>82</v>
      </c>
      <c r="AY567" s="238" t="s">
        <v>258</v>
      </c>
    </row>
    <row r="568" s="2" customFormat="1" ht="21.75" customHeight="1">
      <c r="A568" s="41"/>
      <c r="B568" s="42"/>
      <c r="C568" s="209" t="s">
        <v>1212</v>
      </c>
      <c r="D568" s="209" t="s">
        <v>259</v>
      </c>
      <c r="E568" s="210" t="s">
        <v>3662</v>
      </c>
      <c r="F568" s="211" t="s">
        <v>3663</v>
      </c>
      <c r="G568" s="212" t="s">
        <v>894</v>
      </c>
      <c r="H568" s="213">
        <v>8</v>
      </c>
      <c r="I568" s="214"/>
      <c r="J568" s="215">
        <f>ROUND(I568*H568,2)</f>
        <v>0</v>
      </c>
      <c r="K568" s="211" t="s">
        <v>816</v>
      </c>
      <c r="L568" s="47"/>
      <c r="M568" s="216" t="s">
        <v>19</v>
      </c>
      <c r="N568" s="217" t="s">
        <v>46</v>
      </c>
      <c r="O568" s="87"/>
      <c r="P568" s="218">
        <f>O568*H568</f>
        <v>0</v>
      </c>
      <c r="Q568" s="218">
        <v>0</v>
      </c>
      <c r="R568" s="218">
        <f>Q568*H568</f>
        <v>0</v>
      </c>
      <c r="S568" s="218">
        <v>0</v>
      </c>
      <c r="T568" s="219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0" t="s">
        <v>105</v>
      </c>
      <c r="AT568" s="220" t="s">
        <v>259</v>
      </c>
      <c r="AU568" s="220" t="s">
        <v>84</v>
      </c>
      <c r="AY568" s="20" t="s">
        <v>258</v>
      </c>
      <c r="BE568" s="221">
        <f>IF(N568="základní",J568,0)</f>
        <v>0</v>
      </c>
      <c r="BF568" s="221">
        <f>IF(N568="snížená",J568,0)</f>
        <v>0</v>
      </c>
      <c r="BG568" s="221">
        <f>IF(N568="zákl. přenesená",J568,0)</f>
        <v>0</v>
      </c>
      <c r="BH568" s="221">
        <f>IF(N568="sníž. přenesená",J568,0)</f>
        <v>0</v>
      </c>
      <c r="BI568" s="221">
        <f>IF(N568="nulová",J568,0)</f>
        <v>0</v>
      </c>
      <c r="BJ568" s="20" t="s">
        <v>82</v>
      </c>
      <c r="BK568" s="221">
        <f>ROUND(I568*H568,2)</f>
        <v>0</v>
      </c>
      <c r="BL568" s="20" t="s">
        <v>105</v>
      </c>
      <c r="BM568" s="220" t="s">
        <v>3664</v>
      </c>
    </row>
    <row r="569" s="2" customFormat="1">
      <c r="A569" s="41"/>
      <c r="B569" s="42"/>
      <c r="C569" s="43"/>
      <c r="D569" s="222" t="s">
        <v>264</v>
      </c>
      <c r="E569" s="43"/>
      <c r="F569" s="223" t="s">
        <v>3665</v>
      </c>
      <c r="G569" s="43"/>
      <c r="H569" s="43"/>
      <c r="I569" s="224"/>
      <c r="J569" s="43"/>
      <c r="K569" s="43"/>
      <c r="L569" s="47"/>
      <c r="M569" s="225"/>
      <c r="N569" s="226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264</v>
      </c>
      <c r="AU569" s="20" t="s">
        <v>84</v>
      </c>
    </row>
    <row r="570" s="2" customFormat="1">
      <c r="A570" s="41"/>
      <c r="B570" s="42"/>
      <c r="C570" s="43"/>
      <c r="D570" s="261" t="s">
        <v>819</v>
      </c>
      <c r="E570" s="43"/>
      <c r="F570" s="262" t="s">
        <v>3666</v>
      </c>
      <c r="G570" s="43"/>
      <c r="H570" s="43"/>
      <c r="I570" s="224"/>
      <c r="J570" s="43"/>
      <c r="K570" s="43"/>
      <c r="L570" s="47"/>
      <c r="M570" s="225"/>
      <c r="N570" s="226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819</v>
      </c>
      <c r="AU570" s="20" t="s">
        <v>84</v>
      </c>
    </row>
    <row r="571" s="12" customFormat="1">
      <c r="A571" s="12"/>
      <c r="B571" s="228"/>
      <c r="C571" s="229"/>
      <c r="D571" s="222" t="s">
        <v>267</v>
      </c>
      <c r="E571" s="230" t="s">
        <v>19</v>
      </c>
      <c r="F571" s="231" t="s">
        <v>3635</v>
      </c>
      <c r="G571" s="229"/>
      <c r="H571" s="232">
        <v>8</v>
      </c>
      <c r="I571" s="233"/>
      <c r="J571" s="229"/>
      <c r="K571" s="229"/>
      <c r="L571" s="234"/>
      <c r="M571" s="235"/>
      <c r="N571" s="236"/>
      <c r="O571" s="236"/>
      <c r="P571" s="236"/>
      <c r="Q571" s="236"/>
      <c r="R571" s="236"/>
      <c r="S571" s="236"/>
      <c r="T571" s="237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T571" s="238" t="s">
        <v>267</v>
      </c>
      <c r="AU571" s="238" t="s">
        <v>84</v>
      </c>
      <c r="AV571" s="12" t="s">
        <v>84</v>
      </c>
      <c r="AW571" s="12" t="s">
        <v>37</v>
      </c>
      <c r="AX571" s="12" t="s">
        <v>82</v>
      </c>
      <c r="AY571" s="238" t="s">
        <v>258</v>
      </c>
    </row>
    <row r="572" s="11" customFormat="1" ht="22.8" customHeight="1">
      <c r="A572" s="11"/>
      <c r="B572" s="195"/>
      <c r="C572" s="196"/>
      <c r="D572" s="197" t="s">
        <v>74</v>
      </c>
      <c r="E572" s="259" t="s">
        <v>2331</v>
      </c>
      <c r="F572" s="259" t="s">
        <v>2332</v>
      </c>
      <c r="G572" s="196"/>
      <c r="H572" s="196"/>
      <c r="I572" s="199"/>
      <c r="J572" s="260">
        <f>BK572</f>
        <v>0</v>
      </c>
      <c r="K572" s="196"/>
      <c r="L572" s="201"/>
      <c r="M572" s="202"/>
      <c r="N572" s="203"/>
      <c r="O572" s="203"/>
      <c r="P572" s="204">
        <f>SUM(P573:P575)</f>
        <v>0</v>
      </c>
      <c r="Q572" s="203"/>
      <c r="R572" s="204">
        <f>SUM(R573:R575)</f>
        <v>0</v>
      </c>
      <c r="S572" s="203"/>
      <c r="T572" s="205">
        <f>SUM(T573:T575)</f>
        <v>0</v>
      </c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R572" s="206" t="s">
        <v>82</v>
      </c>
      <c r="AT572" s="207" t="s">
        <v>74</v>
      </c>
      <c r="AU572" s="207" t="s">
        <v>82</v>
      </c>
      <c r="AY572" s="206" t="s">
        <v>258</v>
      </c>
      <c r="BK572" s="208">
        <f>SUM(BK573:BK575)</f>
        <v>0</v>
      </c>
    </row>
    <row r="573" s="2" customFormat="1" ht="16.5" customHeight="1">
      <c r="A573" s="41"/>
      <c r="B573" s="42"/>
      <c r="C573" s="209" t="s">
        <v>1214</v>
      </c>
      <c r="D573" s="209" t="s">
        <v>259</v>
      </c>
      <c r="E573" s="210" t="s">
        <v>3667</v>
      </c>
      <c r="F573" s="211" t="s">
        <v>3668</v>
      </c>
      <c r="G573" s="212" t="s">
        <v>894</v>
      </c>
      <c r="H573" s="213">
        <v>2592.152</v>
      </c>
      <c r="I573" s="214"/>
      <c r="J573" s="215">
        <f>ROUND(I573*H573,2)</f>
        <v>0</v>
      </c>
      <c r="K573" s="211" t="s">
        <v>816</v>
      </c>
      <c r="L573" s="47"/>
      <c r="M573" s="216" t="s">
        <v>19</v>
      </c>
      <c r="N573" s="217" t="s">
        <v>46</v>
      </c>
      <c r="O573" s="87"/>
      <c r="P573" s="218">
        <f>O573*H573</f>
        <v>0</v>
      </c>
      <c r="Q573" s="218">
        <v>0</v>
      </c>
      <c r="R573" s="218">
        <f>Q573*H573</f>
        <v>0</v>
      </c>
      <c r="S573" s="218">
        <v>0</v>
      </c>
      <c r="T573" s="219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0" t="s">
        <v>105</v>
      </c>
      <c r="AT573" s="220" t="s">
        <v>259</v>
      </c>
      <c r="AU573" s="220" t="s">
        <v>84</v>
      </c>
      <c r="AY573" s="20" t="s">
        <v>258</v>
      </c>
      <c r="BE573" s="221">
        <f>IF(N573="základní",J573,0)</f>
        <v>0</v>
      </c>
      <c r="BF573" s="221">
        <f>IF(N573="snížená",J573,0)</f>
        <v>0</v>
      </c>
      <c r="BG573" s="221">
        <f>IF(N573="zákl. přenesená",J573,0)</f>
        <v>0</v>
      </c>
      <c r="BH573" s="221">
        <f>IF(N573="sníž. přenesená",J573,0)</f>
        <v>0</v>
      </c>
      <c r="BI573" s="221">
        <f>IF(N573="nulová",J573,0)</f>
        <v>0</v>
      </c>
      <c r="BJ573" s="20" t="s">
        <v>82</v>
      </c>
      <c r="BK573" s="221">
        <f>ROUND(I573*H573,2)</f>
        <v>0</v>
      </c>
      <c r="BL573" s="20" t="s">
        <v>105</v>
      </c>
      <c r="BM573" s="220" t="s">
        <v>3669</v>
      </c>
    </row>
    <row r="574" s="2" customFormat="1">
      <c r="A574" s="41"/>
      <c r="B574" s="42"/>
      <c r="C574" s="43"/>
      <c r="D574" s="222" t="s">
        <v>264</v>
      </c>
      <c r="E574" s="43"/>
      <c r="F574" s="223" t="s">
        <v>3670</v>
      </c>
      <c r="G574" s="43"/>
      <c r="H574" s="43"/>
      <c r="I574" s="224"/>
      <c r="J574" s="43"/>
      <c r="K574" s="43"/>
      <c r="L574" s="47"/>
      <c r="M574" s="225"/>
      <c r="N574" s="226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264</v>
      </c>
      <c r="AU574" s="20" t="s">
        <v>84</v>
      </c>
    </row>
    <row r="575" s="2" customFormat="1">
      <c r="A575" s="41"/>
      <c r="B575" s="42"/>
      <c r="C575" s="43"/>
      <c r="D575" s="261" t="s">
        <v>819</v>
      </c>
      <c r="E575" s="43"/>
      <c r="F575" s="262" t="s">
        <v>3671</v>
      </c>
      <c r="G575" s="43"/>
      <c r="H575" s="43"/>
      <c r="I575" s="224"/>
      <c r="J575" s="43"/>
      <c r="K575" s="43"/>
      <c r="L575" s="47"/>
      <c r="M575" s="225"/>
      <c r="N575" s="226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819</v>
      </c>
      <c r="AU575" s="20" t="s">
        <v>84</v>
      </c>
    </row>
    <row r="576" s="11" customFormat="1" ht="25.92" customHeight="1">
      <c r="A576" s="11"/>
      <c r="B576" s="195"/>
      <c r="C576" s="196"/>
      <c r="D576" s="197" t="s">
        <v>74</v>
      </c>
      <c r="E576" s="198" t="s">
        <v>2336</v>
      </c>
      <c r="F576" s="198" t="s">
        <v>2337</v>
      </c>
      <c r="G576" s="196"/>
      <c r="H576" s="196"/>
      <c r="I576" s="199"/>
      <c r="J576" s="200">
        <f>BK576</f>
        <v>0</v>
      </c>
      <c r="K576" s="196"/>
      <c r="L576" s="201"/>
      <c r="M576" s="202"/>
      <c r="N576" s="203"/>
      <c r="O576" s="203"/>
      <c r="P576" s="204">
        <f>P577+P608</f>
        <v>0</v>
      </c>
      <c r="Q576" s="203"/>
      <c r="R576" s="204">
        <f>R577+R608</f>
        <v>7.8068412500000006</v>
      </c>
      <c r="S576" s="203"/>
      <c r="T576" s="205">
        <f>T577+T608</f>
        <v>0</v>
      </c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R576" s="206" t="s">
        <v>84</v>
      </c>
      <c r="AT576" s="207" t="s">
        <v>74</v>
      </c>
      <c r="AU576" s="207" t="s">
        <v>75</v>
      </c>
      <c r="AY576" s="206" t="s">
        <v>258</v>
      </c>
      <c r="BK576" s="208">
        <f>BK577+BK608</f>
        <v>0</v>
      </c>
    </row>
    <row r="577" s="11" customFormat="1" ht="22.8" customHeight="1">
      <c r="A577" s="11"/>
      <c r="B577" s="195"/>
      <c r="C577" s="196"/>
      <c r="D577" s="197" t="s">
        <v>74</v>
      </c>
      <c r="E577" s="259" t="s">
        <v>3672</v>
      </c>
      <c r="F577" s="259" t="s">
        <v>3673</v>
      </c>
      <c r="G577" s="196"/>
      <c r="H577" s="196"/>
      <c r="I577" s="199"/>
      <c r="J577" s="260">
        <f>BK577</f>
        <v>0</v>
      </c>
      <c r="K577" s="196"/>
      <c r="L577" s="201"/>
      <c r="M577" s="202"/>
      <c r="N577" s="203"/>
      <c r="O577" s="203"/>
      <c r="P577" s="204">
        <f>SUM(P578:P607)</f>
        <v>0</v>
      </c>
      <c r="Q577" s="203"/>
      <c r="R577" s="204">
        <f>SUM(R578:R607)</f>
        <v>0.014768</v>
      </c>
      <c r="S577" s="203"/>
      <c r="T577" s="205">
        <f>SUM(T578:T607)</f>
        <v>0</v>
      </c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R577" s="206" t="s">
        <v>84</v>
      </c>
      <c r="AT577" s="207" t="s">
        <v>74</v>
      </c>
      <c r="AU577" s="207" t="s">
        <v>82</v>
      </c>
      <c r="AY577" s="206" t="s">
        <v>258</v>
      </c>
      <c r="BK577" s="208">
        <f>SUM(BK578:BK607)</f>
        <v>0</v>
      </c>
    </row>
    <row r="578" s="2" customFormat="1" ht="16.5" customHeight="1">
      <c r="A578" s="41"/>
      <c r="B578" s="42"/>
      <c r="C578" s="209" t="s">
        <v>1216</v>
      </c>
      <c r="D578" s="209" t="s">
        <v>259</v>
      </c>
      <c r="E578" s="210" t="s">
        <v>3674</v>
      </c>
      <c r="F578" s="211" t="s">
        <v>3675</v>
      </c>
      <c r="G578" s="212" t="s">
        <v>881</v>
      </c>
      <c r="H578" s="213">
        <v>11.220000000000001</v>
      </c>
      <c r="I578" s="214"/>
      <c r="J578" s="215">
        <f>ROUND(I578*H578,2)</f>
        <v>0</v>
      </c>
      <c r="K578" s="211" t="s">
        <v>816</v>
      </c>
      <c r="L578" s="47"/>
      <c r="M578" s="216" t="s">
        <v>19</v>
      </c>
      <c r="N578" s="217" t="s">
        <v>46</v>
      </c>
      <c r="O578" s="87"/>
      <c r="P578" s="218">
        <f>O578*H578</f>
        <v>0</v>
      </c>
      <c r="Q578" s="218">
        <v>0</v>
      </c>
      <c r="R578" s="218">
        <f>Q578*H578</f>
        <v>0</v>
      </c>
      <c r="S578" s="218">
        <v>0</v>
      </c>
      <c r="T578" s="219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0" t="s">
        <v>93</v>
      </c>
      <c r="AT578" s="220" t="s">
        <v>259</v>
      </c>
      <c r="AU578" s="220" t="s">
        <v>84</v>
      </c>
      <c r="AY578" s="20" t="s">
        <v>258</v>
      </c>
      <c r="BE578" s="221">
        <f>IF(N578="základní",J578,0)</f>
        <v>0</v>
      </c>
      <c r="BF578" s="221">
        <f>IF(N578="snížená",J578,0)</f>
        <v>0</v>
      </c>
      <c r="BG578" s="221">
        <f>IF(N578="zákl. přenesená",J578,0)</f>
        <v>0</v>
      </c>
      <c r="BH578" s="221">
        <f>IF(N578="sníž. přenesená",J578,0)</f>
        <v>0</v>
      </c>
      <c r="BI578" s="221">
        <f>IF(N578="nulová",J578,0)</f>
        <v>0</v>
      </c>
      <c r="BJ578" s="20" t="s">
        <v>82</v>
      </c>
      <c r="BK578" s="221">
        <f>ROUND(I578*H578,2)</f>
        <v>0</v>
      </c>
      <c r="BL578" s="20" t="s">
        <v>93</v>
      </c>
      <c r="BM578" s="220" t="s">
        <v>3676</v>
      </c>
    </row>
    <row r="579" s="2" customFormat="1">
      <c r="A579" s="41"/>
      <c r="B579" s="42"/>
      <c r="C579" s="43"/>
      <c r="D579" s="222" t="s">
        <v>264</v>
      </c>
      <c r="E579" s="43"/>
      <c r="F579" s="223" t="s">
        <v>3677</v>
      </c>
      <c r="G579" s="43"/>
      <c r="H579" s="43"/>
      <c r="I579" s="224"/>
      <c r="J579" s="43"/>
      <c r="K579" s="43"/>
      <c r="L579" s="47"/>
      <c r="M579" s="225"/>
      <c r="N579" s="226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264</v>
      </c>
      <c r="AU579" s="20" t="s">
        <v>84</v>
      </c>
    </row>
    <row r="580" s="2" customFormat="1">
      <c r="A580" s="41"/>
      <c r="B580" s="42"/>
      <c r="C580" s="43"/>
      <c r="D580" s="261" t="s">
        <v>819</v>
      </c>
      <c r="E580" s="43"/>
      <c r="F580" s="262" t="s">
        <v>3678</v>
      </c>
      <c r="G580" s="43"/>
      <c r="H580" s="43"/>
      <c r="I580" s="224"/>
      <c r="J580" s="43"/>
      <c r="K580" s="43"/>
      <c r="L580" s="47"/>
      <c r="M580" s="225"/>
      <c r="N580" s="226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819</v>
      </c>
      <c r="AU580" s="20" t="s">
        <v>84</v>
      </c>
    </row>
    <row r="581" s="12" customFormat="1">
      <c r="A581" s="12"/>
      <c r="B581" s="228"/>
      <c r="C581" s="229"/>
      <c r="D581" s="222" t="s">
        <v>267</v>
      </c>
      <c r="E581" s="230" t="s">
        <v>19</v>
      </c>
      <c r="F581" s="231" t="s">
        <v>3679</v>
      </c>
      <c r="G581" s="229"/>
      <c r="H581" s="232">
        <v>11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T581" s="238" t="s">
        <v>267</v>
      </c>
      <c r="AU581" s="238" t="s">
        <v>84</v>
      </c>
      <c r="AV581" s="12" t="s">
        <v>84</v>
      </c>
      <c r="AW581" s="12" t="s">
        <v>37</v>
      </c>
      <c r="AX581" s="12" t="s">
        <v>75</v>
      </c>
      <c r="AY581" s="238" t="s">
        <v>258</v>
      </c>
    </row>
    <row r="582" s="12" customFormat="1">
      <c r="A582" s="12"/>
      <c r="B582" s="228"/>
      <c r="C582" s="229"/>
      <c r="D582" s="222" t="s">
        <v>267</v>
      </c>
      <c r="E582" s="230" t="s">
        <v>19</v>
      </c>
      <c r="F582" s="231" t="s">
        <v>3680</v>
      </c>
      <c r="G582" s="229"/>
      <c r="H582" s="232">
        <v>1.02</v>
      </c>
      <c r="I582" s="233"/>
      <c r="J582" s="229"/>
      <c r="K582" s="229"/>
      <c r="L582" s="234"/>
      <c r="M582" s="235"/>
      <c r="N582" s="236"/>
      <c r="O582" s="236"/>
      <c r="P582" s="236"/>
      <c r="Q582" s="236"/>
      <c r="R582" s="236"/>
      <c r="S582" s="236"/>
      <c r="T582" s="237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38" t="s">
        <v>267</v>
      </c>
      <c r="AU582" s="238" t="s">
        <v>84</v>
      </c>
      <c r="AV582" s="12" t="s">
        <v>84</v>
      </c>
      <c r="AW582" s="12" t="s">
        <v>37</v>
      </c>
      <c r="AX582" s="12" t="s">
        <v>75</v>
      </c>
      <c r="AY582" s="238" t="s">
        <v>258</v>
      </c>
    </row>
    <row r="583" s="16" customFormat="1">
      <c r="A583" s="16"/>
      <c r="B583" s="291"/>
      <c r="C583" s="292"/>
      <c r="D583" s="222" t="s">
        <v>267</v>
      </c>
      <c r="E583" s="293" t="s">
        <v>19</v>
      </c>
      <c r="F583" s="294" t="s">
        <v>3189</v>
      </c>
      <c r="G583" s="292"/>
      <c r="H583" s="295">
        <v>12.02</v>
      </c>
      <c r="I583" s="296"/>
      <c r="J583" s="292"/>
      <c r="K583" s="292"/>
      <c r="L583" s="297"/>
      <c r="M583" s="298"/>
      <c r="N583" s="299"/>
      <c r="O583" s="299"/>
      <c r="P583" s="299"/>
      <c r="Q583" s="299"/>
      <c r="R583" s="299"/>
      <c r="S583" s="299"/>
      <c r="T583" s="300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301" t="s">
        <v>267</v>
      </c>
      <c r="AU583" s="301" t="s">
        <v>84</v>
      </c>
      <c r="AV583" s="16" t="s">
        <v>98</v>
      </c>
      <c r="AW583" s="16" t="s">
        <v>37</v>
      </c>
      <c r="AX583" s="16" t="s">
        <v>75</v>
      </c>
      <c r="AY583" s="301" t="s">
        <v>258</v>
      </c>
    </row>
    <row r="584" s="12" customFormat="1">
      <c r="A584" s="12"/>
      <c r="B584" s="228"/>
      <c r="C584" s="229"/>
      <c r="D584" s="222" t="s">
        <v>267</v>
      </c>
      <c r="E584" s="230" t="s">
        <v>19</v>
      </c>
      <c r="F584" s="231" t="s">
        <v>3681</v>
      </c>
      <c r="G584" s="229"/>
      <c r="H584" s="232">
        <v>11.220000000000001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T584" s="238" t="s">
        <v>267</v>
      </c>
      <c r="AU584" s="238" t="s">
        <v>84</v>
      </c>
      <c r="AV584" s="12" t="s">
        <v>84</v>
      </c>
      <c r="AW584" s="12" t="s">
        <v>37</v>
      </c>
      <c r="AX584" s="12" t="s">
        <v>82</v>
      </c>
      <c r="AY584" s="238" t="s">
        <v>258</v>
      </c>
    </row>
    <row r="585" s="2" customFormat="1" ht="16.5" customHeight="1">
      <c r="A585" s="41"/>
      <c r="B585" s="42"/>
      <c r="C585" s="274" t="s">
        <v>1218</v>
      </c>
      <c r="D585" s="274" t="s">
        <v>327</v>
      </c>
      <c r="E585" s="275" t="s">
        <v>3682</v>
      </c>
      <c r="F585" s="276" t="s">
        <v>3683</v>
      </c>
      <c r="G585" s="277" t="s">
        <v>894</v>
      </c>
      <c r="H585" s="278">
        <v>0.0030000000000000001</v>
      </c>
      <c r="I585" s="279"/>
      <c r="J585" s="280">
        <f>ROUND(I585*H585,2)</f>
        <v>0</v>
      </c>
      <c r="K585" s="276" t="s">
        <v>816</v>
      </c>
      <c r="L585" s="281"/>
      <c r="M585" s="282" t="s">
        <v>19</v>
      </c>
      <c r="N585" s="283" t="s">
        <v>46</v>
      </c>
      <c r="O585" s="87"/>
      <c r="P585" s="218">
        <f>O585*H585</f>
        <v>0</v>
      </c>
      <c r="Q585" s="218">
        <v>1</v>
      </c>
      <c r="R585" s="218">
        <f>Q585*H585</f>
        <v>0.0030000000000000001</v>
      </c>
      <c r="S585" s="218">
        <v>0</v>
      </c>
      <c r="T585" s="219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0" t="s">
        <v>473</v>
      </c>
      <c r="AT585" s="220" t="s">
        <v>327</v>
      </c>
      <c r="AU585" s="220" t="s">
        <v>84</v>
      </c>
      <c r="AY585" s="20" t="s">
        <v>258</v>
      </c>
      <c r="BE585" s="221">
        <f>IF(N585="základní",J585,0)</f>
        <v>0</v>
      </c>
      <c r="BF585" s="221">
        <f>IF(N585="snížená",J585,0)</f>
        <v>0</v>
      </c>
      <c r="BG585" s="221">
        <f>IF(N585="zákl. přenesená",J585,0)</f>
        <v>0</v>
      </c>
      <c r="BH585" s="221">
        <f>IF(N585="sníž. přenesená",J585,0)</f>
        <v>0</v>
      </c>
      <c r="BI585" s="221">
        <f>IF(N585="nulová",J585,0)</f>
        <v>0</v>
      </c>
      <c r="BJ585" s="20" t="s">
        <v>82</v>
      </c>
      <c r="BK585" s="221">
        <f>ROUND(I585*H585,2)</f>
        <v>0</v>
      </c>
      <c r="BL585" s="20" t="s">
        <v>93</v>
      </c>
      <c r="BM585" s="220" t="s">
        <v>3684</v>
      </c>
    </row>
    <row r="586" s="2" customFormat="1">
      <c r="A586" s="41"/>
      <c r="B586" s="42"/>
      <c r="C586" s="43"/>
      <c r="D586" s="222" t="s">
        <v>264</v>
      </c>
      <c r="E586" s="43"/>
      <c r="F586" s="223" t="s">
        <v>3683</v>
      </c>
      <c r="G586" s="43"/>
      <c r="H586" s="43"/>
      <c r="I586" s="224"/>
      <c r="J586" s="43"/>
      <c r="K586" s="43"/>
      <c r="L586" s="47"/>
      <c r="M586" s="225"/>
      <c r="N586" s="226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264</v>
      </c>
      <c r="AU586" s="20" t="s">
        <v>84</v>
      </c>
    </row>
    <row r="587" s="12" customFormat="1">
      <c r="A587" s="12"/>
      <c r="B587" s="228"/>
      <c r="C587" s="229"/>
      <c r="D587" s="222" t="s">
        <v>267</v>
      </c>
      <c r="E587" s="229"/>
      <c r="F587" s="231" t="s">
        <v>3685</v>
      </c>
      <c r="G587" s="229"/>
      <c r="H587" s="232">
        <v>0.0030000000000000001</v>
      </c>
      <c r="I587" s="233"/>
      <c r="J587" s="229"/>
      <c r="K587" s="229"/>
      <c r="L587" s="234"/>
      <c r="M587" s="235"/>
      <c r="N587" s="236"/>
      <c r="O587" s="236"/>
      <c r="P587" s="236"/>
      <c r="Q587" s="236"/>
      <c r="R587" s="236"/>
      <c r="S587" s="236"/>
      <c r="T587" s="237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38" t="s">
        <v>267</v>
      </c>
      <c r="AU587" s="238" t="s">
        <v>84</v>
      </c>
      <c r="AV587" s="12" t="s">
        <v>84</v>
      </c>
      <c r="AW587" s="12" t="s">
        <v>4</v>
      </c>
      <c r="AX587" s="12" t="s">
        <v>82</v>
      </c>
      <c r="AY587" s="238" t="s">
        <v>258</v>
      </c>
    </row>
    <row r="588" s="2" customFormat="1" ht="16.5" customHeight="1">
      <c r="A588" s="41"/>
      <c r="B588" s="42"/>
      <c r="C588" s="209" t="s">
        <v>1220</v>
      </c>
      <c r="D588" s="209" t="s">
        <v>259</v>
      </c>
      <c r="E588" s="210" t="s">
        <v>3686</v>
      </c>
      <c r="F588" s="211" t="s">
        <v>3687</v>
      </c>
      <c r="G588" s="212" t="s">
        <v>881</v>
      </c>
      <c r="H588" s="213">
        <v>9.8040000000000003</v>
      </c>
      <c r="I588" s="214"/>
      <c r="J588" s="215">
        <f>ROUND(I588*H588,2)</f>
        <v>0</v>
      </c>
      <c r="K588" s="211" t="s">
        <v>816</v>
      </c>
      <c r="L588" s="47"/>
      <c r="M588" s="216" t="s">
        <v>19</v>
      </c>
      <c r="N588" s="217" t="s">
        <v>46</v>
      </c>
      <c r="O588" s="87"/>
      <c r="P588" s="218">
        <f>O588*H588</f>
        <v>0</v>
      </c>
      <c r="Q588" s="218">
        <v>0</v>
      </c>
      <c r="R588" s="218">
        <f>Q588*H588</f>
        <v>0</v>
      </c>
      <c r="S588" s="218">
        <v>0</v>
      </c>
      <c r="T588" s="219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0" t="s">
        <v>93</v>
      </c>
      <c r="AT588" s="220" t="s">
        <v>259</v>
      </c>
      <c r="AU588" s="220" t="s">
        <v>84</v>
      </c>
      <c r="AY588" s="20" t="s">
        <v>258</v>
      </c>
      <c r="BE588" s="221">
        <f>IF(N588="základní",J588,0)</f>
        <v>0</v>
      </c>
      <c r="BF588" s="221">
        <f>IF(N588="snížená",J588,0)</f>
        <v>0</v>
      </c>
      <c r="BG588" s="221">
        <f>IF(N588="zákl. přenesená",J588,0)</f>
        <v>0</v>
      </c>
      <c r="BH588" s="221">
        <f>IF(N588="sníž. přenesená",J588,0)</f>
        <v>0</v>
      </c>
      <c r="BI588" s="221">
        <f>IF(N588="nulová",J588,0)</f>
        <v>0</v>
      </c>
      <c r="BJ588" s="20" t="s">
        <v>82</v>
      </c>
      <c r="BK588" s="221">
        <f>ROUND(I588*H588,2)</f>
        <v>0</v>
      </c>
      <c r="BL588" s="20" t="s">
        <v>93</v>
      </c>
      <c r="BM588" s="220" t="s">
        <v>3688</v>
      </c>
    </row>
    <row r="589" s="2" customFormat="1">
      <c r="A589" s="41"/>
      <c r="B589" s="42"/>
      <c r="C589" s="43"/>
      <c r="D589" s="222" t="s">
        <v>264</v>
      </c>
      <c r="E589" s="43"/>
      <c r="F589" s="223" t="s">
        <v>3689</v>
      </c>
      <c r="G589" s="43"/>
      <c r="H589" s="43"/>
      <c r="I589" s="224"/>
      <c r="J589" s="43"/>
      <c r="K589" s="43"/>
      <c r="L589" s="47"/>
      <c r="M589" s="225"/>
      <c r="N589" s="226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264</v>
      </c>
      <c r="AU589" s="20" t="s">
        <v>84</v>
      </c>
    </row>
    <row r="590" s="2" customFormat="1">
      <c r="A590" s="41"/>
      <c r="B590" s="42"/>
      <c r="C590" s="43"/>
      <c r="D590" s="261" t="s">
        <v>819</v>
      </c>
      <c r="E590" s="43"/>
      <c r="F590" s="262" t="s">
        <v>3690</v>
      </c>
      <c r="G590" s="43"/>
      <c r="H590" s="43"/>
      <c r="I590" s="224"/>
      <c r="J590" s="43"/>
      <c r="K590" s="43"/>
      <c r="L590" s="47"/>
      <c r="M590" s="225"/>
      <c r="N590" s="226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819</v>
      </c>
      <c r="AU590" s="20" t="s">
        <v>84</v>
      </c>
    </row>
    <row r="591" s="12" customFormat="1">
      <c r="A591" s="12"/>
      <c r="B591" s="228"/>
      <c r="C591" s="229"/>
      <c r="D591" s="222" t="s">
        <v>267</v>
      </c>
      <c r="E591" s="230" t="s">
        <v>19</v>
      </c>
      <c r="F591" s="231" t="s">
        <v>3691</v>
      </c>
      <c r="G591" s="229"/>
      <c r="H591" s="232">
        <v>9.8040000000000003</v>
      </c>
      <c r="I591" s="233"/>
      <c r="J591" s="229"/>
      <c r="K591" s="229"/>
      <c r="L591" s="234"/>
      <c r="M591" s="235"/>
      <c r="N591" s="236"/>
      <c r="O591" s="236"/>
      <c r="P591" s="236"/>
      <c r="Q591" s="236"/>
      <c r="R591" s="236"/>
      <c r="S591" s="236"/>
      <c r="T591" s="237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T591" s="238" t="s">
        <v>267</v>
      </c>
      <c r="AU591" s="238" t="s">
        <v>84</v>
      </c>
      <c r="AV591" s="12" t="s">
        <v>84</v>
      </c>
      <c r="AW591" s="12" t="s">
        <v>37</v>
      </c>
      <c r="AX591" s="12" t="s">
        <v>82</v>
      </c>
      <c r="AY591" s="238" t="s">
        <v>258</v>
      </c>
    </row>
    <row r="592" s="2" customFormat="1" ht="16.5" customHeight="1">
      <c r="A592" s="41"/>
      <c r="B592" s="42"/>
      <c r="C592" s="274" t="s">
        <v>1222</v>
      </c>
      <c r="D592" s="274" t="s">
        <v>327</v>
      </c>
      <c r="E592" s="275" t="s">
        <v>3682</v>
      </c>
      <c r="F592" s="276" t="s">
        <v>3683</v>
      </c>
      <c r="G592" s="277" t="s">
        <v>894</v>
      </c>
      <c r="H592" s="278">
        <v>0.0030000000000000001</v>
      </c>
      <c r="I592" s="279"/>
      <c r="J592" s="280">
        <f>ROUND(I592*H592,2)</f>
        <v>0</v>
      </c>
      <c r="K592" s="276" t="s">
        <v>816</v>
      </c>
      <c r="L592" s="281"/>
      <c r="M592" s="282" t="s">
        <v>19</v>
      </c>
      <c r="N592" s="283" t="s">
        <v>46</v>
      </c>
      <c r="O592" s="87"/>
      <c r="P592" s="218">
        <f>O592*H592</f>
        <v>0</v>
      </c>
      <c r="Q592" s="218">
        <v>1</v>
      </c>
      <c r="R592" s="218">
        <f>Q592*H592</f>
        <v>0.0030000000000000001</v>
      </c>
      <c r="S592" s="218">
        <v>0</v>
      </c>
      <c r="T592" s="219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0" t="s">
        <v>473</v>
      </c>
      <c r="AT592" s="220" t="s">
        <v>327</v>
      </c>
      <c r="AU592" s="220" t="s">
        <v>84</v>
      </c>
      <c r="AY592" s="20" t="s">
        <v>258</v>
      </c>
      <c r="BE592" s="221">
        <f>IF(N592="základní",J592,0)</f>
        <v>0</v>
      </c>
      <c r="BF592" s="221">
        <f>IF(N592="snížená",J592,0)</f>
        <v>0</v>
      </c>
      <c r="BG592" s="221">
        <f>IF(N592="zákl. přenesená",J592,0)</f>
        <v>0</v>
      </c>
      <c r="BH592" s="221">
        <f>IF(N592="sníž. přenesená",J592,0)</f>
        <v>0</v>
      </c>
      <c r="BI592" s="221">
        <f>IF(N592="nulová",J592,0)</f>
        <v>0</v>
      </c>
      <c r="BJ592" s="20" t="s">
        <v>82</v>
      </c>
      <c r="BK592" s="221">
        <f>ROUND(I592*H592,2)</f>
        <v>0</v>
      </c>
      <c r="BL592" s="20" t="s">
        <v>93</v>
      </c>
      <c r="BM592" s="220" t="s">
        <v>3692</v>
      </c>
    </row>
    <row r="593" s="2" customFormat="1">
      <c r="A593" s="41"/>
      <c r="B593" s="42"/>
      <c r="C593" s="43"/>
      <c r="D593" s="222" t="s">
        <v>264</v>
      </c>
      <c r="E593" s="43"/>
      <c r="F593" s="223" t="s">
        <v>3683</v>
      </c>
      <c r="G593" s="43"/>
      <c r="H593" s="43"/>
      <c r="I593" s="224"/>
      <c r="J593" s="43"/>
      <c r="K593" s="43"/>
      <c r="L593" s="47"/>
      <c r="M593" s="225"/>
      <c r="N593" s="226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264</v>
      </c>
      <c r="AU593" s="20" t="s">
        <v>84</v>
      </c>
    </row>
    <row r="594" s="12" customFormat="1">
      <c r="A594" s="12"/>
      <c r="B594" s="228"/>
      <c r="C594" s="229"/>
      <c r="D594" s="222" t="s">
        <v>267</v>
      </c>
      <c r="E594" s="229"/>
      <c r="F594" s="231" t="s">
        <v>3693</v>
      </c>
      <c r="G594" s="229"/>
      <c r="H594" s="232">
        <v>0.0030000000000000001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T594" s="238" t="s">
        <v>267</v>
      </c>
      <c r="AU594" s="238" t="s">
        <v>84</v>
      </c>
      <c r="AV594" s="12" t="s">
        <v>84</v>
      </c>
      <c r="AW594" s="12" t="s">
        <v>4</v>
      </c>
      <c r="AX594" s="12" t="s">
        <v>82</v>
      </c>
      <c r="AY594" s="238" t="s">
        <v>258</v>
      </c>
    </row>
    <row r="595" s="2" customFormat="1" ht="16.5" customHeight="1">
      <c r="A595" s="41"/>
      <c r="B595" s="42"/>
      <c r="C595" s="209" t="s">
        <v>1224</v>
      </c>
      <c r="D595" s="209" t="s">
        <v>259</v>
      </c>
      <c r="E595" s="210" t="s">
        <v>3694</v>
      </c>
      <c r="F595" s="211" t="s">
        <v>3695</v>
      </c>
      <c r="G595" s="212" t="s">
        <v>881</v>
      </c>
      <c r="H595" s="213">
        <v>11.220000000000001</v>
      </c>
      <c r="I595" s="214"/>
      <c r="J595" s="215">
        <f>ROUND(I595*H595,2)</f>
        <v>0</v>
      </c>
      <c r="K595" s="211" t="s">
        <v>816</v>
      </c>
      <c r="L595" s="47"/>
      <c r="M595" s="216" t="s">
        <v>19</v>
      </c>
      <c r="N595" s="217" t="s">
        <v>46</v>
      </c>
      <c r="O595" s="87"/>
      <c r="P595" s="218">
        <f>O595*H595</f>
        <v>0</v>
      </c>
      <c r="Q595" s="218">
        <v>0</v>
      </c>
      <c r="R595" s="218">
        <f>Q595*H595</f>
        <v>0</v>
      </c>
      <c r="S595" s="218">
        <v>0</v>
      </c>
      <c r="T595" s="219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0" t="s">
        <v>93</v>
      </c>
      <c r="AT595" s="220" t="s">
        <v>259</v>
      </c>
      <c r="AU595" s="220" t="s">
        <v>84</v>
      </c>
      <c r="AY595" s="20" t="s">
        <v>258</v>
      </c>
      <c r="BE595" s="221">
        <f>IF(N595="základní",J595,0)</f>
        <v>0</v>
      </c>
      <c r="BF595" s="221">
        <f>IF(N595="snížená",J595,0)</f>
        <v>0</v>
      </c>
      <c r="BG595" s="221">
        <f>IF(N595="zákl. přenesená",J595,0)</f>
        <v>0</v>
      </c>
      <c r="BH595" s="221">
        <f>IF(N595="sníž. přenesená",J595,0)</f>
        <v>0</v>
      </c>
      <c r="BI595" s="221">
        <f>IF(N595="nulová",J595,0)</f>
        <v>0</v>
      </c>
      <c r="BJ595" s="20" t="s">
        <v>82</v>
      </c>
      <c r="BK595" s="221">
        <f>ROUND(I595*H595,2)</f>
        <v>0</v>
      </c>
      <c r="BL595" s="20" t="s">
        <v>93</v>
      </c>
      <c r="BM595" s="220" t="s">
        <v>3696</v>
      </c>
    </row>
    <row r="596" s="2" customFormat="1">
      <c r="A596" s="41"/>
      <c r="B596" s="42"/>
      <c r="C596" s="43"/>
      <c r="D596" s="222" t="s">
        <v>264</v>
      </c>
      <c r="E596" s="43"/>
      <c r="F596" s="223" t="s">
        <v>3697</v>
      </c>
      <c r="G596" s="43"/>
      <c r="H596" s="43"/>
      <c r="I596" s="224"/>
      <c r="J596" s="43"/>
      <c r="K596" s="43"/>
      <c r="L596" s="47"/>
      <c r="M596" s="225"/>
      <c r="N596" s="226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264</v>
      </c>
      <c r="AU596" s="20" t="s">
        <v>84</v>
      </c>
    </row>
    <row r="597" s="2" customFormat="1">
      <c r="A597" s="41"/>
      <c r="B597" s="42"/>
      <c r="C597" s="43"/>
      <c r="D597" s="261" t="s">
        <v>819</v>
      </c>
      <c r="E597" s="43"/>
      <c r="F597" s="262" t="s">
        <v>3698</v>
      </c>
      <c r="G597" s="43"/>
      <c r="H597" s="43"/>
      <c r="I597" s="224"/>
      <c r="J597" s="43"/>
      <c r="K597" s="43"/>
      <c r="L597" s="47"/>
      <c r="M597" s="225"/>
      <c r="N597" s="226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819</v>
      </c>
      <c r="AU597" s="20" t="s">
        <v>84</v>
      </c>
    </row>
    <row r="598" s="12" customFormat="1">
      <c r="A598" s="12"/>
      <c r="B598" s="228"/>
      <c r="C598" s="229"/>
      <c r="D598" s="222" t="s">
        <v>267</v>
      </c>
      <c r="E598" s="230" t="s">
        <v>19</v>
      </c>
      <c r="F598" s="231" t="s">
        <v>3679</v>
      </c>
      <c r="G598" s="229"/>
      <c r="H598" s="232">
        <v>11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T598" s="238" t="s">
        <v>267</v>
      </c>
      <c r="AU598" s="238" t="s">
        <v>84</v>
      </c>
      <c r="AV598" s="12" t="s">
        <v>84</v>
      </c>
      <c r="AW598" s="12" t="s">
        <v>37</v>
      </c>
      <c r="AX598" s="12" t="s">
        <v>75</v>
      </c>
      <c r="AY598" s="238" t="s">
        <v>258</v>
      </c>
    </row>
    <row r="599" s="12" customFormat="1">
      <c r="A599" s="12"/>
      <c r="B599" s="228"/>
      <c r="C599" s="229"/>
      <c r="D599" s="222" t="s">
        <v>267</v>
      </c>
      <c r="E599" s="230" t="s">
        <v>19</v>
      </c>
      <c r="F599" s="231" t="s">
        <v>3680</v>
      </c>
      <c r="G599" s="229"/>
      <c r="H599" s="232">
        <v>1.02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T599" s="238" t="s">
        <v>267</v>
      </c>
      <c r="AU599" s="238" t="s">
        <v>84</v>
      </c>
      <c r="AV599" s="12" t="s">
        <v>84</v>
      </c>
      <c r="AW599" s="12" t="s">
        <v>37</v>
      </c>
      <c r="AX599" s="12" t="s">
        <v>75</v>
      </c>
      <c r="AY599" s="238" t="s">
        <v>258</v>
      </c>
    </row>
    <row r="600" s="16" customFormat="1">
      <c r="A600" s="16"/>
      <c r="B600" s="291"/>
      <c r="C600" s="292"/>
      <c r="D600" s="222" t="s">
        <v>267</v>
      </c>
      <c r="E600" s="293" t="s">
        <v>19</v>
      </c>
      <c r="F600" s="294" t="s">
        <v>3189</v>
      </c>
      <c r="G600" s="292"/>
      <c r="H600" s="295">
        <v>12.02</v>
      </c>
      <c r="I600" s="296"/>
      <c r="J600" s="292"/>
      <c r="K600" s="292"/>
      <c r="L600" s="297"/>
      <c r="M600" s="298"/>
      <c r="N600" s="299"/>
      <c r="O600" s="299"/>
      <c r="P600" s="299"/>
      <c r="Q600" s="299"/>
      <c r="R600" s="299"/>
      <c r="S600" s="299"/>
      <c r="T600" s="300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301" t="s">
        <v>267</v>
      </c>
      <c r="AU600" s="301" t="s">
        <v>84</v>
      </c>
      <c r="AV600" s="16" t="s">
        <v>98</v>
      </c>
      <c r="AW600" s="16" t="s">
        <v>37</v>
      </c>
      <c r="AX600" s="16" t="s">
        <v>75</v>
      </c>
      <c r="AY600" s="301" t="s">
        <v>258</v>
      </c>
    </row>
    <row r="601" s="12" customFormat="1">
      <c r="A601" s="12"/>
      <c r="B601" s="228"/>
      <c r="C601" s="229"/>
      <c r="D601" s="222" t="s">
        <v>267</v>
      </c>
      <c r="E601" s="230" t="s">
        <v>19</v>
      </c>
      <c r="F601" s="231" t="s">
        <v>3681</v>
      </c>
      <c r="G601" s="229"/>
      <c r="H601" s="232">
        <v>11.220000000000001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38" t="s">
        <v>267</v>
      </c>
      <c r="AU601" s="238" t="s">
        <v>84</v>
      </c>
      <c r="AV601" s="12" t="s">
        <v>84</v>
      </c>
      <c r="AW601" s="12" t="s">
        <v>37</v>
      </c>
      <c r="AX601" s="12" t="s">
        <v>82</v>
      </c>
      <c r="AY601" s="238" t="s">
        <v>258</v>
      </c>
    </row>
    <row r="602" s="2" customFormat="1" ht="16.5" customHeight="1">
      <c r="A602" s="41"/>
      <c r="B602" s="42"/>
      <c r="C602" s="274" t="s">
        <v>1226</v>
      </c>
      <c r="D602" s="274" t="s">
        <v>327</v>
      </c>
      <c r="E602" s="275" t="s">
        <v>3699</v>
      </c>
      <c r="F602" s="276" t="s">
        <v>3700</v>
      </c>
      <c r="G602" s="277" t="s">
        <v>881</v>
      </c>
      <c r="H602" s="278">
        <v>13.699999999999999</v>
      </c>
      <c r="I602" s="279"/>
      <c r="J602" s="280">
        <f>ROUND(I602*H602,2)</f>
        <v>0</v>
      </c>
      <c r="K602" s="276" t="s">
        <v>816</v>
      </c>
      <c r="L602" s="281"/>
      <c r="M602" s="282" t="s">
        <v>19</v>
      </c>
      <c r="N602" s="283" t="s">
        <v>46</v>
      </c>
      <c r="O602" s="87"/>
      <c r="P602" s="218">
        <f>O602*H602</f>
        <v>0</v>
      </c>
      <c r="Q602" s="218">
        <v>0.00064000000000000005</v>
      </c>
      <c r="R602" s="218">
        <f>Q602*H602</f>
        <v>0.0087679999999999998</v>
      </c>
      <c r="S602" s="218">
        <v>0</v>
      </c>
      <c r="T602" s="219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0" t="s">
        <v>473</v>
      </c>
      <c r="AT602" s="220" t="s">
        <v>327</v>
      </c>
      <c r="AU602" s="220" t="s">
        <v>84</v>
      </c>
      <c r="AY602" s="20" t="s">
        <v>258</v>
      </c>
      <c r="BE602" s="221">
        <f>IF(N602="základní",J602,0)</f>
        <v>0</v>
      </c>
      <c r="BF602" s="221">
        <f>IF(N602="snížená",J602,0)</f>
        <v>0</v>
      </c>
      <c r="BG602" s="221">
        <f>IF(N602="zákl. přenesená",J602,0)</f>
        <v>0</v>
      </c>
      <c r="BH602" s="221">
        <f>IF(N602="sníž. přenesená",J602,0)</f>
        <v>0</v>
      </c>
      <c r="BI602" s="221">
        <f>IF(N602="nulová",J602,0)</f>
        <v>0</v>
      </c>
      <c r="BJ602" s="20" t="s">
        <v>82</v>
      </c>
      <c r="BK602" s="221">
        <f>ROUND(I602*H602,2)</f>
        <v>0</v>
      </c>
      <c r="BL602" s="20" t="s">
        <v>93</v>
      </c>
      <c r="BM602" s="220" t="s">
        <v>3701</v>
      </c>
    </row>
    <row r="603" s="2" customFormat="1">
      <c r="A603" s="41"/>
      <c r="B603" s="42"/>
      <c r="C603" s="43"/>
      <c r="D603" s="222" t="s">
        <v>264</v>
      </c>
      <c r="E603" s="43"/>
      <c r="F603" s="223" t="s">
        <v>3700</v>
      </c>
      <c r="G603" s="43"/>
      <c r="H603" s="43"/>
      <c r="I603" s="224"/>
      <c r="J603" s="43"/>
      <c r="K603" s="43"/>
      <c r="L603" s="47"/>
      <c r="M603" s="225"/>
      <c r="N603" s="226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264</v>
      </c>
      <c r="AU603" s="20" t="s">
        <v>84</v>
      </c>
    </row>
    <row r="604" s="12" customFormat="1">
      <c r="A604" s="12"/>
      <c r="B604" s="228"/>
      <c r="C604" s="229"/>
      <c r="D604" s="222" t="s">
        <v>267</v>
      </c>
      <c r="E604" s="229"/>
      <c r="F604" s="231" t="s">
        <v>3702</v>
      </c>
      <c r="G604" s="229"/>
      <c r="H604" s="232">
        <v>13.699999999999999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T604" s="238" t="s">
        <v>267</v>
      </c>
      <c r="AU604" s="238" t="s">
        <v>84</v>
      </c>
      <c r="AV604" s="12" t="s">
        <v>84</v>
      </c>
      <c r="AW604" s="12" t="s">
        <v>4</v>
      </c>
      <c r="AX604" s="12" t="s">
        <v>82</v>
      </c>
      <c r="AY604" s="238" t="s">
        <v>258</v>
      </c>
    </row>
    <row r="605" s="2" customFormat="1" ht="16.5" customHeight="1">
      <c r="A605" s="41"/>
      <c r="B605" s="42"/>
      <c r="C605" s="209" t="s">
        <v>1229</v>
      </c>
      <c r="D605" s="209" t="s">
        <v>259</v>
      </c>
      <c r="E605" s="210" t="s">
        <v>3703</v>
      </c>
      <c r="F605" s="211" t="s">
        <v>3704</v>
      </c>
      <c r="G605" s="212" t="s">
        <v>894</v>
      </c>
      <c r="H605" s="213">
        <v>0.014999999999999999</v>
      </c>
      <c r="I605" s="214"/>
      <c r="J605" s="215">
        <f>ROUND(I605*H605,2)</f>
        <v>0</v>
      </c>
      <c r="K605" s="211" t="s">
        <v>816</v>
      </c>
      <c r="L605" s="47"/>
      <c r="M605" s="216" t="s">
        <v>19</v>
      </c>
      <c r="N605" s="217" t="s">
        <v>46</v>
      </c>
      <c r="O605" s="87"/>
      <c r="P605" s="218">
        <f>O605*H605</f>
        <v>0</v>
      </c>
      <c r="Q605" s="218">
        <v>0</v>
      </c>
      <c r="R605" s="218">
        <f>Q605*H605</f>
        <v>0</v>
      </c>
      <c r="S605" s="218">
        <v>0</v>
      </c>
      <c r="T605" s="219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0" t="s">
        <v>93</v>
      </c>
      <c r="AT605" s="220" t="s">
        <v>259</v>
      </c>
      <c r="AU605" s="220" t="s">
        <v>84</v>
      </c>
      <c r="AY605" s="20" t="s">
        <v>258</v>
      </c>
      <c r="BE605" s="221">
        <f>IF(N605="základní",J605,0)</f>
        <v>0</v>
      </c>
      <c r="BF605" s="221">
        <f>IF(N605="snížená",J605,0)</f>
        <v>0</v>
      </c>
      <c r="BG605" s="221">
        <f>IF(N605="zákl. přenesená",J605,0)</f>
        <v>0</v>
      </c>
      <c r="BH605" s="221">
        <f>IF(N605="sníž. přenesená",J605,0)</f>
        <v>0</v>
      </c>
      <c r="BI605" s="221">
        <f>IF(N605="nulová",J605,0)</f>
        <v>0</v>
      </c>
      <c r="BJ605" s="20" t="s">
        <v>82</v>
      </c>
      <c r="BK605" s="221">
        <f>ROUND(I605*H605,2)</f>
        <v>0</v>
      </c>
      <c r="BL605" s="20" t="s">
        <v>93</v>
      </c>
      <c r="BM605" s="220" t="s">
        <v>3705</v>
      </c>
    </row>
    <row r="606" s="2" customFormat="1">
      <c r="A606" s="41"/>
      <c r="B606" s="42"/>
      <c r="C606" s="43"/>
      <c r="D606" s="222" t="s">
        <v>264</v>
      </c>
      <c r="E606" s="43"/>
      <c r="F606" s="223" t="s">
        <v>3706</v>
      </c>
      <c r="G606" s="43"/>
      <c r="H606" s="43"/>
      <c r="I606" s="224"/>
      <c r="J606" s="43"/>
      <c r="K606" s="43"/>
      <c r="L606" s="47"/>
      <c r="M606" s="225"/>
      <c r="N606" s="226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264</v>
      </c>
      <c r="AU606" s="20" t="s">
        <v>84</v>
      </c>
    </row>
    <row r="607" s="2" customFormat="1">
      <c r="A607" s="41"/>
      <c r="B607" s="42"/>
      <c r="C607" s="43"/>
      <c r="D607" s="261" t="s">
        <v>819</v>
      </c>
      <c r="E607" s="43"/>
      <c r="F607" s="262" t="s">
        <v>3707</v>
      </c>
      <c r="G607" s="43"/>
      <c r="H607" s="43"/>
      <c r="I607" s="224"/>
      <c r="J607" s="43"/>
      <c r="K607" s="43"/>
      <c r="L607" s="47"/>
      <c r="M607" s="225"/>
      <c r="N607" s="226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819</v>
      </c>
      <c r="AU607" s="20" t="s">
        <v>84</v>
      </c>
    </row>
    <row r="608" s="11" customFormat="1" ht="22.8" customHeight="1">
      <c r="A608" s="11"/>
      <c r="B608" s="195"/>
      <c r="C608" s="196"/>
      <c r="D608" s="197" t="s">
        <v>74</v>
      </c>
      <c r="E608" s="259" t="s">
        <v>3708</v>
      </c>
      <c r="F608" s="259" t="s">
        <v>3709</v>
      </c>
      <c r="G608" s="196"/>
      <c r="H608" s="196"/>
      <c r="I608" s="199"/>
      <c r="J608" s="260">
        <f>BK608</f>
        <v>0</v>
      </c>
      <c r="K608" s="196"/>
      <c r="L608" s="201"/>
      <c r="M608" s="202"/>
      <c r="N608" s="203"/>
      <c r="O608" s="203"/>
      <c r="P608" s="204">
        <f>SUM(P609:P642)</f>
        <v>0</v>
      </c>
      <c r="Q608" s="203"/>
      <c r="R608" s="204">
        <f>SUM(R609:R642)</f>
        <v>7.7920732500000005</v>
      </c>
      <c r="S608" s="203"/>
      <c r="T608" s="205">
        <f>SUM(T609:T642)</f>
        <v>0</v>
      </c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R608" s="206" t="s">
        <v>84</v>
      </c>
      <c r="AT608" s="207" t="s">
        <v>74</v>
      </c>
      <c r="AU608" s="207" t="s">
        <v>82</v>
      </c>
      <c r="AY608" s="206" t="s">
        <v>258</v>
      </c>
      <c r="BK608" s="208">
        <f>SUM(BK609:BK642)</f>
        <v>0</v>
      </c>
    </row>
    <row r="609" s="2" customFormat="1" ht="16.5" customHeight="1">
      <c r="A609" s="41"/>
      <c r="B609" s="42"/>
      <c r="C609" s="209" t="s">
        <v>1231</v>
      </c>
      <c r="D609" s="209" t="s">
        <v>259</v>
      </c>
      <c r="E609" s="210" t="s">
        <v>3710</v>
      </c>
      <c r="F609" s="211" t="s">
        <v>3711</v>
      </c>
      <c r="G609" s="212" t="s">
        <v>1102</v>
      </c>
      <c r="H609" s="213">
        <v>7421.4650000000001</v>
      </c>
      <c r="I609" s="214"/>
      <c r="J609" s="215">
        <f>ROUND(I609*H609,2)</f>
        <v>0</v>
      </c>
      <c r="K609" s="211" t="s">
        <v>19</v>
      </c>
      <c r="L609" s="47"/>
      <c r="M609" s="216" t="s">
        <v>19</v>
      </c>
      <c r="N609" s="217" t="s">
        <v>46</v>
      </c>
      <c r="O609" s="87"/>
      <c r="P609" s="218">
        <f>O609*H609</f>
        <v>0</v>
      </c>
      <c r="Q609" s="218">
        <v>5.0000000000000002E-05</v>
      </c>
      <c r="R609" s="218">
        <f>Q609*H609</f>
        <v>0.37107325000000002</v>
      </c>
      <c r="S609" s="218">
        <v>0</v>
      </c>
      <c r="T609" s="219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0" t="s">
        <v>93</v>
      </c>
      <c r="AT609" s="220" t="s">
        <v>259</v>
      </c>
      <c r="AU609" s="220" t="s">
        <v>84</v>
      </c>
      <c r="AY609" s="20" t="s">
        <v>258</v>
      </c>
      <c r="BE609" s="221">
        <f>IF(N609="základní",J609,0)</f>
        <v>0</v>
      </c>
      <c r="BF609" s="221">
        <f>IF(N609="snížená",J609,0)</f>
        <v>0</v>
      </c>
      <c r="BG609" s="221">
        <f>IF(N609="zákl. přenesená",J609,0)</f>
        <v>0</v>
      </c>
      <c r="BH609" s="221">
        <f>IF(N609="sníž. přenesená",J609,0)</f>
        <v>0</v>
      </c>
      <c r="BI609" s="221">
        <f>IF(N609="nulová",J609,0)</f>
        <v>0</v>
      </c>
      <c r="BJ609" s="20" t="s">
        <v>82</v>
      </c>
      <c r="BK609" s="221">
        <f>ROUND(I609*H609,2)</f>
        <v>0</v>
      </c>
      <c r="BL609" s="20" t="s">
        <v>93</v>
      </c>
      <c r="BM609" s="220" t="s">
        <v>3712</v>
      </c>
    </row>
    <row r="610" s="2" customFormat="1">
      <c r="A610" s="41"/>
      <c r="B610" s="42"/>
      <c r="C610" s="43"/>
      <c r="D610" s="222" t="s">
        <v>264</v>
      </c>
      <c r="E610" s="43"/>
      <c r="F610" s="223" t="s">
        <v>3711</v>
      </c>
      <c r="G610" s="43"/>
      <c r="H610" s="43"/>
      <c r="I610" s="224"/>
      <c r="J610" s="43"/>
      <c r="K610" s="43"/>
      <c r="L610" s="47"/>
      <c r="M610" s="225"/>
      <c r="N610" s="226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264</v>
      </c>
      <c r="AU610" s="20" t="s">
        <v>84</v>
      </c>
    </row>
    <row r="611" s="12" customFormat="1">
      <c r="A611" s="12"/>
      <c r="B611" s="228"/>
      <c r="C611" s="229"/>
      <c r="D611" s="222" t="s">
        <v>267</v>
      </c>
      <c r="E611" s="230" t="s">
        <v>19</v>
      </c>
      <c r="F611" s="231" t="s">
        <v>3713</v>
      </c>
      <c r="G611" s="229"/>
      <c r="H611" s="232">
        <v>1915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T611" s="238" t="s">
        <v>267</v>
      </c>
      <c r="AU611" s="238" t="s">
        <v>84</v>
      </c>
      <c r="AV611" s="12" t="s">
        <v>84</v>
      </c>
      <c r="AW611" s="12" t="s">
        <v>37</v>
      </c>
      <c r="AX611" s="12" t="s">
        <v>75</v>
      </c>
      <c r="AY611" s="238" t="s">
        <v>258</v>
      </c>
    </row>
    <row r="612" s="12" customFormat="1">
      <c r="A612" s="12"/>
      <c r="B612" s="228"/>
      <c r="C612" s="229"/>
      <c r="D612" s="222" t="s">
        <v>267</v>
      </c>
      <c r="E612" s="230" t="s">
        <v>19</v>
      </c>
      <c r="F612" s="231" t="s">
        <v>3714</v>
      </c>
      <c r="G612" s="229"/>
      <c r="H612" s="232">
        <v>5497</v>
      </c>
      <c r="I612" s="233"/>
      <c r="J612" s="229"/>
      <c r="K612" s="229"/>
      <c r="L612" s="234"/>
      <c r="M612" s="235"/>
      <c r="N612" s="236"/>
      <c r="O612" s="236"/>
      <c r="P612" s="236"/>
      <c r="Q612" s="236"/>
      <c r="R612" s="236"/>
      <c r="S612" s="236"/>
      <c r="T612" s="237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T612" s="238" t="s">
        <v>267</v>
      </c>
      <c r="AU612" s="238" t="s">
        <v>84</v>
      </c>
      <c r="AV612" s="12" t="s">
        <v>84</v>
      </c>
      <c r="AW612" s="12" t="s">
        <v>37</v>
      </c>
      <c r="AX612" s="12" t="s">
        <v>75</v>
      </c>
      <c r="AY612" s="238" t="s">
        <v>258</v>
      </c>
    </row>
    <row r="613" s="12" customFormat="1">
      <c r="A613" s="12"/>
      <c r="B613" s="228"/>
      <c r="C613" s="229"/>
      <c r="D613" s="222" t="s">
        <v>267</v>
      </c>
      <c r="E613" s="230" t="s">
        <v>19</v>
      </c>
      <c r="F613" s="231" t="s">
        <v>3715</v>
      </c>
      <c r="G613" s="229"/>
      <c r="H613" s="232">
        <v>8.2599999999999998</v>
      </c>
      <c r="I613" s="233"/>
      <c r="J613" s="229"/>
      <c r="K613" s="229"/>
      <c r="L613" s="234"/>
      <c r="M613" s="235"/>
      <c r="N613" s="236"/>
      <c r="O613" s="236"/>
      <c r="P613" s="236"/>
      <c r="Q613" s="236"/>
      <c r="R613" s="236"/>
      <c r="S613" s="236"/>
      <c r="T613" s="237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T613" s="238" t="s">
        <v>267</v>
      </c>
      <c r="AU613" s="238" t="s">
        <v>84</v>
      </c>
      <c r="AV613" s="12" t="s">
        <v>84</v>
      </c>
      <c r="AW613" s="12" t="s">
        <v>37</v>
      </c>
      <c r="AX613" s="12" t="s">
        <v>75</v>
      </c>
      <c r="AY613" s="238" t="s">
        <v>258</v>
      </c>
    </row>
    <row r="614" s="12" customFormat="1">
      <c r="A614" s="12"/>
      <c r="B614" s="228"/>
      <c r="C614" s="229"/>
      <c r="D614" s="222" t="s">
        <v>267</v>
      </c>
      <c r="E614" s="230" t="s">
        <v>19</v>
      </c>
      <c r="F614" s="231" t="s">
        <v>3716</v>
      </c>
      <c r="G614" s="229"/>
      <c r="H614" s="232">
        <v>1.2050000000000001</v>
      </c>
      <c r="I614" s="233"/>
      <c r="J614" s="229"/>
      <c r="K614" s="229"/>
      <c r="L614" s="234"/>
      <c r="M614" s="235"/>
      <c r="N614" s="236"/>
      <c r="O614" s="236"/>
      <c r="P614" s="236"/>
      <c r="Q614" s="236"/>
      <c r="R614" s="236"/>
      <c r="S614" s="236"/>
      <c r="T614" s="237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T614" s="238" t="s">
        <v>267</v>
      </c>
      <c r="AU614" s="238" t="s">
        <v>84</v>
      </c>
      <c r="AV614" s="12" t="s">
        <v>84</v>
      </c>
      <c r="AW614" s="12" t="s">
        <v>37</v>
      </c>
      <c r="AX614" s="12" t="s">
        <v>75</v>
      </c>
      <c r="AY614" s="238" t="s">
        <v>258</v>
      </c>
    </row>
    <row r="615" s="16" customFormat="1">
      <c r="A615" s="16"/>
      <c r="B615" s="291"/>
      <c r="C615" s="292"/>
      <c r="D615" s="222" t="s">
        <v>267</v>
      </c>
      <c r="E615" s="293" t="s">
        <v>19</v>
      </c>
      <c r="F615" s="294" t="s">
        <v>3189</v>
      </c>
      <c r="G615" s="292"/>
      <c r="H615" s="295">
        <v>7421.4650000000001</v>
      </c>
      <c r="I615" s="296"/>
      <c r="J615" s="292"/>
      <c r="K615" s="292"/>
      <c r="L615" s="297"/>
      <c r="M615" s="298"/>
      <c r="N615" s="299"/>
      <c r="O615" s="299"/>
      <c r="P615" s="299"/>
      <c r="Q615" s="299"/>
      <c r="R615" s="299"/>
      <c r="S615" s="299"/>
      <c r="T615" s="300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301" t="s">
        <v>267</v>
      </c>
      <c r="AU615" s="301" t="s">
        <v>84</v>
      </c>
      <c r="AV615" s="16" t="s">
        <v>98</v>
      </c>
      <c r="AW615" s="16" t="s">
        <v>37</v>
      </c>
      <c r="AX615" s="16" t="s">
        <v>82</v>
      </c>
      <c r="AY615" s="301" t="s">
        <v>258</v>
      </c>
    </row>
    <row r="616" s="2" customFormat="1" ht="16.5" customHeight="1">
      <c r="A616" s="41"/>
      <c r="B616" s="42"/>
      <c r="C616" s="274" t="s">
        <v>1235</v>
      </c>
      <c r="D616" s="274" t="s">
        <v>327</v>
      </c>
      <c r="E616" s="275" t="s">
        <v>3717</v>
      </c>
      <c r="F616" s="276" t="s">
        <v>3718</v>
      </c>
      <c r="G616" s="277" t="s">
        <v>894</v>
      </c>
      <c r="H616" s="278">
        <v>1.915</v>
      </c>
      <c r="I616" s="279"/>
      <c r="J616" s="280">
        <f>ROUND(I616*H616,2)</f>
        <v>0</v>
      </c>
      <c r="K616" s="276" t="s">
        <v>816</v>
      </c>
      <c r="L616" s="281"/>
      <c r="M616" s="282" t="s">
        <v>19</v>
      </c>
      <c r="N616" s="283" t="s">
        <v>46</v>
      </c>
      <c r="O616" s="87"/>
      <c r="P616" s="218">
        <f>O616*H616</f>
        <v>0</v>
      </c>
      <c r="Q616" s="218">
        <v>1</v>
      </c>
      <c r="R616" s="218">
        <f>Q616*H616</f>
        <v>1.915</v>
      </c>
      <c r="S616" s="218">
        <v>0</v>
      </c>
      <c r="T616" s="219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0" t="s">
        <v>473</v>
      </c>
      <c r="AT616" s="220" t="s">
        <v>327</v>
      </c>
      <c r="AU616" s="220" t="s">
        <v>84</v>
      </c>
      <c r="AY616" s="20" t="s">
        <v>258</v>
      </c>
      <c r="BE616" s="221">
        <f>IF(N616="základní",J616,0)</f>
        <v>0</v>
      </c>
      <c r="BF616" s="221">
        <f>IF(N616="snížená",J616,0)</f>
        <v>0</v>
      </c>
      <c r="BG616" s="221">
        <f>IF(N616="zákl. přenesená",J616,0)</f>
        <v>0</v>
      </c>
      <c r="BH616" s="221">
        <f>IF(N616="sníž. přenesená",J616,0)</f>
        <v>0</v>
      </c>
      <c r="BI616" s="221">
        <f>IF(N616="nulová",J616,0)</f>
        <v>0</v>
      </c>
      <c r="BJ616" s="20" t="s">
        <v>82</v>
      </c>
      <c r="BK616" s="221">
        <f>ROUND(I616*H616,2)</f>
        <v>0</v>
      </c>
      <c r="BL616" s="20" t="s">
        <v>93</v>
      </c>
      <c r="BM616" s="220" t="s">
        <v>3719</v>
      </c>
    </row>
    <row r="617" s="2" customFormat="1">
      <c r="A617" s="41"/>
      <c r="B617" s="42"/>
      <c r="C617" s="43"/>
      <c r="D617" s="222" t="s">
        <v>264</v>
      </c>
      <c r="E617" s="43"/>
      <c r="F617" s="223" t="s">
        <v>3718</v>
      </c>
      <c r="G617" s="43"/>
      <c r="H617" s="43"/>
      <c r="I617" s="224"/>
      <c r="J617" s="43"/>
      <c r="K617" s="43"/>
      <c r="L617" s="47"/>
      <c r="M617" s="225"/>
      <c r="N617" s="226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264</v>
      </c>
      <c r="AU617" s="20" t="s">
        <v>84</v>
      </c>
    </row>
    <row r="618" s="2" customFormat="1">
      <c r="A618" s="41"/>
      <c r="B618" s="42"/>
      <c r="C618" s="43"/>
      <c r="D618" s="222" t="s">
        <v>265</v>
      </c>
      <c r="E618" s="43"/>
      <c r="F618" s="227" t="s">
        <v>3613</v>
      </c>
      <c r="G618" s="43"/>
      <c r="H618" s="43"/>
      <c r="I618" s="224"/>
      <c r="J618" s="43"/>
      <c r="K618" s="43"/>
      <c r="L618" s="47"/>
      <c r="M618" s="225"/>
      <c r="N618" s="226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265</v>
      </c>
      <c r="AU618" s="20" t="s">
        <v>84</v>
      </c>
    </row>
    <row r="619" s="12" customFormat="1">
      <c r="A619" s="12"/>
      <c r="B619" s="228"/>
      <c r="C619" s="229"/>
      <c r="D619" s="222" t="s">
        <v>267</v>
      </c>
      <c r="E619" s="230" t="s">
        <v>19</v>
      </c>
      <c r="F619" s="231" t="s">
        <v>3720</v>
      </c>
      <c r="G619" s="229"/>
      <c r="H619" s="232">
        <v>20</v>
      </c>
      <c r="I619" s="233"/>
      <c r="J619" s="229"/>
      <c r="K619" s="229"/>
      <c r="L619" s="234"/>
      <c r="M619" s="235"/>
      <c r="N619" s="236"/>
      <c r="O619" s="236"/>
      <c r="P619" s="236"/>
      <c r="Q619" s="236"/>
      <c r="R619" s="236"/>
      <c r="S619" s="236"/>
      <c r="T619" s="237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38" t="s">
        <v>267</v>
      </c>
      <c r="AU619" s="238" t="s">
        <v>84</v>
      </c>
      <c r="AV619" s="12" t="s">
        <v>84</v>
      </c>
      <c r="AW619" s="12" t="s">
        <v>37</v>
      </c>
      <c r="AX619" s="12" t="s">
        <v>75</v>
      </c>
      <c r="AY619" s="238" t="s">
        <v>258</v>
      </c>
    </row>
    <row r="620" s="12" customFormat="1">
      <c r="A620" s="12"/>
      <c r="B620" s="228"/>
      <c r="C620" s="229"/>
      <c r="D620" s="222" t="s">
        <v>267</v>
      </c>
      <c r="E620" s="230" t="s">
        <v>19</v>
      </c>
      <c r="F620" s="231" t="s">
        <v>3606</v>
      </c>
      <c r="G620" s="229"/>
      <c r="H620" s="232">
        <v>154.40000000000001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T620" s="238" t="s">
        <v>267</v>
      </c>
      <c r="AU620" s="238" t="s">
        <v>84</v>
      </c>
      <c r="AV620" s="12" t="s">
        <v>84</v>
      </c>
      <c r="AW620" s="12" t="s">
        <v>37</v>
      </c>
      <c r="AX620" s="12" t="s">
        <v>75</v>
      </c>
      <c r="AY620" s="238" t="s">
        <v>258</v>
      </c>
    </row>
    <row r="621" s="12" customFormat="1">
      <c r="A621" s="12"/>
      <c r="B621" s="228"/>
      <c r="C621" s="229"/>
      <c r="D621" s="222" t="s">
        <v>267</v>
      </c>
      <c r="E621" s="230" t="s">
        <v>19</v>
      </c>
      <c r="F621" s="231" t="s">
        <v>3721</v>
      </c>
      <c r="G621" s="229"/>
      <c r="H621" s="232">
        <v>1914.56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T621" s="238" t="s">
        <v>267</v>
      </c>
      <c r="AU621" s="238" t="s">
        <v>84</v>
      </c>
      <c r="AV621" s="12" t="s">
        <v>84</v>
      </c>
      <c r="AW621" s="12" t="s">
        <v>37</v>
      </c>
      <c r="AX621" s="12" t="s">
        <v>75</v>
      </c>
      <c r="AY621" s="238" t="s">
        <v>258</v>
      </c>
    </row>
    <row r="622" s="12" customFormat="1">
      <c r="A622" s="12"/>
      <c r="B622" s="228"/>
      <c r="C622" s="229"/>
      <c r="D622" s="222" t="s">
        <v>267</v>
      </c>
      <c r="E622" s="230" t="s">
        <v>19</v>
      </c>
      <c r="F622" s="231" t="s">
        <v>3722</v>
      </c>
      <c r="G622" s="229"/>
      <c r="H622" s="232">
        <v>1.915</v>
      </c>
      <c r="I622" s="233"/>
      <c r="J622" s="229"/>
      <c r="K622" s="229"/>
      <c r="L622" s="234"/>
      <c r="M622" s="235"/>
      <c r="N622" s="236"/>
      <c r="O622" s="236"/>
      <c r="P622" s="236"/>
      <c r="Q622" s="236"/>
      <c r="R622" s="236"/>
      <c r="S622" s="236"/>
      <c r="T622" s="237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38" t="s">
        <v>267</v>
      </c>
      <c r="AU622" s="238" t="s">
        <v>84</v>
      </c>
      <c r="AV622" s="12" t="s">
        <v>84</v>
      </c>
      <c r="AW622" s="12" t="s">
        <v>37</v>
      </c>
      <c r="AX622" s="12" t="s">
        <v>82</v>
      </c>
      <c r="AY622" s="238" t="s">
        <v>258</v>
      </c>
    </row>
    <row r="623" s="2" customFormat="1" ht="16.5" customHeight="1">
      <c r="A623" s="41"/>
      <c r="B623" s="42"/>
      <c r="C623" s="274" t="s">
        <v>1237</v>
      </c>
      <c r="D623" s="274" t="s">
        <v>327</v>
      </c>
      <c r="E623" s="275" t="s">
        <v>3723</v>
      </c>
      <c r="F623" s="276" t="s">
        <v>3724</v>
      </c>
      <c r="G623" s="277" t="s">
        <v>894</v>
      </c>
      <c r="H623" s="278">
        <v>5.4969999999999999</v>
      </c>
      <c r="I623" s="279"/>
      <c r="J623" s="280">
        <f>ROUND(I623*H623,2)</f>
        <v>0</v>
      </c>
      <c r="K623" s="276" t="s">
        <v>816</v>
      </c>
      <c r="L623" s="281"/>
      <c r="M623" s="282" t="s">
        <v>19</v>
      </c>
      <c r="N623" s="283" t="s">
        <v>46</v>
      </c>
      <c r="O623" s="87"/>
      <c r="P623" s="218">
        <f>O623*H623</f>
        <v>0</v>
      </c>
      <c r="Q623" s="218">
        <v>1</v>
      </c>
      <c r="R623" s="218">
        <f>Q623*H623</f>
        <v>5.4969999999999999</v>
      </c>
      <c r="S623" s="218">
        <v>0</v>
      </c>
      <c r="T623" s="219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0" t="s">
        <v>473</v>
      </c>
      <c r="AT623" s="220" t="s">
        <v>327</v>
      </c>
      <c r="AU623" s="220" t="s">
        <v>84</v>
      </c>
      <c r="AY623" s="20" t="s">
        <v>258</v>
      </c>
      <c r="BE623" s="221">
        <f>IF(N623="základní",J623,0)</f>
        <v>0</v>
      </c>
      <c r="BF623" s="221">
        <f>IF(N623="snížená",J623,0)</f>
        <v>0</v>
      </c>
      <c r="BG623" s="221">
        <f>IF(N623="zákl. přenesená",J623,0)</f>
        <v>0</v>
      </c>
      <c r="BH623" s="221">
        <f>IF(N623="sníž. přenesená",J623,0)</f>
        <v>0</v>
      </c>
      <c r="BI623" s="221">
        <f>IF(N623="nulová",J623,0)</f>
        <v>0</v>
      </c>
      <c r="BJ623" s="20" t="s">
        <v>82</v>
      </c>
      <c r="BK623" s="221">
        <f>ROUND(I623*H623,2)</f>
        <v>0</v>
      </c>
      <c r="BL623" s="20" t="s">
        <v>93</v>
      </c>
      <c r="BM623" s="220" t="s">
        <v>3725</v>
      </c>
    </row>
    <row r="624" s="2" customFormat="1">
      <c r="A624" s="41"/>
      <c r="B624" s="42"/>
      <c r="C624" s="43"/>
      <c r="D624" s="222" t="s">
        <v>264</v>
      </c>
      <c r="E624" s="43"/>
      <c r="F624" s="223" t="s">
        <v>3724</v>
      </c>
      <c r="G624" s="43"/>
      <c r="H624" s="43"/>
      <c r="I624" s="224"/>
      <c r="J624" s="43"/>
      <c r="K624" s="43"/>
      <c r="L624" s="47"/>
      <c r="M624" s="225"/>
      <c r="N624" s="226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264</v>
      </c>
      <c r="AU624" s="20" t="s">
        <v>84</v>
      </c>
    </row>
    <row r="625" s="2" customFormat="1">
      <c r="A625" s="41"/>
      <c r="B625" s="42"/>
      <c r="C625" s="43"/>
      <c r="D625" s="222" t="s">
        <v>265</v>
      </c>
      <c r="E625" s="43"/>
      <c r="F625" s="227" t="s">
        <v>3726</v>
      </c>
      <c r="G625" s="43"/>
      <c r="H625" s="43"/>
      <c r="I625" s="224"/>
      <c r="J625" s="43"/>
      <c r="K625" s="43"/>
      <c r="L625" s="47"/>
      <c r="M625" s="225"/>
      <c r="N625" s="226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265</v>
      </c>
      <c r="AU625" s="20" t="s">
        <v>84</v>
      </c>
    </row>
    <row r="626" s="12" customFormat="1">
      <c r="A626" s="12"/>
      <c r="B626" s="228"/>
      <c r="C626" s="229"/>
      <c r="D626" s="222" t="s">
        <v>267</v>
      </c>
      <c r="E626" s="230" t="s">
        <v>19</v>
      </c>
      <c r="F626" s="231" t="s">
        <v>3727</v>
      </c>
      <c r="G626" s="229"/>
      <c r="H626" s="232">
        <v>1544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38" t="s">
        <v>267</v>
      </c>
      <c r="AU626" s="238" t="s">
        <v>84</v>
      </c>
      <c r="AV626" s="12" t="s">
        <v>84</v>
      </c>
      <c r="AW626" s="12" t="s">
        <v>37</v>
      </c>
      <c r="AX626" s="12" t="s">
        <v>75</v>
      </c>
      <c r="AY626" s="238" t="s">
        <v>258</v>
      </c>
    </row>
    <row r="627" s="12" customFormat="1">
      <c r="A627" s="12"/>
      <c r="B627" s="228"/>
      <c r="C627" s="229"/>
      <c r="D627" s="222" t="s">
        <v>267</v>
      </c>
      <c r="E627" s="230" t="s">
        <v>19</v>
      </c>
      <c r="F627" s="231" t="s">
        <v>3728</v>
      </c>
      <c r="G627" s="229"/>
      <c r="H627" s="232">
        <v>4</v>
      </c>
      <c r="I627" s="233"/>
      <c r="J627" s="229"/>
      <c r="K627" s="229"/>
      <c r="L627" s="234"/>
      <c r="M627" s="235"/>
      <c r="N627" s="236"/>
      <c r="O627" s="236"/>
      <c r="P627" s="236"/>
      <c r="Q627" s="236"/>
      <c r="R627" s="236"/>
      <c r="S627" s="236"/>
      <c r="T627" s="237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T627" s="238" t="s">
        <v>267</v>
      </c>
      <c r="AU627" s="238" t="s">
        <v>84</v>
      </c>
      <c r="AV627" s="12" t="s">
        <v>84</v>
      </c>
      <c r="AW627" s="12" t="s">
        <v>37</v>
      </c>
      <c r="AX627" s="12" t="s">
        <v>75</v>
      </c>
      <c r="AY627" s="238" t="s">
        <v>258</v>
      </c>
    </row>
    <row r="628" s="12" customFormat="1">
      <c r="A628" s="12"/>
      <c r="B628" s="228"/>
      <c r="C628" s="229"/>
      <c r="D628" s="222" t="s">
        <v>267</v>
      </c>
      <c r="E628" s="230" t="s">
        <v>19</v>
      </c>
      <c r="F628" s="231" t="s">
        <v>3729</v>
      </c>
      <c r="G628" s="229"/>
      <c r="H628" s="232">
        <v>5496.6400000000003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T628" s="238" t="s">
        <v>267</v>
      </c>
      <c r="AU628" s="238" t="s">
        <v>84</v>
      </c>
      <c r="AV628" s="12" t="s">
        <v>84</v>
      </c>
      <c r="AW628" s="12" t="s">
        <v>37</v>
      </c>
      <c r="AX628" s="12" t="s">
        <v>75</v>
      </c>
      <c r="AY628" s="238" t="s">
        <v>258</v>
      </c>
    </row>
    <row r="629" s="12" customFormat="1">
      <c r="A629" s="12"/>
      <c r="B629" s="228"/>
      <c r="C629" s="229"/>
      <c r="D629" s="222" t="s">
        <v>267</v>
      </c>
      <c r="E629" s="230" t="s">
        <v>19</v>
      </c>
      <c r="F629" s="231" t="s">
        <v>3730</v>
      </c>
      <c r="G629" s="229"/>
      <c r="H629" s="232">
        <v>5.4969999999999999</v>
      </c>
      <c r="I629" s="233"/>
      <c r="J629" s="229"/>
      <c r="K629" s="229"/>
      <c r="L629" s="234"/>
      <c r="M629" s="235"/>
      <c r="N629" s="236"/>
      <c r="O629" s="236"/>
      <c r="P629" s="236"/>
      <c r="Q629" s="236"/>
      <c r="R629" s="236"/>
      <c r="S629" s="236"/>
      <c r="T629" s="237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38" t="s">
        <v>267</v>
      </c>
      <c r="AU629" s="238" t="s">
        <v>84</v>
      </c>
      <c r="AV629" s="12" t="s">
        <v>84</v>
      </c>
      <c r="AW629" s="12" t="s">
        <v>37</v>
      </c>
      <c r="AX629" s="12" t="s">
        <v>82</v>
      </c>
      <c r="AY629" s="238" t="s">
        <v>258</v>
      </c>
    </row>
    <row r="630" s="2" customFormat="1" ht="16.5" customHeight="1">
      <c r="A630" s="41"/>
      <c r="B630" s="42"/>
      <c r="C630" s="274" t="s">
        <v>1239</v>
      </c>
      <c r="D630" s="274" t="s">
        <v>327</v>
      </c>
      <c r="E630" s="275" t="s">
        <v>3731</v>
      </c>
      <c r="F630" s="276" t="s">
        <v>3732</v>
      </c>
      <c r="G630" s="277" t="s">
        <v>894</v>
      </c>
      <c r="H630" s="278">
        <v>0.0080000000000000002</v>
      </c>
      <c r="I630" s="279"/>
      <c r="J630" s="280">
        <f>ROUND(I630*H630,2)</f>
        <v>0</v>
      </c>
      <c r="K630" s="276" t="s">
        <v>816</v>
      </c>
      <c r="L630" s="281"/>
      <c r="M630" s="282" t="s">
        <v>19</v>
      </c>
      <c r="N630" s="283" t="s">
        <v>46</v>
      </c>
      <c r="O630" s="87"/>
      <c r="P630" s="218">
        <f>O630*H630</f>
        <v>0</v>
      </c>
      <c r="Q630" s="218">
        <v>1</v>
      </c>
      <c r="R630" s="218">
        <f>Q630*H630</f>
        <v>0.0080000000000000002</v>
      </c>
      <c r="S630" s="218">
        <v>0</v>
      </c>
      <c r="T630" s="219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0" t="s">
        <v>473</v>
      </c>
      <c r="AT630" s="220" t="s">
        <v>327</v>
      </c>
      <c r="AU630" s="220" t="s">
        <v>84</v>
      </c>
      <c r="AY630" s="20" t="s">
        <v>258</v>
      </c>
      <c r="BE630" s="221">
        <f>IF(N630="základní",J630,0)</f>
        <v>0</v>
      </c>
      <c r="BF630" s="221">
        <f>IF(N630="snížená",J630,0)</f>
        <v>0</v>
      </c>
      <c r="BG630" s="221">
        <f>IF(N630="zákl. přenesená",J630,0)</f>
        <v>0</v>
      </c>
      <c r="BH630" s="221">
        <f>IF(N630="sníž. přenesená",J630,0)</f>
        <v>0</v>
      </c>
      <c r="BI630" s="221">
        <f>IF(N630="nulová",J630,0)</f>
        <v>0</v>
      </c>
      <c r="BJ630" s="20" t="s">
        <v>82</v>
      </c>
      <c r="BK630" s="221">
        <f>ROUND(I630*H630,2)</f>
        <v>0</v>
      </c>
      <c r="BL630" s="20" t="s">
        <v>93</v>
      </c>
      <c r="BM630" s="220" t="s">
        <v>3733</v>
      </c>
    </row>
    <row r="631" s="2" customFormat="1">
      <c r="A631" s="41"/>
      <c r="B631" s="42"/>
      <c r="C631" s="43"/>
      <c r="D631" s="222" t="s">
        <v>264</v>
      </c>
      <c r="E631" s="43"/>
      <c r="F631" s="223" t="s">
        <v>3732</v>
      </c>
      <c r="G631" s="43"/>
      <c r="H631" s="43"/>
      <c r="I631" s="224"/>
      <c r="J631" s="43"/>
      <c r="K631" s="43"/>
      <c r="L631" s="47"/>
      <c r="M631" s="225"/>
      <c r="N631" s="226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264</v>
      </c>
      <c r="AU631" s="20" t="s">
        <v>84</v>
      </c>
    </row>
    <row r="632" s="2" customFormat="1">
      <c r="A632" s="41"/>
      <c r="B632" s="42"/>
      <c r="C632" s="43"/>
      <c r="D632" s="222" t="s">
        <v>265</v>
      </c>
      <c r="E632" s="43"/>
      <c r="F632" s="227" t="s">
        <v>3734</v>
      </c>
      <c r="G632" s="43"/>
      <c r="H632" s="43"/>
      <c r="I632" s="224"/>
      <c r="J632" s="43"/>
      <c r="K632" s="43"/>
      <c r="L632" s="47"/>
      <c r="M632" s="225"/>
      <c r="N632" s="226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265</v>
      </c>
      <c r="AU632" s="20" t="s">
        <v>84</v>
      </c>
    </row>
    <row r="633" s="12" customFormat="1">
      <c r="A633" s="12"/>
      <c r="B633" s="228"/>
      <c r="C633" s="229"/>
      <c r="D633" s="222" t="s">
        <v>267</v>
      </c>
      <c r="E633" s="230" t="s">
        <v>19</v>
      </c>
      <c r="F633" s="231" t="s">
        <v>3735</v>
      </c>
      <c r="G633" s="229"/>
      <c r="H633" s="232">
        <v>8.2599999999999998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T633" s="238" t="s">
        <v>267</v>
      </c>
      <c r="AU633" s="238" t="s">
        <v>84</v>
      </c>
      <c r="AV633" s="12" t="s">
        <v>84</v>
      </c>
      <c r="AW633" s="12" t="s">
        <v>37</v>
      </c>
      <c r="AX633" s="12" t="s">
        <v>75</v>
      </c>
      <c r="AY633" s="238" t="s">
        <v>258</v>
      </c>
    </row>
    <row r="634" s="12" customFormat="1">
      <c r="A634" s="12"/>
      <c r="B634" s="228"/>
      <c r="C634" s="229"/>
      <c r="D634" s="222" t="s">
        <v>267</v>
      </c>
      <c r="E634" s="230" t="s">
        <v>19</v>
      </c>
      <c r="F634" s="231" t="s">
        <v>3736</v>
      </c>
      <c r="G634" s="229"/>
      <c r="H634" s="232">
        <v>0.0080000000000000002</v>
      </c>
      <c r="I634" s="233"/>
      <c r="J634" s="229"/>
      <c r="K634" s="229"/>
      <c r="L634" s="234"/>
      <c r="M634" s="235"/>
      <c r="N634" s="236"/>
      <c r="O634" s="236"/>
      <c r="P634" s="236"/>
      <c r="Q634" s="236"/>
      <c r="R634" s="236"/>
      <c r="S634" s="236"/>
      <c r="T634" s="237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38" t="s">
        <v>267</v>
      </c>
      <c r="AU634" s="238" t="s">
        <v>84</v>
      </c>
      <c r="AV634" s="12" t="s">
        <v>84</v>
      </c>
      <c r="AW634" s="12" t="s">
        <v>37</v>
      </c>
      <c r="AX634" s="12" t="s">
        <v>82</v>
      </c>
      <c r="AY634" s="238" t="s">
        <v>258</v>
      </c>
    </row>
    <row r="635" s="2" customFormat="1" ht="16.5" customHeight="1">
      <c r="A635" s="41"/>
      <c r="B635" s="42"/>
      <c r="C635" s="274" t="s">
        <v>1243</v>
      </c>
      <c r="D635" s="274" t="s">
        <v>327</v>
      </c>
      <c r="E635" s="275" t="s">
        <v>3737</v>
      </c>
      <c r="F635" s="276" t="s">
        <v>3738</v>
      </c>
      <c r="G635" s="277" t="s">
        <v>894</v>
      </c>
      <c r="H635" s="278">
        <v>0.001</v>
      </c>
      <c r="I635" s="279"/>
      <c r="J635" s="280">
        <f>ROUND(I635*H635,2)</f>
        <v>0</v>
      </c>
      <c r="K635" s="276" t="s">
        <v>816</v>
      </c>
      <c r="L635" s="281"/>
      <c r="M635" s="282" t="s">
        <v>19</v>
      </c>
      <c r="N635" s="283" t="s">
        <v>46</v>
      </c>
      <c r="O635" s="87"/>
      <c r="P635" s="218">
        <f>O635*H635</f>
        <v>0</v>
      </c>
      <c r="Q635" s="218">
        <v>1</v>
      </c>
      <c r="R635" s="218">
        <f>Q635*H635</f>
        <v>0.001</v>
      </c>
      <c r="S635" s="218">
        <v>0</v>
      </c>
      <c r="T635" s="219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0" t="s">
        <v>473</v>
      </c>
      <c r="AT635" s="220" t="s">
        <v>327</v>
      </c>
      <c r="AU635" s="220" t="s">
        <v>84</v>
      </c>
      <c r="AY635" s="20" t="s">
        <v>258</v>
      </c>
      <c r="BE635" s="221">
        <f>IF(N635="základní",J635,0)</f>
        <v>0</v>
      </c>
      <c r="BF635" s="221">
        <f>IF(N635="snížená",J635,0)</f>
        <v>0</v>
      </c>
      <c r="BG635" s="221">
        <f>IF(N635="zákl. přenesená",J635,0)</f>
        <v>0</v>
      </c>
      <c r="BH635" s="221">
        <f>IF(N635="sníž. přenesená",J635,0)</f>
        <v>0</v>
      </c>
      <c r="BI635" s="221">
        <f>IF(N635="nulová",J635,0)</f>
        <v>0</v>
      </c>
      <c r="BJ635" s="20" t="s">
        <v>82</v>
      </c>
      <c r="BK635" s="221">
        <f>ROUND(I635*H635,2)</f>
        <v>0</v>
      </c>
      <c r="BL635" s="20" t="s">
        <v>93</v>
      </c>
      <c r="BM635" s="220" t="s">
        <v>3739</v>
      </c>
    </row>
    <row r="636" s="2" customFormat="1">
      <c r="A636" s="41"/>
      <c r="B636" s="42"/>
      <c r="C636" s="43"/>
      <c r="D636" s="222" t="s">
        <v>264</v>
      </c>
      <c r="E636" s="43"/>
      <c r="F636" s="223" t="s">
        <v>3738</v>
      </c>
      <c r="G636" s="43"/>
      <c r="H636" s="43"/>
      <c r="I636" s="224"/>
      <c r="J636" s="43"/>
      <c r="K636" s="43"/>
      <c r="L636" s="47"/>
      <c r="M636" s="225"/>
      <c r="N636" s="226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264</v>
      </c>
      <c r="AU636" s="20" t="s">
        <v>84</v>
      </c>
    </row>
    <row r="637" s="2" customFormat="1">
      <c r="A637" s="41"/>
      <c r="B637" s="42"/>
      <c r="C637" s="43"/>
      <c r="D637" s="222" t="s">
        <v>265</v>
      </c>
      <c r="E637" s="43"/>
      <c r="F637" s="227" t="s">
        <v>3740</v>
      </c>
      <c r="G637" s="43"/>
      <c r="H637" s="43"/>
      <c r="I637" s="224"/>
      <c r="J637" s="43"/>
      <c r="K637" s="43"/>
      <c r="L637" s="47"/>
      <c r="M637" s="225"/>
      <c r="N637" s="226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265</v>
      </c>
      <c r="AU637" s="20" t="s">
        <v>84</v>
      </c>
    </row>
    <row r="638" s="12" customFormat="1">
      <c r="A638" s="12"/>
      <c r="B638" s="228"/>
      <c r="C638" s="229"/>
      <c r="D638" s="222" t="s">
        <v>267</v>
      </c>
      <c r="E638" s="230" t="s">
        <v>19</v>
      </c>
      <c r="F638" s="231" t="s">
        <v>3741</v>
      </c>
      <c r="G638" s="229"/>
      <c r="H638" s="232">
        <v>1.2050000000000001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38" t="s">
        <v>267</v>
      </c>
      <c r="AU638" s="238" t="s">
        <v>84</v>
      </c>
      <c r="AV638" s="12" t="s">
        <v>84</v>
      </c>
      <c r="AW638" s="12" t="s">
        <v>37</v>
      </c>
      <c r="AX638" s="12" t="s">
        <v>75</v>
      </c>
      <c r="AY638" s="238" t="s">
        <v>258</v>
      </c>
    </row>
    <row r="639" s="12" customFormat="1">
      <c r="A639" s="12"/>
      <c r="B639" s="228"/>
      <c r="C639" s="229"/>
      <c r="D639" s="222" t="s">
        <v>267</v>
      </c>
      <c r="E639" s="230" t="s">
        <v>19</v>
      </c>
      <c r="F639" s="231" t="s">
        <v>3742</v>
      </c>
      <c r="G639" s="229"/>
      <c r="H639" s="232">
        <v>0.001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38" t="s">
        <v>267</v>
      </c>
      <c r="AU639" s="238" t="s">
        <v>84</v>
      </c>
      <c r="AV639" s="12" t="s">
        <v>84</v>
      </c>
      <c r="AW639" s="12" t="s">
        <v>37</v>
      </c>
      <c r="AX639" s="12" t="s">
        <v>82</v>
      </c>
      <c r="AY639" s="238" t="s">
        <v>258</v>
      </c>
    </row>
    <row r="640" s="2" customFormat="1" ht="16.5" customHeight="1">
      <c r="A640" s="41"/>
      <c r="B640" s="42"/>
      <c r="C640" s="209" t="s">
        <v>1245</v>
      </c>
      <c r="D640" s="209" t="s">
        <v>259</v>
      </c>
      <c r="E640" s="210" t="s">
        <v>3743</v>
      </c>
      <c r="F640" s="211" t="s">
        <v>3744</v>
      </c>
      <c r="G640" s="212" t="s">
        <v>894</v>
      </c>
      <c r="H640" s="213">
        <v>7.7919999999999998</v>
      </c>
      <c r="I640" s="214"/>
      <c r="J640" s="215">
        <f>ROUND(I640*H640,2)</f>
        <v>0</v>
      </c>
      <c r="K640" s="211" t="s">
        <v>816</v>
      </c>
      <c r="L640" s="47"/>
      <c r="M640" s="216" t="s">
        <v>19</v>
      </c>
      <c r="N640" s="217" t="s">
        <v>46</v>
      </c>
      <c r="O640" s="87"/>
      <c r="P640" s="218">
        <f>O640*H640</f>
        <v>0</v>
      </c>
      <c r="Q640" s="218">
        <v>0</v>
      </c>
      <c r="R640" s="218">
        <f>Q640*H640</f>
        <v>0</v>
      </c>
      <c r="S640" s="218">
        <v>0</v>
      </c>
      <c r="T640" s="219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0" t="s">
        <v>93</v>
      </c>
      <c r="AT640" s="220" t="s">
        <v>259</v>
      </c>
      <c r="AU640" s="220" t="s">
        <v>84</v>
      </c>
      <c r="AY640" s="20" t="s">
        <v>258</v>
      </c>
      <c r="BE640" s="221">
        <f>IF(N640="základní",J640,0)</f>
        <v>0</v>
      </c>
      <c r="BF640" s="221">
        <f>IF(N640="snížená",J640,0)</f>
        <v>0</v>
      </c>
      <c r="BG640" s="221">
        <f>IF(N640="zákl. přenesená",J640,0)</f>
        <v>0</v>
      </c>
      <c r="BH640" s="221">
        <f>IF(N640="sníž. přenesená",J640,0)</f>
        <v>0</v>
      </c>
      <c r="BI640" s="221">
        <f>IF(N640="nulová",J640,0)</f>
        <v>0</v>
      </c>
      <c r="BJ640" s="20" t="s">
        <v>82</v>
      </c>
      <c r="BK640" s="221">
        <f>ROUND(I640*H640,2)</f>
        <v>0</v>
      </c>
      <c r="BL640" s="20" t="s">
        <v>93</v>
      </c>
      <c r="BM640" s="220" t="s">
        <v>3745</v>
      </c>
    </row>
    <row r="641" s="2" customFormat="1">
      <c r="A641" s="41"/>
      <c r="B641" s="42"/>
      <c r="C641" s="43"/>
      <c r="D641" s="222" t="s">
        <v>264</v>
      </c>
      <c r="E641" s="43"/>
      <c r="F641" s="223" t="s">
        <v>3746</v>
      </c>
      <c r="G641" s="43"/>
      <c r="H641" s="43"/>
      <c r="I641" s="224"/>
      <c r="J641" s="43"/>
      <c r="K641" s="43"/>
      <c r="L641" s="47"/>
      <c r="M641" s="225"/>
      <c r="N641" s="226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264</v>
      </c>
      <c r="AU641" s="20" t="s">
        <v>84</v>
      </c>
    </row>
    <row r="642" s="2" customFormat="1">
      <c r="A642" s="41"/>
      <c r="B642" s="42"/>
      <c r="C642" s="43"/>
      <c r="D642" s="261" t="s">
        <v>819</v>
      </c>
      <c r="E642" s="43"/>
      <c r="F642" s="262" t="s">
        <v>3747</v>
      </c>
      <c r="G642" s="43"/>
      <c r="H642" s="43"/>
      <c r="I642" s="224"/>
      <c r="J642" s="43"/>
      <c r="K642" s="43"/>
      <c r="L642" s="47"/>
      <c r="M642" s="249"/>
      <c r="N642" s="250"/>
      <c r="O642" s="251"/>
      <c r="P642" s="251"/>
      <c r="Q642" s="251"/>
      <c r="R642" s="251"/>
      <c r="S642" s="251"/>
      <c r="T642" s="252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819</v>
      </c>
      <c r="AU642" s="20" t="s">
        <v>84</v>
      </c>
    </row>
    <row r="643" s="2" customFormat="1" ht="6.96" customHeight="1">
      <c r="A643" s="41"/>
      <c r="B643" s="62"/>
      <c r="C643" s="63"/>
      <c r="D643" s="63"/>
      <c r="E643" s="63"/>
      <c r="F643" s="63"/>
      <c r="G643" s="63"/>
      <c r="H643" s="63"/>
      <c r="I643" s="63"/>
      <c r="J643" s="63"/>
      <c r="K643" s="63"/>
      <c r="L643" s="47"/>
      <c r="M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</row>
  </sheetData>
  <sheetProtection sheet="1" autoFilter="0" formatColumns="0" formatRows="0" objects="1" scenarios="1" spinCount="100000" saltValue="52o4wTRpWH7dBoQ4TZL0TIbzcxMWSEAIQ39gvcA2A7xSBkklhzMirS6M1oEI+Gy20f2RAxLct6mm4ObS5V5qHA==" hashValue="xBLBjAcLjtQ42sE8vWxmayP9tgTzvvIrSWz3hHd17VzNfVkoHQ2cIIOx+DSjjHrXpDRVLKHDlyR/RXqaYZUfgA==" algorithmName="SHA-512" password="CC35"/>
  <autoFilter ref="C98:K6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4_01/113106190"/>
    <hyperlink ref="F112" r:id="rId2" display="https://podminky.urs.cz/item/CS_URS_2024_01/124253100"/>
    <hyperlink ref="F118" r:id="rId3" display="https://podminky.urs.cz/item/CS_URS_2024_01/131251206"/>
    <hyperlink ref="F134" r:id="rId4" display="https://podminky.urs.cz/item/CS_URS_2024_01/131351205"/>
    <hyperlink ref="F150" r:id="rId5" display="https://podminky.urs.cz/item/CS_URS_2024_01/131451204"/>
    <hyperlink ref="F166" r:id="rId6" display="https://podminky.urs.cz/item/CS_URS_2024_01/132254202"/>
    <hyperlink ref="F170" r:id="rId7" display="https://podminky.urs.cz/item/CS_URS_2024_01/132451101"/>
    <hyperlink ref="F177" r:id="rId8" display="https://podminky.urs.cz/item/CS_URS_2024_01/151101102"/>
    <hyperlink ref="F185" r:id="rId9" display="https://podminky.urs.cz/item/CS_URS_2024_01/151101112"/>
    <hyperlink ref="F188" r:id="rId10" display="https://podminky.urs.cz/item/CS_URS_2024_01/162351104"/>
    <hyperlink ref="F197" r:id="rId11" display="https://podminky.urs.cz/item/CS_URS_2024_01/162351124"/>
    <hyperlink ref="F205" r:id="rId12" display="https://podminky.urs.cz/item/CS_URS_2024_01/162751113"/>
    <hyperlink ref="F209" r:id="rId13" display="https://podminky.urs.cz/item/CS_URS_2024_01/1627511-R"/>
    <hyperlink ref="F213" r:id="rId14" display="https://podminky.urs.cz/item/CS_URS_2024_01/167151111"/>
    <hyperlink ref="F220" r:id="rId15" display="https://podminky.urs.cz/item/CS_URS_2024_01/167151112"/>
    <hyperlink ref="F226" r:id="rId16" display="https://podminky.urs.cz/item/CS_URS_2024_01/171201221"/>
    <hyperlink ref="F232" r:id="rId17" display="https://podminky.urs.cz/item/CS_URS_2024_01/171251101"/>
    <hyperlink ref="F238" r:id="rId18" display="https://podminky.urs.cz/item/CS_URS_2024_01/171251201"/>
    <hyperlink ref="F242" r:id="rId19" display="https://podminky.urs.cz/item/CS_URS_2024_01/174151101"/>
    <hyperlink ref="F275" r:id="rId20" display="https://podminky.urs.cz/item/CS_URS_2024_01/175151101"/>
    <hyperlink ref="F297" r:id="rId21" display="https://podminky.urs.cz/item/CS_URS_2024_01/274322511"/>
    <hyperlink ref="F306" r:id="rId22" display="https://podminky.urs.cz/item/CS_URS_2024_01/274351121"/>
    <hyperlink ref="F313" r:id="rId23" display="https://podminky.urs.cz/item/CS_URS_2024_01/274351122"/>
    <hyperlink ref="F316" r:id="rId24" display="https://podminky.urs.cz/item/CS_URS_2024_01/274361821"/>
    <hyperlink ref="F321" r:id="rId25" display="https://podminky.urs.cz/item/CS_URS_2024_01/321213232"/>
    <hyperlink ref="F332" r:id="rId26" display="https://podminky.urs.cz/item/CS_URS_2024_01/321213345"/>
    <hyperlink ref="F340" r:id="rId27" display="https://podminky.urs.cz/item/CS_URS_2024_01/321321115"/>
    <hyperlink ref="F344" r:id="rId28" display="https://podminky.urs.cz/item/CS_URS_2024_01/321351010"/>
    <hyperlink ref="F348" r:id="rId29" display="https://podminky.urs.cz/item/CS_URS_2024_01/321352010"/>
    <hyperlink ref="F351" r:id="rId30" display="https://podminky.urs.cz/item/CS_URS_2024_01/321368211"/>
    <hyperlink ref="F355" r:id="rId31" display="https://podminky.urs.cz/item/CS_URS_2024_01/342321410"/>
    <hyperlink ref="F361" r:id="rId32" display="https://podminky.urs.cz/item/CS_URS_2024_01/342351311"/>
    <hyperlink ref="F367" r:id="rId33" display="https://podminky.urs.cz/item/CS_URS_2024_01/342351312"/>
    <hyperlink ref="F370" r:id="rId34" display="https://podminky.urs.cz/item/CS_URS_2024_01/342362021"/>
    <hyperlink ref="F374" r:id="rId35" display="https://podminky.urs.cz/item/CS_URS_2024_01/359901111"/>
    <hyperlink ref="F381" r:id="rId36" display="https://podminky.urs.cz/item/CS_URS_2024_01/411323434"/>
    <hyperlink ref="F387" r:id="rId37" display="https://podminky.urs.cz/item/CS_URS_2024_01/411353101"/>
    <hyperlink ref="F393" r:id="rId38" display="https://podminky.urs.cz/item/CS_URS_2024_01/411353102"/>
    <hyperlink ref="F396" r:id="rId39" display="https://podminky.urs.cz/item/CS_URS_2024_01/451317112"/>
    <hyperlink ref="F407" r:id="rId40" display="https://podminky.urs.cz/item/CS_URS_2024_01/451573111"/>
    <hyperlink ref="F413" r:id="rId41" display="https://podminky.urs.cz/item/CS_URS_2024_01/458591111"/>
    <hyperlink ref="F421" r:id="rId42" display="https://podminky.urs.cz/item/CS_URS_2024_01/4655115-R"/>
    <hyperlink ref="F433" r:id="rId43" display="https://podminky.urs.cz/item/CS_URS_2024_01/584121108"/>
    <hyperlink ref="F441" r:id="rId44" display="https://podminky.urs.cz/item/CS_URS_2024_01/628635411"/>
    <hyperlink ref="F451" r:id="rId45" display="https://podminky.urs.cz/item/CS_URS_2024_01/871423121"/>
    <hyperlink ref="F488" r:id="rId46" display="https://podminky.urs.cz/item/CS_URS_2024_01/961043111"/>
    <hyperlink ref="F492" r:id="rId47" display="https://podminky.urs.cz/item/CS_URS_2024_01/962023491"/>
    <hyperlink ref="F498" r:id="rId48" display="https://podminky.urs.cz/item/CS_URS_2024_01/972021691"/>
    <hyperlink ref="F502" r:id="rId49" display="https://podminky.urs.cz/item/CS_URS_2024_01/985221012"/>
    <hyperlink ref="F511" r:id="rId50" display="https://podminky.urs.cz/item/CS_URS_2024_01/985331212"/>
    <hyperlink ref="F528" r:id="rId51" display="https://podminky.urs.cz/item/CS_URS_2024_01/997002611"/>
    <hyperlink ref="F539" r:id="rId52" display="https://podminky.urs.cz/item/CS_URS_2024_01/997013501"/>
    <hyperlink ref="F551" r:id="rId53" display="https://podminky.urs.cz/item/CS_URS_2024_01/997013509"/>
    <hyperlink ref="F556" r:id="rId54" display="https://podminky.urs.cz/item/CS_URS_2024_01/997221551"/>
    <hyperlink ref="F562" r:id="rId55" display="https://podminky.urs.cz/item/CS_URS_2024_01/997221559"/>
    <hyperlink ref="F566" r:id="rId56" display="https://podminky.urs.cz/item/CS_URS_2024_01/997221615"/>
    <hyperlink ref="F570" r:id="rId57" display="https://podminky.urs.cz/item/CS_URS_2024_01/997221625"/>
    <hyperlink ref="F575" r:id="rId58" display="https://podminky.urs.cz/item/CS_URS_2024_01/998332011"/>
    <hyperlink ref="F580" r:id="rId59" display="https://podminky.urs.cz/item/CS_URS_2024_01/711111001"/>
    <hyperlink ref="F590" r:id="rId60" display="https://podminky.urs.cz/item/CS_URS_2024_01/711112001"/>
    <hyperlink ref="F597" r:id="rId61" display="https://podminky.urs.cz/item/CS_URS_2024_01/711132101"/>
    <hyperlink ref="F607" r:id="rId62" display="https://podminky.urs.cz/item/CS_URS_2024_01/998711101"/>
    <hyperlink ref="F642" r:id="rId63" display="https://podminky.urs.cz/item/CS_URS_2024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3748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ROUND((SUM(BE94:BE260)),  2)</f>
        <v>0</v>
      </c>
      <c r="G35" s="41"/>
      <c r="H35" s="41"/>
      <c r="I35" s="161">
        <v>0.20999999999999999</v>
      </c>
      <c r="J35" s="160">
        <f>ROUND(((SUM(BE94:BE260))*I35),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ROUND((SUM(BF94:BF260)),  2)</f>
        <v>0</v>
      </c>
      <c r="G36" s="41"/>
      <c r="H36" s="41"/>
      <c r="I36" s="161">
        <v>0.14999999999999999</v>
      </c>
      <c r="J36" s="160">
        <f>ROUND(((SUM(BF94:BF260))*I36),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ROUND((SUM(BH94:BH260)),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12 - SO 302 - Propustek drobné vodoteče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2212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2213</v>
      </c>
      <c r="E65" s="256"/>
      <c r="F65" s="256"/>
      <c r="G65" s="256"/>
      <c r="H65" s="256"/>
      <c r="I65" s="256"/>
      <c r="J65" s="257">
        <f>J96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2214</v>
      </c>
      <c r="E66" s="256"/>
      <c r="F66" s="256"/>
      <c r="G66" s="256"/>
      <c r="H66" s="256"/>
      <c r="I66" s="256"/>
      <c r="J66" s="257">
        <f>J195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2973</v>
      </c>
      <c r="E67" s="256"/>
      <c r="F67" s="256"/>
      <c r="G67" s="256"/>
      <c r="H67" s="256"/>
      <c r="I67" s="256"/>
      <c r="J67" s="257">
        <f>J203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3173</v>
      </c>
      <c r="E68" s="256"/>
      <c r="F68" s="256"/>
      <c r="G68" s="256"/>
      <c r="H68" s="256"/>
      <c r="I68" s="256"/>
      <c r="J68" s="257">
        <f>J211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3176</v>
      </c>
      <c r="E69" s="256"/>
      <c r="F69" s="256"/>
      <c r="G69" s="256"/>
      <c r="H69" s="256"/>
      <c r="I69" s="256"/>
      <c r="J69" s="257">
        <f>J224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2215</v>
      </c>
      <c r="E70" s="256"/>
      <c r="F70" s="256"/>
      <c r="G70" s="256"/>
      <c r="H70" s="256"/>
      <c r="I70" s="256"/>
      <c r="J70" s="257">
        <f>J231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3177</v>
      </c>
      <c r="E71" s="256"/>
      <c r="F71" s="256"/>
      <c r="G71" s="256"/>
      <c r="H71" s="256"/>
      <c r="I71" s="256"/>
      <c r="J71" s="257">
        <f>J242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J257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2767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12 - SO 302 - Propustek drobné vodoteče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SNOWPLAN, spol. s 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SNOWPLAN, spol. s 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</f>
        <v>0</v>
      </c>
      <c r="Q94" s="99"/>
      <c r="R94" s="192">
        <f>R95</f>
        <v>22.268684409999995</v>
      </c>
      <c r="S94" s="99"/>
      <c r="T94" s="193">
        <f>T95</f>
        <v>1.5891199999999999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2219</v>
      </c>
      <c r="F95" s="198" t="s">
        <v>2220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P96+P195+P203+P211+P224+P231+P242+P257</f>
        <v>0</v>
      </c>
      <c r="Q95" s="203"/>
      <c r="R95" s="204">
        <f>R96+R195+R203+R211+R224+R231+R242+R257</f>
        <v>22.268684409999995</v>
      </c>
      <c r="S95" s="203"/>
      <c r="T95" s="205">
        <f>T96+T195+T203+T211+T224+T231+T242+T257</f>
        <v>1.5891199999999999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BK96+BK195+BK203+BK211+BK224+BK231+BK242+BK257</f>
        <v>0</v>
      </c>
    </row>
    <row r="96" s="11" customFormat="1" ht="22.8" customHeight="1">
      <c r="A96" s="11"/>
      <c r="B96" s="195"/>
      <c r="C96" s="196"/>
      <c r="D96" s="197" t="s">
        <v>74</v>
      </c>
      <c r="E96" s="259" t="s">
        <v>82</v>
      </c>
      <c r="F96" s="259" t="s">
        <v>305</v>
      </c>
      <c r="G96" s="196"/>
      <c r="H96" s="196"/>
      <c r="I96" s="199"/>
      <c r="J96" s="260">
        <f>BK96</f>
        <v>0</v>
      </c>
      <c r="K96" s="196"/>
      <c r="L96" s="201"/>
      <c r="M96" s="202"/>
      <c r="N96" s="203"/>
      <c r="O96" s="203"/>
      <c r="P96" s="204">
        <f>SUM(P97:P194)</f>
        <v>0</v>
      </c>
      <c r="Q96" s="203"/>
      <c r="R96" s="204">
        <f>SUM(R97:R194)</f>
        <v>0.03838685</v>
      </c>
      <c r="S96" s="203"/>
      <c r="T96" s="205">
        <f>SUM(T97:T194)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82</v>
      </c>
      <c r="AY96" s="206" t="s">
        <v>258</v>
      </c>
      <c r="BK96" s="208">
        <f>SUM(BK97:BK194)</f>
        <v>0</v>
      </c>
    </row>
    <row r="97" s="2" customFormat="1" ht="16.5" customHeight="1">
      <c r="A97" s="41"/>
      <c r="B97" s="42"/>
      <c r="C97" s="209" t="s">
        <v>82</v>
      </c>
      <c r="D97" s="209" t="s">
        <v>259</v>
      </c>
      <c r="E97" s="210" t="s">
        <v>3190</v>
      </c>
      <c r="F97" s="211" t="s">
        <v>3191</v>
      </c>
      <c r="G97" s="212" t="s">
        <v>962</v>
      </c>
      <c r="H97" s="213">
        <v>4.9749999999999996</v>
      </c>
      <c r="I97" s="214"/>
      <c r="J97" s="215">
        <f>ROUND(I97*H97,2)</f>
        <v>0</v>
      </c>
      <c r="K97" s="211" t="s">
        <v>816</v>
      </c>
      <c r="L97" s="47"/>
      <c r="M97" s="216" t="s">
        <v>19</v>
      </c>
      <c r="N97" s="217" t="s">
        <v>46</v>
      </c>
      <c r="O97" s="87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0" t="s">
        <v>105</v>
      </c>
      <c r="AT97" s="220" t="s">
        <v>259</v>
      </c>
      <c r="AU97" s="220" t="s">
        <v>84</v>
      </c>
      <c r="AY97" s="20" t="s">
        <v>258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20" t="s">
        <v>82</v>
      </c>
      <c r="BK97" s="221">
        <f>ROUND(I97*H97,2)</f>
        <v>0</v>
      </c>
      <c r="BL97" s="20" t="s">
        <v>105</v>
      </c>
      <c r="BM97" s="220" t="s">
        <v>3749</v>
      </c>
    </row>
    <row r="98" s="2" customFormat="1">
      <c r="A98" s="41"/>
      <c r="B98" s="42"/>
      <c r="C98" s="43"/>
      <c r="D98" s="222" t="s">
        <v>264</v>
      </c>
      <c r="E98" s="43"/>
      <c r="F98" s="223" t="s">
        <v>3193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264</v>
      </c>
      <c r="AU98" s="20" t="s">
        <v>84</v>
      </c>
    </row>
    <row r="99" s="2" customFormat="1">
      <c r="A99" s="41"/>
      <c r="B99" s="42"/>
      <c r="C99" s="43"/>
      <c r="D99" s="261" t="s">
        <v>819</v>
      </c>
      <c r="E99" s="43"/>
      <c r="F99" s="262" t="s">
        <v>3194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819</v>
      </c>
      <c r="AU99" s="20" t="s">
        <v>84</v>
      </c>
    </row>
    <row r="100" s="12" customFormat="1">
      <c r="A100" s="12"/>
      <c r="B100" s="228"/>
      <c r="C100" s="229"/>
      <c r="D100" s="222" t="s">
        <v>267</v>
      </c>
      <c r="E100" s="230" t="s">
        <v>19</v>
      </c>
      <c r="F100" s="231" t="s">
        <v>3750</v>
      </c>
      <c r="G100" s="229"/>
      <c r="H100" s="232">
        <v>0.39800000000000002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84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6" customFormat="1">
      <c r="A101" s="16"/>
      <c r="B101" s="291"/>
      <c r="C101" s="292"/>
      <c r="D101" s="222" t="s">
        <v>267</v>
      </c>
      <c r="E101" s="293" t="s">
        <v>19</v>
      </c>
      <c r="F101" s="294" t="s">
        <v>3189</v>
      </c>
      <c r="G101" s="292"/>
      <c r="H101" s="295">
        <v>0.39800000000000002</v>
      </c>
      <c r="I101" s="296"/>
      <c r="J101" s="292"/>
      <c r="K101" s="292"/>
      <c r="L101" s="297"/>
      <c r="M101" s="298"/>
      <c r="N101" s="299"/>
      <c r="O101" s="299"/>
      <c r="P101" s="299"/>
      <c r="Q101" s="299"/>
      <c r="R101" s="299"/>
      <c r="S101" s="299"/>
      <c r="T101" s="300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301" t="s">
        <v>267</v>
      </c>
      <c r="AU101" s="301" t="s">
        <v>84</v>
      </c>
      <c r="AV101" s="16" t="s">
        <v>98</v>
      </c>
      <c r="AW101" s="16" t="s">
        <v>37</v>
      </c>
      <c r="AX101" s="16" t="s">
        <v>75</v>
      </c>
      <c r="AY101" s="301" t="s">
        <v>258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3751</v>
      </c>
      <c r="G102" s="229"/>
      <c r="H102" s="232">
        <v>4.9749999999999996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75</v>
      </c>
      <c r="AY102" s="238" t="s">
        <v>258</v>
      </c>
    </row>
    <row r="103" s="16" customFormat="1">
      <c r="A103" s="16"/>
      <c r="B103" s="291"/>
      <c r="C103" s="292"/>
      <c r="D103" s="222" t="s">
        <v>267</v>
      </c>
      <c r="E103" s="293" t="s">
        <v>19</v>
      </c>
      <c r="F103" s="294" t="s">
        <v>3189</v>
      </c>
      <c r="G103" s="292"/>
      <c r="H103" s="295">
        <v>4.9749999999999996</v>
      </c>
      <c r="I103" s="296"/>
      <c r="J103" s="292"/>
      <c r="K103" s="292"/>
      <c r="L103" s="297"/>
      <c r="M103" s="298"/>
      <c r="N103" s="299"/>
      <c r="O103" s="299"/>
      <c r="P103" s="299"/>
      <c r="Q103" s="299"/>
      <c r="R103" s="299"/>
      <c r="S103" s="299"/>
      <c r="T103" s="300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301" t="s">
        <v>267</v>
      </c>
      <c r="AU103" s="301" t="s">
        <v>84</v>
      </c>
      <c r="AV103" s="16" t="s">
        <v>98</v>
      </c>
      <c r="AW103" s="16" t="s">
        <v>37</v>
      </c>
      <c r="AX103" s="16" t="s">
        <v>82</v>
      </c>
      <c r="AY103" s="301" t="s">
        <v>258</v>
      </c>
    </row>
    <row r="104" s="2" customFormat="1" ht="16.5" customHeight="1">
      <c r="A104" s="41"/>
      <c r="B104" s="42"/>
      <c r="C104" s="209" t="s">
        <v>84</v>
      </c>
      <c r="D104" s="209" t="s">
        <v>259</v>
      </c>
      <c r="E104" s="210" t="s">
        <v>3752</v>
      </c>
      <c r="F104" s="211" t="s">
        <v>3753</v>
      </c>
      <c r="G104" s="212" t="s">
        <v>962</v>
      </c>
      <c r="H104" s="213">
        <v>18.280999999999999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3754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3755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3756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3757</v>
      </c>
      <c r="G107" s="229"/>
      <c r="H107" s="232">
        <v>1.603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6" customFormat="1">
      <c r="A108" s="16"/>
      <c r="B108" s="291"/>
      <c r="C108" s="292"/>
      <c r="D108" s="222" t="s">
        <v>267</v>
      </c>
      <c r="E108" s="293" t="s">
        <v>19</v>
      </c>
      <c r="F108" s="294" t="s">
        <v>3189</v>
      </c>
      <c r="G108" s="292"/>
      <c r="H108" s="295">
        <v>1.603</v>
      </c>
      <c r="I108" s="296"/>
      <c r="J108" s="292"/>
      <c r="K108" s="292"/>
      <c r="L108" s="297"/>
      <c r="M108" s="298"/>
      <c r="N108" s="299"/>
      <c r="O108" s="299"/>
      <c r="P108" s="299"/>
      <c r="Q108" s="299"/>
      <c r="R108" s="299"/>
      <c r="S108" s="299"/>
      <c r="T108" s="300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301" t="s">
        <v>267</v>
      </c>
      <c r="AU108" s="301" t="s">
        <v>84</v>
      </c>
      <c r="AV108" s="16" t="s">
        <v>98</v>
      </c>
      <c r="AW108" s="16" t="s">
        <v>37</v>
      </c>
      <c r="AX108" s="16" t="s">
        <v>75</v>
      </c>
      <c r="AY108" s="301" t="s">
        <v>258</v>
      </c>
    </row>
    <row r="109" s="12" customFormat="1">
      <c r="A109" s="12"/>
      <c r="B109" s="228"/>
      <c r="C109" s="229"/>
      <c r="D109" s="222" t="s">
        <v>267</v>
      </c>
      <c r="E109" s="230" t="s">
        <v>19</v>
      </c>
      <c r="F109" s="231" t="s">
        <v>3758</v>
      </c>
      <c r="G109" s="229"/>
      <c r="H109" s="232">
        <v>37.509999999999998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8" t="s">
        <v>267</v>
      </c>
      <c r="AU109" s="238" t="s">
        <v>84</v>
      </c>
      <c r="AV109" s="12" t="s">
        <v>84</v>
      </c>
      <c r="AW109" s="12" t="s">
        <v>37</v>
      </c>
      <c r="AX109" s="12" t="s">
        <v>75</v>
      </c>
      <c r="AY109" s="23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3759</v>
      </c>
      <c r="G110" s="229"/>
      <c r="H110" s="232">
        <v>-0.94799999999999995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6" customFormat="1">
      <c r="A111" s="16"/>
      <c r="B111" s="291"/>
      <c r="C111" s="292"/>
      <c r="D111" s="222" t="s">
        <v>267</v>
      </c>
      <c r="E111" s="293" t="s">
        <v>19</v>
      </c>
      <c r="F111" s="294" t="s">
        <v>3189</v>
      </c>
      <c r="G111" s="292"/>
      <c r="H111" s="295">
        <v>36.561999999999998</v>
      </c>
      <c r="I111" s="296"/>
      <c r="J111" s="292"/>
      <c r="K111" s="292"/>
      <c r="L111" s="297"/>
      <c r="M111" s="298"/>
      <c r="N111" s="299"/>
      <c r="O111" s="299"/>
      <c r="P111" s="299"/>
      <c r="Q111" s="299"/>
      <c r="R111" s="299"/>
      <c r="S111" s="299"/>
      <c r="T111" s="300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301" t="s">
        <v>267</v>
      </c>
      <c r="AU111" s="301" t="s">
        <v>84</v>
      </c>
      <c r="AV111" s="16" t="s">
        <v>98</v>
      </c>
      <c r="AW111" s="16" t="s">
        <v>37</v>
      </c>
      <c r="AX111" s="16" t="s">
        <v>75</v>
      </c>
      <c r="AY111" s="301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19</v>
      </c>
      <c r="F112" s="231" t="s">
        <v>3760</v>
      </c>
      <c r="G112" s="229"/>
      <c r="H112" s="232">
        <v>18.280999999999999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84</v>
      </c>
      <c r="AV112" s="12" t="s">
        <v>84</v>
      </c>
      <c r="AW112" s="12" t="s">
        <v>37</v>
      </c>
      <c r="AX112" s="12" t="s">
        <v>82</v>
      </c>
      <c r="AY112" s="238" t="s">
        <v>258</v>
      </c>
    </row>
    <row r="113" s="2" customFormat="1" ht="16.5" customHeight="1">
      <c r="A113" s="41"/>
      <c r="B113" s="42"/>
      <c r="C113" s="209" t="s">
        <v>98</v>
      </c>
      <c r="D113" s="209" t="s">
        <v>259</v>
      </c>
      <c r="E113" s="210" t="s">
        <v>3761</v>
      </c>
      <c r="F113" s="211" t="s">
        <v>3762</v>
      </c>
      <c r="G113" s="212" t="s">
        <v>962</v>
      </c>
      <c r="H113" s="213">
        <v>10.968999999999999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3763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3764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3765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12" customFormat="1">
      <c r="A116" s="12"/>
      <c r="B116" s="228"/>
      <c r="C116" s="229"/>
      <c r="D116" s="222" t="s">
        <v>267</v>
      </c>
      <c r="E116" s="230" t="s">
        <v>19</v>
      </c>
      <c r="F116" s="231" t="s">
        <v>3757</v>
      </c>
      <c r="G116" s="229"/>
      <c r="H116" s="232">
        <v>1.603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84</v>
      </c>
      <c r="AV116" s="12" t="s">
        <v>84</v>
      </c>
      <c r="AW116" s="12" t="s">
        <v>37</v>
      </c>
      <c r="AX116" s="12" t="s">
        <v>75</v>
      </c>
      <c r="AY116" s="238" t="s">
        <v>258</v>
      </c>
    </row>
    <row r="117" s="16" customFormat="1">
      <c r="A117" s="16"/>
      <c r="B117" s="291"/>
      <c r="C117" s="292"/>
      <c r="D117" s="222" t="s">
        <v>267</v>
      </c>
      <c r="E117" s="293" t="s">
        <v>19</v>
      </c>
      <c r="F117" s="294" t="s">
        <v>3189</v>
      </c>
      <c r="G117" s="292"/>
      <c r="H117" s="295">
        <v>1.603</v>
      </c>
      <c r="I117" s="296"/>
      <c r="J117" s="292"/>
      <c r="K117" s="292"/>
      <c r="L117" s="297"/>
      <c r="M117" s="298"/>
      <c r="N117" s="299"/>
      <c r="O117" s="299"/>
      <c r="P117" s="299"/>
      <c r="Q117" s="299"/>
      <c r="R117" s="299"/>
      <c r="S117" s="299"/>
      <c r="T117" s="300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301" t="s">
        <v>267</v>
      </c>
      <c r="AU117" s="301" t="s">
        <v>84</v>
      </c>
      <c r="AV117" s="16" t="s">
        <v>98</v>
      </c>
      <c r="AW117" s="16" t="s">
        <v>37</v>
      </c>
      <c r="AX117" s="16" t="s">
        <v>75</v>
      </c>
      <c r="AY117" s="301" t="s">
        <v>258</v>
      </c>
    </row>
    <row r="118" s="12" customFormat="1">
      <c r="A118" s="12"/>
      <c r="B118" s="228"/>
      <c r="C118" s="229"/>
      <c r="D118" s="222" t="s">
        <v>267</v>
      </c>
      <c r="E118" s="230" t="s">
        <v>19</v>
      </c>
      <c r="F118" s="231" t="s">
        <v>3758</v>
      </c>
      <c r="G118" s="229"/>
      <c r="H118" s="232">
        <v>37.509999999999998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8" t="s">
        <v>267</v>
      </c>
      <c r="AU118" s="238" t="s">
        <v>84</v>
      </c>
      <c r="AV118" s="12" t="s">
        <v>84</v>
      </c>
      <c r="AW118" s="12" t="s">
        <v>37</v>
      </c>
      <c r="AX118" s="12" t="s">
        <v>75</v>
      </c>
      <c r="AY118" s="238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3759</v>
      </c>
      <c r="G119" s="229"/>
      <c r="H119" s="232">
        <v>-0.94799999999999995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6" customFormat="1">
      <c r="A120" s="16"/>
      <c r="B120" s="291"/>
      <c r="C120" s="292"/>
      <c r="D120" s="222" t="s">
        <v>267</v>
      </c>
      <c r="E120" s="293" t="s">
        <v>19</v>
      </c>
      <c r="F120" s="294" t="s">
        <v>3189</v>
      </c>
      <c r="G120" s="292"/>
      <c r="H120" s="295">
        <v>36.561999999999998</v>
      </c>
      <c r="I120" s="296"/>
      <c r="J120" s="292"/>
      <c r="K120" s="292"/>
      <c r="L120" s="297"/>
      <c r="M120" s="298"/>
      <c r="N120" s="299"/>
      <c r="O120" s="299"/>
      <c r="P120" s="299"/>
      <c r="Q120" s="299"/>
      <c r="R120" s="299"/>
      <c r="S120" s="299"/>
      <c r="T120" s="300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301" t="s">
        <v>267</v>
      </c>
      <c r="AU120" s="301" t="s">
        <v>84</v>
      </c>
      <c r="AV120" s="16" t="s">
        <v>98</v>
      </c>
      <c r="AW120" s="16" t="s">
        <v>37</v>
      </c>
      <c r="AX120" s="16" t="s">
        <v>75</v>
      </c>
      <c r="AY120" s="301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19</v>
      </c>
      <c r="F121" s="231" t="s">
        <v>3766</v>
      </c>
      <c r="G121" s="229"/>
      <c r="H121" s="232">
        <v>10.968999999999999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84</v>
      </c>
      <c r="AV121" s="12" t="s">
        <v>84</v>
      </c>
      <c r="AW121" s="12" t="s">
        <v>37</v>
      </c>
      <c r="AX121" s="12" t="s">
        <v>82</v>
      </c>
      <c r="AY121" s="238" t="s">
        <v>258</v>
      </c>
    </row>
    <row r="122" s="2" customFormat="1" ht="16.5" customHeight="1">
      <c r="A122" s="41"/>
      <c r="B122" s="42"/>
      <c r="C122" s="209" t="s">
        <v>105</v>
      </c>
      <c r="D122" s="209" t="s">
        <v>259</v>
      </c>
      <c r="E122" s="210" t="s">
        <v>3767</v>
      </c>
      <c r="F122" s="211" t="s">
        <v>3768</v>
      </c>
      <c r="G122" s="212" t="s">
        <v>962</v>
      </c>
      <c r="H122" s="213">
        <v>7.3120000000000003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3769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3770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3771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12" customFormat="1">
      <c r="A125" s="12"/>
      <c r="B125" s="228"/>
      <c r="C125" s="229"/>
      <c r="D125" s="222" t="s">
        <v>267</v>
      </c>
      <c r="E125" s="230" t="s">
        <v>19</v>
      </c>
      <c r="F125" s="231" t="s">
        <v>3757</v>
      </c>
      <c r="G125" s="229"/>
      <c r="H125" s="232">
        <v>1.603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84</v>
      </c>
      <c r="AV125" s="12" t="s">
        <v>84</v>
      </c>
      <c r="AW125" s="12" t="s">
        <v>37</v>
      </c>
      <c r="AX125" s="12" t="s">
        <v>75</v>
      </c>
      <c r="AY125" s="238" t="s">
        <v>258</v>
      </c>
    </row>
    <row r="126" s="16" customFormat="1">
      <c r="A126" s="16"/>
      <c r="B126" s="291"/>
      <c r="C126" s="292"/>
      <c r="D126" s="222" t="s">
        <v>267</v>
      </c>
      <c r="E126" s="293" t="s">
        <v>19</v>
      </c>
      <c r="F126" s="294" t="s">
        <v>3189</v>
      </c>
      <c r="G126" s="292"/>
      <c r="H126" s="295">
        <v>1.603</v>
      </c>
      <c r="I126" s="296"/>
      <c r="J126" s="292"/>
      <c r="K126" s="292"/>
      <c r="L126" s="297"/>
      <c r="M126" s="298"/>
      <c r="N126" s="299"/>
      <c r="O126" s="299"/>
      <c r="P126" s="299"/>
      <c r="Q126" s="299"/>
      <c r="R126" s="299"/>
      <c r="S126" s="299"/>
      <c r="T126" s="300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301" t="s">
        <v>267</v>
      </c>
      <c r="AU126" s="301" t="s">
        <v>84</v>
      </c>
      <c r="AV126" s="16" t="s">
        <v>98</v>
      </c>
      <c r="AW126" s="16" t="s">
        <v>37</v>
      </c>
      <c r="AX126" s="16" t="s">
        <v>75</v>
      </c>
      <c r="AY126" s="301" t="s">
        <v>258</v>
      </c>
    </row>
    <row r="127" s="12" customFormat="1">
      <c r="A127" s="12"/>
      <c r="B127" s="228"/>
      <c r="C127" s="229"/>
      <c r="D127" s="222" t="s">
        <v>267</v>
      </c>
      <c r="E127" s="230" t="s">
        <v>19</v>
      </c>
      <c r="F127" s="231" t="s">
        <v>3758</v>
      </c>
      <c r="G127" s="229"/>
      <c r="H127" s="232">
        <v>37.509999999999998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84</v>
      </c>
      <c r="AV127" s="12" t="s">
        <v>84</v>
      </c>
      <c r="AW127" s="12" t="s">
        <v>37</v>
      </c>
      <c r="AX127" s="12" t="s">
        <v>75</v>
      </c>
      <c r="AY127" s="23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3759</v>
      </c>
      <c r="G128" s="229"/>
      <c r="H128" s="232">
        <v>-0.94799999999999995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6" customFormat="1">
      <c r="A129" s="16"/>
      <c r="B129" s="291"/>
      <c r="C129" s="292"/>
      <c r="D129" s="222" t="s">
        <v>267</v>
      </c>
      <c r="E129" s="293" t="s">
        <v>19</v>
      </c>
      <c r="F129" s="294" t="s">
        <v>3189</v>
      </c>
      <c r="G129" s="292"/>
      <c r="H129" s="295">
        <v>36.561999999999998</v>
      </c>
      <c r="I129" s="296"/>
      <c r="J129" s="292"/>
      <c r="K129" s="292"/>
      <c r="L129" s="297"/>
      <c r="M129" s="298"/>
      <c r="N129" s="299"/>
      <c r="O129" s="299"/>
      <c r="P129" s="299"/>
      <c r="Q129" s="299"/>
      <c r="R129" s="299"/>
      <c r="S129" s="299"/>
      <c r="T129" s="300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301" t="s">
        <v>267</v>
      </c>
      <c r="AU129" s="301" t="s">
        <v>84</v>
      </c>
      <c r="AV129" s="16" t="s">
        <v>98</v>
      </c>
      <c r="AW129" s="16" t="s">
        <v>37</v>
      </c>
      <c r="AX129" s="16" t="s">
        <v>75</v>
      </c>
      <c r="AY129" s="301" t="s">
        <v>258</v>
      </c>
    </row>
    <row r="130" s="12" customFormat="1">
      <c r="A130" s="12"/>
      <c r="B130" s="228"/>
      <c r="C130" s="229"/>
      <c r="D130" s="222" t="s">
        <v>267</v>
      </c>
      <c r="E130" s="230" t="s">
        <v>19</v>
      </c>
      <c r="F130" s="231" t="s">
        <v>3772</v>
      </c>
      <c r="G130" s="229"/>
      <c r="H130" s="232">
        <v>7.3120000000000003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84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2" customFormat="1" ht="21.75" customHeight="1">
      <c r="A131" s="41"/>
      <c r="B131" s="42"/>
      <c r="C131" s="209" t="s">
        <v>289</v>
      </c>
      <c r="D131" s="209" t="s">
        <v>259</v>
      </c>
      <c r="E131" s="210" t="s">
        <v>3773</v>
      </c>
      <c r="F131" s="211" t="s">
        <v>3774</v>
      </c>
      <c r="G131" s="212" t="s">
        <v>962</v>
      </c>
      <c r="H131" s="213">
        <v>7.157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3775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3776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3777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12" customFormat="1">
      <c r="A134" s="12"/>
      <c r="B134" s="228"/>
      <c r="C134" s="229"/>
      <c r="D134" s="222" t="s">
        <v>267</v>
      </c>
      <c r="E134" s="230" t="s">
        <v>19</v>
      </c>
      <c r="F134" s="231" t="s">
        <v>3778</v>
      </c>
      <c r="G134" s="229"/>
      <c r="H134" s="232">
        <v>7.157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84</v>
      </c>
      <c r="AV134" s="12" t="s">
        <v>84</v>
      </c>
      <c r="AW134" s="12" t="s">
        <v>37</v>
      </c>
      <c r="AX134" s="12" t="s">
        <v>82</v>
      </c>
      <c r="AY134" s="238" t="s">
        <v>258</v>
      </c>
    </row>
    <row r="135" s="2" customFormat="1" ht="16.5" customHeight="1">
      <c r="A135" s="41"/>
      <c r="B135" s="42"/>
      <c r="C135" s="209" t="s">
        <v>295</v>
      </c>
      <c r="D135" s="209" t="s">
        <v>259</v>
      </c>
      <c r="E135" s="210" t="s">
        <v>3239</v>
      </c>
      <c r="F135" s="211" t="s">
        <v>3240</v>
      </c>
      <c r="G135" s="212" t="s">
        <v>881</v>
      </c>
      <c r="H135" s="213">
        <v>45.161000000000001</v>
      </c>
      <c r="I135" s="214"/>
      <c r="J135" s="215">
        <f>ROUND(I135*H135,2)</f>
        <v>0</v>
      </c>
      <c r="K135" s="211" t="s">
        <v>816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0.00084999999999999995</v>
      </c>
      <c r="R135" s="218">
        <f>Q135*H135</f>
        <v>0.03838685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3779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3242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>
      <c r="A137" s="41"/>
      <c r="B137" s="42"/>
      <c r="C137" s="43"/>
      <c r="D137" s="261" t="s">
        <v>819</v>
      </c>
      <c r="E137" s="43"/>
      <c r="F137" s="262" t="s">
        <v>3243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819</v>
      </c>
      <c r="AU137" s="20" t="s">
        <v>84</v>
      </c>
    </row>
    <row r="138" s="12" customFormat="1">
      <c r="A138" s="12"/>
      <c r="B138" s="228"/>
      <c r="C138" s="229"/>
      <c r="D138" s="222" t="s">
        <v>267</v>
      </c>
      <c r="E138" s="230" t="s">
        <v>19</v>
      </c>
      <c r="F138" s="231" t="s">
        <v>3780</v>
      </c>
      <c r="G138" s="229"/>
      <c r="H138" s="232">
        <v>32.381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84</v>
      </c>
      <c r="AV138" s="12" t="s">
        <v>84</v>
      </c>
      <c r="AW138" s="12" t="s">
        <v>37</v>
      </c>
      <c r="AX138" s="12" t="s">
        <v>75</v>
      </c>
      <c r="AY138" s="238" t="s">
        <v>258</v>
      </c>
    </row>
    <row r="139" s="12" customFormat="1">
      <c r="A139" s="12"/>
      <c r="B139" s="228"/>
      <c r="C139" s="229"/>
      <c r="D139" s="222" t="s">
        <v>267</v>
      </c>
      <c r="E139" s="230" t="s">
        <v>19</v>
      </c>
      <c r="F139" s="231" t="s">
        <v>3781</v>
      </c>
      <c r="G139" s="229"/>
      <c r="H139" s="232">
        <v>12.779999999999999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267</v>
      </c>
      <c r="AU139" s="238" t="s">
        <v>84</v>
      </c>
      <c r="AV139" s="12" t="s">
        <v>84</v>
      </c>
      <c r="AW139" s="12" t="s">
        <v>37</v>
      </c>
      <c r="AX139" s="12" t="s">
        <v>75</v>
      </c>
      <c r="AY139" s="238" t="s">
        <v>258</v>
      </c>
    </row>
    <row r="140" s="16" customFormat="1">
      <c r="A140" s="16"/>
      <c r="B140" s="291"/>
      <c r="C140" s="292"/>
      <c r="D140" s="222" t="s">
        <v>267</v>
      </c>
      <c r="E140" s="293" t="s">
        <v>19</v>
      </c>
      <c r="F140" s="294" t="s">
        <v>3189</v>
      </c>
      <c r="G140" s="292"/>
      <c r="H140" s="295">
        <v>45.161000000000001</v>
      </c>
      <c r="I140" s="296"/>
      <c r="J140" s="292"/>
      <c r="K140" s="292"/>
      <c r="L140" s="297"/>
      <c r="M140" s="298"/>
      <c r="N140" s="299"/>
      <c r="O140" s="299"/>
      <c r="P140" s="299"/>
      <c r="Q140" s="299"/>
      <c r="R140" s="299"/>
      <c r="S140" s="299"/>
      <c r="T140" s="300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301" t="s">
        <v>267</v>
      </c>
      <c r="AU140" s="301" t="s">
        <v>84</v>
      </c>
      <c r="AV140" s="16" t="s">
        <v>98</v>
      </c>
      <c r="AW140" s="16" t="s">
        <v>37</v>
      </c>
      <c r="AX140" s="16" t="s">
        <v>82</v>
      </c>
      <c r="AY140" s="301" t="s">
        <v>258</v>
      </c>
    </row>
    <row r="141" s="2" customFormat="1" ht="16.5" customHeight="1">
      <c r="A141" s="41"/>
      <c r="B141" s="42"/>
      <c r="C141" s="209" t="s">
        <v>306</v>
      </c>
      <c r="D141" s="209" t="s">
        <v>259</v>
      </c>
      <c r="E141" s="210" t="s">
        <v>3248</v>
      </c>
      <c r="F141" s="211" t="s">
        <v>3249</v>
      </c>
      <c r="G141" s="212" t="s">
        <v>881</v>
      </c>
      <c r="H141" s="213">
        <v>45.161000000000001</v>
      </c>
      <c r="I141" s="214"/>
      <c r="J141" s="215">
        <f>ROUND(I141*H141,2)</f>
        <v>0</v>
      </c>
      <c r="K141" s="211" t="s">
        <v>816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3782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3251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>
      <c r="A143" s="41"/>
      <c r="B143" s="42"/>
      <c r="C143" s="43"/>
      <c r="D143" s="261" t="s">
        <v>819</v>
      </c>
      <c r="E143" s="43"/>
      <c r="F143" s="262" t="s">
        <v>3252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819</v>
      </c>
      <c r="AU143" s="20" t="s">
        <v>84</v>
      </c>
    </row>
    <row r="144" s="2" customFormat="1" ht="21.75" customHeight="1">
      <c r="A144" s="41"/>
      <c r="B144" s="42"/>
      <c r="C144" s="209" t="s">
        <v>314</v>
      </c>
      <c r="D144" s="209" t="s">
        <v>259</v>
      </c>
      <c r="E144" s="210" t="s">
        <v>3253</v>
      </c>
      <c r="F144" s="211" t="s">
        <v>3254</v>
      </c>
      <c r="G144" s="212" t="s">
        <v>962</v>
      </c>
      <c r="H144" s="213">
        <v>42.393000000000001</v>
      </c>
      <c r="I144" s="214"/>
      <c r="J144" s="215">
        <f>ROUND(I144*H144,2)</f>
        <v>0</v>
      </c>
      <c r="K144" s="211" t="s">
        <v>816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3783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3256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>
      <c r="A146" s="41"/>
      <c r="B146" s="42"/>
      <c r="C146" s="43"/>
      <c r="D146" s="261" t="s">
        <v>819</v>
      </c>
      <c r="E146" s="43"/>
      <c r="F146" s="262" t="s">
        <v>3257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819</v>
      </c>
      <c r="AU146" s="20" t="s">
        <v>84</v>
      </c>
    </row>
    <row r="147" s="13" customFormat="1">
      <c r="A147" s="13"/>
      <c r="B147" s="239"/>
      <c r="C147" s="240"/>
      <c r="D147" s="222" t="s">
        <v>267</v>
      </c>
      <c r="E147" s="241" t="s">
        <v>19</v>
      </c>
      <c r="F147" s="242" t="s">
        <v>3258</v>
      </c>
      <c r="G147" s="240"/>
      <c r="H147" s="241" t="s">
        <v>19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267</v>
      </c>
      <c r="AU147" s="248" t="s">
        <v>84</v>
      </c>
      <c r="AV147" s="13" t="s">
        <v>82</v>
      </c>
      <c r="AW147" s="13" t="s">
        <v>37</v>
      </c>
      <c r="AX147" s="13" t="s">
        <v>75</v>
      </c>
      <c r="AY147" s="248" t="s">
        <v>258</v>
      </c>
    </row>
    <row r="148" s="12" customFormat="1">
      <c r="A148" s="12"/>
      <c r="B148" s="228"/>
      <c r="C148" s="229"/>
      <c r="D148" s="222" t="s">
        <v>267</v>
      </c>
      <c r="E148" s="230" t="s">
        <v>19</v>
      </c>
      <c r="F148" s="231" t="s">
        <v>3784</v>
      </c>
      <c r="G148" s="229"/>
      <c r="H148" s="232">
        <v>25.437999999999999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267</v>
      </c>
      <c r="AU148" s="238" t="s">
        <v>84</v>
      </c>
      <c r="AV148" s="12" t="s">
        <v>84</v>
      </c>
      <c r="AW148" s="12" t="s">
        <v>37</v>
      </c>
      <c r="AX148" s="12" t="s">
        <v>75</v>
      </c>
      <c r="AY148" s="238" t="s">
        <v>258</v>
      </c>
    </row>
    <row r="149" s="13" customFormat="1">
      <c r="A149" s="13"/>
      <c r="B149" s="239"/>
      <c r="C149" s="240"/>
      <c r="D149" s="222" t="s">
        <v>267</v>
      </c>
      <c r="E149" s="241" t="s">
        <v>19</v>
      </c>
      <c r="F149" s="242" t="s">
        <v>3260</v>
      </c>
      <c r="G149" s="240"/>
      <c r="H149" s="241" t="s">
        <v>19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267</v>
      </c>
      <c r="AU149" s="248" t="s">
        <v>84</v>
      </c>
      <c r="AV149" s="13" t="s">
        <v>82</v>
      </c>
      <c r="AW149" s="13" t="s">
        <v>37</v>
      </c>
      <c r="AX149" s="13" t="s">
        <v>75</v>
      </c>
      <c r="AY149" s="248" t="s">
        <v>258</v>
      </c>
    </row>
    <row r="150" s="12" customFormat="1">
      <c r="A150" s="12"/>
      <c r="B150" s="228"/>
      <c r="C150" s="229"/>
      <c r="D150" s="222" t="s">
        <v>267</v>
      </c>
      <c r="E150" s="230" t="s">
        <v>19</v>
      </c>
      <c r="F150" s="231" t="s">
        <v>3785</v>
      </c>
      <c r="G150" s="229"/>
      <c r="H150" s="232">
        <v>16.954999999999998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267</v>
      </c>
      <c r="AU150" s="238" t="s">
        <v>84</v>
      </c>
      <c r="AV150" s="12" t="s">
        <v>84</v>
      </c>
      <c r="AW150" s="12" t="s">
        <v>37</v>
      </c>
      <c r="AX150" s="12" t="s">
        <v>75</v>
      </c>
      <c r="AY150" s="238" t="s">
        <v>258</v>
      </c>
    </row>
    <row r="151" s="16" customFormat="1">
      <c r="A151" s="16"/>
      <c r="B151" s="291"/>
      <c r="C151" s="292"/>
      <c r="D151" s="222" t="s">
        <v>267</v>
      </c>
      <c r="E151" s="293" t="s">
        <v>19</v>
      </c>
      <c r="F151" s="294" t="s">
        <v>3189</v>
      </c>
      <c r="G151" s="292"/>
      <c r="H151" s="295">
        <v>42.393000000000001</v>
      </c>
      <c r="I151" s="296"/>
      <c r="J151" s="292"/>
      <c r="K151" s="292"/>
      <c r="L151" s="297"/>
      <c r="M151" s="298"/>
      <c r="N151" s="299"/>
      <c r="O151" s="299"/>
      <c r="P151" s="299"/>
      <c r="Q151" s="299"/>
      <c r="R151" s="299"/>
      <c r="S151" s="299"/>
      <c r="T151" s="300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1" t="s">
        <v>267</v>
      </c>
      <c r="AU151" s="301" t="s">
        <v>84</v>
      </c>
      <c r="AV151" s="16" t="s">
        <v>98</v>
      </c>
      <c r="AW151" s="16" t="s">
        <v>37</v>
      </c>
      <c r="AX151" s="16" t="s">
        <v>82</v>
      </c>
      <c r="AY151" s="301" t="s">
        <v>258</v>
      </c>
    </row>
    <row r="152" s="2" customFormat="1" ht="21.75" customHeight="1">
      <c r="A152" s="41"/>
      <c r="B152" s="42"/>
      <c r="C152" s="209" t="s">
        <v>324</v>
      </c>
      <c r="D152" s="209" t="s">
        <v>259</v>
      </c>
      <c r="E152" s="210" t="s">
        <v>3263</v>
      </c>
      <c r="F152" s="211" t="s">
        <v>3264</v>
      </c>
      <c r="G152" s="212" t="s">
        <v>962</v>
      </c>
      <c r="H152" s="213">
        <v>18.280999999999999</v>
      </c>
      <c r="I152" s="214"/>
      <c r="J152" s="215">
        <f>ROUND(I152*H152,2)</f>
        <v>0</v>
      </c>
      <c r="K152" s="211" t="s">
        <v>816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3786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3266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>
      <c r="A154" s="41"/>
      <c r="B154" s="42"/>
      <c r="C154" s="43"/>
      <c r="D154" s="261" t="s">
        <v>819</v>
      </c>
      <c r="E154" s="43"/>
      <c r="F154" s="262" t="s">
        <v>3267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819</v>
      </c>
      <c r="AU154" s="20" t="s">
        <v>84</v>
      </c>
    </row>
    <row r="155" s="13" customFormat="1">
      <c r="A155" s="13"/>
      <c r="B155" s="239"/>
      <c r="C155" s="240"/>
      <c r="D155" s="222" t="s">
        <v>267</v>
      </c>
      <c r="E155" s="241" t="s">
        <v>19</v>
      </c>
      <c r="F155" s="242" t="s">
        <v>3258</v>
      </c>
      <c r="G155" s="240"/>
      <c r="H155" s="241" t="s">
        <v>19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267</v>
      </c>
      <c r="AU155" s="248" t="s">
        <v>84</v>
      </c>
      <c r="AV155" s="13" t="s">
        <v>82</v>
      </c>
      <c r="AW155" s="13" t="s">
        <v>37</v>
      </c>
      <c r="AX155" s="13" t="s">
        <v>75</v>
      </c>
      <c r="AY155" s="24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19</v>
      </c>
      <c r="F156" s="231" t="s">
        <v>3787</v>
      </c>
      <c r="G156" s="229"/>
      <c r="H156" s="232">
        <v>18.280999999999999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84</v>
      </c>
      <c r="AV156" s="12" t="s">
        <v>84</v>
      </c>
      <c r="AW156" s="12" t="s">
        <v>37</v>
      </c>
      <c r="AX156" s="12" t="s">
        <v>82</v>
      </c>
      <c r="AY156" s="238" t="s">
        <v>258</v>
      </c>
    </row>
    <row r="157" s="2" customFormat="1" ht="16.5" customHeight="1">
      <c r="A157" s="41"/>
      <c r="B157" s="42"/>
      <c r="C157" s="209" t="s">
        <v>205</v>
      </c>
      <c r="D157" s="209" t="s">
        <v>259</v>
      </c>
      <c r="E157" s="210" t="s">
        <v>3280</v>
      </c>
      <c r="F157" s="211" t="s">
        <v>3281</v>
      </c>
      <c r="G157" s="212" t="s">
        <v>962</v>
      </c>
      <c r="H157" s="213">
        <v>16.954999999999998</v>
      </c>
      <c r="I157" s="214"/>
      <c r="J157" s="215">
        <f>ROUND(I157*H157,2)</f>
        <v>0</v>
      </c>
      <c r="K157" s="211" t="s">
        <v>816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3788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3283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>
      <c r="A159" s="41"/>
      <c r="B159" s="42"/>
      <c r="C159" s="43"/>
      <c r="D159" s="261" t="s">
        <v>819</v>
      </c>
      <c r="E159" s="43"/>
      <c r="F159" s="262" t="s">
        <v>3284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819</v>
      </c>
      <c r="AU159" s="20" t="s">
        <v>84</v>
      </c>
    </row>
    <row r="160" s="13" customFormat="1">
      <c r="A160" s="13"/>
      <c r="B160" s="239"/>
      <c r="C160" s="240"/>
      <c r="D160" s="222" t="s">
        <v>267</v>
      </c>
      <c r="E160" s="241" t="s">
        <v>19</v>
      </c>
      <c r="F160" s="242" t="s">
        <v>3260</v>
      </c>
      <c r="G160" s="240"/>
      <c r="H160" s="241" t="s">
        <v>19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267</v>
      </c>
      <c r="AU160" s="248" t="s">
        <v>84</v>
      </c>
      <c r="AV160" s="13" t="s">
        <v>82</v>
      </c>
      <c r="AW160" s="13" t="s">
        <v>37</v>
      </c>
      <c r="AX160" s="13" t="s">
        <v>75</v>
      </c>
      <c r="AY160" s="248" t="s">
        <v>258</v>
      </c>
    </row>
    <row r="161" s="12" customFormat="1">
      <c r="A161" s="12"/>
      <c r="B161" s="228"/>
      <c r="C161" s="229"/>
      <c r="D161" s="222" t="s">
        <v>267</v>
      </c>
      <c r="E161" s="230" t="s">
        <v>19</v>
      </c>
      <c r="F161" s="231" t="s">
        <v>3785</v>
      </c>
      <c r="G161" s="229"/>
      <c r="H161" s="232">
        <v>16.954999999999998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84</v>
      </c>
      <c r="AV161" s="12" t="s">
        <v>84</v>
      </c>
      <c r="AW161" s="12" t="s">
        <v>37</v>
      </c>
      <c r="AX161" s="12" t="s">
        <v>75</v>
      </c>
      <c r="AY161" s="238" t="s">
        <v>258</v>
      </c>
    </row>
    <row r="162" s="16" customFormat="1">
      <c r="A162" s="16"/>
      <c r="B162" s="291"/>
      <c r="C162" s="292"/>
      <c r="D162" s="222" t="s">
        <v>267</v>
      </c>
      <c r="E162" s="293" t="s">
        <v>19</v>
      </c>
      <c r="F162" s="294" t="s">
        <v>3189</v>
      </c>
      <c r="G162" s="292"/>
      <c r="H162" s="295">
        <v>16.954999999999998</v>
      </c>
      <c r="I162" s="296"/>
      <c r="J162" s="292"/>
      <c r="K162" s="292"/>
      <c r="L162" s="297"/>
      <c r="M162" s="298"/>
      <c r="N162" s="299"/>
      <c r="O162" s="299"/>
      <c r="P162" s="299"/>
      <c r="Q162" s="299"/>
      <c r="R162" s="299"/>
      <c r="S162" s="299"/>
      <c r="T162" s="300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1" t="s">
        <v>267</v>
      </c>
      <c r="AU162" s="301" t="s">
        <v>84</v>
      </c>
      <c r="AV162" s="16" t="s">
        <v>98</v>
      </c>
      <c r="AW162" s="16" t="s">
        <v>37</v>
      </c>
      <c r="AX162" s="16" t="s">
        <v>82</v>
      </c>
      <c r="AY162" s="301" t="s">
        <v>258</v>
      </c>
    </row>
    <row r="163" s="2" customFormat="1" ht="16.5" customHeight="1">
      <c r="A163" s="41"/>
      <c r="B163" s="42"/>
      <c r="C163" s="209" t="s">
        <v>208</v>
      </c>
      <c r="D163" s="209" t="s">
        <v>259</v>
      </c>
      <c r="E163" s="210" t="s">
        <v>998</v>
      </c>
      <c r="F163" s="211" t="s">
        <v>999</v>
      </c>
      <c r="G163" s="212" t="s">
        <v>962</v>
      </c>
      <c r="H163" s="213">
        <v>43.719000000000001</v>
      </c>
      <c r="I163" s="214"/>
      <c r="J163" s="215">
        <f>ROUND(I163*H163,2)</f>
        <v>0</v>
      </c>
      <c r="K163" s="211" t="s">
        <v>816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3789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2271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2" customFormat="1">
      <c r="A165" s="41"/>
      <c r="B165" s="42"/>
      <c r="C165" s="43"/>
      <c r="D165" s="261" t="s">
        <v>819</v>
      </c>
      <c r="E165" s="43"/>
      <c r="F165" s="262" t="s">
        <v>1001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819</v>
      </c>
      <c r="AU165" s="20" t="s">
        <v>84</v>
      </c>
    </row>
    <row r="166" s="12" customFormat="1">
      <c r="A166" s="12"/>
      <c r="B166" s="228"/>
      <c r="C166" s="229"/>
      <c r="D166" s="222" t="s">
        <v>267</v>
      </c>
      <c r="E166" s="230" t="s">
        <v>19</v>
      </c>
      <c r="F166" s="231" t="s">
        <v>3790</v>
      </c>
      <c r="G166" s="229"/>
      <c r="H166" s="232">
        <v>43.719000000000001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84</v>
      </c>
      <c r="AV166" s="12" t="s">
        <v>84</v>
      </c>
      <c r="AW166" s="12" t="s">
        <v>37</v>
      </c>
      <c r="AX166" s="12" t="s">
        <v>82</v>
      </c>
      <c r="AY166" s="238" t="s">
        <v>258</v>
      </c>
    </row>
    <row r="167" s="2" customFormat="1" ht="16.5" customHeight="1">
      <c r="A167" s="41"/>
      <c r="B167" s="42"/>
      <c r="C167" s="209" t="s">
        <v>211</v>
      </c>
      <c r="D167" s="209" t="s">
        <v>259</v>
      </c>
      <c r="E167" s="210" t="s">
        <v>2272</v>
      </c>
      <c r="F167" s="211" t="s">
        <v>2273</v>
      </c>
      <c r="G167" s="212" t="s">
        <v>962</v>
      </c>
      <c r="H167" s="213">
        <v>16.954999999999998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3791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2275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2276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13" customFormat="1">
      <c r="A170" s="13"/>
      <c r="B170" s="239"/>
      <c r="C170" s="240"/>
      <c r="D170" s="222" t="s">
        <v>267</v>
      </c>
      <c r="E170" s="241" t="s">
        <v>19</v>
      </c>
      <c r="F170" s="242" t="s">
        <v>3792</v>
      </c>
      <c r="G170" s="240"/>
      <c r="H170" s="241" t="s">
        <v>19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267</v>
      </c>
      <c r="AU170" s="248" t="s">
        <v>84</v>
      </c>
      <c r="AV170" s="13" t="s">
        <v>82</v>
      </c>
      <c r="AW170" s="13" t="s">
        <v>37</v>
      </c>
      <c r="AX170" s="13" t="s">
        <v>75</v>
      </c>
      <c r="AY170" s="248" t="s">
        <v>258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3758</v>
      </c>
      <c r="G171" s="229"/>
      <c r="H171" s="232">
        <v>37.509999999999998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75</v>
      </c>
      <c r="AY171" s="238" t="s">
        <v>258</v>
      </c>
    </row>
    <row r="172" s="12" customFormat="1">
      <c r="A172" s="12"/>
      <c r="B172" s="228"/>
      <c r="C172" s="229"/>
      <c r="D172" s="222" t="s">
        <v>267</v>
      </c>
      <c r="E172" s="230" t="s">
        <v>19</v>
      </c>
      <c r="F172" s="231" t="s">
        <v>3759</v>
      </c>
      <c r="G172" s="229"/>
      <c r="H172" s="232">
        <v>-0.94799999999999995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8" t="s">
        <v>267</v>
      </c>
      <c r="AU172" s="238" t="s">
        <v>84</v>
      </c>
      <c r="AV172" s="12" t="s">
        <v>84</v>
      </c>
      <c r="AW172" s="12" t="s">
        <v>37</v>
      </c>
      <c r="AX172" s="12" t="s">
        <v>75</v>
      </c>
      <c r="AY172" s="238" t="s">
        <v>258</v>
      </c>
    </row>
    <row r="173" s="16" customFormat="1">
      <c r="A173" s="16"/>
      <c r="B173" s="291"/>
      <c r="C173" s="292"/>
      <c r="D173" s="222" t="s">
        <v>267</v>
      </c>
      <c r="E173" s="293" t="s">
        <v>19</v>
      </c>
      <c r="F173" s="294" t="s">
        <v>3189</v>
      </c>
      <c r="G173" s="292"/>
      <c r="H173" s="295">
        <v>36.561999999999998</v>
      </c>
      <c r="I173" s="296"/>
      <c r="J173" s="292"/>
      <c r="K173" s="292"/>
      <c r="L173" s="297"/>
      <c r="M173" s="298"/>
      <c r="N173" s="299"/>
      <c r="O173" s="299"/>
      <c r="P173" s="299"/>
      <c r="Q173" s="299"/>
      <c r="R173" s="299"/>
      <c r="S173" s="299"/>
      <c r="T173" s="300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301" t="s">
        <v>267</v>
      </c>
      <c r="AU173" s="301" t="s">
        <v>84</v>
      </c>
      <c r="AV173" s="16" t="s">
        <v>98</v>
      </c>
      <c r="AW173" s="16" t="s">
        <v>37</v>
      </c>
      <c r="AX173" s="16" t="s">
        <v>75</v>
      </c>
      <c r="AY173" s="301" t="s">
        <v>258</v>
      </c>
    </row>
    <row r="174" s="13" customFormat="1">
      <c r="A174" s="13"/>
      <c r="B174" s="239"/>
      <c r="C174" s="240"/>
      <c r="D174" s="222" t="s">
        <v>267</v>
      </c>
      <c r="E174" s="241" t="s">
        <v>19</v>
      </c>
      <c r="F174" s="242" t="s">
        <v>3308</v>
      </c>
      <c r="G174" s="240"/>
      <c r="H174" s="241" t="s">
        <v>19</v>
      </c>
      <c r="I174" s="243"/>
      <c r="J174" s="240"/>
      <c r="K174" s="240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267</v>
      </c>
      <c r="AU174" s="248" t="s">
        <v>84</v>
      </c>
      <c r="AV174" s="13" t="s">
        <v>82</v>
      </c>
      <c r="AW174" s="13" t="s">
        <v>37</v>
      </c>
      <c r="AX174" s="13" t="s">
        <v>75</v>
      </c>
      <c r="AY174" s="248" t="s">
        <v>258</v>
      </c>
    </row>
    <row r="175" s="12" customFormat="1">
      <c r="A175" s="12"/>
      <c r="B175" s="228"/>
      <c r="C175" s="229"/>
      <c r="D175" s="222" t="s">
        <v>267</v>
      </c>
      <c r="E175" s="230" t="s">
        <v>19</v>
      </c>
      <c r="F175" s="231" t="s">
        <v>3778</v>
      </c>
      <c r="G175" s="229"/>
      <c r="H175" s="232">
        <v>7.157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84</v>
      </c>
      <c r="AV175" s="12" t="s">
        <v>84</v>
      </c>
      <c r="AW175" s="12" t="s">
        <v>37</v>
      </c>
      <c r="AX175" s="12" t="s">
        <v>75</v>
      </c>
      <c r="AY175" s="238" t="s">
        <v>258</v>
      </c>
    </row>
    <row r="176" s="16" customFormat="1">
      <c r="A176" s="16"/>
      <c r="B176" s="291"/>
      <c r="C176" s="292"/>
      <c r="D176" s="222" t="s">
        <v>267</v>
      </c>
      <c r="E176" s="293" t="s">
        <v>19</v>
      </c>
      <c r="F176" s="294" t="s">
        <v>3189</v>
      </c>
      <c r="G176" s="292"/>
      <c r="H176" s="295">
        <v>7.157</v>
      </c>
      <c r="I176" s="296"/>
      <c r="J176" s="292"/>
      <c r="K176" s="292"/>
      <c r="L176" s="297"/>
      <c r="M176" s="298"/>
      <c r="N176" s="299"/>
      <c r="O176" s="299"/>
      <c r="P176" s="299"/>
      <c r="Q176" s="299"/>
      <c r="R176" s="299"/>
      <c r="S176" s="299"/>
      <c r="T176" s="300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301" t="s">
        <v>267</v>
      </c>
      <c r="AU176" s="301" t="s">
        <v>84</v>
      </c>
      <c r="AV176" s="16" t="s">
        <v>98</v>
      </c>
      <c r="AW176" s="16" t="s">
        <v>37</v>
      </c>
      <c r="AX176" s="16" t="s">
        <v>75</v>
      </c>
      <c r="AY176" s="301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19</v>
      </c>
      <c r="F177" s="231" t="s">
        <v>3793</v>
      </c>
      <c r="G177" s="229"/>
      <c r="H177" s="232">
        <v>-1.5609999999999999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84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2" customFormat="1">
      <c r="A178" s="12"/>
      <c r="B178" s="228"/>
      <c r="C178" s="229"/>
      <c r="D178" s="222" t="s">
        <v>267</v>
      </c>
      <c r="E178" s="230" t="s">
        <v>19</v>
      </c>
      <c r="F178" s="231" t="s">
        <v>3794</v>
      </c>
      <c r="G178" s="229"/>
      <c r="H178" s="232">
        <v>-0.42199999999999999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84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3795</v>
      </c>
      <c r="G179" s="229"/>
      <c r="H179" s="232">
        <v>-5.2699999999999996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3796</v>
      </c>
      <c r="G180" s="229"/>
      <c r="H180" s="232">
        <v>-13.856999999999999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2" customFormat="1">
      <c r="A181" s="12"/>
      <c r="B181" s="228"/>
      <c r="C181" s="229"/>
      <c r="D181" s="222" t="s">
        <v>267</v>
      </c>
      <c r="E181" s="230" t="s">
        <v>19</v>
      </c>
      <c r="F181" s="231" t="s">
        <v>3797</v>
      </c>
      <c r="G181" s="229"/>
      <c r="H181" s="232">
        <v>-1.385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84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19</v>
      </c>
      <c r="F182" s="231" t="s">
        <v>3798</v>
      </c>
      <c r="G182" s="229"/>
      <c r="H182" s="232">
        <v>-4.2690000000000001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84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6" customFormat="1">
      <c r="A183" s="16"/>
      <c r="B183" s="291"/>
      <c r="C183" s="292"/>
      <c r="D183" s="222" t="s">
        <v>267</v>
      </c>
      <c r="E183" s="293" t="s">
        <v>19</v>
      </c>
      <c r="F183" s="294" t="s">
        <v>3189</v>
      </c>
      <c r="G183" s="292"/>
      <c r="H183" s="295">
        <v>-26.763999999999999</v>
      </c>
      <c r="I183" s="296"/>
      <c r="J183" s="292"/>
      <c r="K183" s="292"/>
      <c r="L183" s="297"/>
      <c r="M183" s="298"/>
      <c r="N183" s="299"/>
      <c r="O183" s="299"/>
      <c r="P183" s="299"/>
      <c r="Q183" s="299"/>
      <c r="R183" s="299"/>
      <c r="S183" s="299"/>
      <c r="T183" s="300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301" t="s">
        <v>267</v>
      </c>
      <c r="AU183" s="301" t="s">
        <v>84</v>
      </c>
      <c r="AV183" s="16" t="s">
        <v>98</v>
      </c>
      <c r="AW183" s="16" t="s">
        <v>37</v>
      </c>
      <c r="AX183" s="16" t="s">
        <v>75</v>
      </c>
      <c r="AY183" s="301" t="s">
        <v>258</v>
      </c>
    </row>
    <row r="184" s="15" customFormat="1">
      <c r="A184" s="15"/>
      <c r="B184" s="263"/>
      <c r="C184" s="264"/>
      <c r="D184" s="222" t="s">
        <v>267</v>
      </c>
      <c r="E184" s="265" t="s">
        <v>19</v>
      </c>
      <c r="F184" s="266" t="s">
        <v>2239</v>
      </c>
      <c r="G184" s="264"/>
      <c r="H184" s="267">
        <v>16.954999999999998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267</v>
      </c>
      <c r="AU184" s="273" t="s">
        <v>84</v>
      </c>
      <c r="AV184" s="15" t="s">
        <v>105</v>
      </c>
      <c r="AW184" s="15" t="s">
        <v>37</v>
      </c>
      <c r="AX184" s="15" t="s">
        <v>82</v>
      </c>
      <c r="AY184" s="273" t="s">
        <v>258</v>
      </c>
    </row>
    <row r="185" s="2" customFormat="1" ht="16.5" customHeight="1">
      <c r="A185" s="41"/>
      <c r="B185" s="42"/>
      <c r="C185" s="209" t="s">
        <v>214</v>
      </c>
      <c r="D185" s="209" t="s">
        <v>259</v>
      </c>
      <c r="E185" s="210" t="s">
        <v>3325</v>
      </c>
      <c r="F185" s="211" t="s">
        <v>3326</v>
      </c>
      <c r="G185" s="212" t="s">
        <v>962</v>
      </c>
      <c r="H185" s="213">
        <v>4.2690000000000001</v>
      </c>
      <c r="I185" s="214"/>
      <c r="J185" s="215">
        <f>ROUND(I185*H185,2)</f>
        <v>0</v>
      </c>
      <c r="K185" s="211" t="s">
        <v>816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3799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3328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>
      <c r="A187" s="41"/>
      <c r="B187" s="42"/>
      <c r="C187" s="43"/>
      <c r="D187" s="261" t="s">
        <v>819</v>
      </c>
      <c r="E187" s="43"/>
      <c r="F187" s="262" t="s">
        <v>3329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819</v>
      </c>
      <c r="AU187" s="20" t="s">
        <v>84</v>
      </c>
    </row>
    <row r="188" s="12" customFormat="1">
      <c r="A188" s="12"/>
      <c r="B188" s="228"/>
      <c r="C188" s="229"/>
      <c r="D188" s="222" t="s">
        <v>267</v>
      </c>
      <c r="E188" s="230" t="s">
        <v>19</v>
      </c>
      <c r="F188" s="231" t="s">
        <v>3800</v>
      </c>
      <c r="G188" s="229"/>
      <c r="H188" s="232">
        <v>4.7709999999999999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84</v>
      </c>
      <c r="AV188" s="12" t="s">
        <v>84</v>
      </c>
      <c r="AW188" s="12" t="s">
        <v>37</v>
      </c>
      <c r="AX188" s="12" t="s">
        <v>75</v>
      </c>
      <c r="AY188" s="238" t="s">
        <v>258</v>
      </c>
    </row>
    <row r="189" s="16" customFormat="1">
      <c r="A189" s="16"/>
      <c r="B189" s="291"/>
      <c r="C189" s="292"/>
      <c r="D189" s="222" t="s">
        <v>267</v>
      </c>
      <c r="E189" s="293" t="s">
        <v>19</v>
      </c>
      <c r="F189" s="294" t="s">
        <v>3189</v>
      </c>
      <c r="G189" s="292"/>
      <c r="H189" s="295">
        <v>4.7709999999999999</v>
      </c>
      <c r="I189" s="296"/>
      <c r="J189" s="292"/>
      <c r="K189" s="292"/>
      <c r="L189" s="297"/>
      <c r="M189" s="298"/>
      <c r="N189" s="299"/>
      <c r="O189" s="299"/>
      <c r="P189" s="299"/>
      <c r="Q189" s="299"/>
      <c r="R189" s="299"/>
      <c r="S189" s="299"/>
      <c r="T189" s="300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1" t="s">
        <v>267</v>
      </c>
      <c r="AU189" s="301" t="s">
        <v>84</v>
      </c>
      <c r="AV189" s="16" t="s">
        <v>98</v>
      </c>
      <c r="AW189" s="16" t="s">
        <v>37</v>
      </c>
      <c r="AX189" s="16" t="s">
        <v>75</v>
      </c>
      <c r="AY189" s="301" t="s">
        <v>258</v>
      </c>
    </row>
    <row r="190" s="12" customFormat="1">
      <c r="A190" s="12"/>
      <c r="B190" s="228"/>
      <c r="C190" s="229"/>
      <c r="D190" s="222" t="s">
        <v>267</v>
      </c>
      <c r="E190" s="230" t="s">
        <v>19</v>
      </c>
      <c r="F190" s="231" t="s">
        <v>3801</v>
      </c>
      <c r="G190" s="229"/>
      <c r="H190" s="232">
        <v>-0.502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84</v>
      </c>
      <c r="AV190" s="12" t="s">
        <v>84</v>
      </c>
      <c r="AW190" s="12" t="s">
        <v>37</v>
      </c>
      <c r="AX190" s="12" t="s">
        <v>75</v>
      </c>
      <c r="AY190" s="238" t="s">
        <v>258</v>
      </c>
    </row>
    <row r="191" s="15" customFormat="1">
      <c r="A191" s="15"/>
      <c r="B191" s="263"/>
      <c r="C191" s="264"/>
      <c r="D191" s="222" t="s">
        <v>267</v>
      </c>
      <c r="E191" s="265" t="s">
        <v>19</v>
      </c>
      <c r="F191" s="266" t="s">
        <v>2239</v>
      </c>
      <c r="G191" s="264"/>
      <c r="H191" s="267">
        <v>4.2690000000000001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267</v>
      </c>
      <c r="AU191" s="273" t="s">
        <v>84</v>
      </c>
      <c r="AV191" s="15" t="s">
        <v>105</v>
      </c>
      <c r="AW191" s="15" t="s">
        <v>37</v>
      </c>
      <c r="AX191" s="15" t="s">
        <v>82</v>
      </c>
      <c r="AY191" s="273" t="s">
        <v>258</v>
      </c>
    </row>
    <row r="192" s="2" customFormat="1" ht="16.5" customHeight="1">
      <c r="A192" s="41"/>
      <c r="B192" s="42"/>
      <c r="C192" s="274" t="s">
        <v>191</v>
      </c>
      <c r="D192" s="274" t="s">
        <v>327</v>
      </c>
      <c r="E192" s="275" t="s">
        <v>3333</v>
      </c>
      <c r="F192" s="276" t="s">
        <v>3334</v>
      </c>
      <c r="G192" s="277" t="s">
        <v>894</v>
      </c>
      <c r="H192" s="278">
        <v>8.5380000000000003</v>
      </c>
      <c r="I192" s="279"/>
      <c r="J192" s="280">
        <f>ROUND(I192*H192,2)</f>
        <v>0</v>
      </c>
      <c r="K192" s="276" t="s">
        <v>816</v>
      </c>
      <c r="L192" s="281"/>
      <c r="M192" s="282" t="s">
        <v>19</v>
      </c>
      <c r="N192" s="283" t="s">
        <v>46</v>
      </c>
      <c r="O192" s="87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0" t="s">
        <v>314</v>
      </c>
      <c r="AT192" s="220" t="s">
        <v>327</v>
      </c>
      <c r="AU192" s="220" t="s">
        <v>84</v>
      </c>
      <c r="AY192" s="20" t="s">
        <v>258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82</v>
      </c>
      <c r="BK192" s="221">
        <f>ROUND(I192*H192,2)</f>
        <v>0</v>
      </c>
      <c r="BL192" s="20" t="s">
        <v>105</v>
      </c>
      <c r="BM192" s="220" t="s">
        <v>3802</v>
      </c>
    </row>
    <row r="193" s="2" customFormat="1">
      <c r="A193" s="41"/>
      <c r="B193" s="42"/>
      <c r="C193" s="43"/>
      <c r="D193" s="222" t="s">
        <v>264</v>
      </c>
      <c r="E193" s="43"/>
      <c r="F193" s="223" t="s">
        <v>3334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264</v>
      </c>
      <c r="AU193" s="20" t="s">
        <v>84</v>
      </c>
    </row>
    <row r="194" s="12" customFormat="1">
      <c r="A194" s="12"/>
      <c r="B194" s="228"/>
      <c r="C194" s="229"/>
      <c r="D194" s="222" t="s">
        <v>267</v>
      </c>
      <c r="E194" s="230" t="s">
        <v>19</v>
      </c>
      <c r="F194" s="231" t="s">
        <v>3803</v>
      </c>
      <c r="G194" s="229"/>
      <c r="H194" s="232">
        <v>8.5380000000000003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8" t="s">
        <v>267</v>
      </c>
      <c r="AU194" s="238" t="s">
        <v>84</v>
      </c>
      <c r="AV194" s="12" t="s">
        <v>84</v>
      </c>
      <c r="AW194" s="12" t="s">
        <v>37</v>
      </c>
      <c r="AX194" s="12" t="s">
        <v>82</v>
      </c>
      <c r="AY194" s="238" t="s">
        <v>258</v>
      </c>
    </row>
    <row r="195" s="11" customFormat="1" ht="22.8" customHeight="1">
      <c r="A195" s="11"/>
      <c r="B195" s="195"/>
      <c r="C195" s="196"/>
      <c r="D195" s="197" t="s">
        <v>74</v>
      </c>
      <c r="E195" s="259" t="s">
        <v>84</v>
      </c>
      <c r="F195" s="259" t="s">
        <v>2285</v>
      </c>
      <c r="G195" s="196"/>
      <c r="H195" s="196"/>
      <c r="I195" s="199"/>
      <c r="J195" s="260">
        <f>BK195</f>
        <v>0</v>
      </c>
      <c r="K195" s="196"/>
      <c r="L195" s="201"/>
      <c r="M195" s="202"/>
      <c r="N195" s="203"/>
      <c r="O195" s="203"/>
      <c r="P195" s="204">
        <f>SUM(P196:P202)</f>
        <v>0</v>
      </c>
      <c r="Q195" s="203"/>
      <c r="R195" s="204">
        <f>SUM(R196:R202)</f>
        <v>4.42754914</v>
      </c>
      <c r="S195" s="203"/>
      <c r="T195" s="205">
        <f>SUM(T196:T202)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6" t="s">
        <v>82</v>
      </c>
      <c r="AT195" s="207" t="s">
        <v>74</v>
      </c>
      <c r="AU195" s="207" t="s">
        <v>82</v>
      </c>
      <c r="AY195" s="206" t="s">
        <v>258</v>
      </c>
      <c r="BK195" s="208">
        <f>SUM(BK196:BK202)</f>
        <v>0</v>
      </c>
    </row>
    <row r="196" s="2" customFormat="1" ht="16.5" customHeight="1">
      <c r="A196" s="41"/>
      <c r="B196" s="42"/>
      <c r="C196" s="209" t="s">
        <v>8</v>
      </c>
      <c r="D196" s="209" t="s">
        <v>259</v>
      </c>
      <c r="E196" s="210" t="s">
        <v>3337</v>
      </c>
      <c r="F196" s="211" t="s">
        <v>3338</v>
      </c>
      <c r="G196" s="212" t="s">
        <v>962</v>
      </c>
      <c r="H196" s="213">
        <v>1.5609999999999999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2.1600000000000001</v>
      </c>
      <c r="R196" s="218">
        <f>Q196*H196</f>
        <v>3.3717600000000001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3804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3340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12" customFormat="1">
      <c r="A198" s="12"/>
      <c r="B198" s="228"/>
      <c r="C198" s="229"/>
      <c r="D198" s="222" t="s">
        <v>267</v>
      </c>
      <c r="E198" s="230" t="s">
        <v>19</v>
      </c>
      <c r="F198" s="231" t="s">
        <v>3805</v>
      </c>
      <c r="G198" s="229"/>
      <c r="H198" s="232">
        <v>1.5609999999999999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84</v>
      </c>
      <c r="AV198" s="12" t="s">
        <v>84</v>
      </c>
      <c r="AW198" s="12" t="s">
        <v>37</v>
      </c>
      <c r="AX198" s="12" t="s">
        <v>82</v>
      </c>
      <c r="AY198" s="238" t="s">
        <v>258</v>
      </c>
    </row>
    <row r="199" s="2" customFormat="1" ht="16.5" customHeight="1">
      <c r="A199" s="41"/>
      <c r="B199" s="42"/>
      <c r="C199" s="209" t="s">
        <v>93</v>
      </c>
      <c r="D199" s="209" t="s">
        <v>259</v>
      </c>
      <c r="E199" s="210" t="s">
        <v>3806</v>
      </c>
      <c r="F199" s="211" t="s">
        <v>3807</v>
      </c>
      <c r="G199" s="212" t="s">
        <v>962</v>
      </c>
      <c r="H199" s="213">
        <v>0.42199999999999999</v>
      </c>
      <c r="I199" s="214"/>
      <c r="J199" s="215">
        <f>ROUND(I199*H199,2)</f>
        <v>0</v>
      </c>
      <c r="K199" s="211" t="s">
        <v>816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2.5018699999999998</v>
      </c>
      <c r="R199" s="218">
        <f>Q199*H199</f>
        <v>1.0557891399999999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3808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3809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>
      <c r="A201" s="41"/>
      <c r="B201" s="42"/>
      <c r="C201" s="43"/>
      <c r="D201" s="261" t="s">
        <v>819</v>
      </c>
      <c r="E201" s="43"/>
      <c r="F201" s="262" t="s">
        <v>3810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819</v>
      </c>
      <c r="AU201" s="20" t="s">
        <v>84</v>
      </c>
    </row>
    <row r="202" s="12" customFormat="1">
      <c r="A202" s="12"/>
      <c r="B202" s="228"/>
      <c r="C202" s="229"/>
      <c r="D202" s="222" t="s">
        <v>267</v>
      </c>
      <c r="E202" s="230" t="s">
        <v>19</v>
      </c>
      <c r="F202" s="231" t="s">
        <v>3811</v>
      </c>
      <c r="G202" s="229"/>
      <c r="H202" s="232">
        <v>0.42199999999999999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84</v>
      </c>
      <c r="AV202" s="12" t="s">
        <v>84</v>
      </c>
      <c r="AW202" s="12" t="s">
        <v>37</v>
      </c>
      <c r="AX202" s="12" t="s">
        <v>82</v>
      </c>
      <c r="AY202" s="238" t="s">
        <v>258</v>
      </c>
    </row>
    <row r="203" s="11" customFormat="1" ht="22.8" customHeight="1">
      <c r="A203" s="11"/>
      <c r="B203" s="195"/>
      <c r="C203" s="196"/>
      <c r="D203" s="197" t="s">
        <v>74</v>
      </c>
      <c r="E203" s="259" t="s">
        <v>98</v>
      </c>
      <c r="F203" s="259" t="s">
        <v>3018</v>
      </c>
      <c r="G203" s="196"/>
      <c r="H203" s="196"/>
      <c r="I203" s="199"/>
      <c r="J203" s="260">
        <f>BK203</f>
        <v>0</v>
      </c>
      <c r="K203" s="196"/>
      <c r="L203" s="201"/>
      <c r="M203" s="202"/>
      <c r="N203" s="203"/>
      <c r="O203" s="203"/>
      <c r="P203" s="204">
        <f>SUM(P204:P210)</f>
        <v>0</v>
      </c>
      <c r="Q203" s="203"/>
      <c r="R203" s="204">
        <f>SUM(R204:R210)</f>
        <v>6.6684341999999992</v>
      </c>
      <c r="S203" s="203"/>
      <c r="T203" s="205">
        <f>SUM(T204:T210)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6" t="s">
        <v>82</v>
      </c>
      <c r="AT203" s="207" t="s">
        <v>74</v>
      </c>
      <c r="AU203" s="207" t="s">
        <v>82</v>
      </c>
      <c r="AY203" s="206" t="s">
        <v>258</v>
      </c>
      <c r="BK203" s="208">
        <f>SUM(BK204:BK210)</f>
        <v>0</v>
      </c>
    </row>
    <row r="204" s="2" customFormat="1" ht="21.75" customHeight="1">
      <c r="A204" s="41"/>
      <c r="B204" s="42"/>
      <c r="C204" s="209" t="s">
        <v>125</v>
      </c>
      <c r="D204" s="209" t="s">
        <v>259</v>
      </c>
      <c r="E204" s="210" t="s">
        <v>3812</v>
      </c>
      <c r="F204" s="211" t="s">
        <v>3813</v>
      </c>
      <c r="G204" s="212" t="s">
        <v>962</v>
      </c>
      <c r="H204" s="213">
        <v>2.29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2.9119799999999998</v>
      </c>
      <c r="R204" s="218">
        <f>Q204*H204</f>
        <v>6.6684341999999992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3814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3815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3816</v>
      </c>
      <c r="G206" s="229"/>
      <c r="H206" s="232">
        <v>2.29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82</v>
      </c>
      <c r="AY206" s="238" t="s">
        <v>258</v>
      </c>
    </row>
    <row r="207" s="2" customFormat="1" ht="16.5" customHeight="1">
      <c r="A207" s="41"/>
      <c r="B207" s="42"/>
      <c r="C207" s="209" t="s">
        <v>219</v>
      </c>
      <c r="D207" s="209" t="s">
        <v>259</v>
      </c>
      <c r="E207" s="210" t="s">
        <v>3441</v>
      </c>
      <c r="F207" s="211" t="s">
        <v>3442</v>
      </c>
      <c r="G207" s="212" t="s">
        <v>941</v>
      </c>
      <c r="H207" s="213">
        <v>7.0999999999999996</v>
      </c>
      <c r="I207" s="214"/>
      <c r="J207" s="215">
        <f>ROUND(I207*H207,2)</f>
        <v>0</v>
      </c>
      <c r="K207" s="211" t="s">
        <v>816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3817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3444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2" customFormat="1">
      <c r="A209" s="41"/>
      <c r="B209" s="42"/>
      <c r="C209" s="43"/>
      <c r="D209" s="261" t="s">
        <v>819</v>
      </c>
      <c r="E209" s="43"/>
      <c r="F209" s="262" t="s">
        <v>3445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819</v>
      </c>
      <c r="AU209" s="20" t="s">
        <v>84</v>
      </c>
    </row>
    <row r="210" s="12" customFormat="1">
      <c r="A210" s="12"/>
      <c r="B210" s="228"/>
      <c r="C210" s="229"/>
      <c r="D210" s="222" t="s">
        <v>267</v>
      </c>
      <c r="E210" s="230" t="s">
        <v>19</v>
      </c>
      <c r="F210" s="231" t="s">
        <v>3818</v>
      </c>
      <c r="G210" s="229"/>
      <c r="H210" s="232">
        <v>7.0999999999999996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84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11" customFormat="1" ht="22.8" customHeight="1">
      <c r="A211" s="11"/>
      <c r="B211" s="195"/>
      <c r="C211" s="196"/>
      <c r="D211" s="197" t="s">
        <v>74</v>
      </c>
      <c r="E211" s="259" t="s">
        <v>105</v>
      </c>
      <c r="F211" s="259" t="s">
        <v>482</v>
      </c>
      <c r="G211" s="196"/>
      <c r="H211" s="196"/>
      <c r="I211" s="199"/>
      <c r="J211" s="260">
        <f>BK211</f>
        <v>0</v>
      </c>
      <c r="K211" s="196"/>
      <c r="L211" s="201"/>
      <c r="M211" s="202"/>
      <c r="N211" s="203"/>
      <c r="O211" s="203"/>
      <c r="P211" s="204">
        <f>SUM(P212:P223)</f>
        <v>0</v>
      </c>
      <c r="Q211" s="203"/>
      <c r="R211" s="204">
        <f>SUM(R212:R223)</f>
        <v>11.05036524</v>
      </c>
      <c r="S211" s="203"/>
      <c r="T211" s="205">
        <f>SUM(T212:T223)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6" t="s">
        <v>82</v>
      </c>
      <c r="AT211" s="207" t="s">
        <v>74</v>
      </c>
      <c r="AU211" s="207" t="s">
        <v>82</v>
      </c>
      <c r="AY211" s="206" t="s">
        <v>258</v>
      </c>
      <c r="BK211" s="208">
        <f>SUM(BK212:BK223)</f>
        <v>0</v>
      </c>
    </row>
    <row r="212" s="2" customFormat="1" ht="21.75" customHeight="1">
      <c r="A212" s="41"/>
      <c r="B212" s="42"/>
      <c r="C212" s="209" t="s">
        <v>389</v>
      </c>
      <c r="D212" s="209" t="s">
        <v>259</v>
      </c>
      <c r="E212" s="210" t="s">
        <v>3467</v>
      </c>
      <c r="F212" s="211" t="s">
        <v>3468</v>
      </c>
      <c r="G212" s="212" t="s">
        <v>881</v>
      </c>
      <c r="H212" s="213">
        <v>13.856999999999999</v>
      </c>
      <c r="I212" s="214"/>
      <c r="J212" s="215">
        <f>ROUND(I212*H212,2)</f>
        <v>0</v>
      </c>
      <c r="K212" s="211" t="s">
        <v>816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84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3819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3470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84</v>
      </c>
    </row>
    <row r="214" s="2" customFormat="1">
      <c r="A214" s="41"/>
      <c r="B214" s="42"/>
      <c r="C214" s="43"/>
      <c r="D214" s="261" t="s">
        <v>819</v>
      </c>
      <c r="E214" s="43"/>
      <c r="F214" s="262" t="s">
        <v>3471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819</v>
      </c>
      <c r="AU214" s="20" t="s">
        <v>84</v>
      </c>
    </row>
    <row r="215" s="12" customFormat="1">
      <c r="A215" s="12"/>
      <c r="B215" s="228"/>
      <c r="C215" s="229"/>
      <c r="D215" s="222" t="s">
        <v>267</v>
      </c>
      <c r="E215" s="230" t="s">
        <v>19</v>
      </c>
      <c r="F215" s="231" t="s">
        <v>3820</v>
      </c>
      <c r="G215" s="229"/>
      <c r="H215" s="232">
        <v>13.856999999999999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84</v>
      </c>
      <c r="AV215" s="12" t="s">
        <v>84</v>
      </c>
      <c r="AW215" s="12" t="s">
        <v>37</v>
      </c>
      <c r="AX215" s="12" t="s">
        <v>82</v>
      </c>
      <c r="AY215" s="238" t="s">
        <v>258</v>
      </c>
    </row>
    <row r="216" s="2" customFormat="1" ht="16.5" customHeight="1">
      <c r="A216" s="41"/>
      <c r="B216" s="42"/>
      <c r="C216" s="209" t="s">
        <v>394</v>
      </c>
      <c r="D216" s="209" t="s">
        <v>259</v>
      </c>
      <c r="E216" s="210" t="s">
        <v>3477</v>
      </c>
      <c r="F216" s="211" t="s">
        <v>3478</v>
      </c>
      <c r="G216" s="212" t="s">
        <v>962</v>
      </c>
      <c r="H216" s="213">
        <v>1.385</v>
      </c>
      <c r="I216" s="214"/>
      <c r="J216" s="215">
        <f>ROUND(I216*H216,2)</f>
        <v>0</v>
      </c>
      <c r="K216" s="211" t="s">
        <v>816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84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3821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3480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84</v>
      </c>
    </row>
    <row r="218" s="2" customFormat="1">
      <c r="A218" s="41"/>
      <c r="B218" s="42"/>
      <c r="C218" s="43"/>
      <c r="D218" s="261" t="s">
        <v>819</v>
      </c>
      <c r="E218" s="43"/>
      <c r="F218" s="262" t="s">
        <v>3481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819</v>
      </c>
      <c r="AU218" s="20" t="s">
        <v>84</v>
      </c>
    </row>
    <row r="219" s="12" customFormat="1">
      <c r="A219" s="12"/>
      <c r="B219" s="228"/>
      <c r="C219" s="229"/>
      <c r="D219" s="222" t="s">
        <v>267</v>
      </c>
      <c r="E219" s="230" t="s">
        <v>19</v>
      </c>
      <c r="F219" s="231" t="s">
        <v>3822</v>
      </c>
      <c r="G219" s="229"/>
      <c r="H219" s="232">
        <v>1.385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8" t="s">
        <v>267</v>
      </c>
      <c r="AU219" s="238" t="s">
        <v>84</v>
      </c>
      <c r="AV219" s="12" t="s">
        <v>84</v>
      </c>
      <c r="AW219" s="12" t="s">
        <v>37</v>
      </c>
      <c r="AX219" s="12" t="s">
        <v>75</v>
      </c>
      <c r="AY219" s="238" t="s">
        <v>258</v>
      </c>
    </row>
    <row r="220" s="16" customFormat="1">
      <c r="A220" s="16"/>
      <c r="B220" s="291"/>
      <c r="C220" s="292"/>
      <c r="D220" s="222" t="s">
        <v>267</v>
      </c>
      <c r="E220" s="293" t="s">
        <v>19</v>
      </c>
      <c r="F220" s="294" t="s">
        <v>3189</v>
      </c>
      <c r="G220" s="292"/>
      <c r="H220" s="295">
        <v>1.385</v>
      </c>
      <c r="I220" s="296"/>
      <c r="J220" s="292"/>
      <c r="K220" s="292"/>
      <c r="L220" s="297"/>
      <c r="M220" s="298"/>
      <c r="N220" s="299"/>
      <c r="O220" s="299"/>
      <c r="P220" s="299"/>
      <c r="Q220" s="299"/>
      <c r="R220" s="299"/>
      <c r="S220" s="299"/>
      <c r="T220" s="300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301" t="s">
        <v>267</v>
      </c>
      <c r="AU220" s="301" t="s">
        <v>84</v>
      </c>
      <c r="AV220" s="16" t="s">
        <v>98</v>
      </c>
      <c r="AW220" s="16" t="s">
        <v>37</v>
      </c>
      <c r="AX220" s="16" t="s">
        <v>82</v>
      </c>
      <c r="AY220" s="301" t="s">
        <v>258</v>
      </c>
    </row>
    <row r="221" s="2" customFormat="1" ht="21.75" customHeight="1">
      <c r="A221" s="41"/>
      <c r="B221" s="42"/>
      <c r="C221" s="209" t="s">
        <v>7</v>
      </c>
      <c r="D221" s="209" t="s">
        <v>259</v>
      </c>
      <c r="E221" s="210" t="s">
        <v>3823</v>
      </c>
      <c r="F221" s="211" t="s">
        <v>3824</v>
      </c>
      <c r="G221" s="212" t="s">
        <v>881</v>
      </c>
      <c r="H221" s="213">
        <v>10.674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1.0352600000000001</v>
      </c>
      <c r="R221" s="218">
        <f>Q221*H221</f>
        <v>11.05036524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3825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3826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12" customFormat="1">
      <c r="A223" s="12"/>
      <c r="B223" s="228"/>
      <c r="C223" s="229"/>
      <c r="D223" s="222" t="s">
        <v>267</v>
      </c>
      <c r="E223" s="230" t="s">
        <v>19</v>
      </c>
      <c r="F223" s="231" t="s">
        <v>3827</v>
      </c>
      <c r="G223" s="229"/>
      <c r="H223" s="232">
        <v>10.674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8" t="s">
        <v>267</v>
      </c>
      <c r="AU223" s="238" t="s">
        <v>84</v>
      </c>
      <c r="AV223" s="12" t="s">
        <v>84</v>
      </c>
      <c r="AW223" s="12" t="s">
        <v>37</v>
      </c>
      <c r="AX223" s="12" t="s">
        <v>82</v>
      </c>
      <c r="AY223" s="238" t="s">
        <v>258</v>
      </c>
    </row>
    <row r="224" s="11" customFormat="1" ht="22.8" customHeight="1">
      <c r="A224" s="11"/>
      <c r="B224" s="195"/>
      <c r="C224" s="196"/>
      <c r="D224" s="197" t="s">
        <v>74</v>
      </c>
      <c r="E224" s="259" t="s">
        <v>314</v>
      </c>
      <c r="F224" s="259" t="s">
        <v>3519</v>
      </c>
      <c r="G224" s="196"/>
      <c r="H224" s="196"/>
      <c r="I224" s="199"/>
      <c r="J224" s="260">
        <f>BK224</f>
        <v>0</v>
      </c>
      <c r="K224" s="196"/>
      <c r="L224" s="201"/>
      <c r="M224" s="202"/>
      <c r="N224" s="203"/>
      <c r="O224" s="203"/>
      <c r="P224" s="204">
        <f>SUM(P225:P230)</f>
        <v>0</v>
      </c>
      <c r="Q224" s="203"/>
      <c r="R224" s="204">
        <f>SUM(R225:R230)</f>
        <v>0.083948979999999992</v>
      </c>
      <c r="S224" s="203"/>
      <c r="T224" s="205">
        <f>SUM(T225:T230)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6" t="s">
        <v>82</v>
      </c>
      <c r="AT224" s="207" t="s">
        <v>74</v>
      </c>
      <c r="AU224" s="207" t="s">
        <v>82</v>
      </c>
      <c r="AY224" s="206" t="s">
        <v>258</v>
      </c>
      <c r="BK224" s="208">
        <f>SUM(BK225:BK230)</f>
        <v>0</v>
      </c>
    </row>
    <row r="225" s="2" customFormat="1" ht="16.5" customHeight="1">
      <c r="A225" s="41"/>
      <c r="B225" s="42"/>
      <c r="C225" s="209" t="s">
        <v>412</v>
      </c>
      <c r="D225" s="209" t="s">
        <v>259</v>
      </c>
      <c r="E225" s="210" t="s">
        <v>3828</v>
      </c>
      <c r="F225" s="211" t="s">
        <v>3829</v>
      </c>
      <c r="G225" s="212" t="s">
        <v>941</v>
      </c>
      <c r="H225" s="213">
        <v>7.0999999999999996</v>
      </c>
      <c r="I225" s="214"/>
      <c r="J225" s="215">
        <f>ROUND(I225*H225,2)</f>
        <v>0</v>
      </c>
      <c r="K225" s="211" t="s">
        <v>816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2.0000000000000002E-05</v>
      </c>
      <c r="R225" s="218">
        <f>Q225*H225</f>
        <v>0.00014200000000000001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3830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3831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>
      <c r="A227" s="41"/>
      <c r="B227" s="42"/>
      <c r="C227" s="43"/>
      <c r="D227" s="261" t="s">
        <v>819</v>
      </c>
      <c r="E227" s="43"/>
      <c r="F227" s="262" t="s">
        <v>3832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819</v>
      </c>
      <c r="AU227" s="20" t="s">
        <v>84</v>
      </c>
    </row>
    <row r="228" s="2" customFormat="1" ht="16.5" customHeight="1">
      <c r="A228" s="41"/>
      <c r="B228" s="42"/>
      <c r="C228" s="274" t="s">
        <v>416</v>
      </c>
      <c r="D228" s="274" t="s">
        <v>327</v>
      </c>
      <c r="E228" s="275" t="s">
        <v>3833</v>
      </c>
      <c r="F228" s="276" t="s">
        <v>3834</v>
      </c>
      <c r="G228" s="277" t="s">
        <v>941</v>
      </c>
      <c r="H228" s="278">
        <v>7.3129999999999997</v>
      </c>
      <c r="I228" s="279"/>
      <c r="J228" s="280">
        <f>ROUND(I228*H228,2)</f>
        <v>0</v>
      </c>
      <c r="K228" s="276" t="s">
        <v>816</v>
      </c>
      <c r="L228" s="281"/>
      <c r="M228" s="282" t="s">
        <v>19</v>
      </c>
      <c r="N228" s="283" t="s">
        <v>46</v>
      </c>
      <c r="O228" s="87"/>
      <c r="P228" s="218">
        <f>O228*H228</f>
        <v>0</v>
      </c>
      <c r="Q228" s="218">
        <v>0.01146</v>
      </c>
      <c r="R228" s="218">
        <f>Q228*H228</f>
        <v>0.083806979999999989</v>
      </c>
      <c r="S228" s="218">
        <v>0</v>
      </c>
      <c r="T228" s="21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0" t="s">
        <v>314</v>
      </c>
      <c r="AT228" s="220" t="s">
        <v>327</v>
      </c>
      <c r="AU228" s="220" t="s">
        <v>84</v>
      </c>
      <c r="AY228" s="20" t="s">
        <v>258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0" t="s">
        <v>82</v>
      </c>
      <c r="BK228" s="221">
        <f>ROUND(I228*H228,2)</f>
        <v>0</v>
      </c>
      <c r="BL228" s="20" t="s">
        <v>105</v>
      </c>
      <c r="BM228" s="220" t="s">
        <v>3835</v>
      </c>
    </row>
    <row r="229" s="2" customFormat="1">
      <c r="A229" s="41"/>
      <c r="B229" s="42"/>
      <c r="C229" s="43"/>
      <c r="D229" s="222" t="s">
        <v>264</v>
      </c>
      <c r="E229" s="43"/>
      <c r="F229" s="223" t="s">
        <v>3834</v>
      </c>
      <c r="G229" s="43"/>
      <c r="H229" s="43"/>
      <c r="I229" s="224"/>
      <c r="J229" s="43"/>
      <c r="K229" s="43"/>
      <c r="L229" s="47"/>
      <c r="M229" s="225"/>
      <c r="N229" s="22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264</v>
      </c>
      <c r="AU229" s="20" t="s">
        <v>84</v>
      </c>
    </row>
    <row r="230" s="12" customFormat="1">
      <c r="A230" s="12"/>
      <c r="B230" s="228"/>
      <c r="C230" s="229"/>
      <c r="D230" s="222" t="s">
        <v>267</v>
      </c>
      <c r="E230" s="229"/>
      <c r="F230" s="231" t="s">
        <v>3836</v>
      </c>
      <c r="G230" s="229"/>
      <c r="H230" s="232">
        <v>7.3129999999999997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8" t="s">
        <v>267</v>
      </c>
      <c r="AU230" s="238" t="s">
        <v>84</v>
      </c>
      <c r="AV230" s="12" t="s">
        <v>84</v>
      </c>
      <c r="AW230" s="12" t="s">
        <v>4</v>
      </c>
      <c r="AX230" s="12" t="s">
        <v>82</v>
      </c>
      <c r="AY230" s="238" t="s">
        <v>258</v>
      </c>
    </row>
    <row r="231" s="11" customFormat="1" ht="22.8" customHeight="1">
      <c r="A231" s="11"/>
      <c r="B231" s="195"/>
      <c r="C231" s="196"/>
      <c r="D231" s="197" t="s">
        <v>74</v>
      </c>
      <c r="E231" s="259" t="s">
        <v>324</v>
      </c>
      <c r="F231" s="259" t="s">
        <v>2312</v>
      </c>
      <c r="G231" s="196"/>
      <c r="H231" s="196"/>
      <c r="I231" s="199"/>
      <c r="J231" s="260">
        <f>BK231</f>
        <v>0</v>
      </c>
      <c r="K231" s="196"/>
      <c r="L231" s="201"/>
      <c r="M231" s="202"/>
      <c r="N231" s="203"/>
      <c r="O231" s="203"/>
      <c r="P231" s="204">
        <f>SUM(P232:P241)</f>
        <v>0</v>
      </c>
      <c r="Q231" s="203"/>
      <c r="R231" s="204">
        <f>SUM(R232:R241)</f>
        <v>0</v>
      </c>
      <c r="S231" s="203"/>
      <c r="T231" s="205">
        <f>SUM(T232:T241)</f>
        <v>1.5891199999999999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6" t="s">
        <v>82</v>
      </c>
      <c r="AT231" s="207" t="s">
        <v>74</v>
      </c>
      <c r="AU231" s="207" t="s">
        <v>82</v>
      </c>
      <c r="AY231" s="206" t="s">
        <v>258</v>
      </c>
      <c r="BK231" s="208">
        <f>SUM(BK232:BK241)</f>
        <v>0</v>
      </c>
    </row>
    <row r="232" s="2" customFormat="1" ht="16.5" customHeight="1">
      <c r="A232" s="41"/>
      <c r="B232" s="42"/>
      <c r="C232" s="209" t="s">
        <v>425</v>
      </c>
      <c r="D232" s="209" t="s">
        <v>259</v>
      </c>
      <c r="E232" s="210" t="s">
        <v>3558</v>
      </c>
      <c r="F232" s="211" t="s">
        <v>3559</v>
      </c>
      <c r="G232" s="212" t="s">
        <v>815</v>
      </c>
      <c r="H232" s="213">
        <v>1</v>
      </c>
      <c r="I232" s="214"/>
      <c r="J232" s="215">
        <f>ROUND(I232*H232,2)</f>
        <v>0</v>
      </c>
      <c r="K232" s="211" t="s">
        <v>19</v>
      </c>
      <c r="L232" s="47"/>
      <c r="M232" s="216" t="s">
        <v>19</v>
      </c>
      <c r="N232" s="217" t="s">
        <v>46</v>
      </c>
      <c r="O232" s="87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0" t="s">
        <v>105</v>
      </c>
      <c r="AT232" s="220" t="s">
        <v>259</v>
      </c>
      <c r="AU232" s="220" t="s">
        <v>84</v>
      </c>
      <c r="AY232" s="20" t="s">
        <v>258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20" t="s">
        <v>82</v>
      </c>
      <c r="BK232" s="221">
        <f>ROUND(I232*H232,2)</f>
        <v>0</v>
      </c>
      <c r="BL232" s="20" t="s">
        <v>105</v>
      </c>
      <c r="BM232" s="220" t="s">
        <v>3837</v>
      </c>
    </row>
    <row r="233" s="2" customFormat="1">
      <c r="A233" s="41"/>
      <c r="B233" s="42"/>
      <c r="C233" s="43"/>
      <c r="D233" s="222" t="s">
        <v>264</v>
      </c>
      <c r="E233" s="43"/>
      <c r="F233" s="223" t="s">
        <v>3559</v>
      </c>
      <c r="G233" s="43"/>
      <c r="H233" s="43"/>
      <c r="I233" s="224"/>
      <c r="J233" s="43"/>
      <c r="K233" s="43"/>
      <c r="L233" s="47"/>
      <c r="M233" s="225"/>
      <c r="N233" s="22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264</v>
      </c>
      <c r="AU233" s="20" t="s">
        <v>84</v>
      </c>
    </row>
    <row r="234" s="2" customFormat="1" ht="16.5" customHeight="1">
      <c r="A234" s="41"/>
      <c r="B234" s="42"/>
      <c r="C234" s="209" t="s">
        <v>432</v>
      </c>
      <c r="D234" s="209" t="s">
        <v>259</v>
      </c>
      <c r="E234" s="210" t="s">
        <v>3574</v>
      </c>
      <c r="F234" s="211" t="s">
        <v>3575</v>
      </c>
      <c r="G234" s="212" t="s">
        <v>962</v>
      </c>
      <c r="H234" s="213">
        <v>0.35499999999999998</v>
      </c>
      <c r="I234" s="214"/>
      <c r="J234" s="215">
        <f>ROUND(I234*H234,2)</f>
        <v>0</v>
      </c>
      <c r="K234" s="211" t="s">
        <v>816</v>
      </c>
      <c r="L234" s="47"/>
      <c r="M234" s="216" t="s">
        <v>19</v>
      </c>
      <c r="N234" s="217" t="s">
        <v>46</v>
      </c>
      <c r="O234" s="87"/>
      <c r="P234" s="218">
        <f>O234*H234</f>
        <v>0</v>
      </c>
      <c r="Q234" s="218">
        <v>0</v>
      </c>
      <c r="R234" s="218">
        <f>Q234*H234</f>
        <v>0</v>
      </c>
      <c r="S234" s="218">
        <v>2.2000000000000002</v>
      </c>
      <c r="T234" s="219">
        <f>S234*H234</f>
        <v>0.78100000000000003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0" t="s">
        <v>105</v>
      </c>
      <c r="AT234" s="220" t="s">
        <v>259</v>
      </c>
      <c r="AU234" s="220" t="s">
        <v>84</v>
      </c>
      <c r="AY234" s="20" t="s">
        <v>258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20" t="s">
        <v>82</v>
      </c>
      <c r="BK234" s="221">
        <f>ROUND(I234*H234,2)</f>
        <v>0</v>
      </c>
      <c r="BL234" s="20" t="s">
        <v>105</v>
      </c>
      <c r="BM234" s="220" t="s">
        <v>3838</v>
      </c>
    </row>
    <row r="235" s="2" customFormat="1">
      <c r="A235" s="41"/>
      <c r="B235" s="42"/>
      <c r="C235" s="43"/>
      <c r="D235" s="222" t="s">
        <v>264</v>
      </c>
      <c r="E235" s="43"/>
      <c r="F235" s="223" t="s">
        <v>3575</v>
      </c>
      <c r="G235" s="43"/>
      <c r="H235" s="43"/>
      <c r="I235" s="224"/>
      <c r="J235" s="43"/>
      <c r="K235" s="43"/>
      <c r="L235" s="47"/>
      <c r="M235" s="225"/>
      <c r="N235" s="22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264</v>
      </c>
      <c r="AU235" s="20" t="s">
        <v>84</v>
      </c>
    </row>
    <row r="236" s="2" customFormat="1">
      <c r="A236" s="41"/>
      <c r="B236" s="42"/>
      <c r="C236" s="43"/>
      <c r="D236" s="261" t="s">
        <v>819</v>
      </c>
      <c r="E236" s="43"/>
      <c r="F236" s="262" t="s">
        <v>3577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819</v>
      </c>
      <c r="AU236" s="20" t="s">
        <v>84</v>
      </c>
    </row>
    <row r="237" s="12" customFormat="1">
      <c r="A237" s="12"/>
      <c r="B237" s="228"/>
      <c r="C237" s="229"/>
      <c r="D237" s="222" t="s">
        <v>267</v>
      </c>
      <c r="E237" s="230" t="s">
        <v>19</v>
      </c>
      <c r="F237" s="231" t="s">
        <v>3839</v>
      </c>
      <c r="G237" s="229"/>
      <c r="H237" s="232">
        <v>0.35499999999999998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8" t="s">
        <v>267</v>
      </c>
      <c r="AU237" s="238" t="s">
        <v>84</v>
      </c>
      <c r="AV237" s="12" t="s">
        <v>84</v>
      </c>
      <c r="AW237" s="12" t="s">
        <v>37</v>
      </c>
      <c r="AX237" s="12" t="s">
        <v>82</v>
      </c>
      <c r="AY237" s="238" t="s">
        <v>258</v>
      </c>
    </row>
    <row r="238" s="2" customFormat="1" ht="16.5" customHeight="1">
      <c r="A238" s="41"/>
      <c r="B238" s="42"/>
      <c r="C238" s="209" t="s">
        <v>439</v>
      </c>
      <c r="D238" s="209" t="s">
        <v>259</v>
      </c>
      <c r="E238" s="210" t="s">
        <v>3579</v>
      </c>
      <c r="F238" s="211" t="s">
        <v>3580</v>
      </c>
      <c r="G238" s="212" t="s">
        <v>962</v>
      </c>
      <c r="H238" s="213">
        <v>0.35599999999999998</v>
      </c>
      <c r="I238" s="214"/>
      <c r="J238" s="215">
        <f>ROUND(I238*H238,2)</f>
        <v>0</v>
      </c>
      <c r="K238" s="211" t="s">
        <v>816</v>
      </c>
      <c r="L238" s="47"/>
      <c r="M238" s="216" t="s">
        <v>19</v>
      </c>
      <c r="N238" s="217" t="s">
        <v>46</v>
      </c>
      <c r="O238" s="87"/>
      <c r="P238" s="218">
        <f>O238*H238</f>
        <v>0</v>
      </c>
      <c r="Q238" s="218">
        <v>0</v>
      </c>
      <c r="R238" s="218">
        <f>Q238*H238</f>
        <v>0</v>
      </c>
      <c r="S238" s="218">
        <v>2.27</v>
      </c>
      <c r="T238" s="219">
        <f>S238*H238</f>
        <v>0.80811999999999995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0" t="s">
        <v>105</v>
      </c>
      <c r="AT238" s="220" t="s">
        <v>259</v>
      </c>
      <c r="AU238" s="220" t="s">
        <v>84</v>
      </c>
      <c r="AY238" s="20" t="s">
        <v>258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82</v>
      </c>
      <c r="BK238" s="221">
        <f>ROUND(I238*H238,2)</f>
        <v>0</v>
      </c>
      <c r="BL238" s="20" t="s">
        <v>105</v>
      </c>
      <c r="BM238" s="220" t="s">
        <v>3840</v>
      </c>
    </row>
    <row r="239" s="2" customFormat="1">
      <c r="A239" s="41"/>
      <c r="B239" s="42"/>
      <c r="C239" s="43"/>
      <c r="D239" s="222" t="s">
        <v>264</v>
      </c>
      <c r="E239" s="43"/>
      <c r="F239" s="223" t="s">
        <v>3582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264</v>
      </c>
      <c r="AU239" s="20" t="s">
        <v>84</v>
      </c>
    </row>
    <row r="240" s="2" customFormat="1">
      <c r="A240" s="41"/>
      <c r="B240" s="42"/>
      <c r="C240" s="43"/>
      <c r="D240" s="261" t="s">
        <v>819</v>
      </c>
      <c r="E240" s="43"/>
      <c r="F240" s="262" t="s">
        <v>3583</v>
      </c>
      <c r="G240" s="43"/>
      <c r="H240" s="43"/>
      <c r="I240" s="224"/>
      <c r="J240" s="43"/>
      <c r="K240" s="43"/>
      <c r="L240" s="47"/>
      <c r="M240" s="225"/>
      <c r="N240" s="22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819</v>
      </c>
      <c r="AU240" s="20" t="s">
        <v>84</v>
      </c>
    </row>
    <row r="241" s="12" customFormat="1">
      <c r="A241" s="12"/>
      <c r="B241" s="228"/>
      <c r="C241" s="229"/>
      <c r="D241" s="222" t="s">
        <v>267</v>
      </c>
      <c r="E241" s="230" t="s">
        <v>19</v>
      </c>
      <c r="F241" s="231" t="s">
        <v>3841</v>
      </c>
      <c r="G241" s="229"/>
      <c r="H241" s="232">
        <v>0.35599999999999998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8" t="s">
        <v>267</v>
      </c>
      <c r="AU241" s="238" t="s">
        <v>84</v>
      </c>
      <c r="AV241" s="12" t="s">
        <v>84</v>
      </c>
      <c r="AW241" s="12" t="s">
        <v>37</v>
      </c>
      <c r="AX241" s="12" t="s">
        <v>82</v>
      </c>
      <c r="AY241" s="238" t="s">
        <v>258</v>
      </c>
    </row>
    <row r="242" s="11" customFormat="1" ht="22.8" customHeight="1">
      <c r="A242" s="11"/>
      <c r="B242" s="195"/>
      <c r="C242" s="196"/>
      <c r="D242" s="197" t="s">
        <v>74</v>
      </c>
      <c r="E242" s="259" t="s">
        <v>3618</v>
      </c>
      <c r="F242" s="259" t="s">
        <v>3619</v>
      </c>
      <c r="G242" s="196"/>
      <c r="H242" s="196"/>
      <c r="I242" s="199"/>
      <c r="J242" s="260">
        <f>BK242</f>
        <v>0</v>
      </c>
      <c r="K242" s="196"/>
      <c r="L242" s="201"/>
      <c r="M242" s="202"/>
      <c r="N242" s="203"/>
      <c r="O242" s="203"/>
      <c r="P242" s="204">
        <f>SUM(P243:P256)</f>
        <v>0</v>
      </c>
      <c r="Q242" s="203"/>
      <c r="R242" s="204">
        <f>SUM(R243:R256)</f>
        <v>0</v>
      </c>
      <c r="S242" s="203"/>
      <c r="T242" s="205">
        <f>SUM(T243:T256)</f>
        <v>0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R242" s="206" t="s">
        <v>82</v>
      </c>
      <c r="AT242" s="207" t="s">
        <v>74</v>
      </c>
      <c r="AU242" s="207" t="s">
        <v>82</v>
      </c>
      <c r="AY242" s="206" t="s">
        <v>258</v>
      </c>
      <c r="BK242" s="208">
        <f>SUM(BK243:BK256)</f>
        <v>0</v>
      </c>
    </row>
    <row r="243" s="2" customFormat="1" ht="16.5" customHeight="1">
      <c r="A243" s="41"/>
      <c r="B243" s="42"/>
      <c r="C243" s="209" t="s">
        <v>444</v>
      </c>
      <c r="D243" s="209" t="s">
        <v>259</v>
      </c>
      <c r="E243" s="210" t="s">
        <v>3630</v>
      </c>
      <c r="F243" s="211" t="s">
        <v>3631</v>
      </c>
      <c r="G243" s="212" t="s">
        <v>894</v>
      </c>
      <c r="H243" s="213">
        <v>1.589</v>
      </c>
      <c r="I243" s="214"/>
      <c r="J243" s="215">
        <f>ROUND(I243*H243,2)</f>
        <v>0</v>
      </c>
      <c r="K243" s="211" t="s">
        <v>816</v>
      </c>
      <c r="L243" s="47"/>
      <c r="M243" s="216" t="s">
        <v>19</v>
      </c>
      <c r="N243" s="217" t="s">
        <v>46</v>
      </c>
      <c r="O243" s="87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0" t="s">
        <v>105</v>
      </c>
      <c r="AT243" s="220" t="s">
        <v>259</v>
      </c>
      <c r="AU243" s="220" t="s">
        <v>84</v>
      </c>
      <c r="AY243" s="20" t="s">
        <v>258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0" t="s">
        <v>82</v>
      </c>
      <c r="BK243" s="221">
        <f>ROUND(I243*H243,2)</f>
        <v>0</v>
      </c>
      <c r="BL243" s="20" t="s">
        <v>105</v>
      </c>
      <c r="BM243" s="220" t="s">
        <v>3842</v>
      </c>
    </row>
    <row r="244" s="2" customFormat="1">
      <c r="A244" s="41"/>
      <c r="B244" s="42"/>
      <c r="C244" s="43"/>
      <c r="D244" s="222" t="s">
        <v>264</v>
      </c>
      <c r="E244" s="43"/>
      <c r="F244" s="223" t="s">
        <v>3633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264</v>
      </c>
      <c r="AU244" s="20" t="s">
        <v>84</v>
      </c>
    </row>
    <row r="245" s="2" customFormat="1">
      <c r="A245" s="41"/>
      <c r="B245" s="42"/>
      <c r="C245" s="43"/>
      <c r="D245" s="261" t="s">
        <v>819</v>
      </c>
      <c r="E245" s="43"/>
      <c r="F245" s="262" t="s">
        <v>3634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819</v>
      </c>
      <c r="AU245" s="20" t="s">
        <v>84</v>
      </c>
    </row>
    <row r="246" s="13" customFormat="1">
      <c r="A246" s="13"/>
      <c r="B246" s="239"/>
      <c r="C246" s="240"/>
      <c r="D246" s="222" t="s">
        <v>267</v>
      </c>
      <c r="E246" s="241" t="s">
        <v>19</v>
      </c>
      <c r="F246" s="242" t="s">
        <v>3625</v>
      </c>
      <c r="G246" s="240"/>
      <c r="H246" s="241" t="s">
        <v>19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267</v>
      </c>
      <c r="AU246" s="248" t="s">
        <v>84</v>
      </c>
      <c r="AV246" s="13" t="s">
        <v>82</v>
      </c>
      <c r="AW246" s="13" t="s">
        <v>37</v>
      </c>
      <c r="AX246" s="13" t="s">
        <v>75</v>
      </c>
      <c r="AY246" s="248" t="s">
        <v>258</v>
      </c>
    </row>
    <row r="247" s="12" customFormat="1">
      <c r="A247" s="12"/>
      <c r="B247" s="228"/>
      <c r="C247" s="229"/>
      <c r="D247" s="222" t="s">
        <v>267</v>
      </c>
      <c r="E247" s="230" t="s">
        <v>19</v>
      </c>
      <c r="F247" s="231" t="s">
        <v>3843</v>
      </c>
      <c r="G247" s="229"/>
      <c r="H247" s="232">
        <v>1.589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84</v>
      </c>
      <c r="AV247" s="12" t="s">
        <v>84</v>
      </c>
      <c r="AW247" s="12" t="s">
        <v>37</v>
      </c>
      <c r="AX247" s="12" t="s">
        <v>82</v>
      </c>
      <c r="AY247" s="238" t="s">
        <v>258</v>
      </c>
    </row>
    <row r="248" s="2" customFormat="1" ht="16.5" customHeight="1">
      <c r="A248" s="41"/>
      <c r="B248" s="42"/>
      <c r="C248" s="209" t="s">
        <v>448</v>
      </c>
      <c r="D248" s="209" t="s">
        <v>259</v>
      </c>
      <c r="E248" s="210" t="s">
        <v>3638</v>
      </c>
      <c r="F248" s="211" t="s">
        <v>3639</v>
      </c>
      <c r="G248" s="212" t="s">
        <v>894</v>
      </c>
      <c r="H248" s="213">
        <v>9.5340000000000007</v>
      </c>
      <c r="I248" s="214"/>
      <c r="J248" s="215">
        <f>ROUND(I248*H248,2)</f>
        <v>0</v>
      </c>
      <c r="K248" s="211" t="s">
        <v>816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84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3844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3641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84</v>
      </c>
    </row>
    <row r="250" s="2" customFormat="1">
      <c r="A250" s="41"/>
      <c r="B250" s="42"/>
      <c r="C250" s="43"/>
      <c r="D250" s="261" t="s">
        <v>819</v>
      </c>
      <c r="E250" s="43"/>
      <c r="F250" s="262" t="s">
        <v>3642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819</v>
      </c>
      <c r="AU250" s="20" t="s">
        <v>84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3845</v>
      </c>
      <c r="G251" s="229"/>
      <c r="H251" s="232">
        <v>9.5340000000000007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75</v>
      </c>
      <c r="AY251" s="238" t="s">
        <v>258</v>
      </c>
    </row>
    <row r="252" s="16" customFormat="1">
      <c r="A252" s="16"/>
      <c r="B252" s="291"/>
      <c r="C252" s="292"/>
      <c r="D252" s="222" t="s">
        <v>267</v>
      </c>
      <c r="E252" s="293" t="s">
        <v>19</v>
      </c>
      <c r="F252" s="294" t="s">
        <v>3189</v>
      </c>
      <c r="G252" s="292"/>
      <c r="H252" s="295">
        <v>9.5340000000000007</v>
      </c>
      <c r="I252" s="296"/>
      <c r="J252" s="292"/>
      <c r="K252" s="292"/>
      <c r="L252" s="297"/>
      <c r="M252" s="298"/>
      <c r="N252" s="299"/>
      <c r="O252" s="299"/>
      <c r="P252" s="299"/>
      <c r="Q252" s="299"/>
      <c r="R252" s="299"/>
      <c r="S252" s="299"/>
      <c r="T252" s="300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301" t="s">
        <v>267</v>
      </c>
      <c r="AU252" s="301" t="s">
        <v>84</v>
      </c>
      <c r="AV252" s="16" t="s">
        <v>98</v>
      </c>
      <c r="AW252" s="16" t="s">
        <v>37</v>
      </c>
      <c r="AX252" s="16" t="s">
        <v>82</v>
      </c>
      <c r="AY252" s="301" t="s">
        <v>258</v>
      </c>
    </row>
    <row r="253" s="2" customFormat="1" ht="21.75" customHeight="1">
      <c r="A253" s="41"/>
      <c r="B253" s="42"/>
      <c r="C253" s="209" t="s">
        <v>454</v>
      </c>
      <c r="D253" s="209" t="s">
        <v>259</v>
      </c>
      <c r="E253" s="210" t="s">
        <v>3656</v>
      </c>
      <c r="F253" s="211" t="s">
        <v>3657</v>
      </c>
      <c r="G253" s="212" t="s">
        <v>894</v>
      </c>
      <c r="H253" s="213">
        <v>1.589</v>
      </c>
      <c r="I253" s="214"/>
      <c r="J253" s="215">
        <f>ROUND(I253*H253,2)</f>
        <v>0</v>
      </c>
      <c r="K253" s="211" t="s">
        <v>816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84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3846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3659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84</v>
      </c>
    </row>
    <row r="255" s="2" customFormat="1">
      <c r="A255" s="41"/>
      <c r="B255" s="42"/>
      <c r="C255" s="43"/>
      <c r="D255" s="261" t="s">
        <v>819</v>
      </c>
      <c r="E255" s="43"/>
      <c r="F255" s="262" t="s">
        <v>3660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819</v>
      </c>
      <c r="AU255" s="20" t="s">
        <v>84</v>
      </c>
    </row>
    <row r="256" s="12" customFormat="1">
      <c r="A256" s="12"/>
      <c r="B256" s="228"/>
      <c r="C256" s="229"/>
      <c r="D256" s="222" t="s">
        <v>267</v>
      </c>
      <c r="E256" s="230" t="s">
        <v>19</v>
      </c>
      <c r="F256" s="231" t="s">
        <v>3843</v>
      </c>
      <c r="G256" s="229"/>
      <c r="H256" s="232">
        <v>1.589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84</v>
      </c>
      <c r="AV256" s="12" t="s">
        <v>84</v>
      </c>
      <c r="AW256" s="12" t="s">
        <v>37</v>
      </c>
      <c r="AX256" s="12" t="s">
        <v>82</v>
      </c>
      <c r="AY256" s="238" t="s">
        <v>258</v>
      </c>
    </row>
    <row r="257" s="11" customFormat="1" ht="22.8" customHeight="1">
      <c r="A257" s="11"/>
      <c r="B257" s="195"/>
      <c r="C257" s="196"/>
      <c r="D257" s="197" t="s">
        <v>74</v>
      </c>
      <c r="E257" s="259" t="s">
        <v>2331</v>
      </c>
      <c r="F257" s="259" t="s">
        <v>2332</v>
      </c>
      <c r="G257" s="196"/>
      <c r="H257" s="196"/>
      <c r="I257" s="199"/>
      <c r="J257" s="260">
        <f>BK257</f>
        <v>0</v>
      </c>
      <c r="K257" s="196"/>
      <c r="L257" s="201"/>
      <c r="M257" s="202"/>
      <c r="N257" s="203"/>
      <c r="O257" s="203"/>
      <c r="P257" s="204">
        <f>SUM(P258:P260)</f>
        <v>0</v>
      </c>
      <c r="Q257" s="203"/>
      <c r="R257" s="204">
        <f>SUM(R258:R260)</f>
        <v>0</v>
      </c>
      <c r="S257" s="203"/>
      <c r="T257" s="205">
        <f>SUM(T258:T260)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06" t="s">
        <v>82</v>
      </c>
      <c r="AT257" s="207" t="s">
        <v>74</v>
      </c>
      <c r="AU257" s="207" t="s">
        <v>82</v>
      </c>
      <c r="AY257" s="206" t="s">
        <v>258</v>
      </c>
      <c r="BK257" s="208">
        <f>SUM(BK258:BK260)</f>
        <v>0</v>
      </c>
    </row>
    <row r="258" s="2" customFormat="1" ht="16.5" customHeight="1">
      <c r="A258" s="41"/>
      <c r="B258" s="42"/>
      <c r="C258" s="209" t="s">
        <v>459</v>
      </c>
      <c r="D258" s="209" t="s">
        <v>259</v>
      </c>
      <c r="E258" s="210" t="s">
        <v>3667</v>
      </c>
      <c r="F258" s="211" t="s">
        <v>3668</v>
      </c>
      <c r="G258" s="212" t="s">
        <v>894</v>
      </c>
      <c r="H258" s="213">
        <v>22.268999999999998</v>
      </c>
      <c r="I258" s="214"/>
      <c r="J258" s="215">
        <f>ROUND(I258*H258,2)</f>
        <v>0</v>
      </c>
      <c r="K258" s="211" t="s">
        <v>816</v>
      </c>
      <c r="L258" s="47"/>
      <c r="M258" s="216" t="s">
        <v>19</v>
      </c>
      <c r="N258" s="217" t="s">
        <v>46</v>
      </c>
      <c r="O258" s="87"/>
      <c r="P258" s="218">
        <f>O258*H258</f>
        <v>0</v>
      </c>
      <c r="Q258" s="218">
        <v>0</v>
      </c>
      <c r="R258" s="218">
        <f>Q258*H258</f>
        <v>0</v>
      </c>
      <c r="S258" s="218">
        <v>0</v>
      </c>
      <c r="T258" s="21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0" t="s">
        <v>105</v>
      </c>
      <c r="AT258" s="220" t="s">
        <v>259</v>
      </c>
      <c r="AU258" s="220" t="s">
        <v>84</v>
      </c>
      <c r="AY258" s="20" t="s">
        <v>258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20" t="s">
        <v>82</v>
      </c>
      <c r="BK258" s="221">
        <f>ROUND(I258*H258,2)</f>
        <v>0</v>
      </c>
      <c r="BL258" s="20" t="s">
        <v>105</v>
      </c>
      <c r="BM258" s="220" t="s">
        <v>3847</v>
      </c>
    </row>
    <row r="259" s="2" customFormat="1">
      <c r="A259" s="41"/>
      <c r="B259" s="42"/>
      <c r="C259" s="43"/>
      <c r="D259" s="222" t="s">
        <v>264</v>
      </c>
      <c r="E259" s="43"/>
      <c r="F259" s="223" t="s">
        <v>3670</v>
      </c>
      <c r="G259" s="43"/>
      <c r="H259" s="43"/>
      <c r="I259" s="224"/>
      <c r="J259" s="43"/>
      <c r="K259" s="43"/>
      <c r="L259" s="47"/>
      <c r="M259" s="225"/>
      <c r="N259" s="22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264</v>
      </c>
      <c r="AU259" s="20" t="s">
        <v>84</v>
      </c>
    </row>
    <row r="260" s="2" customFormat="1">
      <c r="A260" s="41"/>
      <c r="B260" s="42"/>
      <c r="C260" s="43"/>
      <c r="D260" s="261" t="s">
        <v>819</v>
      </c>
      <c r="E260" s="43"/>
      <c r="F260" s="262" t="s">
        <v>3671</v>
      </c>
      <c r="G260" s="43"/>
      <c r="H260" s="43"/>
      <c r="I260" s="224"/>
      <c r="J260" s="43"/>
      <c r="K260" s="43"/>
      <c r="L260" s="47"/>
      <c r="M260" s="249"/>
      <c r="N260" s="250"/>
      <c r="O260" s="251"/>
      <c r="P260" s="251"/>
      <c r="Q260" s="251"/>
      <c r="R260" s="251"/>
      <c r="S260" s="251"/>
      <c r="T260" s="252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819</v>
      </c>
      <c r="AU260" s="20" t="s">
        <v>84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4l1K1q3+Oq+qFwnQjnBLPJ6uHfI+1HHGO3qXdrWHBCmyp6jlBmWk3bK6TJXhTVwXWI/rOmyE96mXQpBkrTt6sg==" hashValue="+rY6KkVIYLBwbHw5IMHhV0mraKFe40OFGcM4znmxDEWV8W3msBWMPnkK79nkC2XY0MlTr+UHQ8f4oVTInMbPFw==" algorithmName="SHA-512" password="CC35"/>
  <autoFilter ref="C93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4_01/124253100"/>
    <hyperlink ref="F106" r:id="rId2" display="https://podminky.urs.cz/item/CS_URS_2024_01/131251201"/>
    <hyperlink ref="F115" r:id="rId3" display="https://podminky.urs.cz/item/CS_URS_2024_01/131351201"/>
    <hyperlink ref="F124" r:id="rId4" display="https://podminky.urs.cz/item/CS_URS_2024_01/131451201"/>
    <hyperlink ref="F133" r:id="rId5" display="https://podminky.urs.cz/item/CS_URS_2024_01/132254201"/>
    <hyperlink ref="F137" r:id="rId6" display="https://podminky.urs.cz/item/CS_URS_2024_01/151101102"/>
    <hyperlink ref="F143" r:id="rId7" display="https://podminky.urs.cz/item/CS_URS_2024_01/151101112"/>
    <hyperlink ref="F146" r:id="rId8" display="https://podminky.urs.cz/item/CS_URS_2024_01/162351104"/>
    <hyperlink ref="F154" r:id="rId9" display="https://podminky.urs.cz/item/CS_URS_2024_01/162351124"/>
    <hyperlink ref="F159" r:id="rId10" display="https://podminky.urs.cz/item/CS_URS_2024_01/167151111"/>
    <hyperlink ref="F165" r:id="rId11" display="https://podminky.urs.cz/item/CS_URS_2024_01/171251201"/>
    <hyperlink ref="F169" r:id="rId12" display="https://podminky.urs.cz/item/CS_URS_2024_01/174151101"/>
    <hyperlink ref="F187" r:id="rId13" display="https://podminky.urs.cz/item/CS_URS_2024_01/175151101"/>
    <hyperlink ref="F201" r:id="rId14" display="https://podminky.urs.cz/item/CS_URS_2024_01/274321511"/>
    <hyperlink ref="F209" r:id="rId15" display="https://podminky.urs.cz/item/CS_URS_2024_01/359901111"/>
    <hyperlink ref="F214" r:id="rId16" display="https://podminky.urs.cz/item/CS_URS_2024_01/451317112"/>
    <hyperlink ref="F218" r:id="rId17" display="https://podminky.urs.cz/item/CS_URS_2024_01/451573111"/>
    <hyperlink ref="F227" r:id="rId18" display="https://podminky.urs.cz/item/CS_URS_2024_01/871373121"/>
    <hyperlink ref="F236" r:id="rId19" display="https://podminky.urs.cz/item/CS_URS_2024_01/961043111"/>
    <hyperlink ref="F240" r:id="rId20" display="https://podminky.urs.cz/item/CS_URS_2024_01/962023491"/>
    <hyperlink ref="F245" r:id="rId21" display="https://podminky.urs.cz/item/CS_URS_2024_01/997013501"/>
    <hyperlink ref="F250" r:id="rId22" display="https://podminky.urs.cz/item/CS_URS_2024_01/997013509"/>
    <hyperlink ref="F255" r:id="rId23" display="https://podminky.urs.cz/item/CS_URS_2024_01/997221615"/>
    <hyperlink ref="F260" r:id="rId24" display="https://podminky.urs.cz/item/CS_URS_2024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3848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ROUND((SUM(BE97:BE352)),  2)</f>
        <v>0</v>
      </c>
      <c r="G35" s="41"/>
      <c r="H35" s="41"/>
      <c r="I35" s="161">
        <v>0.20999999999999999</v>
      </c>
      <c r="J35" s="160">
        <f>ROUND(((SUM(BE97:BE352))*I35),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ROUND((SUM(BF97:BF352)),  2)</f>
        <v>0</v>
      </c>
      <c r="G36" s="41"/>
      <c r="H36" s="41"/>
      <c r="I36" s="161">
        <v>0.14999999999999999</v>
      </c>
      <c r="J36" s="160">
        <f>ROUND(((SUM(BF97:BF352))*I36),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ROUND((SUM(BG97:BG352)),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ROUND((SUM(BH97:BH352)),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ROUND((SUM(BI97:BI352)),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13 - SO 303 - Odvodnění propustku ul. Svobody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2212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2213</v>
      </c>
      <c r="E65" s="256"/>
      <c r="F65" s="256"/>
      <c r="G65" s="256"/>
      <c r="H65" s="256"/>
      <c r="I65" s="256"/>
      <c r="J65" s="257">
        <f>J99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2214</v>
      </c>
      <c r="E66" s="256"/>
      <c r="F66" s="256"/>
      <c r="G66" s="256"/>
      <c r="H66" s="256"/>
      <c r="I66" s="256"/>
      <c r="J66" s="257">
        <f>J221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2973</v>
      </c>
      <c r="E67" s="256"/>
      <c r="F67" s="256"/>
      <c r="G67" s="256"/>
      <c r="H67" s="256"/>
      <c r="I67" s="256"/>
      <c r="J67" s="257">
        <f>J236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3173</v>
      </c>
      <c r="E68" s="256"/>
      <c r="F68" s="256"/>
      <c r="G68" s="256"/>
      <c r="H68" s="256"/>
      <c r="I68" s="256"/>
      <c r="J68" s="257">
        <f>J267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3176</v>
      </c>
      <c r="E69" s="256"/>
      <c r="F69" s="256"/>
      <c r="G69" s="256"/>
      <c r="H69" s="256"/>
      <c r="I69" s="256"/>
      <c r="J69" s="257">
        <f>J281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2215</v>
      </c>
      <c r="E70" s="256"/>
      <c r="F70" s="256"/>
      <c r="G70" s="256"/>
      <c r="H70" s="256"/>
      <c r="I70" s="256"/>
      <c r="J70" s="257">
        <f>J289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3177</v>
      </c>
      <c r="E71" s="256"/>
      <c r="F71" s="256"/>
      <c r="G71" s="256"/>
      <c r="H71" s="256"/>
      <c r="I71" s="256"/>
      <c r="J71" s="257">
        <f>J307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J322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9" customFormat="1" ht="24.96" customHeight="1">
      <c r="A73" s="9"/>
      <c r="B73" s="178"/>
      <c r="C73" s="179"/>
      <c r="D73" s="180" t="s">
        <v>2217</v>
      </c>
      <c r="E73" s="181"/>
      <c r="F73" s="181"/>
      <c r="G73" s="181"/>
      <c r="H73" s="181"/>
      <c r="I73" s="181"/>
      <c r="J73" s="182">
        <f>J326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4" customFormat="1" ht="19.92" customHeight="1">
      <c r="A74" s="14"/>
      <c r="B74" s="254"/>
      <c r="C74" s="128"/>
      <c r="D74" s="255" t="s">
        <v>3178</v>
      </c>
      <c r="E74" s="256"/>
      <c r="F74" s="256"/>
      <c r="G74" s="256"/>
      <c r="H74" s="256"/>
      <c r="I74" s="256"/>
      <c r="J74" s="257">
        <f>J327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3179</v>
      </c>
      <c r="E75" s="256"/>
      <c r="F75" s="256"/>
      <c r="G75" s="256"/>
      <c r="H75" s="256"/>
      <c r="I75" s="256"/>
      <c r="J75" s="257">
        <f>J338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173" t="s">
        <v>2767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225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E11</f>
        <v>13 - SO 303 - Odvodnění propustku ul. Svobody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F14</f>
        <v>Liberec</v>
      </c>
      <c r="G91" s="43"/>
      <c r="H91" s="43"/>
      <c r="I91" s="35" t="s">
        <v>23</v>
      </c>
      <c r="J91" s="75" t="str">
        <f>IF(J14="","",J14)</f>
        <v>16. 5. 2024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25</v>
      </c>
      <c r="D93" s="43"/>
      <c r="E93" s="43"/>
      <c r="F93" s="30" t="str">
        <f>E17</f>
        <v>Statutární město Liberec</v>
      </c>
      <c r="G93" s="43"/>
      <c r="H93" s="43"/>
      <c r="I93" s="35" t="s">
        <v>33</v>
      </c>
      <c r="J93" s="39" t="str">
        <f>E23</f>
        <v>SNOWPLAN,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5" t="s">
        <v>31</v>
      </c>
      <c r="D94" s="43"/>
      <c r="E94" s="43"/>
      <c r="F94" s="30" t="str">
        <f>IF(E20="","",E20)</f>
        <v>Vyplň údaj</v>
      </c>
      <c r="G94" s="43"/>
      <c r="H94" s="43"/>
      <c r="I94" s="35" t="s">
        <v>38</v>
      </c>
      <c r="J94" s="39" t="str">
        <f>E26</f>
        <v>SNOWPLAN, spol. s 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0" customFormat="1" ht="29.28" customHeight="1">
      <c r="A96" s="184"/>
      <c r="B96" s="185"/>
      <c r="C96" s="186" t="s">
        <v>245</v>
      </c>
      <c r="D96" s="187" t="s">
        <v>60</v>
      </c>
      <c r="E96" s="187" t="s">
        <v>56</v>
      </c>
      <c r="F96" s="187" t="s">
        <v>57</v>
      </c>
      <c r="G96" s="187" t="s">
        <v>246</v>
      </c>
      <c r="H96" s="187" t="s">
        <v>247</v>
      </c>
      <c r="I96" s="187" t="s">
        <v>248</v>
      </c>
      <c r="J96" s="187" t="s">
        <v>233</v>
      </c>
      <c r="K96" s="188" t="s">
        <v>249</v>
      </c>
      <c r="L96" s="189"/>
      <c r="M96" s="95" t="s">
        <v>19</v>
      </c>
      <c r="N96" s="96" t="s">
        <v>45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P98+P326</f>
        <v>0</v>
      </c>
      <c r="Q97" s="99"/>
      <c r="R97" s="192">
        <f>R98+R326</f>
        <v>36.362271509999999</v>
      </c>
      <c r="S97" s="99"/>
      <c r="T97" s="193">
        <f>T98+T326</f>
        <v>3.1957200000000001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74</v>
      </c>
      <c r="AU97" s="20" t="s">
        <v>234</v>
      </c>
      <c r="BK97" s="194">
        <f>BK98+BK326</f>
        <v>0</v>
      </c>
    </row>
    <row r="98" s="11" customFormat="1" ht="25.92" customHeight="1">
      <c r="A98" s="11"/>
      <c r="B98" s="195"/>
      <c r="C98" s="196"/>
      <c r="D98" s="197" t="s">
        <v>74</v>
      </c>
      <c r="E98" s="198" t="s">
        <v>2219</v>
      </c>
      <c r="F98" s="198" t="s">
        <v>2220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P99+P221+P236+P267+P281+P289+P307+P322</f>
        <v>0</v>
      </c>
      <c r="Q98" s="203"/>
      <c r="R98" s="204">
        <f>R99+R221+R236+R267+R281+R289+R307+R322</f>
        <v>36.277358509999999</v>
      </c>
      <c r="S98" s="203"/>
      <c r="T98" s="205">
        <f>T99+T221+T236+T267+T281+T289+T307+T322</f>
        <v>3.1957200000000001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75</v>
      </c>
      <c r="AY98" s="206" t="s">
        <v>258</v>
      </c>
      <c r="BK98" s="208">
        <f>BK99+BK221+BK236+BK267+BK281+BK289+BK307+BK322</f>
        <v>0</v>
      </c>
    </row>
    <row r="99" s="11" customFormat="1" ht="22.8" customHeight="1">
      <c r="A99" s="11"/>
      <c r="B99" s="195"/>
      <c r="C99" s="196"/>
      <c r="D99" s="197" t="s">
        <v>74</v>
      </c>
      <c r="E99" s="259" t="s">
        <v>82</v>
      </c>
      <c r="F99" s="259" t="s">
        <v>305</v>
      </c>
      <c r="G99" s="196"/>
      <c r="H99" s="196"/>
      <c r="I99" s="199"/>
      <c r="J99" s="260">
        <f>BK99</f>
        <v>0</v>
      </c>
      <c r="K99" s="196"/>
      <c r="L99" s="201"/>
      <c r="M99" s="202"/>
      <c r="N99" s="203"/>
      <c r="O99" s="203"/>
      <c r="P99" s="204">
        <f>SUM(P100:P220)</f>
        <v>0</v>
      </c>
      <c r="Q99" s="203"/>
      <c r="R99" s="204">
        <f>SUM(R100:R220)</f>
        <v>0.045695999999999994</v>
      </c>
      <c r="S99" s="203"/>
      <c r="T99" s="205">
        <f>SUM(T100:T220)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82</v>
      </c>
      <c r="AT99" s="207" t="s">
        <v>74</v>
      </c>
      <c r="AU99" s="207" t="s">
        <v>82</v>
      </c>
      <c r="AY99" s="206" t="s">
        <v>258</v>
      </c>
      <c r="BK99" s="208">
        <f>SUM(BK100:BK220)</f>
        <v>0</v>
      </c>
    </row>
    <row r="100" s="2" customFormat="1" ht="16.5" customHeight="1">
      <c r="A100" s="41"/>
      <c r="B100" s="42"/>
      <c r="C100" s="209" t="s">
        <v>82</v>
      </c>
      <c r="D100" s="209" t="s">
        <v>259</v>
      </c>
      <c r="E100" s="210" t="s">
        <v>3849</v>
      </c>
      <c r="F100" s="211" t="s">
        <v>3850</v>
      </c>
      <c r="G100" s="212" t="s">
        <v>881</v>
      </c>
      <c r="H100" s="213">
        <v>52.25</v>
      </c>
      <c r="I100" s="214"/>
      <c r="J100" s="215">
        <f>ROUND(I100*H100,2)</f>
        <v>0</v>
      </c>
      <c r="K100" s="211" t="s">
        <v>816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3851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3852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>
      <c r="A102" s="41"/>
      <c r="B102" s="42"/>
      <c r="C102" s="43"/>
      <c r="D102" s="261" t="s">
        <v>819</v>
      </c>
      <c r="E102" s="43"/>
      <c r="F102" s="262" t="s">
        <v>3853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819</v>
      </c>
      <c r="AU102" s="20" t="s">
        <v>84</v>
      </c>
    </row>
    <row r="103" s="12" customFormat="1">
      <c r="A103" s="12"/>
      <c r="B103" s="228"/>
      <c r="C103" s="229"/>
      <c r="D103" s="222" t="s">
        <v>267</v>
      </c>
      <c r="E103" s="230" t="s">
        <v>19</v>
      </c>
      <c r="F103" s="231" t="s">
        <v>3854</v>
      </c>
      <c r="G103" s="229"/>
      <c r="H103" s="232">
        <v>52.25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8" t="s">
        <v>267</v>
      </c>
      <c r="AU103" s="238" t="s">
        <v>84</v>
      </c>
      <c r="AV103" s="12" t="s">
        <v>84</v>
      </c>
      <c r="AW103" s="12" t="s">
        <v>37</v>
      </c>
      <c r="AX103" s="12" t="s">
        <v>82</v>
      </c>
      <c r="AY103" s="238" t="s">
        <v>258</v>
      </c>
    </row>
    <row r="104" s="2" customFormat="1" ht="16.5" customHeight="1">
      <c r="A104" s="41"/>
      <c r="B104" s="42"/>
      <c r="C104" s="209" t="s">
        <v>84</v>
      </c>
      <c r="D104" s="209" t="s">
        <v>259</v>
      </c>
      <c r="E104" s="210" t="s">
        <v>3190</v>
      </c>
      <c r="F104" s="211" t="s">
        <v>3191</v>
      </c>
      <c r="G104" s="212" t="s">
        <v>962</v>
      </c>
      <c r="H104" s="213">
        <v>25.949999999999999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3855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3193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3194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3856</v>
      </c>
      <c r="G107" s="229"/>
      <c r="H107" s="232">
        <v>0.75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3857</v>
      </c>
      <c r="G108" s="229"/>
      <c r="H108" s="232">
        <v>3.1000000000000001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6" customFormat="1">
      <c r="A109" s="16"/>
      <c r="B109" s="291"/>
      <c r="C109" s="292"/>
      <c r="D109" s="222" t="s">
        <v>267</v>
      </c>
      <c r="E109" s="293" t="s">
        <v>19</v>
      </c>
      <c r="F109" s="294" t="s">
        <v>3189</v>
      </c>
      <c r="G109" s="292"/>
      <c r="H109" s="295">
        <v>3.8500000000000001</v>
      </c>
      <c r="I109" s="296"/>
      <c r="J109" s="292"/>
      <c r="K109" s="292"/>
      <c r="L109" s="297"/>
      <c r="M109" s="298"/>
      <c r="N109" s="299"/>
      <c r="O109" s="299"/>
      <c r="P109" s="299"/>
      <c r="Q109" s="299"/>
      <c r="R109" s="299"/>
      <c r="S109" s="299"/>
      <c r="T109" s="300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301" t="s">
        <v>267</v>
      </c>
      <c r="AU109" s="301" t="s">
        <v>84</v>
      </c>
      <c r="AV109" s="16" t="s">
        <v>98</v>
      </c>
      <c r="AW109" s="16" t="s">
        <v>37</v>
      </c>
      <c r="AX109" s="16" t="s">
        <v>75</v>
      </c>
      <c r="AY109" s="301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3858</v>
      </c>
      <c r="G110" s="229"/>
      <c r="H110" s="232">
        <v>15.675000000000001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2" customFormat="1">
      <c r="A111" s="12"/>
      <c r="B111" s="228"/>
      <c r="C111" s="229"/>
      <c r="D111" s="222" t="s">
        <v>267</v>
      </c>
      <c r="E111" s="230" t="s">
        <v>19</v>
      </c>
      <c r="F111" s="231" t="s">
        <v>3859</v>
      </c>
      <c r="G111" s="229"/>
      <c r="H111" s="232">
        <v>-5.2249999999999996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84</v>
      </c>
      <c r="AV111" s="12" t="s">
        <v>84</v>
      </c>
      <c r="AW111" s="12" t="s">
        <v>37</v>
      </c>
      <c r="AX111" s="12" t="s">
        <v>75</v>
      </c>
      <c r="AY111" s="238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19</v>
      </c>
      <c r="F112" s="231" t="s">
        <v>3860</v>
      </c>
      <c r="G112" s="229"/>
      <c r="H112" s="232">
        <v>15.5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84</v>
      </c>
      <c r="AV112" s="12" t="s">
        <v>84</v>
      </c>
      <c r="AW112" s="12" t="s">
        <v>37</v>
      </c>
      <c r="AX112" s="12" t="s">
        <v>75</v>
      </c>
      <c r="AY112" s="238" t="s">
        <v>258</v>
      </c>
    </row>
    <row r="113" s="16" customFormat="1">
      <c r="A113" s="16"/>
      <c r="B113" s="291"/>
      <c r="C113" s="292"/>
      <c r="D113" s="222" t="s">
        <v>267</v>
      </c>
      <c r="E113" s="293" t="s">
        <v>19</v>
      </c>
      <c r="F113" s="294" t="s">
        <v>3189</v>
      </c>
      <c r="G113" s="292"/>
      <c r="H113" s="295">
        <v>25.950000000000003</v>
      </c>
      <c r="I113" s="296"/>
      <c r="J113" s="292"/>
      <c r="K113" s="292"/>
      <c r="L113" s="297"/>
      <c r="M113" s="298"/>
      <c r="N113" s="299"/>
      <c r="O113" s="299"/>
      <c r="P113" s="299"/>
      <c r="Q113" s="299"/>
      <c r="R113" s="299"/>
      <c r="S113" s="299"/>
      <c r="T113" s="300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301" t="s">
        <v>267</v>
      </c>
      <c r="AU113" s="301" t="s">
        <v>84</v>
      </c>
      <c r="AV113" s="16" t="s">
        <v>98</v>
      </c>
      <c r="AW113" s="16" t="s">
        <v>37</v>
      </c>
      <c r="AX113" s="16" t="s">
        <v>82</v>
      </c>
      <c r="AY113" s="301" t="s">
        <v>258</v>
      </c>
    </row>
    <row r="114" s="2" customFormat="1" ht="16.5" customHeight="1">
      <c r="A114" s="41"/>
      <c r="B114" s="42"/>
      <c r="C114" s="209" t="s">
        <v>98</v>
      </c>
      <c r="D114" s="209" t="s">
        <v>259</v>
      </c>
      <c r="E114" s="210" t="s">
        <v>3752</v>
      </c>
      <c r="F114" s="211" t="s">
        <v>3753</v>
      </c>
      <c r="G114" s="212" t="s">
        <v>962</v>
      </c>
      <c r="H114" s="213">
        <v>16.831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3861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3755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3756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84</v>
      </c>
    </row>
    <row r="117" s="12" customFormat="1">
      <c r="A117" s="12"/>
      <c r="B117" s="228"/>
      <c r="C117" s="229"/>
      <c r="D117" s="222" t="s">
        <v>267</v>
      </c>
      <c r="E117" s="230" t="s">
        <v>19</v>
      </c>
      <c r="F117" s="231" t="s">
        <v>3862</v>
      </c>
      <c r="G117" s="229"/>
      <c r="H117" s="232">
        <v>2.7000000000000002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8" t="s">
        <v>267</v>
      </c>
      <c r="AU117" s="238" t="s">
        <v>84</v>
      </c>
      <c r="AV117" s="12" t="s">
        <v>84</v>
      </c>
      <c r="AW117" s="12" t="s">
        <v>37</v>
      </c>
      <c r="AX117" s="12" t="s">
        <v>75</v>
      </c>
      <c r="AY117" s="238" t="s">
        <v>258</v>
      </c>
    </row>
    <row r="118" s="16" customFormat="1">
      <c r="A118" s="16"/>
      <c r="B118" s="291"/>
      <c r="C118" s="292"/>
      <c r="D118" s="222" t="s">
        <v>267</v>
      </c>
      <c r="E118" s="293" t="s">
        <v>19</v>
      </c>
      <c r="F118" s="294" t="s">
        <v>3189</v>
      </c>
      <c r="G118" s="292"/>
      <c r="H118" s="295">
        <v>2.7000000000000002</v>
      </c>
      <c r="I118" s="296"/>
      <c r="J118" s="292"/>
      <c r="K118" s="292"/>
      <c r="L118" s="297"/>
      <c r="M118" s="298"/>
      <c r="N118" s="299"/>
      <c r="O118" s="299"/>
      <c r="P118" s="299"/>
      <c r="Q118" s="299"/>
      <c r="R118" s="299"/>
      <c r="S118" s="299"/>
      <c r="T118" s="300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301" t="s">
        <v>267</v>
      </c>
      <c r="AU118" s="301" t="s">
        <v>84</v>
      </c>
      <c r="AV118" s="16" t="s">
        <v>98</v>
      </c>
      <c r="AW118" s="16" t="s">
        <v>37</v>
      </c>
      <c r="AX118" s="16" t="s">
        <v>75</v>
      </c>
      <c r="AY118" s="301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3863</v>
      </c>
      <c r="G119" s="229"/>
      <c r="H119" s="232">
        <v>34.991999999999997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3864</v>
      </c>
      <c r="G120" s="229"/>
      <c r="H120" s="232">
        <v>-1.331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6" customFormat="1">
      <c r="A121" s="16"/>
      <c r="B121" s="291"/>
      <c r="C121" s="292"/>
      <c r="D121" s="222" t="s">
        <v>267</v>
      </c>
      <c r="E121" s="293" t="s">
        <v>19</v>
      </c>
      <c r="F121" s="294" t="s">
        <v>3189</v>
      </c>
      <c r="G121" s="292"/>
      <c r="H121" s="295">
        <v>33.660999999999994</v>
      </c>
      <c r="I121" s="296"/>
      <c r="J121" s="292"/>
      <c r="K121" s="292"/>
      <c r="L121" s="297"/>
      <c r="M121" s="298"/>
      <c r="N121" s="299"/>
      <c r="O121" s="299"/>
      <c r="P121" s="299"/>
      <c r="Q121" s="299"/>
      <c r="R121" s="299"/>
      <c r="S121" s="299"/>
      <c r="T121" s="300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301" t="s">
        <v>267</v>
      </c>
      <c r="AU121" s="301" t="s">
        <v>84</v>
      </c>
      <c r="AV121" s="16" t="s">
        <v>98</v>
      </c>
      <c r="AW121" s="16" t="s">
        <v>37</v>
      </c>
      <c r="AX121" s="16" t="s">
        <v>75</v>
      </c>
      <c r="AY121" s="301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3865</v>
      </c>
      <c r="G122" s="229"/>
      <c r="H122" s="232">
        <v>16.831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84</v>
      </c>
      <c r="AV122" s="12" t="s">
        <v>84</v>
      </c>
      <c r="AW122" s="12" t="s">
        <v>37</v>
      </c>
      <c r="AX122" s="12" t="s">
        <v>82</v>
      </c>
      <c r="AY122" s="238" t="s">
        <v>258</v>
      </c>
    </row>
    <row r="123" s="2" customFormat="1" ht="16.5" customHeight="1">
      <c r="A123" s="41"/>
      <c r="B123" s="42"/>
      <c r="C123" s="209" t="s">
        <v>105</v>
      </c>
      <c r="D123" s="209" t="s">
        <v>259</v>
      </c>
      <c r="E123" s="210" t="s">
        <v>3761</v>
      </c>
      <c r="F123" s="211" t="s">
        <v>3762</v>
      </c>
      <c r="G123" s="212" t="s">
        <v>962</v>
      </c>
      <c r="H123" s="213">
        <v>10.098000000000001</v>
      </c>
      <c r="I123" s="214"/>
      <c r="J123" s="215">
        <f>ROUND(I123*H123,2)</f>
        <v>0</v>
      </c>
      <c r="K123" s="211" t="s">
        <v>816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3866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3764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>
      <c r="A125" s="41"/>
      <c r="B125" s="42"/>
      <c r="C125" s="43"/>
      <c r="D125" s="261" t="s">
        <v>819</v>
      </c>
      <c r="E125" s="43"/>
      <c r="F125" s="262" t="s">
        <v>3765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819</v>
      </c>
      <c r="AU125" s="20" t="s">
        <v>84</v>
      </c>
    </row>
    <row r="126" s="12" customFormat="1">
      <c r="A126" s="12"/>
      <c r="B126" s="228"/>
      <c r="C126" s="229"/>
      <c r="D126" s="222" t="s">
        <v>267</v>
      </c>
      <c r="E126" s="230" t="s">
        <v>19</v>
      </c>
      <c r="F126" s="231" t="s">
        <v>3862</v>
      </c>
      <c r="G126" s="229"/>
      <c r="H126" s="232">
        <v>2.7000000000000002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84</v>
      </c>
      <c r="AV126" s="12" t="s">
        <v>84</v>
      </c>
      <c r="AW126" s="12" t="s">
        <v>37</v>
      </c>
      <c r="AX126" s="12" t="s">
        <v>75</v>
      </c>
      <c r="AY126" s="238" t="s">
        <v>258</v>
      </c>
    </row>
    <row r="127" s="16" customFormat="1">
      <c r="A127" s="16"/>
      <c r="B127" s="291"/>
      <c r="C127" s="292"/>
      <c r="D127" s="222" t="s">
        <v>267</v>
      </c>
      <c r="E127" s="293" t="s">
        <v>19</v>
      </c>
      <c r="F127" s="294" t="s">
        <v>3189</v>
      </c>
      <c r="G127" s="292"/>
      <c r="H127" s="295">
        <v>2.7000000000000002</v>
      </c>
      <c r="I127" s="296"/>
      <c r="J127" s="292"/>
      <c r="K127" s="292"/>
      <c r="L127" s="297"/>
      <c r="M127" s="298"/>
      <c r="N127" s="299"/>
      <c r="O127" s="299"/>
      <c r="P127" s="299"/>
      <c r="Q127" s="299"/>
      <c r="R127" s="299"/>
      <c r="S127" s="299"/>
      <c r="T127" s="300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301" t="s">
        <v>267</v>
      </c>
      <c r="AU127" s="301" t="s">
        <v>84</v>
      </c>
      <c r="AV127" s="16" t="s">
        <v>98</v>
      </c>
      <c r="AW127" s="16" t="s">
        <v>37</v>
      </c>
      <c r="AX127" s="16" t="s">
        <v>75</v>
      </c>
      <c r="AY127" s="301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3863</v>
      </c>
      <c r="G128" s="229"/>
      <c r="H128" s="232">
        <v>34.991999999999997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2" customFormat="1">
      <c r="A129" s="12"/>
      <c r="B129" s="228"/>
      <c r="C129" s="229"/>
      <c r="D129" s="222" t="s">
        <v>267</v>
      </c>
      <c r="E129" s="230" t="s">
        <v>19</v>
      </c>
      <c r="F129" s="231" t="s">
        <v>3864</v>
      </c>
      <c r="G129" s="229"/>
      <c r="H129" s="232">
        <v>-1.331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8" t="s">
        <v>267</v>
      </c>
      <c r="AU129" s="238" t="s">
        <v>84</v>
      </c>
      <c r="AV129" s="12" t="s">
        <v>84</v>
      </c>
      <c r="AW129" s="12" t="s">
        <v>37</v>
      </c>
      <c r="AX129" s="12" t="s">
        <v>75</v>
      </c>
      <c r="AY129" s="238" t="s">
        <v>258</v>
      </c>
    </row>
    <row r="130" s="16" customFormat="1">
      <c r="A130" s="16"/>
      <c r="B130" s="291"/>
      <c r="C130" s="292"/>
      <c r="D130" s="222" t="s">
        <v>267</v>
      </c>
      <c r="E130" s="293" t="s">
        <v>19</v>
      </c>
      <c r="F130" s="294" t="s">
        <v>3189</v>
      </c>
      <c r="G130" s="292"/>
      <c r="H130" s="295">
        <v>33.660999999999994</v>
      </c>
      <c r="I130" s="296"/>
      <c r="J130" s="292"/>
      <c r="K130" s="292"/>
      <c r="L130" s="297"/>
      <c r="M130" s="298"/>
      <c r="N130" s="299"/>
      <c r="O130" s="299"/>
      <c r="P130" s="299"/>
      <c r="Q130" s="299"/>
      <c r="R130" s="299"/>
      <c r="S130" s="299"/>
      <c r="T130" s="300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301" t="s">
        <v>267</v>
      </c>
      <c r="AU130" s="301" t="s">
        <v>84</v>
      </c>
      <c r="AV130" s="16" t="s">
        <v>98</v>
      </c>
      <c r="AW130" s="16" t="s">
        <v>37</v>
      </c>
      <c r="AX130" s="16" t="s">
        <v>75</v>
      </c>
      <c r="AY130" s="301" t="s">
        <v>258</v>
      </c>
    </row>
    <row r="131" s="12" customFormat="1">
      <c r="A131" s="12"/>
      <c r="B131" s="228"/>
      <c r="C131" s="229"/>
      <c r="D131" s="222" t="s">
        <v>267</v>
      </c>
      <c r="E131" s="230" t="s">
        <v>19</v>
      </c>
      <c r="F131" s="231" t="s">
        <v>3867</v>
      </c>
      <c r="G131" s="229"/>
      <c r="H131" s="232">
        <v>10.098000000000001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84</v>
      </c>
      <c r="AV131" s="12" t="s">
        <v>84</v>
      </c>
      <c r="AW131" s="12" t="s">
        <v>37</v>
      </c>
      <c r="AX131" s="12" t="s">
        <v>82</v>
      </c>
      <c r="AY131" s="238" t="s">
        <v>258</v>
      </c>
    </row>
    <row r="132" s="2" customFormat="1" ht="16.5" customHeight="1">
      <c r="A132" s="41"/>
      <c r="B132" s="42"/>
      <c r="C132" s="209" t="s">
        <v>289</v>
      </c>
      <c r="D132" s="209" t="s">
        <v>259</v>
      </c>
      <c r="E132" s="210" t="s">
        <v>3767</v>
      </c>
      <c r="F132" s="211" t="s">
        <v>3768</v>
      </c>
      <c r="G132" s="212" t="s">
        <v>962</v>
      </c>
      <c r="H132" s="213">
        <v>6.7320000000000002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3868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3770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3771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3862</v>
      </c>
      <c r="G135" s="229"/>
      <c r="H135" s="232">
        <v>2.7000000000000002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84</v>
      </c>
      <c r="AV135" s="12" t="s">
        <v>84</v>
      </c>
      <c r="AW135" s="12" t="s">
        <v>37</v>
      </c>
      <c r="AX135" s="12" t="s">
        <v>75</v>
      </c>
      <c r="AY135" s="238" t="s">
        <v>258</v>
      </c>
    </row>
    <row r="136" s="16" customFormat="1">
      <c r="A136" s="16"/>
      <c r="B136" s="291"/>
      <c r="C136" s="292"/>
      <c r="D136" s="222" t="s">
        <v>267</v>
      </c>
      <c r="E136" s="293" t="s">
        <v>19</v>
      </c>
      <c r="F136" s="294" t="s">
        <v>3189</v>
      </c>
      <c r="G136" s="292"/>
      <c r="H136" s="295">
        <v>2.7000000000000002</v>
      </c>
      <c r="I136" s="296"/>
      <c r="J136" s="292"/>
      <c r="K136" s="292"/>
      <c r="L136" s="297"/>
      <c r="M136" s="298"/>
      <c r="N136" s="299"/>
      <c r="O136" s="299"/>
      <c r="P136" s="299"/>
      <c r="Q136" s="299"/>
      <c r="R136" s="299"/>
      <c r="S136" s="299"/>
      <c r="T136" s="300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301" t="s">
        <v>267</v>
      </c>
      <c r="AU136" s="301" t="s">
        <v>84</v>
      </c>
      <c r="AV136" s="16" t="s">
        <v>98</v>
      </c>
      <c r="AW136" s="16" t="s">
        <v>37</v>
      </c>
      <c r="AX136" s="16" t="s">
        <v>75</v>
      </c>
      <c r="AY136" s="301" t="s">
        <v>258</v>
      </c>
    </row>
    <row r="137" s="12" customFormat="1">
      <c r="A137" s="12"/>
      <c r="B137" s="228"/>
      <c r="C137" s="229"/>
      <c r="D137" s="222" t="s">
        <v>267</v>
      </c>
      <c r="E137" s="230" t="s">
        <v>19</v>
      </c>
      <c r="F137" s="231" t="s">
        <v>3863</v>
      </c>
      <c r="G137" s="229"/>
      <c r="H137" s="232">
        <v>34.991999999999997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84</v>
      </c>
      <c r="AV137" s="12" t="s">
        <v>84</v>
      </c>
      <c r="AW137" s="12" t="s">
        <v>37</v>
      </c>
      <c r="AX137" s="12" t="s">
        <v>75</v>
      </c>
      <c r="AY137" s="238" t="s">
        <v>258</v>
      </c>
    </row>
    <row r="138" s="12" customFormat="1">
      <c r="A138" s="12"/>
      <c r="B138" s="228"/>
      <c r="C138" s="229"/>
      <c r="D138" s="222" t="s">
        <v>267</v>
      </c>
      <c r="E138" s="230" t="s">
        <v>19</v>
      </c>
      <c r="F138" s="231" t="s">
        <v>3864</v>
      </c>
      <c r="G138" s="229"/>
      <c r="H138" s="232">
        <v>-1.331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84</v>
      </c>
      <c r="AV138" s="12" t="s">
        <v>84</v>
      </c>
      <c r="AW138" s="12" t="s">
        <v>37</v>
      </c>
      <c r="AX138" s="12" t="s">
        <v>75</v>
      </c>
      <c r="AY138" s="238" t="s">
        <v>258</v>
      </c>
    </row>
    <row r="139" s="16" customFormat="1">
      <c r="A139" s="16"/>
      <c r="B139" s="291"/>
      <c r="C139" s="292"/>
      <c r="D139" s="222" t="s">
        <v>267</v>
      </c>
      <c r="E139" s="293" t="s">
        <v>19</v>
      </c>
      <c r="F139" s="294" t="s">
        <v>3189</v>
      </c>
      <c r="G139" s="292"/>
      <c r="H139" s="295">
        <v>33.660999999999994</v>
      </c>
      <c r="I139" s="296"/>
      <c r="J139" s="292"/>
      <c r="K139" s="292"/>
      <c r="L139" s="297"/>
      <c r="M139" s="298"/>
      <c r="N139" s="299"/>
      <c r="O139" s="299"/>
      <c r="P139" s="299"/>
      <c r="Q139" s="299"/>
      <c r="R139" s="299"/>
      <c r="S139" s="299"/>
      <c r="T139" s="300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1" t="s">
        <v>267</v>
      </c>
      <c r="AU139" s="301" t="s">
        <v>84</v>
      </c>
      <c r="AV139" s="16" t="s">
        <v>98</v>
      </c>
      <c r="AW139" s="16" t="s">
        <v>37</v>
      </c>
      <c r="AX139" s="16" t="s">
        <v>75</v>
      </c>
      <c r="AY139" s="301" t="s">
        <v>258</v>
      </c>
    </row>
    <row r="140" s="12" customFormat="1">
      <c r="A140" s="12"/>
      <c r="B140" s="228"/>
      <c r="C140" s="229"/>
      <c r="D140" s="222" t="s">
        <v>267</v>
      </c>
      <c r="E140" s="230" t="s">
        <v>19</v>
      </c>
      <c r="F140" s="231" t="s">
        <v>3869</v>
      </c>
      <c r="G140" s="229"/>
      <c r="H140" s="232">
        <v>6.7320000000000002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84</v>
      </c>
      <c r="AV140" s="12" t="s">
        <v>84</v>
      </c>
      <c r="AW140" s="12" t="s">
        <v>37</v>
      </c>
      <c r="AX140" s="12" t="s">
        <v>82</v>
      </c>
      <c r="AY140" s="238" t="s">
        <v>258</v>
      </c>
    </row>
    <row r="141" s="2" customFormat="1" ht="21.75" customHeight="1">
      <c r="A141" s="41"/>
      <c r="B141" s="42"/>
      <c r="C141" s="209" t="s">
        <v>295</v>
      </c>
      <c r="D141" s="209" t="s">
        <v>259</v>
      </c>
      <c r="E141" s="210" t="s">
        <v>3870</v>
      </c>
      <c r="F141" s="211" t="s">
        <v>3871</v>
      </c>
      <c r="G141" s="212" t="s">
        <v>962</v>
      </c>
      <c r="H141" s="213">
        <v>11.16</v>
      </c>
      <c r="I141" s="214"/>
      <c r="J141" s="215">
        <f>ROUND(I141*H141,2)</f>
        <v>0</v>
      </c>
      <c r="K141" s="211" t="s">
        <v>816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3872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3873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>
      <c r="A143" s="41"/>
      <c r="B143" s="42"/>
      <c r="C143" s="43"/>
      <c r="D143" s="261" t="s">
        <v>819</v>
      </c>
      <c r="E143" s="43"/>
      <c r="F143" s="262" t="s">
        <v>3874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819</v>
      </c>
      <c r="AU143" s="20" t="s">
        <v>84</v>
      </c>
    </row>
    <row r="144" s="12" customFormat="1">
      <c r="A144" s="12"/>
      <c r="B144" s="228"/>
      <c r="C144" s="229"/>
      <c r="D144" s="222" t="s">
        <v>267</v>
      </c>
      <c r="E144" s="230" t="s">
        <v>19</v>
      </c>
      <c r="F144" s="231" t="s">
        <v>3875</v>
      </c>
      <c r="G144" s="229"/>
      <c r="H144" s="232">
        <v>11.16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267</v>
      </c>
      <c r="AU144" s="238" t="s">
        <v>84</v>
      </c>
      <c r="AV144" s="12" t="s">
        <v>84</v>
      </c>
      <c r="AW144" s="12" t="s">
        <v>37</v>
      </c>
      <c r="AX144" s="12" t="s">
        <v>82</v>
      </c>
      <c r="AY144" s="238" t="s">
        <v>258</v>
      </c>
    </row>
    <row r="145" s="2" customFormat="1" ht="16.5" customHeight="1">
      <c r="A145" s="41"/>
      <c r="B145" s="42"/>
      <c r="C145" s="209" t="s">
        <v>306</v>
      </c>
      <c r="D145" s="209" t="s">
        <v>259</v>
      </c>
      <c r="E145" s="210" t="s">
        <v>3239</v>
      </c>
      <c r="F145" s="211" t="s">
        <v>3240</v>
      </c>
      <c r="G145" s="212" t="s">
        <v>881</v>
      </c>
      <c r="H145" s="213">
        <v>53.759999999999998</v>
      </c>
      <c r="I145" s="214"/>
      <c r="J145" s="215">
        <f>ROUND(I145*H145,2)</f>
        <v>0</v>
      </c>
      <c r="K145" s="211" t="s">
        <v>816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0.00084999999999999995</v>
      </c>
      <c r="R145" s="218">
        <f>Q145*H145</f>
        <v>0.045695999999999994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3876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3242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>
      <c r="A147" s="41"/>
      <c r="B147" s="42"/>
      <c r="C147" s="43"/>
      <c r="D147" s="261" t="s">
        <v>819</v>
      </c>
      <c r="E147" s="43"/>
      <c r="F147" s="262" t="s">
        <v>3243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819</v>
      </c>
      <c r="AU147" s="20" t="s">
        <v>84</v>
      </c>
    </row>
    <row r="148" s="12" customFormat="1">
      <c r="A148" s="12"/>
      <c r="B148" s="228"/>
      <c r="C148" s="229"/>
      <c r="D148" s="222" t="s">
        <v>267</v>
      </c>
      <c r="E148" s="230" t="s">
        <v>19</v>
      </c>
      <c r="F148" s="231" t="s">
        <v>3877</v>
      </c>
      <c r="G148" s="229"/>
      <c r="H148" s="232">
        <v>38.880000000000003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267</v>
      </c>
      <c r="AU148" s="238" t="s">
        <v>84</v>
      </c>
      <c r="AV148" s="12" t="s">
        <v>84</v>
      </c>
      <c r="AW148" s="12" t="s">
        <v>37</v>
      </c>
      <c r="AX148" s="12" t="s">
        <v>75</v>
      </c>
      <c r="AY148" s="238" t="s">
        <v>258</v>
      </c>
    </row>
    <row r="149" s="12" customFormat="1">
      <c r="A149" s="12"/>
      <c r="B149" s="228"/>
      <c r="C149" s="229"/>
      <c r="D149" s="222" t="s">
        <v>267</v>
      </c>
      <c r="E149" s="230" t="s">
        <v>19</v>
      </c>
      <c r="F149" s="231" t="s">
        <v>3878</v>
      </c>
      <c r="G149" s="229"/>
      <c r="H149" s="232">
        <v>14.880000000000001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267</v>
      </c>
      <c r="AU149" s="238" t="s">
        <v>84</v>
      </c>
      <c r="AV149" s="12" t="s">
        <v>84</v>
      </c>
      <c r="AW149" s="12" t="s">
        <v>37</v>
      </c>
      <c r="AX149" s="12" t="s">
        <v>75</v>
      </c>
      <c r="AY149" s="238" t="s">
        <v>258</v>
      </c>
    </row>
    <row r="150" s="16" customFormat="1">
      <c r="A150" s="16"/>
      <c r="B150" s="291"/>
      <c r="C150" s="292"/>
      <c r="D150" s="222" t="s">
        <v>267</v>
      </c>
      <c r="E150" s="293" t="s">
        <v>19</v>
      </c>
      <c r="F150" s="294" t="s">
        <v>3189</v>
      </c>
      <c r="G150" s="292"/>
      <c r="H150" s="295">
        <v>53.760000000000005</v>
      </c>
      <c r="I150" s="296"/>
      <c r="J150" s="292"/>
      <c r="K150" s="292"/>
      <c r="L150" s="297"/>
      <c r="M150" s="298"/>
      <c r="N150" s="299"/>
      <c r="O150" s="299"/>
      <c r="P150" s="299"/>
      <c r="Q150" s="299"/>
      <c r="R150" s="299"/>
      <c r="S150" s="299"/>
      <c r="T150" s="300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301" t="s">
        <v>267</v>
      </c>
      <c r="AU150" s="301" t="s">
        <v>84</v>
      </c>
      <c r="AV150" s="16" t="s">
        <v>98</v>
      </c>
      <c r="AW150" s="16" t="s">
        <v>37</v>
      </c>
      <c r="AX150" s="16" t="s">
        <v>82</v>
      </c>
      <c r="AY150" s="301" t="s">
        <v>258</v>
      </c>
    </row>
    <row r="151" s="2" customFormat="1" ht="16.5" customHeight="1">
      <c r="A151" s="41"/>
      <c r="B151" s="42"/>
      <c r="C151" s="209" t="s">
        <v>314</v>
      </c>
      <c r="D151" s="209" t="s">
        <v>259</v>
      </c>
      <c r="E151" s="210" t="s">
        <v>3248</v>
      </c>
      <c r="F151" s="211" t="s">
        <v>3249</v>
      </c>
      <c r="G151" s="212" t="s">
        <v>881</v>
      </c>
      <c r="H151" s="213">
        <v>53.759999999999998</v>
      </c>
      <c r="I151" s="214"/>
      <c r="J151" s="215">
        <f>ROUND(I151*H151,2)</f>
        <v>0</v>
      </c>
      <c r="K151" s="211" t="s">
        <v>816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84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3879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3251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84</v>
      </c>
    </row>
    <row r="153" s="2" customFormat="1">
      <c r="A153" s="41"/>
      <c r="B153" s="42"/>
      <c r="C153" s="43"/>
      <c r="D153" s="261" t="s">
        <v>819</v>
      </c>
      <c r="E153" s="43"/>
      <c r="F153" s="262" t="s">
        <v>3252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819</v>
      </c>
      <c r="AU153" s="20" t="s">
        <v>84</v>
      </c>
    </row>
    <row r="154" s="2" customFormat="1" ht="21.75" customHeight="1">
      <c r="A154" s="41"/>
      <c r="B154" s="42"/>
      <c r="C154" s="209" t="s">
        <v>324</v>
      </c>
      <c r="D154" s="209" t="s">
        <v>259</v>
      </c>
      <c r="E154" s="210" t="s">
        <v>3253</v>
      </c>
      <c r="F154" s="211" t="s">
        <v>3254</v>
      </c>
      <c r="G154" s="212" t="s">
        <v>962</v>
      </c>
      <c r="H154" s="213">
        <v>60.564</v>
      </c>
      <c r="I154" s="214"/>
      <c r="J154" s="215">
        <f>ROUND(I154*H154,2)</f>
        <v>0</v>
      </c>
      <c r="K154" s="211" t="s">
        <v>816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3880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3256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>
      <c r="A156" s="41"/>
      <c r="B156" s="42"/>
      <c r="C156" s="43"/>
      <c r="D156" s="261" t="s">
        <v>819</v>
      </c>
      <c r="E156" s="43"/>
      <c r="F156" s="262" t="s">
        <v>3257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819</v>
      </c>
      <c r="AU156" s="20" t="s">
        <v>84</v>
      </c>
    </row>
    <row r="157" s="13" customFormat="1">
      <c r="A157" s="13"/>
      <c r="B157" s="239"/>
      <c r="C157" s="240"/>
      <c r="D157" s="222" t="s">
        <v>267</v>
      </c>
      <c r="E157" s="241" t="s">
        <v>19</v>
      </c>
      <c r="F157" s="242" t="s">
        <v>3258</v>
      </c>
      <c r="G157" s="240"/>
      <c r="H157" s="241" t="s">
        <v>19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267</v>
      </c>
      <c r="AU157" s="248" t="s">
        <v>84</v>
      </c>
      <c r="AV157" s="13" t="s">
        <v>82</v>
      </c>
      <c r="AW157" s="13" t="s">
        <v>37</v>
      </c>
      <c r="AX157" s="13" t="s">
        <v>75</v>
      </c>
      <c r="AY157" s="24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3881</v>
      </c>
      <c r="G158" s="229"/>
      <c r="H158" s="232">
        <v>42.780999999999999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3" customFormat="1">
      <c r="A159" s="13"/>
      <c r="B159" s="239"/>
      <c r="C159" s="240"/>
      <c r="D159" s="222" t="s">
        <v>267</v>
      </c>
      <c r="E159" s="241" t="s">
        <v>19</v>
      </c>
      <c r="F159" s="242" t="s">
        <v>3260</v>
      </c>
      <c r="G159" s="240"/>
      <c r="H159" s="241" t="s">
        <v>19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267</v>
      </c>
      <c r="AU159" s="248" t="s">
        <v>84</v>
      </c>
      <c r="AV159" s="13" t="s">
        <v>82</v>
      </c>
      <c r="AW159" s="13" t="s">
        <v>37</v>
      </c>
      <c r="AX159" s="13" t="s">
        <v>75</v>
      </c>
      <c r="AY159" s="24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3882</v>
      </c>
      <c r="G160" s="229"/>
      <c r="H160" s="232">
        <v>17.783000000000001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6" customFormat="1">
      <c r="A161" s="16"/>
      <c r="B161" s="291"/>
      <c r="C161" s="292"/>
      <c r="D161" s="222" t="s">
        <v>267</v>
      </c>
      <c r="E161" s="293" t="s">
        <v>19</v>
      </c>
      <c r="F161" s="294" t="s">
        <v>3189</v>
      </c>
      <c r="G161" s="292"/>
      <c r="H161" s="295">
        <v>60.564</v>
      </c>
      <c r="I161" s="296"/>
      <c r="J161" s="292"/>
      <c r="K161" s="292"/>
      <c r="L161" s="297"/>
      <c r="M161" s="298"/>
      <c r="N161" s="299"/>
      <c r="O161" s="299"/>
      <c r="P161" s="299"/>
      <c r="Q161" s="299"/>
      <c r="R161" s="299"/>
      <c r="S161" s="299"/>
      <c r="T161" s="300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301" t="s">
        <v>267</v>
      </c>
      <c r="AU161" s="301" t="s">
        <v>84</v>
      </c>
      <c r="AV161" s="16" t="s">
        <v>98</v>
      </c>
      <c r="AW161" s="16" t="s">
        <v>37</v>
      </c>
      <c r="AX161" s="16" t="s">
        <v>82</v>
      </c>
      <c r="AY161" s="301" t="s">
        <v>258</v>
      </c>
    </row>
    <row r="162" s="2" customFormat="1" ht="21.75" customHeight="1">
      <c r="A162" s="41"/>
      <c r="B162" s="42"/>
      <c r="C162" s="209" t="s">
        <v>205</v>
      </c>
      <c r="D162" s="209" t="s">
        <v>259</v>
      </c>
      <c r="E162" s="210" t="s">
        <v>3263</v>
      </c>
      <c r="F162" s="211" t="s">
        <v>3264</v>
      </c>
      <c r="G162" s="212" t="s">
        <v>962</v>
      </c>
      <c r="H162" s="213">
        <v>27.991</v>
      </c>
      <c r="I162" s="214"/>
      <c r="J162" s="215">
        <f>ROUND(I162*H162,2)</f>
        <v>0</v>
      </c>
      <c r="K162" s="211" t="s">
        <v>816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84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3883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3266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84</v>
      </c>
    </row>
    <row r="164" s="2" customFormat="1">
      <c r="A164" s="41"/>
      <c r="B164" s="42"/>
      <c r="C164" s="43"/>
      <c r="D164" s="261" t="s">
        <v>819</v>
      </c>
      <c r="E164" s="43"/>
      <c r="F164" s="262" t="s">
        <v>3267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819</v>
      </c>
      <c r="AU164" s="20" t="s">
        <v>84</v>
      </c>
    </row>
    <row r="165" s="13" customFormat="1">
      <c r="A165" s="13"/>
      <c r="B165" s="239"/>
      <c r="C165" s="240"/>
      <c r="D165" s="222" t="s">
        <v>267</v>
      </c>
      <c r="E165" s="241" t="s">
        <v>19</v>
      </c>
      <c r="F165" s="242" t="s">
        <v>3258</v>
      </c>
      <c r="G165" s="240"/>
      <c r="H165" s="241" t="s">
        <v>19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267</v>
      </c>
      <c r="AU165" s="248" t="s">
        <v>84</v>
      </c>
      <c r="AV165" s="13" t="s">
        <v>82</v>
      </c>
      <c r="AW165" s="13" t="s">
        <v>37</v>
      </c>
      <c r="AX165" s="13" t="s">
        <v>75</v>
      </c>
      <c r="AY165" s="24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19</v>
      </c>
      <c r="F166" s="231" t="s">
        <v>3884</v>
      </c>
      <c r="G166" s="229"/>
      <c r="H166" s="232">
        <v>27.991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84</v>
      </c>
      <c r="AV166" s="12" t="s">
        <v>84</v>
      </c>
      <c r="AW166" s="12" t="s">
        <v>37</v>
      </c>
      <c r="AX166" s="12" t="s">
        <v>82</v>
      </c>
      <c r="AY166" s="238" t="s">
        <v>258</v>
      </c>
    </row>
    <row r="167" s="2" customFormat="1" ht="16.5" customHeight="1">
      <c r="A167" s="41"/>
      <c r="B167" s="42"/>
      <c r="C167" s="209" t="s">
        <v>208</v>
      </c>
      <c r="D167" s="209" t="s">
        <v>259</v>
      </c>
      <c r="E167" s="210" t="s">
        <v>3885</v>
      </c>
      <c r="F167" s="211" t="s">
        <v>3886</v>
      </c>
      <c r="G167" s="212" t="s">
        <v>881</v>
      </c>
      <c r="H167" s="213">
        <v>5.2249999999999996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3887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3888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3889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12" customFormat="1">
      <c r="A170" s="12"/>
      <c r="B170" s="228"/>
      <c r="C170" s="229"/>
      <c r="D170" s="222" t="s">
        <v>267</v>
      </c>
      <c r="E170" s="230" t="s">
        <v>19</v>
      </c>
      <c r="F170" s="231" t="s">
        <v>3890</v>
      </c>
      <c r="G170" s="229"/>
      <c r="H170" s="232">
        <v>5.2249999999999996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8" t="s">
        <v>267</v>
      </c>
      <c r="AU170" s="238" t="s">
        <v>84</v>
      </c>
      <c r="AV170" s="12" t="s">
        <v>84</v>
      </c>
      <c r="AW170" s="12" t="s">
        <v>37</v>
      </c>
      <c r="AX170" s="12" t="s">
        <v>82</v>
      </c>
      <c r="AY170" s="238" t="s">
        <v>258</v>
      </c>
    </row>
    <row r="171" s="2" customFormat="1" ht="16.5" customHeight="1">
      <c r="A171" s="41"/>
      <c r="B171" s="42"/>
      <c r="C171" s="209" t="s">
        <v>211</v>
      </c>
      <c r="D171" s="209" t="s">
        <v>259</v>
      </c>
      <c r="E171" s="210" t="s">
        <v>3891</v>
      </c>
      <c r="F171" s="211" t="s">
        <v>3892</v>
      </c>
      <c r="G171" s="212" t="s">
        <v>881</v>
      </c>
      <c r="H171" s="213">
        <v>41.799999999999997</v>
      </c>
      <c r="I171" s="214"/>
      <c r="J171" s="215">
        <f>ROUND(I171*H171,2)</f>
        <v>0</v>
      </c>
      <c r="K171" s="211" t="s">
        <v>816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3893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3894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>
      <c r="A173" s="41"/>
      <c r="B173" s="42"/>
      <c r="C173" s="43"/>
      <c r="D173" s="261" t="s">
        <v>819</v>
      </c>
      <c r="E173" s="43"/>
      <c r="F173" s="262" t="s">
        <v>3895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819</v>
      </c>
      <c r="AU173" s="20" t="s">
        <v>84</v>
      </c>
    </row>
    <row r="174" s="12" customFormat="1">
      <c r="A174" s="12"/>
      <c r="B174" s="228"/>
      <c r="C174" s="229"/>
      <c r="D174" s="222" t="s">
        <v>267</v>
      </c>
      <c r="E174" s="230" t="s">
        <v>19</v>
      </c>
      <c r="F174" s="231" t="s">
        <v>3896</v>
      </c>
      <c r="G174" s="229"/>
      <c r="H174" s="232">
        <v>41.799999999999997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84</v>
      </c>
      <c r="AV174" s="12" t="s">
        <v>84</v>
      </c>
      <c r="AW174" s="12" t="s">
        <v>37</v>
      </c>
      <c r="AX174" s="12" t="s">
        <v>82</v>
      </c>
      <c r="AY174" s="238" t="s">
        <v>258</v>
      </c>
    </row>
    <row r="175" s="2" customFormat="1" ht="16.5" customHeight="1">
      <c r="A175" s="41"/>
      <c r="B175" s="42"/>
      <c r="C175" s="209" t="s">
        <v>214</v>
      </c>
      <c r="D175" s="209" t="s">
        <v>259</v>
      </c>
      <c r="E175" s="210" t="s">
        <v>3280</v>
      </c>
      <c r="F175" s="211" t="s">
        <v>3281</v>
      </c>
      <c r="G175" s="212" t="s">
        <v>962</v>
      </c>
      <c r="H175" s="213">
        <v>17.783000000000001</v>
      </c>
      <c r="I175" s="214"/>
      <c r="J175" s="215">
        <f>ROUND(I175*H175,2)</f>
        <v>0</v>
      </c>
      <c r="K175" s="211" t="s">
        <v>816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3897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3283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>
      <c r="A177" s="41"/>
      <c r="B177" s="42"/>
      <c r="C177" s="43"/>
      <c r="D177" s="261" t="s">
        <v>819</v>
      </c>
      <c r="E177" s="43"/>
      <c r="F177" s="262" t="s">
        <v>3284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819</v>
      </c>
      <c r="AU177" s="20" t="s">
        <v>84</v>
      </c>
    </row>
    <row r="178" s="13" customFormat="1">
      <c r="A178" s="13"/>
      <c r="B178" s="239"/>
      <c r="C178" s="240"/>
      <c r="D178" s="222" t="s">
        <v>267</v>
      </c>
      <c r="E178" s="241" t="s">
        <v>19</v>
      </c>
      <c r="F178" s="242" t="s">
        <v>3260</v>
      </c>
      <c r="G178" s="240"/>
      <c r="H178" s="241" t="s">
        <v>19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267</v>
      </c>
      <c r="AU178" s="248" t="s">
        <v>84</v>
      </c>
      <c r="AV178" s="13" t="s">
        <v>82</v>
      </c>
      <c r="AW178" s="13" t="s">
        <v>37</v>
      </c>
      <c r="AX178" s="13" t="s">
        <v>75</v>
      </c>
      <c r="AY178" s="24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3882</v>
      </c>
      <c r="G179" s="229"/>
      <c r="H179" s="232">
        <v>17.783000000000001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6" customFormat="1">
      <c r="A180" s="16"/>
      <c r="B180" s="291"/>
      <c r="C180" s="292"/>
      <c r="D180" s="222" t="s">
        <v>267</v>
      </c>
      <c r="E180" s="293" t="s">
        <v>19</v>
      </c>
      <c r="F180" s="294" t="s">
        <v>3189</v>
      </c>
      <c r="G180" s="292"/>
      <c r="H180" s="295">
        <v>17.783000000000001</v>
      </c>
      <c r="I180" s="296"/>
      <c r="J180" s="292"/>
      <c r="K180" s="292"/>
      <c r="L180" s="297"/>
      <c r="M180" s="298"/>
      <c r="N180" s="299"/>
      <c r="O180" s="299"/>
      <c r="P180" s="299"/>
      <c r="Q180" s="299"/>
      <c r="R180" s="299"/>
      <c r="S180" s="299"/>
      <c r="T180" s="300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301" t="s">
        <v>267</v>
      </c>
      <c r="AU180" s="301" t="s">
        <v>84</v>
      </c>
      <c r="AV180" s="16" t="s">
        <v>98</v>
      </c>
      <c r="AW180" s="16" t="s">
        <v>37</v>
      </c>
      <c r="AX180" s="16" t="s">
        <v>82</v>
      </c>
      <c r="AY180" s="301" t="s">
        <v>258</v>
      </c>
    </row>
    <row r="181" s="2" customFormat="1" ht="16.5" customHeight="1">
      <c r="A181" s="41"/>
      <c r="B181" s="42"/>
      <c r="C181" s="209" t="s">
        <v>191</v>
      </c>
      <c r="D181" s="209" t="s">
        <v>259</v>
      </c>
      <c r="E181" s="210" t="s">
        <v>3898</v>
      </c>
      <c r="F181" s="211" t="s">
        <v>3899</v>
      </c>
      <c r="G181" s="212" t="s">
        <v>962</v>
      </c>
      <c r="H181" s="213">
        <v>5.2249999999999996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3900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3899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12" customFormat="1">
      <c r="A183" s="12"/>
      <c r="B183" s="228"/>
      <c r="C183" s="229"/>
      <c r="D183" s="222" t="s">
        <v>267</v>
      </c>
      <c r="E183" s="230" t="s">
        <v>19</v>
      </c>
      <c r="F183" s="231" t="s">
        <v>3901</v>
      </c>
      <c r="G183" s="229"/>
      <c r="H183" s="232">
        <v>5.2249999999999996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267</v>
      </c>
      <c r="AU183" s="238" t="s">
        <v>84</v>
      </c>
      <c r="AV183" s="12" t="s">
        <v>84</v>
      </c>
      <c r="AW183" s="12" t="s">
        <v>37</v>
      </c>
      <c r="AX183" s="12" t="s">
        <v>82</v>
      </c>
      <c r="AY183" s="238" t="s">
        <v>258</v>
      </c>
    </row>
    <row r="184" s="2" customFormat="1" ht="16.5" customHeight="1">
      <c r="A184" s="41"/>
      <c r="B184" s="42"/>
      <c r="C184" s="209" t="s">
        <v>8</v>
      </c>
      <c r="D184" s="209" t="s">
        <v>259</v>
      </c>
      <c r="E184" s="210" t="s">
        <v>3902</v>
      </c>
      <c r="F184" s="211" t="s">
        <v>3903</v>
      </c>
      <c r="G184" s="212" t="s">
        <v>894</v>
      </c>
      <c r="H184" s="213">
        <v>0.26100000000000001</v>
      </c>
      <c r="I184" s="214"/>
      <c r="J184" s="215">
        <f>ROUND(I184*H184,2)</f>
        <v>0</v>
      </c>
      <c r="K184" s="211" t="s">
        <v>19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84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3904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3903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84</v>
      </c>
    </row>
    <row r="186" s="12" customFormat="1">
      <c r="A186" s="12"/>
      <c r="B186" s="228"/>
      <c r="C186" s="229"/>
      <c r="D186" s="222" t="s">
        <v>267</v>
      </c>
      <c r="E186" s="230" t="s">
        <v>19</v>
      </c>
      <c r="F186" s="231" t="s">
        <v>3905</v>
      </c>
      <c r="G186" s="229"/>
      <c r="H186" s="232">
        <v>0.26100000000000001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84</v>
      </c>
      <c r="AV186" s="12" t="s">
        <v>84</v>
      </c>
      <c r="AW186" s="12" t="s">
        <v>37</v>
      </c>
      <c r="AX186" s="12" t="s">
        <v>82</v>
      </c>
      <c r="AY186" s="238" t="s">
        <v>258</v>
      </c>
    </row>
    <row r="187" s="2" customFormat="1" ht="16.5" customHeight="1">
      <c r="A187" s="41"/>
      <c r="B187" s="42"/>
      <c r="C187" s="209" t="s">
        <v>93</v>
      </c>
      <c r="D187" s="209" t="s">
        <v>259</v>
      </c>
      <c r="E187" s="210" t="s">
        <v>998</v>
      </c>
      <c r="F187" s="211" t="s">
        <v>999</v>
      </c>
      <c r="G187" s="212" t="s">
        <v>962</v>
      </c>
      <c r="H187" s="213">
        <v>70.772000000000006</v>
      </c>
      <c r="I187" s="214"/>
      <c r="J187" s="215">
        <f>ROUND(I187*H187,2)</f>
        <v>0</v>
      </c>
      <c r="K187" s="211" t="s">
        <v>816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3906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2271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>
      <c r="A189" s="41"/>
      <c r="B189" s="42"/>
      <c r="C189" s="43"/>
      <c r="D189" s="261" t="s">
        <v>819</v>
      </c>
      <c r="E189" s="43"/>
      <c r="F189" s="262" t="s">
        <v>1001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819</v>
      </c>
      <c r="AU189" s="20" t="s">
        <v>84</v>
      </c>
    </row>
    <row r="190" s="12" customFormat="1">
      <c r="A190" s="12"/>
      <c r="B190" s="228"/>
      <c r="C190" s="229"/>
      <c r="D190" s="222" t="s">
        <v>267</v>
      </c>
      <c r="E190" s="230" t="s">
        <v>19</v>
      </c>
      <c r="F190" s="231" t="s">
        <v>3907</v>
      </c>
      <c r="G190" s="229"/>
      <c r="H190" s="232">
        <v>70.772000000000006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84</v>
      </c>
      <c r="AV190" s="12" t="s">
        <v>84</v>
      </c>
      <c r="AW190" s="12" t="s">
        <v>37</v>
      </c>
      <c r="AX190" s="12" t="s">
        <v>82</v>
      </c>
      <c r="AY190" s="238" t="s">
        <v>258</v>
      </c>
    </row>
    <row r="191" s="2" customFormat="1" ht="16.5" customHeight="1">
      <c r="A191" s="41"/>
      <c r="B191" s="42"/>
      <c r="C191" s="209" t="s">
        <v>125</v>
      </c>
      <c r="D191" s="209" t="s">
        <v>259</v>
      </c>
      <c r="E191" s="210" t="s">
        <v>2272</v>
      </c>
      <c r="F191" s="211" t="s">
        <v>2273</v>
      </c>
      <c r="G191" s="212" t="s">
        <v>962</v>
      </c>
      <c r="H191" s="213">
        <v>17.783000000000001</v>
      </c>
      <c r="I191" s="214"/>
      <c r="J191" s="215">
        <f>ROUND(I191*H191,2)</f>
        <v>0</v>
      </c>
      <c r="K191" s="211" t="s">
        <v>816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3908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2275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>
      <c r="A193" s="41"/>
      <c r="B193" s="42"/>
      <c r="C193" s="43"/>
      <c r="D193" s="261" t="s">
        <v>819</v>
      </c>
      <c r="E193" s="43"/>
      <c r="F193" s="262" t="s">
        <v>2276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819</v>
      </c>
      <c r="AU193" s="20" t="s">
        <v>84</v>
      </c>
    </row>
    <row r="194" s="13" customFormat="1">
      <c r="A194" s="13"/>
      <c r="B194" s="239"/>
      <c r="C194" s="240"/>
      <c r="D194" s="222" t="s">
        <v>267</v>
      </c>
      <c r="E194" s="241" t="s">
        <v>19</v>
      </c>
      <c r="F194" s="242" t="s">
        <v>3792</v>
      </c>
      <c r="G194" s="240"/>
      <c r="H194" s="241" t="s">
        <v>19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267</v>
      </c>
      <c r="AU194" s="248" t="s">
        <v>84</v>
      </c>
      <c r="AV194" s="13" t="s">
        <v>82</v>
      </c>
      <c r="AW194" s="13" t="s">
        <v>37</v>
      </c>
      <c r="AX194" s="13" t="s">
        <v>75</v>
      </c>
      <c r="AY194" s="248" t="s">
        <v>258</v>
      </c>
    </row>
    <row r="195" s="12" customFormat="1">
      <c r="A195" s="12"/>
      <c r="B195" s="228"/>
      <c r="C195" s="229"/>
      <c r="D195" s="222" t="s">
        <v>267</v>
      </c>
      <c r="E195" s="230" t="s">
        <v>19</v>
      </c>
      <c r="F195" s="231" t="s">
        <v>3863</v>
      </c>
      <c r="G195" s="229"/>
      <c r="H195" s="232">
        <v>34.991999999999997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38" t="s">
        <v>267</v>
      </c>
      <c r="AU195" s="238" t="s">
        <v>84</v>
      </c>
      <c r="AV195" s="12" t="s">
        <v>84</v>
      </c>
      <c r="AW195" s="12" t="s">
        <v>37</v>
      </c>
      <c r="AX195" s="12" t="s">
        <v>75</v>
      </c>
      <c r="AY195" s="238" t="s">
        <v>258</v>
      </c>
    </row>
    <row r="196" s="12" customFormat="1">
      <c r="A196" s="12"/>
      <c r="B196" s="228"/>
      <c r="C196" s="229"/>
      <c r="D196" s="222" t="s">
        <v>267</v>
      </c>
      <c r="E196" s="230" t="s">
        <v>19</v>
      </c>
      <c r="F196" s="231" t="s">
        <v>3864</v>
      </c>
      <c r="G196" s="229"/>
      <c r="H196" s="232">
        <v>-1.331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267</v>
      </c>
      <c r="AU196" s="238" t="s">
        <v>84</v>
      </c>
      <c r="AV196" s="12" t="s">
        <v>84</v>
      </c>
      <c r="AW196" s="12" t="s">
        <v>37</v>
      </c>
      <c r="AX196" s="12" t="s">
        <v>75</v>
      </c>
      <c r="AY196" s="238" t="s">
        <v>258</v>
      </c>
    </row>
    <row r="197" s="16" customFormat="1">
      <c r="A197" s="16"/>
      <c r="B197" s="291"/>
      <c r="C197" s="292"/>
      <c r="D197" s="222" t="s">
        <v>267</v>
      </c>
      <c r="E197" s="293" t="s">
        <v>19</v>
      </c>
      <c r="F197" s="294" t="s">
        <v>3189</v>
      </c>
      <c r="G197" s="292"/>
      <c r="H197" s="295">
        <v>33.660999999999994</v>
      </c>
      <c r="I197" s="296"/>
      <c r="J197" s="292"/>
      <c r="K197" s="292"/>
      <c r="L197" s="297"/>
      <c r="M197" s="298"/>
      <c r="N197" s="299"/>
      <c r="O197" s="299"/>
      <c r="P197" s="299"/>
      <c r="Q197" s="299"/>
      <c r="R197" s="299"/>
      <c r="S197" s="299"/>
      <c r="T197" s="300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1" t="s">
        <v>267</v>
      </c>
      <c r="AU197" s="301" t="s">
        <v>84</v>
      </c>
      <c r="AV197" s="16" t="s">
        <v>98</v>
      </c>
      <c r="AW197" s="16" t="s">
        <v>37</v>
      </c>
      <c r="AX197" s="16" t="s">
        <v>75</v>
      </c>
      <c r="AY197" s="301" t="s">
        <v>258</v>
      </c>
    </row>
    <row r="198" s="13" customFormat="1">
      <c r="A198" s="13"/>
      <c r="B198" s="239"/>
      <c r="C198" s="240"/>
      <c r="D198" s="222" t="s">
        <v>267</v>
      </c>
      <c r="E198" s="241" t="s">
        <v>19</v>
      </c>
      <c r="F198" s="242" t="s">
        <v>3308</v>
      </c>
      <c r="G198" s="240"/>
      <c r="H198" s="241" t="s">
        <v>19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267</v>
      </c>
      <c r="AU198" s="248" t="s">
        <v>84</v>
      </c>
      <c r="AV198" s="13" t="s">
        <v>82</v>
      </c>
      <c r="AW198" s="13" t="s">
        <v>37</v>
      </c>
      <c r="AX198" s="13" t="s">
        <v>75</v>
      </c>
      <c r="AY198" s="248" t="s">
        <v>258</v>
      </c>
    </row>
    <row r="199" s="12" customFormat="1">
      <c r="A199" s="12"/>
      <c r="B199" s="228"/>
      <c r="C199" s="229"/>
      <c r="D199" s="222" t="s">
        <v>267</v>
      </c>
      <c r="E199" s="230" t="s">
        <v>19</v>
      </c>
      <c r="F199" s="231" t="s">
        <v>3875</v>
      </c>
      <c r="G199" s="229"/>
      <c r="H199" s="232">
        <v>11.16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84</v>
      </c>
      <c r="AV199" s="12" t="s">
        <v>84</v>
      </c>
      <c r="AW199" s="12" t="s">
        <v>37</v>
      </c>
      <c r="AX199" s="12" t="s">
        <v>75</v>
      </c>
      <c r="AY199" s="238" t="s">
        <v>258</v>
      </c>
    </row>
    <row r="200" s="16" customFormat="1">
      <c r="A200" s="16"/>
      <c r="B200" s="291"/>
      <c r="C200" s="292"/>
      <c r="D200" s="222" t="s">
        <v>267</v>
      </c>
      <c r="E200" s="293" t="s">
        <v>19</v>
      </c>
      <c r="F200" s="294" t="s">
        <v>3189</v>
      </c>
      <c r="G200" s="292"/>
      <c r="H200" s="295">
        <v>11.16</v>
      </c>
      <c r="I200" s="296"/>
      <c r="J200" s="292"/>
      <c r="K200" s="292"/>
      <c r="L200" s="297"/>
      <c r="M200" s="298"/>
      <c r="N200" s="299"/>
      <c r="O200" s="299"/>
      <c r="P200" s="299"/>
      <c r="Q200" s="299"/>
      <c r="R200" s="299"/>
      <c r="S200" s="299"/>
      <c r="T200" s="300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301" t="s">
        <v>267</v>
      </c>
      <c r="AU200" s="301" t="s">
        <v>84</v>
      </c>
      <c r="AV200" s="16" t="s">
        <v>98</v>
      </c>
      <c r="AW200" s="16" t="s">
        <v>37</v>
      </c>
      <c r="AX200" s="16" t="s">
        <v>75</v>
      </c>
      <c r="AY200" s="301" t="s">
        <v>258</v>
      </c>
    </row>
    <row r="201" s="12" customFormat="1">
      <c r="A201" s="12"/>
      <c r="B201" s="228"/>
      <c r="C201" s="229"/>
      <c r="D201" s="222" t="s">
        <v>267</v>
      </c>
      <c r="E201" s="230" t="s">
        <v>19</v>
      </c>
      <c r="F201" s="231" t="s">
        <v>3909</v>
      </c>
      <c r="G201" s="229"/>
      <c r="H201" s="232">
        <v>-0.86399999999999999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84</v>
      </c>
      <c r="AV201" s="12" t="s">
        <v>84</v>
      </c>
      <c r="AW201" s="12" t="s">
        <v>37</v>
      </c>
      <c r="AX201" s="12" t="s">
        <v>75</v>
      </c>
      <c r="AY201" s="238" t="s">
        <v>258</v>
      </c>
    </row>
    <row r="202" s="12" customFormat="1">
      <c r="A202" s="12"/>
      <c r="B202" s="228"/>
      <c r="C202" s="229"/>
      <c r="D202" s="222" t="s">
        <v>267</v>
      </c>
      <c r="E202" s="230" t="s">
        <v>19</v>
      </c>
      <c r="F202" s="231" t="s">
        <v>3910</v>
      </c>
      <c r="G202" s="229"/>
      <c r="H202" s="232">
        <v>-1.95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84</v>
      </c>
      <c r="AV202" s="12" t="s">
        <v>84</v>
      </c>
      <c r="AW202" s="12" t="s">
        <v>37</v>
      </c>
      <c r="AX202" s="12" t="s">
        <v>75</v>
      </c>
      <c r="AY202" s="238" t="s">
        <v>258</v>
      </c>
    </row>
    <row r="203" s="12" customFormat="1">
      <c r="A203" s="12"/>
      <c r="B203" s="228"/>
      <c r="C203" s="229"/>
      <c r="D203" s="222" t="s">
        <v>267</v>
      </c>
      <c r="E203" s="230" t="s">
        <v>19</v>
      </c>
      <c r="F203" s="231" t="s">
        <v>3911</v>
      </c>
      <c r="G203" s="229"/>
      <c r="H203" s="232">
        <v>-8.4000000000000004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8" t="s">
        <v>267</v>
      </c>
      <c r="AU203" s="238" t="s">
        <v>84</v>
      </c>
      <c r="AV203" s="12" t="s">
        <v>84</v>
      </c>
      <c r="AW203" s="12" t="s">
        <v>37</v>
      </c>
      <c r="AX203" s="12" t="s">
        <v>75</v>
      </c>
      <c r="AY203" s="238" t="s">
        <v>258</v>
      </c>
    </row>
    <row r="204" s="12" customFormat="1">
      <c r="A204" s="12"/>
      <c r="B204" s="228"/>
      <c r="C204" s="229"/>
      <c r="D204" s="222" t="s">
        <v>267</v>
      </c>
      <c r="E204" s="230" t="s">
        <v>19</v>
      </c>
      <c r="F204" s="231" t="s">
        <v>3912</v>
      </c>
      <c r="G204" s="229"/>
      <c r="H204" s="232">
        <v>-2.1659999999999999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84</v>
      </c>
      <c r="AV204" s="12" t="s">
        <v>84</v>
      </c>
      <c r="AW204" s="12" t="s">
        <v>37</v>
      </c>
      <c r="AX204" s="12" t="s">
        <v>75</v>
      </c>
      <c r="AY204" s="238" t="s">
        <v>258</v>
      </c>
    </row>
    <row r="205" s="12" customFormat="1">
      <c r="A205" s="12"/>
      <c r="B205" s="228"/>
      <c r="C205" s="229"/>
      <c r="D205" s="222" t="s">
        <v>267</v>
      </c>
      <c r="E205" s="230" t="s">
        <v>19</v>
      </c>
      <c r="F205" s="231" t="s">
        <v>3913</v>
      </c>
      <c r="G205" s="229"/>
      <c r="H205" s="232">
        <v>-4.8399999999999999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8" t="s">
        <v>267</v>
      </c>
      <c r="AU205" s="238" t="s">
        <v>84</v>
      </c>
      <c r="AV205" s="12" t="s">
        <v>84</v>
      </c>
      <c r="AW205" s="12" t="s">
        <v>37</v>
      </c>
      <c r="AX205" s="12" t="s">
        <v>75</v>
      </c>
      <c r="AY205" s="238" t="s">
        <v>258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3914</v>
      </c>
      <c r="G206" s="229"/>
      <c r="H206" s="232">
        <v>-1.395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75</v>
      </c>
      <c r="AY206" s="238" t="s">
        <v>258</v>
      </c>
    </row>
    <row r="207" s="12" customFormat="1">
      <c r="A207" s="12"/>
      <c r="B207" s="228"/>
      <c r="C207" s="229"/>
      <c r="D207" s="222" t="s">
        <v>267</v>
      </c>
      <c r="E207" s="230" t="s">
        <v>19</v>
      </c>
      <c r="F207" s="231" t="s">
        <v>3915</v>
      </c>
      <c r="G207" s="229"/>
      <c r="H207" s="232">
        <v>-1.2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84</v>
      </c>
      <c r="AV207" s="12" t="s">
        <v>84</v>
      </c>
      <c r="AW207" s="12" t="s">
        <v>37</v>
      </c>
      <c r="AX207" s="12" t="s">
        <v>75</v>
      </c>
      <c r="AY207" s="238" t="s">
        <v>258</v>
      </c>
    </row>
    <row r="208" s="12" customFormat="1">
      <c r="A208" s="12"/>
      <c r="B208" s="228"/>
      <c r="C208" s="229"/>
      <c r="D208" s="222" t="s">
        <v>267</v>
      </c>
      <c r="E208" s="230" t="s">
        <v>19</v>
      </c>
      <c r="F208" s="231" t="s">
        <v>3916</v>
      </c>
      <c r="G208" s="229"/>
      <c r="H208" s="232">
        <v>-6.2229999999999999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8" t="s">
        <v>267</v>
      </c>
      <c r="AU208" s="238" t="s">
        <v>84</v>
      </c>
      <c r="AV208" s="12" t="s">
        <v>84</v>
      </c>
      <c r="AW208" s="12" t="s">
        <v>37</v>
      </c>
      <c r="AX208" s="12" t="s">
        <v>75</v>
      </c>
      <c r="AY208" s="238" t="s">
        <v>258</v>
      </c>
    </row>
    <row r="209" s="16" customFormat="1">
      <c r="A209" s="16"/>
      <c r="B209" s="291"/>
      <c r="C209" s="292"/>
      <c r="D209" s="222" t="s">
        <v>267</v>
      </c>
      <c r="E209" s="293" t="s">
        <v>19</v>
      </c>
      <c r="F209" s="294" t="s">
        <v>3189</v>
      </c>
      <c r="G209" s="292"/>
      <c r="H209" s="295">
        <v>-27.037999999999997</v>
      </c>
      <c r="I209" s="296"/>
      <c r="J209" s="292"/>
      <c r="K209" s="292"/>
      <c r="L209" s="297"/>
      <c r="M209" s="298"/>
      <c r="N209" s="299"/>
      <c r="O209" s="299"/>
      <c r="P209" s="299"/>
      <c r="Q209" s="299"/>
      <c r="R209" s="299"/>
      <c r="S209" s="299"/>
      <c r="T209" s="300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1" t="s">
        <v>267</v>
      </c>
      <c r="AU209" s="301" t="s">
        <v>84</v>
      </c>
      <c r="AV209" s="16" t="s">
        <v>98</v>
      </c>
      <c r="AW209" s="16" t="s">
        <v>37</v>
      </c>
      <c r="AX209" s="16" t="s">
        <v>75</v>
      </c>
      <c r="AY209" s="301" t="s">
        <v>258</v>
      </c>
    </row>
    <row r="210" s="15" customFormat="1">
      <c r="A210" s="15"/>
      <c r="B210" s="263"/>
      <c r="C210" s="264"/>
      <c r="D210" s="222" t="s">
        <v>267</v>
      </c>
      <c r="E210" s="265" t="s">
        <v>19</v>
      </c>
      <c r="F210" s="266" t="s">
        <v>2239</v>
      </c>
      <c r="G210" s="264"/>
      <c r="H210" s="267">
        <v>17.783000000000001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3" t="s">
        <v>267</v>
      </c>
      <c r="AU210" s="273" t="s">
        <v>84</v>
      </c>
      <c r="AV210" s="15" t="s">
        <v>105</v>
      </c>
      <c r="AW210" s="15" t="s">
        <v>37</v>
      </c>
      <c r="AX210" s="15" t="s">
        <v>82</v>
      </c>
      <c r="AY210" s="273" t="s">
        <v>258</v>
      </c>
    </row>
    <row r="211" s="2" customFormat="1" ht="16.5" customHeight="1">
      <c r="A211" s="41"/>
      <c r="B211" s="42"/>
      <c r="C211" s="209" t="s">
        <v>219</v>
      </c>
      <c r="D211" s="209" t="s">
        <v>259</v>
      </c>
      <c r="E211" s="210" t="s">
        <v>3325</v>
      </c>
      <c r="F211" s="211" t="s">
        <v>3326</v>
      </c>
      <c r="G211" s="212" t="s">
        <v>962</v>
      </c>
      <c r="H211" s="213">
        <v>6.2229999999999999</v>
      </c>
      <c r="I211" s="214"/>
      <c r="J211" s="215">
        <f>ROUND(I211*H211,2)</f>
        <v>0</v>
      </c>
      <c r="K211" s="211" t="s">
        <v>816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3917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3328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2" customFormat="1">
      <c r="A213" s="41"/>
      <c r="B213" s="42"/>
      <c r="C213" s="43"/>
      <c r="D213" s="261" t="s">
        <v>819</v>
      </c>
      <c r="E213" s="43"/>
      <c r="F213" s="262" t="s">
        <v>3329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819</v>
      </c>
      <c r="AU213" s="20" t="s">
        <v>84</v>
      </c>
    </row>
    <row r="214" s="12" customFormat="1">
      <c r="A214" s="12"/>
      <c r="B214" s="228"/>
      <c r="C214" s="229"/>
      <c r="D214" s="222" t="s">
        <v>267</v>
      </c>
      <c r="E214" s="230" t="s">
        <v>19</v>
      </c>
      <c r="F214" s="231" t="s">
        <v>3918</v>
      </c>
      <c r="G214" s="229"/>
      <c r="H214" s="232">
        <v>7.4400000000000004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8" t="s">
        <v>267</v>
      </c>
      <c r="AU214" s="238" t="s">
        <v>84</v>
      </c>
      <c r="AV214" s="12" t="s">
        <v>84</v>
      </c>
      <c r="AW214" s="12" t="s">
        <v>37</v>
      </c>
      <c r="AX214" s="12" t="s">
        <v>75</v>
      </c>
      <c r="AY214" s="238" t="s">
        <v>258</v>
      </c>
    </row>
    <row r="215" s="16" customFormat="1">
      <c r="A215" s="16"/>
      <c r="B215" s="291"/>
      <c r="C215" s="292"/>
      <c r="D215" s="222" t="s">
        <v>267</v>
      </c>
      <c r="E215" s="293" t="s">
        <v>19</v>
      </c>
      <c r="F215" s="294" t="s">
        <v>3189</v>
      </c>
      <c r="G215" s="292"/>
      <c r="H215" s="295">
        <v>7.4400000000000004</v>
      </c>
      <c r="I215" s="296"/>
      <c r="J215" s="292"/>
      <c r="K215" s="292"/>
      <c r="L215" s="297"/>
      <c r="M215" s="298"/>
      <c r="N215" s="299"/>
      <c r="O215" s="299"/>
      <c r="P215" s="299"/>
      <c r="Q215" s="299"/>
      <c r="R215" s="299"/>
      <c r="S215" s="299"/>
      <c r="T215" s="30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301" t="s">
        <v>267</v>
      </c>
      <c r="AU215" s="301" t="s">
        <v>84</v>
      </c>
      <c r="AV215" s="16" t="s">
        <v>98</v>
      </c>
      <c r="AW215" s="16" t="s">
        <v>37</v>
      </c>
      <c r="AX215" s="16" t="s">
        <v>75</v>
      </c>
      <c r="AY215" s="301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3919</v>
      </c>
      <c r="G216" s="229"/>
      <c r="H216" s="232">
        <v>-1.2170000000000001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84</v>
      </c>
      <c r="AV216" s="12" t="s">
        <v>84</v>
      </c>
      <c r="AW216" s="12" t="s">
        <v>37</v>
      </c>
      <c r="AX216" s="12" t="s">
        <v>75</v>
      </c>
      <c r="AY216" s="238" t="s">
        <v>258</v>
      </c>
    </row>
    <row r="217" s="15" customFormat="1">
      <c r="A217" s="15"/>
      <c r="B217" s="263"/>
      <c r="C217" s="264"/>
      <c r="D217" s="222" t="s">
        <v>267</v>
      </c>
      <c r="E217" s="265" t="s">
        <v>19</v>
      </c>
      <c r="F217" s="266" t="s">
        <v>2239</v>
      </c>
      <c r="G217" s="264"/>
      <c r="H217" s="267">
        <v>6.2230000000000008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267</v>
      </c>
      <c r="AU217" s="273" t="s">
        <v>84</v>
      </c>
      <c r="AV217" s="15" t="s">
        <v>105</v>
      </c>
      <c r="AW217" s="15" t="s">
        <v>37</v>
      </c>
      <c r="AX217" s="15" t="s">
        <v>82</v>
      </c>
      <c r="AY217" s="273" t="s">
        <v>258</v>
      </c>
    </row>
    <row r="218" s="2" customFormat="1" ht="16.5" customHeight="1">
      <c r="A218" s="41"/>
      <c r="B218" s="42"/>
      <c r="C218" s="274" t="s">
        <v>389</v>
      </c>
      <c r="D218" s="274" t="s">
        <v>327</v>
      </c>
      <c r="E218" s="275" t="s">
        <v>3333</v>
      </c>
      <c r="F218" s="276" t="s">
        <v>3334</v>
      </c>
      <c r="G218" s="277" t="s">
        <v>894</v>
      </c>
      <c r="H218" s="278">
        <v>12.446</v>
      </c>
      <c r="I218" s="279"/>
      <c r="J218" s="280">
        <f>ROUND(I218*H218,2)</f>
        <v>0</v>
      </c>
      <c r="K218" s="276" t="s">
        <v>816</v>
      </c>
      <c r="L218" s="281"/>
      <c r="M218" s="282" t="s">
        <v>19</v>
      </c>
      <c r="N218" s="283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314</v>
      </c>
      <c r="AT218" s="220" t="s">
        <v>327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3920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3334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12" customFormat="1">
      <c r="A220" s="12"/>
      <c r="B220" s="228"/>
      <c r="C220" s="229"/>
      <c r="D220" s="222" t="s">
        <v>267</v>
      </c>
      <c r="E220" s="230" t="s">
        <v>19</v>
      </c>
      <c r="F220" s="231" t="s">
        <v>3921</v>
      </c>
      <c r="G220" s="229"/>
      <c r="H220" s="232">
        <v>12.446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84</v>
      </c>
      <c r="AV220" s="12" t="s">
        <v>84</v>
      </c>
      <c r="AW220" s="12" t="s">
        <v>37</v>
      </c>
      <c r="AX220" s="12" t="s">
        <v>82</v>
      </c>
      <c r="AY220" s="238" t="s">
        <v>258</v>
      </c>
    </row>
    <row r="221" s="11" customFormat="1" ht="22.8" customHeight="1">
      <c r="A221" s="11"/>
      <c r="B221" s="195"/>
      <c r="C221" s="196"/>
      <c r="D221" s="197" t="s">
        <v>74</v>
      </c>
      <c r="E221" s="259" t="s">
        <v>84</v>
      </c>
      <c r="F221" s="259" t="s">
        <v>2285</v>
      </c>
      <c r="G221" s="196"/>
      <c r="H221" s="196"/>
      <c r="I221" s="199"/>
      <c r="J221" s="260">
        <f>BK221</f>
        <v>0</v>
      </c>
      <c r="K221" s="196"/>
      <c r="L221" s="201"/>
      <c r="M221" s="202"/>
      <c r="N221" s="203"/>
      <c r="O221" s="203"/>
      <c r="P221" s="204">
        <f>SUM(P222:P235)</f>
        <v>0</v>
      </c>
      <c r="Q221" s="203"/>
      <c r="R221" s="204">
        <f>SUM(R222:R235)</f>
        <v>6.7599504999999995</v>
      </c>
      <c r="S221" s="203"/>
      <c r="T221" s="205">
        <f>SUM(T222:T235)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06" t="s">
        <v>82</v>
      </c>
      <c r="AT221" s="207" t="s">
        <v>74</v>
      </c>
      <c r="AU221" s="207" t="s">
        <v>82</v>
      </c>
      <c r="AY221" s="206" t="s">
        <v>258</v>
      </c>
      <c r="BK221" s="208">
        <f>SUM(BK222:BK235)</f>
        <v>0</v>
      </c>
    </row>
    <row r="222" s="2" customFormat="1" ht="16.5" customHeight="1">
      <c r="A222" s="41"/>
      <c r="B222" s="42"/>
      <c r="C222" s="209" t="s">
        <v>394</v>
      </c>
      <c r="D222" s="209" t="s">
        <v>259</v>
      </c>
      <c r="E222" s="210" t="s">
        <v>3337</v>
      </c>
      <c r="F222" s="211" t="s">
        <v>3338</v>
      </c>
      <c r="G222" s="212" t="s">
        <v>962</v>
      </c>
      <c r="H222" s="213">
        <v>0.86399999999999999</v>
      </c>
      <c r="I222" s="214"/>
      <c r="J222" s="215">
        <f>ROUND(I222*H222,2)</f>
        <v>0</v>
      </c>
      <c r="K222" s="211" t="s">
        <v>19</v>
      </c>
      <c r="L222" s="47"/>
      <c r="M222" s="216" t="s">
        <v>19</v>
      </c>
      <c r="N222" s="217" t="s">
        <v>46</v>
      </c>
      <c r="O222" s="87"/>
      <c r="P222" s="218">
        <f>O222*H222</f>
        <v>0</v>
      </c>
      <c r="Q222" s="218">
        <v>2.1600000000000001</v>
      </c>
      <c r="R222" s="218">
        <f>Q222*H222</f>
        <v>1.8662400000000001</v>
      </c>
      <c r="S222" s="218">
        <v>0</v>
      </c>
      <c r="T222" s="2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105</v>
      </c>
      <c r="AT222" s="220" t="s">
        <v>259</v>
      </c>
      <c r="AU222" s="220" t="s">
        <v>84</v>
      </c>
      <c r="AY222" s="20" t="s">
        <v>258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82</v>
      </c>
      <c r="BK222" s="221">
        <f>ROUND(I222*H222,2)</f>
        <v>0</v>
      </c>
      <c r="BL222" s="20" t="s">
        <v>105</v>
      </c>
      <c r="BM222" s="220" t="s">
        <v>3922</v>
      </c>
    </row>
    <row r="223" s="2" customFormat="1">
      <c r="A223" s="41"/>
      <c r="B223" s="42"/>
      <c r="C223" s="43"/>
      <c r="D223" s="222" t="s">
        <v>264</v>
      </c>
      <c r="E223" s="43"/>
      <c r="F223" s="223" t="s">
        <v>3340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264</v>
      </c>
      <c r="AU223" s="20" t="s">
        <v>84</v>
      </c>
    </row>
    <row r="224" s="12" customFormat="1">
      <c r="A224" s="12"/>
      <c r="B224" s="228"/>
      <c r="C224" s="229"/>
      <c r="D224" s="222" t="s">
        <v>267</v>
      </c>
      <c r="E224" s="230" t="s">
        <v>19</v>
      </c>
      <c r="F224" s="231" t="s">
        <v>3923</v>
      </c>
      <c r="G224" s="229"/>
      <c r="H224" s="232">
        <v>0.86399999999999999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8" t="s">
        <v>267</v>
      </c>
      <c r="AU224" s="238" t="s">
        <v>84</v>
      </c>
      <c r="AV224" s="12" t="s">
        <v>84</v>
      </c>
      <c r="AW224" s="12" t="s">
        <v>37</v>
      </c>
      <c r="AX224" s="12" t="s">
        <v>82</v>
      </c>
      <c r="AY224" s="238" t="s">
        <v>258</v>
      </c>
    </row>
    <row r="225" s="2" customFormat="1" ht="16.5" customHeight="1">
      <c r="A225" s="41"/>
      <c r="B225" s="42"/>
      <c r="C225" s="209" t="s">
        <v>7</v>
      </c>
      <c r="D225" s="209" t="s">
        <v>259</v>
      </c>
      <c r="E225" s="210" t="s">
        <v>3347</v>
      </c>
      <c r="F225" s="211" t="s">
        <v>3348</v>
      </c>
      <c r="G225" s="212" t="s">
        <v>962</v>
      </c>
      <c r="H225" s="213">
        <v>1.95</v>
      </c>
      <c r="I225" s="214"/>
      <c r="J225" s="215">
        <f>ROUND(I225*H225,2)</f>
        <v>0</v>
      </c>
      <c r="K225" s="211" t="s">
        <v>816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2.5018699999999998</v>
      </c>
      <c r="R225" s="218">
        <f>Q225*H225</f>
        <v>4.8786464999999994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3924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3350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>
      <c r="A227" s="41"/>
      <c r="B227" s="42"/>
      <c r="C227" s="43"/>
      <c r="D227" s="261" t="s">
        <v>819</v>
      </c>
      <c r="E227" s="43"/>
      <c r="F227" s="262" t="s">
        <v>3351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819</v>
      </c>
      <c r="AU227" s="20" t="s">
        <v>84</v>
      </c>
    </row>
    <row r="228" s="12" customFormat="1">
      <c r="A228" s="12"/>
      <c r="B228" s="228"/>
      <c r="C228" s="229"/>
      <c r="D228" s="222" t="s">
        <v>267</v>
      </c>
      <c r="E228" s="230" t="s">
        <v>19</v>
      </c>
      <c r="F228" s="231" t="s">
        <v>3925</v>
      </c>
      <c r="G228" s="229"/>
      <c r="H228" s="232">
        <v>1.95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84</v>
      </c>
      <c r="AV228" s="12" t="s">
        <v>84</v>
      </c>
      <c r="AW228" s="12" t="s">
        <v>37</v>
      </c>
      <c r="AX228" s="12" t="s">
        <v>82</v>
      </c>
      <c r="AY228" s="238" t="s">
        <v>258</v>
      </c>
    </row>
    <row r="229" s="2" customFormat="1" ht="16.5" customHeight="1">
      <c r="A229" s="41"/>
      <c r="B229" s="42"/>
      <c r="C229" s="209" t="s">
        <v>412</v>
      </c>
      <c r="D229" s="209" t="s">
        <v>259</v>
      </c>
      <c r="E229" s="210" t="s">
        <v>3354</v>
      </c>
      <c r="F229" s="211" t="s">
        <v>3355</v>
      </c>
      <c r="G229" s="212" t="s">
        <v>881</v>
      </c>
      <c r="H229" s="213">
        <v>5.5999999999999996</v>
      </c>
      <c r="I229" s="214"/>
      <c r="J229" s="215">
        <f>ROUND(I229*H229,2)</f>
        <v>0</v>
      </c>
      <c r="K229" s="211" t="s">
        <v>816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0.0026900000000000001</v>
      </c>
      <c r="R229" s="218">
        <f>Q229*H229</f>
        <v>0.015063999999999999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84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3926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3357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84</v>
      </c>
    </row>
    <row r="231" s="2" customFormat="1">
      <c r="A231" s="41"/>
      <c r="B231" s="42"/>
      <c r="C231" s="43"/>
      <c r="D231" s="261" t="s">
        <v>819</v>
      </c>
      <c r="E231" s="43"/>
      <c r="F231" s="262" t="s">
        <v>3358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819</v>
      </c>
      <c r="AU231" s="20" t="s">
        <v>84</v>
      </c>
    </row>
    <row r="232" s="12" customFormat="1">
      <c r="A232" s="12"/>
      <c r="B232" s="228"/>
      <c r="C232" s="229"/>
      <c r="D232" s="222" t="s">
        <v>267</v>
      </c>
      <c r="E232" s="230" t="s">
        <v>19</v>
      </c>
      <c r="F232" s="231" t="s">
        <v>3927</v>
      </c>
      <c r="G232" s="229"/>
      <c r="H232" s="232">
        <v>5.5999999999999996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8" t="s">
        <v>267</v>
      </c>
      <c r="AU232" s="238" t="s">
        <v>84</v>
      </c>
      <c r="AV232" s="12" t="s">
        <v>84</v>
      </c>
      <c r="AW232" s="12" t="s">
        <v>37</v>
      </c>
      <c r="AX232" s="12" t="s">
        <v>82</v>
      </c>
      <c r="AY232" s="238" t="s">
        <v>258</v>
      </c>
    </row>
    <row r="233" s="2" customFormat="1" ht="16.5" customHeight="1">
      <c r="A233" s="41"/>
      <c r="B233" s="42"/>
      <c r="C233" s="209" t="s">
        <v>416</v>
      </c>
      <c r="D233" s="209" t="s">
        <v>259</v>
      </c>
      <c r="E233" s="210" t="s">
        <v>3361</v>
      </c>
      <c r="F233" s="211" t="s">
        <v>3362</v>
      </c>
      <c r="G233" s="212" t="s">
        <v>881</v>
      </c>
      <c r="H233" s="213">
        <v>5.5999999999999996</v>
      </c>
      <c r="I233" s="214"/>
      <c r="J233" s="215">
        <f>ROUND(I233*H233,2)</f>
        <v>0</v>
      </c>
      <c r="K233" s="211" t="s">
        <v>816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3928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3364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>
      <c r="A235" s="41"/>
      <c r="B235" s="42"/>
      <c r="C235" s="43"/>
      <c r="D235" s="261" t="s">
        <v>819</v>
      </c>
      <c r="E235" s="43"/>
      <c r="F235" s="262" t="s">
        <v>3365</v>
      </c>
      <c r="G235" s="43"/>
      <c r="H235" s="43"/>
      <c r="I235" s="224"/>
      <c r="J235" s="43"/>
      <c r="K235" s="43"/>
      <c r="L235" s="47"/>
      <c r="M235" s="225"/>
      <c r="N235" s="22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819</v>
      </c>
      <c r="AU235" s="20" t="s">
        <v>84</v>
      </c>
    </row>
    <row r="236" s="11" customFormat="1" ht="22.8" customHeight="1">
      <c r="A236" s="11"/>
      <c r="B236" s="195"/>
      <c r="C236" s="196"/>
      <c r="D236" s="197" t="s">
        <v>74</v>
      </c>
      <c r="E236" s="259" t="s">
        <v>98</v>
      </c>
      <c r="F236" s="259" t="s">
        <v>3018</v>
      </c>
      <c r="G236" s="196"/>
      <c r="H236" s="196"/>
      <c r="I236" s="199"/>
      <c r="J236" s="260">
        <f>BK236</f>
        <v>0</v>
      </c>
      <c r="K236" s="196"/>
      <c r="L236" s="201"/>
      <c r="M236" s="202"/>
      <c r="N236" s="203"/>
      <c r="O236" s="203"/>
      <c r="P236" s="204">
        <f>SUM(P237:P266)</f>
        <v>0</v>
      </c>
      <c r="Q236" s="203"/>
      <c r="R236" s="204">
        <f>SUM(R237:R266)</f>
        <v>25.052438669999997</v>
      </c>
      <c r="S236" s="203"/>
      <c r="T236" s="205">
        <f>SUM(T237:T266)</f>
        <v>0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R236" s="206" t="s">
        <v>82</v>
      </c>
      <c r="AT236" s="207" t="s">
        <v>74</v>
      </c>
      <c r="AU236" s="207" t="s">
        <v>82</v>
      </c>
      <c r="AY236" s="206" t="s">
        <v>258</v>
      </c>
      <c r="BK236" s="208">
        <f>SUM(BK237:BK266)</f>
        <v>0</v>
      </c>
    </row>
    <row r="237" s="2" customFormat="1" ht="16.5" customHeight="1">
      <c r="A237" s="41"/>
      <c r="B237" s="42"/>
      <c r="C237" s="209" t="s">
        <v>425</v>
      </c>
      <c r="D237" s="209" t="s">
        <v>259</v>
      </c>
      <c r="E237" s="210" t="s">
        <v>3372</v>
      </c>
      <c r="F237" s="211" t="s">
        <v>3373</v>
      </c>
      <c r="G237" s="212" t="s">
        <v>962</v>
      </c>
      <c r="H237" s="213">
        <v>7.2000000000000002</v>
      </c>
      <c r="I237" s="214"/>
      <c r="J237" s="215">
        <f>ROUND(I237*H237,2)</f>
        <v>0</v>
      </c>
      <c r="K237" s="211" t="s">
        <v>816</v>
      </c>
      <c r="L237" s="47"/>
      <c r="M237" s="216" t="s">
        <v>19</v>
      </c>
      <c r="N237" s="217" t="s">
        <v>46</v>
      </c>
      <c r="O237" s="87"/>
      <c r="P237" s="218">
        <f>O237*H237</f>
        <v>0</v>
      </c>
      <c r="Q237" s="218">
        <v>2.9119799999999998</v>
      </c>
      <c r="R237" s="218">
        <f>Q237*H237</f>
        <v>20.966255999999998</v>
      </c>
      <c r="S237" s="218">
        <v>0</v>
      </c>
      <c r="T237" s="21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0" t="s">
        <v>105</v>
      </c>
      <c r="AT237" s="220" t="s">
        <v>259</v>
      </c>
      <c r="AU237" s="220" t="s">
        <v>84</v>
      </c>
      <c r="AY237" s="20" t="s">
        <v>258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0" t="s">
        <v>82</v>
      </c>
      <c r="BK237" s="221">
        <f>ROUND(I237*H237,2)</f>
        <v>0</v>
      </c>
      <c r="BL237" s="20" t="s">
        <v>105</v>
      </c>
      <c r="BM237" s="220" t="s">
        <v>3929</v>
      </c>
    </row>
    <row r="238" s="2" customFormat="1">
      <c r="A238" s="41"/>
      <c r="B238" s="42"/>
      <c r="C238" s="43"/>
      <c r="D238" s="222" t="s">
        <v>264</v>
      </c>
      <c r="E238" s="43"/>
      <c r="F238" s="223" t="s">
        <v>3375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264</v>
      </c>
      <c r="AU238" s="20" t="s">
        <v>84</v>
      </c>
    </row>
    <row r="239" s="2" customFormat="1">
      <c r="A239" s="41"/>
      <c r="B239" s="42"/>
      <c r="C239" s="43"/>
      <c r="D239" s="261" t="s">
        <v>819</v>
      </c>
      <c r="E239" s="43"/>
      <c r="F239" s="262" t="s">
        <v>3376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819</v>
      </c>
      <c r="AU239" s="20" t="s">
        <v>84</v>
      </c>
    </row>
    <row r="240" s="12" customFormat="1">
      <c r="A240" s="12"/>
      <c r="B240" s="228"/>
      <c r="C240" s="229"/>
      <c r="D240" s="222" t="s">
        <v>267</v>
      </c>
      <c r="E240" s="230" t="s">
        <v>19</v>
      </c>
      <c r="F240" s="231" t="s">
        <v>3930</v>
      </c>
      <c r="G240" s="229"/>
      <c r="H240" s="232">
        <v>7.2000000000000002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8" t="s">
        <v>267</v>
      </c>
      <c r="AU240" s="238" t="s">
        <v>84</v>
      </c>
      <c r="AV240" s="12" t="s">
        <v>84</v>
      </c>
      <c r="AW240" s="12" t="s">
        <v>37</v>
      </c>
      <c r="AX240" s="12" t="s">
        <v>75</v>
      </c>
      <c r="AY240" s="238" t="s">
        <v>258</v>
      </c>
    </row>
    <row r="241" s="15" customFormat="1">
      <c r="A241" s="15"/>
      <c r="B241" s="263"/>
      <c r="C241" s="264"/>
      <c r="D241" s="222" t="s">
        <v>267</v>
      </c>
      <c r="E241" s="265" t="s">
        <v>19</v>
      </c>
      <c r="F241" s="266" t="s">
        <v>2239</v>
      </c>
      <c r="G241" s="264"/>
      <c r="H241" s="267">
        <v>7.2000000000000002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3" t="s">
        <v>267</v>
      </c>
      <c r="AU241" s="273" t="s">
        <v>84</v>
      </c>
      <c r="AV241" s="15" t="s">
        <v>105</v>
      </c>
      <c r="AW241" s="15" t="s">
        <v>37</v>
      </c>
      <c r="AX241" s="15" t="s">
        <v>82</v>
      </c>
      <c r="AY241" s="273" t="s">
        <v>258</v>
      </c>
    </row>
    <row r="242" s="2" customFormat="1" ht="16.5" customHeight="1">
      <c r="A242" s="41"/>
      <c r="B242" s="42"/>
      <c r="C242" s="209" t="s">
        <v>432</v>
      </c>
      <c r="D242" s="209" t="s">
        <v>259</v>
      </c>
      <c r="E242" s="210" t="s">
        <v>3384</v>
      </c>
      <c r="F242" s="211" t="s">
        <v>3385</v>
      </c>
      <c r="G242" s="212" t="s">
        <v>962</v>
      </c>
      <c r="H242" s="213">
        <v>1.274</v>
      </c>
      <c r="I242" s="214"/>
      <c r="J242" s="215">
        <f>ROUND(I242*H242,2)</f>
        <v>0</v>
      </c>
      <c r="K242" s="211" t="s">
        <v>816</v>
      </c>
      <c r="L242" s="47"/>
      <c r="M242" s="216" t="s">
        <v>19</v>
      </c>
      <c r="N242" s="217" t="s">
        <v>46</v>
      </c>
      <c r="O242" s="87"/>
      <c r="P242" s="218">
        <f>O242*H242</f>
        <v>0</v>
      </c>
      <c r="Q242" s="218">
        <v>3.11388</v>
      </c>
      <c r="R242" s="218">
        <f>Q242*H242</f>
        <v>3.9670831199999999</v>
      </c>
      <c r="S242" s="218">
        <v>0</v>
      </c>
      <c r="T242" s="21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0" t="s">
        <v>105</v>
      </c>
      <c r="AT242" s="220" t="s">
        <v>259</v>
      </c>
      <c r="AU242" s="220" t="s">
        <v>84</v>
      </c>
      <c r="AY242" s="20" t="s">
        <v>258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82</v>
      </c>
      <c r="BK242" s="221">
        <f>ROUND(I242*H242,2)</f>
        <v>0</v>
      </c>
      <c r="BL242" s="20" t="s">
        <v>105</v>
      </c>
      <c r="BM242" s="220" t="s">
        <v>3931</v>
      </c>
    </row>
    <row r="243" s="2" customFormat="1">
      <c r="A243" s="41"/>
      <c r="B243" s="42"/>
      <c r="C243" s="43"/>
      <c r="D243" s="222" t="s">
        <v>264</v>
      </c>
      <c r="E243" s="43"/>
      <c r="F243" s="223" t="s">
        <v>3387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264</v>
      </c>
      <c r="AU243" s="20" t="s">
        <v>84</v>
      </c>
    </row>
    <row r="244" s="2" customFormat="1">
      <c r="A244" s="41"/>
      <c r="B244" s="42"/>
      <c r="C244" s="43"/>
      <c r="D244" s="261" t="s">
        <v>819</v>
      </c>
      <c r="E244" s="43"/>
      <c r="F244" s="262" t="s">
        <v>3388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819</v>
      </c>
      <c r="AU244" s="20" t="s">
        <v>84</v>
      </c>
    </row>
    <row r="245" s="2" customFormat="1">
      <c r="A245" s="41"/>
      <c r="B245" s="42"/>
      <c r="C245" s="43"/>
      <c r="D245" s="222" t="s">
        <v>265</v>
      </c>
      <c r="E245" s="43"/>
      <c r="F245" s="227" t="s">
        <v>3932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265</v>
      </c>
      <c r="AU245" s="20" t="s">
        <v>84</v>
      </c>
    </row>
    <row r="246" s="13" customFormat="1">
      <c r="A246" s="13"/>
      <c r="B246" s="239"/>
      <c r="C246" s="240"/>
      <c r="D246" s="222" t="s">
        <v>267</v>
      </c>
      <c r="E246" s="241" t="s">
        <v>19</v>
      </c>
      <c r="F246" s="242" t="s">
        <v>3389</v>
      </c>
      <c r="G246" s="240"/>
      <c r="H246" s="241" t="s">
        <v>19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267</v>
      </c>
      <c r="AU246" s="248" t="s">
        <v>84</v>
      </c>
      <c r="AV246" s="13" t="s">
        <v>82</v>
      </c>
      <c r="AW246" s="13" t="s">
        <v>37</v>
      </c>
      <c r="AX246" s="13" t="s">
        <v>75</v>
      </c>
      <c r="AY246" s="248" t="s">
        <v>258</v>
      </c>
    </row>
    <row r="247" s="12" customFormat="1">
      <c r="A247" s="12"/>
      <c r="B247" s="228"/>
      <c r="C247" s="229"/>
      <c r="D247" s="222" t="s">
        <v>267</v>
      </c>
      <c r="E247" s="230" t="s">
        <v>19</v>
      </c>
      <c r="F247" s="231" t="s">
        <v>3933</v>
      </c>
      <c r="G247" s="229"/>
      <c r="H247" s="232">
        <v>1.274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84</v>
      </c>
      <c r="AV247" s="12" t="s">
        <v>84</v>
      </c>
      <c r="AW247" s="12" t="s">
        <v>37</v>
      </c>
      <c r="AX247" s="12" t="s">
        <v>82</v>
      </c>
      <c r="AY247" s="238" t="s">
        <v>258</v>
      </c>
    </row>
    <row r="248" s="2" customFormat="1" ht="16.5" customHeight="1">
      <c r="A248" s="41"/>
      <c r="B248" s="42"/>
      <c r="C248" s="209" t="s">
        <v>439</v>
      </c>
      <c r="D248" s="209" t="s">
        <v>259</v>
      </c>
      <c r="E248" s="210" t="s">
        <v>3393</v>
      </c>
      <c r="F248" s="211" t="s">
        <v>3394</v>
      </c>
      <c r="G248" s="212" t="s">
        <v>962</v>
      </c>
      <c r="H248" s="213">
        <v>2.1659999999999999</v>
      </c>
      <c r="I248" s="214"/>
      <c r="J248" s="215">
        <f>ROUND(I248*H248,2)</f>
        <v>0</v>
      </c>
      <c r="K248" s="211" t="s">
        <v>816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84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3934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3396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84</v>
      </c>
    </row>
    <row r="250" s="2" customFormat="1">
      <c r="A250" s="41"/>
      <c r="B250" s="42"/>
      <c r="C250" s="43"/>
      <c r="D250" s="261" t="s">
        <v>819</v>
      </c>
      <c r="E250" s="43"/>
      <c r="F250" s="262" t="s">
        <v>3397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819</v>
      </c>
      <c r="AU250" s="20" t="s">
        <v>84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3935</v>
      </c>
      <c r="G251" s="229"/>
      <c r="H251" s="232">
        <v>2.1659999999999999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82</v>
      </c>
      <c r="AY251" s="238" t="s">
        <v>258</v>
      </c>
    </row>
    <row r="252" s="2" customFormat="1" ht="16.5" customHeight="1">
      <c r="A252" s="41"/>
      <c r="B252" s="42"/>
      <c r="C252" s="209" t="s">
        <v>444</v>
      </c>
      <c r="D252" s="209" t="s">
        <v>259</v>
      </c>
      <c r="E252" s="210" t="s">
        <v>3399</v>
      </c>
      <c r="F252" s="211" t="s">
        <v>3400</v>
      </c>
      <c r="G252" s="212" t="s">
        <v>881</v>
      </c>
      <c r="H252" s="213">
        <v>9.923</v>
      </c>
      <c r="I252" s="214"/>
      <c r="J252" s="215">
        <f>ROUND(I252*H252,2)</f>
        <v>0</v>
      </c>
      <c r="K252" s="211" t="s">
        <v>816</v>
      </c>
      <c r="L252" s="47"/>
      <c r="M252" s="216" t="s">
        <v>19</v>
      </c>
      <c r="N252" s="217" t="s">
        <v>46</v>
      </c>
      <c r="O252" s="87"/>
      <c r="P252" s="218">
        <f>O252*H252</f>
        <v>0</v>
      </c>
      <c r="Q252" s="218">
        <v>0.0086499999999999997</v>
      </c>
      <c r="R252" s="218">
        <f>Q252*H252</f>
        <v>0.085833949999999992</v>
      </c>
      <c r="S252" s="218">
        <v>0</v>
      </c>
      <c r="T252" s="21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0" t="s">
        <v>105</v>
      </c>
      <c r="AT252" s="220" t="s">
        <v>259</v>
      </c>
      <c r="AU252" s="220" t="s">
        <v>84</v>
      </c>
      <c r="AY252" s="20" t="s">
        <v>258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82</v>
      </c>
      <c r="BK252" s="221">
        <f>ROUND(I252*H252,2)</f>
        <v>0</v>
      </c>
      <c r="BL252" s="20" t="s">
        <v>105</v>
      </c>
      <c r="BM252" s="220" t="s">
        <v>3936</v>
      </c>
    </row>
    <row r="253" s="2" customFormat="1">
      <c r="A253" s="41"/>
      <c r="B253" s="42"/>
      <c r="C253" s="43"/>
      <c r="D253" s="222" t="s">
        <v>264</v>
      </c>
      <c r="E253" s="43"/>
      <c r="F253" s="223" t="s">
        <v>3402</v>
      </c>
      <c r="G253" s="43"/>
      <c r="H253" s="43"/>
      <c r="I253" s="224"/>
      <c r="J253" s="43"/>
      <c r="K253" s="43"/>
      <c r="L253" s="47"/>
      <c r="M253" s="225"/>
      <c r="N253" s="22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264</v>
      </c>
      <c r="AU253" s="20" t="s">
        <v>84</v>
      </c>
    </row>
    <row r="254" s="2" customFormat="1">
      <c r="A254" s="41"/>
      <c r="B254" s="42"/>
      <c r="C254" s="43"/>
      <c r="D254" s="261" t="s">
        <v>819</v>
      </c>
      <c r="E254" s="43"/>
      <c r="F254" s="262" t="s">
        <v>3403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819</v>
      </c>
      <c r="AU254" s="20" t="s">
        <v>84</v>
      </c>
    </row>
    <row r="255" s="12" customFormat="1">
      <c r="A255" s="12"/>
      <c r="B255" s="228"/>
      <c r="C255" s="229"/>
      <c r="D255" s="222" t="s">
        <v>267</v>
      </c>
      <c r="E255" s="230" t="s">
        <v>19</v>
      </c>
      <c r="F255" s="231" t="s">
        <v>3937</v>
      </c>
      <c r="G255" s="229"/>
      <c r="H255" s="232">
        <v>9.923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8" t="s">
        <v>267</v>
      </c>
      <c r="AU255" s="238" t="s">
        <v>84</v>
      </c>
      <c r="AV255" s="12" t="s">
        <v>84</v>
      </c>
      <c r="AW255" s="12" t="s">
        <v>37</v>
      </c>
      <c r="AX255" s="12" t="s">
        <v>82</v>
      </c>
      <c r="AY255" s="238" t="s">
        <v>258</v>
      </c>
    </row>
    <row r="256" s="2" customFormat="1" ht="16.5" customHeight="1">
      <c r="A256" s="41"/>
      <c r="B256" s="42"/>
      <c r="C256" s="209" t="s">
        <v>448</v>
      </c>
      <c r="D256" s="209" t="s">
        <v>259</v>
      </c>
      <c r="E256" s="210" t="s">
        <v>3405</v>
      </c>
      <c r="F256" s="211" t="s">
        <v>3406</v>
      </c>
      <c r="G256" s="212" t="s">
        <v>881</v>
      </c>
      <c r="H256" s="213">
        <v>9.923</v>
      </c>
      <c r="I256" s="214"/>
      <c r="J256" s="215">
        <f>ROUND(I256*H256,2)</f>
        <v>0</v>
      </c>
      <c r="K256" s="211" t="s">
        <v>816</v>
      </c>
      <c r="L256" s="47"/>
      <c r="M256" s="216" t="s">
        <v>19</v>
      </c>
      <c r="N256" s="217" t="s">
        <v>46</v>
      </c>
      <c r="O256" s="87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0" t="s">
        <v>105</v>
      </c>
      <c r="AT256" s="220" t="s">
        <v>259</v>
      </c>
      <c r="AU256" s="220" t="s">
        <v>84</v>
      </c>
      <c r="AY256" s="20" t="s">
        <v>258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20" t="s">
        <v>82</v>
      </c>
      <c r="BK256" s="221">
        <f>ROUND(I256*H256,2)</f>
        <v>0</v>
      </c>
      <c r="BL256" s="20" t="s">
        <v>105</v>
      </c>
      <c r="BM256" s="220" t="s">
        <v>3938</v>
      </c>
    </row>
    <row r="257" s="2" customFormat="1">
      <c r="A257" s="41"/>
      <c r="B257" s="42"/>
      <c r="C257" s="43"/>
      <c r="D257" s="222" t="s">
        <v>264</v>
      </c>
      <c r="E257" s="43"/>
      <c r="F257" s="223" t="s">
        <v>3408</v>
      </c>
      <c r="G257" s="43"/>
      <c r="H257" s="43"/>
      <c r="I257" s="224"/>
      <c r="J257" s="43"/>
      <c r="K257" s="43"/>
      <c r="L257" s="47"/>
      <c r="M257" s="225"/>
      <c r="N257" s="22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264</v>
      </c>
      <c r="AU257" s="20" t="s">
        <v>84</v>
      </c>
    </row>
    <row r="258" s="2" customFormat="1">
      <c r="A258" s="41"/>
      <c r="B258" s="42"/>
      <c r="C258" s="43"/>
      <c r="D258" s="261" t="s">
        <v>819</v>
      </c>
      <c r="E258" s="43"/>
      <c r="F258" s="262" t="s">
        <v>3409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819</v>
      </c>
      <c r="AU258" s="20" t="s">
        <v>84</v>
      </c>
    </row>
    <row r="259" s="2" customFormat="1" ht="16.5" customHeight="1">
      <c r="A259" s="41"/>
      <c r="B259" s="42"/>
      <c r="C259" s="209" t="s">
        <v>454</v>
      </c>
      <c r="D259" s="209" t="s">
        <v>259</v>
      </c>
      <c r="E259" s="210" t="s">
        <v>3410</v>
      </c>
      <c r="F259" s="211" t="s">
        <v>3411</v>
      </c>
      <c r="G259" s="212" t="s">
        <v>894</v>
      </c>
      <c r="H259" s="213">
        <v>0.032000000000000001</v>
      </c>
      <c r="I259" s="214"/>
      <c r="J259" s="215">
        <f>ROUND(I259*H259,2)</f>
        <v>0</v>
      </c>
      <c r="K259" s="211" t="s">
        <v>816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1.03955</v>
      </c>
      <c r="R259" s="218">
        <f>Q259*H259</f>
        <v>0.033265599999999999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84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3939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3413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84</v>
      </c>
    </row>
    <row r="261" s="2" customFormat="1">
      <c r="A261" s="41"/>
      <c r="B261" s="42"/>
      <c r="C261" s="43"/>
      <c r="D261" s="261" t="s">
        <v>819</v>
      </c>
      <c r="E261" s="43"/>
      <c r="F261" s="262" t="s">
        <v>3414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819</v>
      </c>
      <c r="AU261" s="20" t="s">
        <v>84</v>
      </c>
    </row>
    <row r="262" s="12" customFormat="1">
      <c r="A262" s="12"/>
      <c r="B262" s="228"/>
      <c r="C262" s="229"/>
      <c r="D262" s="222" t="s">
        <v>267</v>
      </c>
      <c r="E262" s="230" t="s">
        <v>19</v>
      </c>
      <c r="F262" s="231" t="s">
        <v>3415</v>
      </c>
      <c r="G262" s="229"/>
      <c r="H262" s="232">
        <v>0.032000000000000001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8" t="s">
        <v>267</v>
      </c>
      <c r="AU262" s="238" t="s">
        <v>84</v>
      </c>
      <c r="AV262" s="12" t="s">
        <v>84</v>
      </c>
      <c r="AW262" s="12" t="s">
        <v>37</v>
      </c>
      <c r="AX262" s="12" t="s">
        <v>82</v>
      </c>
      <c r="AY262" s="238" t="s">
        <v>258</v>
      </c>
    </row>
    <row r="263" s="2" customFormat="1" ht="16.5" customHeight="1">
      <c r="A263" s="41"/>
      <c r="B263" s="42"/>
      <c r="C263" s="209" t="s">
        <v>459</v>
      </c>
      <c r="D263" s="209" t="s">
        <v>259</v>
      </c>
      <c r="E263" s="210" t="s">
        <v>3441</v>
      </c>
      <c r="F263" s="211" t="s">
        <v>3442</v>
      </c>
      <c r="G263" s="212" t="s">
        <v>941</v>
      </c>
      <c r="H263" s="213">
        <v>6.2000000000000002</v>
      </c>
      <c r="I263" s="214"/>
      <c r="J263" s="215">
        <f>ROUND(I263*H263,2)</f>
        <v>0</v>
      </c>
      <c r="K263" s="211" t="s">
        <v>816</v>
      </c>
      <c r="L263" s="47"/>
      <c r="M263" s="216" t="s">
        <v>19</v>
      </c>
      <c r="N263" s="217" t="s">
        <v>46</v>
      </c>
      <c r="O263" s="87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105</v>
      </c>
      <c r="AT263" s="220" t="s">
        <v>259</v>
      </c>
      <c r="AU263" s="220" t="s">
        <v>84</v>
      </c>
      <c r="AY263" s="20" t="s">
        <v>258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82</v>
      </c>
      <c r="BK263" s="221">
        <f>ROUND(I263*H263,2)</f>
        <v>0</v>
      </c>
      <c r="BL263" s="20" t="s">
        <v>105</v>
      </c>
      <c r="BM263" s="220" t="s">
        <v>3940</v>
      </c>
    </row>
    <row r="264" s="2" customFormat="1">
      <c r="A264" s="41"/>
      <c r="B264" s="42"/>
      <c r="C264" s="43"/>
      <c r="D264" s="222" t="s">
        <v>264</v>
      </c>
      <c r="E264" s="43"/>
      <c r="F264" s="223" t="s">
        <v>3444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264</v>
      </c>
      <c r="AU264" s="20" t="s">
        <v>84</v>
      </c>
    </row>
    <row r="265" s="2" customFormat="1">
      <c r="A265" s="41"/>
      <c r="B265" s="42"/>
      <c r="C265" s="43"/>
      <c r="D265" s="261" t="s">
        <v>819</v>
      </c>
      <c r="E265" s="43"/>
      <c r="F265" s="262" t="s">
        <v>3445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819</v>
      </c>
      <c r="AU265" s="20" t="s">
        <v>84</v>
      </c>
    </row>
    <row r="266" s="12" customFormat="1">
      <c r="A266" s="12"/>
      <c r="B266" s="228"/>
      <c r="C266" s="229"/>
      <c r="D266" s="222" t="s">
        <v>267</v>
      </c>
      <c r="E266" s="230" t="s">
        <v>19</v>
      </c>
      <c r="F266" s="231" t="s">
        <v>3941</v>
      </c>
      <c r="G266" s="229"/>
      <c r="H266" s="232">
        <v>6.2000000000000002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8" t="s">
        <v>267</v>
      </c>
      <c r="AU266" s="238" t="s">
        <v>84</v>
      </c>
      <c r="AV266" s="12" t="s">
        <v>84</v>
      </c>
      <c r="AW266" s="12" t="s">
        <v>37</v>
      </c>
      <c r="AX266" s="12" t="s">
        <v>82</v>
      </c>
      <c r="AY266" s="238" t="s">
        <v>258</v>
      </c>
    </row>
    <row r="267" s="11" customFormat="1" ht="22.8" customHeight="1">
      <c r="A267" s="11"/>
      <c r="B267" s="195"/>
      <c r="C267" s="196"/>
      <c r="D267" s="197" t="s">
        <v>74</v>
      </c>
      <c r="E267" s="259" t="s">
        <v>105</v>
      </c>
      <c r="F267" s="259" t="s">
        <v>482</v>
      </c>
      <c r="G267" s="196"/>
      <c r="H267" s="196"/>
      <c r="I267" s="199"/>
      <c r="J267" s="260">
        <f>BK267</f>
        <v>0</v>
      </c>
      <c r="K267" s="196"/>
      <c r="L267" s="201"/>
      <c r="M267" s="202"/>
      <c r="N267" s="203"/>
      <c r="O267" s="203"/>
      <c r="P267" s="204">
        <f>SUM(P268:P280)</f>
        <v>0</v>
      </c>
      <c r="Q267" s="203"/>
      <c r="R267" s="204">
        <f>SUM(R268:R280)</f>
        <v>4.1410400000000003</v>
      </c>
      <c r="S267" s="203"/>
      <c r="T267" s="205">
        <f>SUM(T268:T280)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06" t="s">
        <v>82</v>
      </c>
      <c r="AT267" s="207" t="s">
        <v>74</v>
      </c>
      <c r="AU267" s="207" t="s">
        <v>82</v>
      </c>
      <c r="AY267" s="206" t="s">
        <v>258</v>
      </c>
      <c r="BK267" s="208">
        <f>SUM(BK268:BK280)</f>
        <v>0</v>
      </c>
    </row>
    <row r="268" s="2" customFormat="1" ht="21.75" customHeight="1">
      <c r="A268" s="41"/>
      <c r="B268" s="42"/>
      <c r="C268" s="209" t="s">
        <v>466</v>
      </c>
      <c r="D268" s="209" t="s">
        <v>259</v>
      </c>
      <c r="E268" s="210" t="s">
        <v>3467</v>
      </c>
      <c r="F268" s="211" t="s">
        <v>3468</v>
      </c>
      <c r="G268" s="212" t="s">
        <v>881</v>
      </c>
      <c r="H268" s="213">
        <v>4.8399999999999999</v>
      </c>
      <c r="I268" s="214"/>
      <c r="J268" s="215">
        <f>ROUND(I268*H268,2)</f>
        <v>0</v>
      </c>
      <c r="K268" s="211" t="s">
        <v>816</v>
      </c>
      <c r="L268" s="47"/>
      <c r="M268" s="216" t="s">
        <v>19</v>
      </c>
      <c r="N268" s="217" t="s">
        <v>46</v>
      </c>
      <c r="O268" s="87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0" t="s">
        <v>105</v>
      </c>
      <c r="AT268" s="220" t="s">
        <v>259</v>
      </c>
      <c r="AU268" s="220" t="s">
        <v>84</v>
      </c>
      <c r="AY268" s="20" t="s">
        <v>258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82</v>
      </c>
      <c r="BK268" s="221">
        <f>ROUND(I268*H268,2)</f>
        <v>0</v>
      </c>
      <c r="BL268" s="20" t="s">
        <v>105</v>
      </c>
      <c r="BM268" s="220" t="s">
        <v>3942</v>
      </c>
    </row>
    <row r="269" s="2" customFormat="1">
      <c r="A269" s="41"/>
      <c r="B269" s="42"/>
      <c r="C269" s="43"/>
      <c r="D269" s="222" t="s">
        <v>264</v>
      </c>
      <c r="E269" s="43"/>
      <c r="F269" s="223" t="s">
        <v>3470</v>
      </c>
      <c r="G269" s="43"/>
      <c r="H269" s="43"/>
      <c r="I269" s="224"/>
      <c r="J269" s="43"/>
      <c r="K269" s="43"/>
      <c r="L269" s="47"/>
      <c r="M269" s="225"/>
      <c r="N269" s="22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264</v>
      </c>
      <c r="AU269" s="20" t="s">
        <v>84</v>
      </c>
    </row>
    <row r="270" s="2" customFormat="1">
      <c r="A270" s="41"/>
      <c r="B270" s="42"/>
      <c r="C270" s="43"/>
      <c r="D270" s="261" t="s">
        <v>819</v>
      </c>
      <c r="E270" s="43"/>
      <c r="F270" s="262" t="s">
        <v>3471</v>
      </c>
      <c r="G270" s="43"/>
      <c r="H270" s="43"/>
      <c r="I270" s="224"/>
      <c r="J270" s="43"/>
      <c r="K270" s="43"/>
      <c r="L270" s="47"/>
      <c r="M270" s="225"/>
      <c r="N270" s="22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819</v>
      </c>
      <c r="AU270" s="20" t="s">
        <v>84</v>
      </c>
    </row>
    <row r="271" s="12" customFormat="1">
      <c r="A271" s="12"/>
      <c r="B271" s="228"/>
      <c r="C271" s="229"/>
      <c r="D271" s="222" t="s">
        <v>267</v>
      </c>
      <c r="E271" s="230" t="s">
        <v>19</v>
      </c>
      <c r="F271" s="231" t="s">
        <v>3943</v>
      </c>
      <c r="G271" s="229"/>
      <c r="H271" s="232">
        <v>4.8399999999999999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8" t="s">
        <v>267</v>
      </c>
      <c r="AU271" s="238" t="s">
        <v>84</v>
      </c>
      <c r="AV271" s="12" t="s">
        <v>84</v>
      </c>
      <c r="AW271" s="12" t="s">
        <v>37</v>
      </c>
      <c r="AX271" s="12" t="s">
        <v>82</v>
      </c>
      <c r="AY271" s="238" t="s">
        <v>258</v>
      </c>
    </row>
    <row r="272" s="2" customFormat="1" ht="16.5" customHeight="1">
      <c r="A272" s="41"/>
      <c r="B272" s="42"/>
      <c r="C272" s="209" t="s">
        <v>473</v>
      </c>
      <c r="D272" s="209" t="s">
        <v>259</v>
      </c>
      <c r="E272" s="210" t="s">
        <v>3477</v>
      </c>
      <c r="F272" s="211" t="s">
        <v>3478</v>
      </c>
      <c r="G272" s="212" t="s">
        <v>962</v>
      </c>
      <c r="H272" s="213">
        <v>1.395</v>
      </c>
      <c r="I272" s="214"/>
      <c r="J272" s="215">
        <f>ROUND(I272*H272,2)</f>
        <v>0</v>
      </c>
      <c r="K272" s="211" t="s">
        <v>816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84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3944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3480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84</v>
      </c>
    </row>
    <row r="274" s="2" customFormat="1">
      <c r="A274" s="41"/>
      <c r="B274" s="42"/>
      <c r="C274" s="43"/>
      <c r="D274" s="261" t="s">
        <v>819</v>
      </c>
      <c r="E274" s="43"/>
      <c r="F274" s="262" t="s">
        <v>3481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819</v>
      </c>
      <c r="AU274" s="20" t="s">
        <v>84</v>
      </c>
    </row>
    <row r="275" s="12" customFormat="1">
      <c r="A275" s="12"/>
      <c r="B275" s="228"/>
      <c r="C275" s="229"/>
      <c r="D275" s="222" t="s">
        <v>267</v>
      </c>
      <c r="E275" s="230" t="s">
        <v>19</v>
      </c>
      <c r="F275" s="231" t="s">
        <v>3945</v>
      </c>
      <c r="G275" s="229"/>
      <c r="H275" s="232">
        <v>1.395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38" t="s">
        <v>267</v>
      </c>
      <c r="AU275" s="238" t="s">
        <v>84</v>
      </c>
      <c r="AV275" s="12" t="s">
        <v>84</v>
      </c>
      <c r="AW275" s="12" t="s">
        <v>37</v>
      </c>
      <c r="AX275" s="12" t="s">
        <v>75</v>
      </c>
      <c r="AY275" s="238" t="s">
        <v>258</v>
      </c>
    </row>
    <row r="276" s="16" customFormat="1">
      <c r="A276" s="16"/>
      <c r="B276" s="291"/>
      <c r="C276" s="292"/>
      <c r="D276" s="222" t="s">
        <v>267</v>
      </c>
      <c r="E276" s="293" t="s">
        <v>19</v>
      </c>
      <c r="F276" s="294" t="s">
        <v>3189</v>
      </c>
      <c r="G276" s="292"/>
      <c r="H276" s="295">
        <v>1.395</v>
      </c>
      <c r="I276" s="296"/>
      <c r="J276" s="292"/>
      <c r="K276" s="292"/>
      <c r="L276" s="297"/>
      <c r="M276" s="298"/>
      <c r="N276" s="299"/>
      <c r="O276" s="299"/>
      <c r="P276" s="299"/>
      <c r="Q276" s="299"/>
      <c r="R276" s="299"/>
      <c r="S276" s="299"/>
      <c r="T276" s="300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301" t="s">
        <v>267</v>
      </c>
      <c r="AU276" s="301" t="s">
        <v>84</v>
      </c>
      <c r="AV276" s="16" t="s">
        <v>98</v>
      </c>
      <c r="AW276" s="16" t="s">
        <v>37</v>
      </c>
      <c r="AX276" s="16" t="s">
        <v>82</v>
      </c>
      <c r="AY276" s="301" t="s">
        <v>258</v>
      </c>
    </row>
    <row r="277" s="2" customFormat="1" ht="21.75" customHeight="1">
      <c r="A277" s="41"/>
      <c r="B277" s="42"/>
      <c r="C277" s="209" t="s">
        <v>483</v>
      </c>
      <c r="D277" s="209" t="s">
        <v>259</v>
      </c>
      <c r="E277" s="210" t="s">
        <v>3946</v>
      </c>
      <c r="F277" s="211" t="s">
        <v>3947</v>
      </c>
      <c r="G277" s="212" t="s">
        <v>881</v>
      </c>
      <c r="H277" s="213">
        <v>4</v>
      </c>
      <c r="I277" s="214"/>
      <c r="J277" s="215">
        <f>ROUND(I277*H277,2)</f>
        <v>0</v>
      </c>
      <c r="K277" s="211" t="s">
        <v>816</v>
      </c>
      <c r="L277" s="47"/>
      <c r="M277" s="216" t="s">
        <v>19</v>
      </c>
      <c r="N277" s="217" t="s">
        <v>46</v>
      </c>
      <c r="O277" s="87"/>
      <c r="P277" s="218">
        <f>O277*H277</f>
        <v>0</v>
      </c>
      <c r="Q277" s="218">
        <v>1.0352600000000001</v>
      </c>
      <c r="R277" s="218">
        <f>Q277*H277</f>
        <v>4.1410400000000003</v>
      </c>
      <c r="S277" s="218">
        <v>0</v>
      </c>
      <c r="T277" s="21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0" t="s">
        <v>105</v>
      </c>
      <c r="AT277" s="220" t="s">
        <v>259</v>
      </c>
      <c r="AU277" s="220" t="s">
        <v>84</v>
      </c>
      <c r="AY277" s="20" t="s">
        <v>258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82</v>
      </c>
      <c r="BK277" s="221">
        <f>ROUND(I277*H277,2)</f>
        <v>0</v>
      </c>
      <c r="BL277" s="20" t="s">
        <v>105</v>
      </c>
      <c r="BM277" s="220" t="s">
        <v>3948</v>
      </c>
    </row>
    <row r="278" s="2" customFormat="1">
      <c r="A278" s="41"/>
      <c r="B278" s="42"/>
      <c r="C278" s="43"/>
      <c r="D278" s="222" t="s">
        <v>264</v>
      </c>
      <c r="E278" s="43"/>
      <c r="F278" s="223" t="s">
        <v>3949</v>
      </c>
      <c r="G278" s="43"/>
      <c r="H278" s="43"/>
      <c r="I278" s="224"/>
      <c r="J278" s="43"/>
      <c r="K278" s="43"/>
      <c r="L278" s="47"/>
      <c r="M278" s="225"/>
      <c r="N278" s="22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264</v>
      </c>
      <c r="AU278" s="20" t="s">
        <v>84</v>
      </c>
    </row>
    <row r="279" s="2" customFormat="1">
      <c r="A279" s="41"/>
      <c r="B279" s="42"/>
      <c r="C279" s="43"/>
      <c r="D279" s="261" t="s">
        <v>819</v>
      </c>
      <c r="E279" s="43"/>
      <c r="F279" s="262" t="s">
        <v>3950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819</v>
      </c>
      <c r="AU279" s="20" t="s">
        <v>84</v>
      </c>
    </row>
    <row r="280" s="12" customFormat="1">
      <c r="A280" s="12"/>
      <c r="B280" s="228"/>
      <c r="C280" s="229"/>
      <c r="D280" s="222" t="s">
        <v>267</v>
      </c>
      <c r="E280" s="230" t="s">
        <v>19</v>
      </c>
      <c r="F280" s="231" t="s">
        <v>3951</v>
      </c>
      <c r="G280" s="229"/>
      <c r="H280" s="232">
        <v>4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8" t="s">
        <v>267</v>
      </c>
      <c r="AU280" s="238" t="s">
        <v>84</v>
      </c>
      <c r="AV280" s="12" t="s">
        <v>84</v>
      </c>
      <c r="AW280" s="12" t="s">
        <v>37</v>
      </c>
      <c r="AX280" s="12" t="s">
        <v>82</v>
      </c>
      <c r="AY280" s="238" t="s">
        <v>258</v>
      </c>
    </row>
    <row r="281" s="11" customFormat="1" ht="22.8" customHeight="1">
      <c r="A281" s="11"/>
      <c r="B281" s="195"/>
      <c r="C281" s="196"/>
      <c r="D281" s="197" t="s">
        <v>74</v>
      </c>
      <c r="E281" s="259" t="s">
        <v>314</v>
      </c>
      <c r="F281" s="259" t="s">
        <v>3519</v>
      </c>
      <c r="G281" s="196"/>
      <c r="H281" s="196"/>
      <c r="I281" s="199"/>
      <c r="J281" s="260">
        <f>BK281</f>
        <v>0</v>
      </c>
      <c r="K281" s="196"/>
      <c r="L281" s="201"/>
      <c r="M281" s="202"/>
      <c r="N281" s="203"/>
      <c r="O281" s="203"/>
      <c r="P281" s="204">
        <f>SUM(P282:P288)</f>
        <v>0</v>
      </c>
      <c r="Q281" s="203"/>
      <c r="R281" s="204">
        <f>SUM(R282:R288)</f>
        <v>0.27663594000000002</v>
      </c>
      <c r="S281" s="203"/>
      <c r="T281" s="205">
        <f>SUM(T282:T288)</f>
        <v>0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R281" s="206" t="s">
        <v>82</v>
      </c>
      <c r="AT281" s="207" t="s">
        <v>74</v>
      </c>
      <c r="AU281" s="207" t="s">
        <v>82</v>
      </c>
      <c r="AY281" s="206" t="s">
        <v>258</v>
      </c>
      <c r="BK281" s="208">
        <f>SUM(BK282:BK288)</f>
        <v>0</v>
      </c>
    </row>
    <row r="282" s="2" customFormat="1" ht="16.5" customHeight="1">
      <c r="A282" s="41"/>
      <c r="B282" s="42"/>
      <c r="C282" s="209" t="s">
        <v>495</v>
      </c>
      <c r="D282" s="209" t="s">
        <v>259</v>
      </c>
      <c r="E282" s="210" t="s">
        <v>3525</v>
      </c>
      <c r="F282" s="211" t="s">
        <v>3526</v>
      </c>
      <c r="G282" s="212" t="s">
        <v>941</v>
      </c>
      <c r="H282" s="213">
        <v>6.2000000000000002</v>
      </c>
      <c r="I282" s="214"/>
      <c r="J282" s="215">
        <f>ROUND(I282*H282,2)</f>
        <v>0</v>
      </c>
      <c r="K282" s="211" t="s">
        <v>816</v>
      </c>
      <c r="L282" s="47"/>
      <c r="M282" s="216" t="s">
        <v>19</v>
      </c>
      <c r="N282" s="217" t="s">
        <v>46</v>
      </c>
      <c r="O282" s="87"/>
      <c r="P282" s="218">
        <f>O282*H282</f>
        <v>0</v>
      </c>
      <c r="Q282" s="218">
        <v>3.0000000000000001E-05</v>
      </c>
      <c r="R282" s="218">
        <f>Q282*H282</f>
        <v>0.00018600000000000002</v>
      </c>
      <c r="S282" s="218">
        <v>0</v>
      </c>
      <c r="T282" s="21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0" t="s">
        <v>105</v>
      </c>
      <c r="AT282" s="220" t="s">
        <v>259</v>
      </c>
      <c r="AU282" s="220" t="s">
        <v>84</v>
      </c>
      <c r="AY282" s="20" t="s">
        <v>258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20" t="s">
        <v>82</v>
      </c>
      <c r="BK282" s="221">
        <f>ROUND(I282*H282,2)</f>
        <v>0</v>
      </c>
      <c r="BL282" s="20" t="s">
        <v>105</v>
      </c>
      <c r="BM282" s="220" t="s">
        <v>3952</v>
      </c>
    </row>
    <row r="283" s="2" customFormat="1">
      <c r="A283" s="41"/>
      <c r="B283" s="42"/>
      <c r="C283" s="43"/>
      <c r="D283" s="222" t="s">
        <v>264</v>
      </c>
      <c r="E283" s="43"/>
      <c r="F283" s="223" t="s">
        <v>3528</v>
      </c>
      <c r="G283" s="43"/>
      <c r="H283" s="43"/>
      <c r="I283" s="224"/>
      <c r="J283" s="43"/>
      <c r="K283" s="43"/>
      <c r="L283" s="47"/>
      <c r="M283" s="225"/>
      <c r="N283" s="22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264</v>
      </c>
      <c r="AU283" s="20" t="s">
        <v>84</v>
      </c>
    </row>
    <row r="284" s="2" customFormat="1">
      <c r="A284" s="41"/>
      <c r="B284" s="42"/>
      <c r="C284" s="43"/>
      <c r="D284" s="261" t="s">
        <v>819</v>
      </c>
      <c r="E284" s="43"/>
      <c r="F284" s="262" t="s">
        <v>3529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819</v>
      </c>
      <c r="AU284" s="20" t="s">
        <v>84</v>
      </c>
    </row>
    <row r="285" s="12" customFormat="1">
      <c r="A285" s="12"/>
      <c r="B285" s="228"/>
      <c r="C285" s="229"/>
      <c r="D285" s="222" t="s">
        <v>267</v>
      </c>
      <c r="E285" s="230" t="s">
        <v>19</v>
      </c>
      <c r="F285" s="231" t="s">
        <v>3953</v>
      </c>
      <c r="G285" s="229"/>
      <c r="H285" s="232">
        <v>6.2000000000000002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8" t="s">
        <v>267</v>
      </c>
      <c r="AU285" s="238" t="s">
        <v>84</v>
      </c>
      <c r="AV285" s="12" t="s">
        <v>84</v>
      </c>
      <c r="AW285" s="12" t="s">
        <v>37</v>
      </c>
      <c r="AX285" s="12" t="s">
        <v>82</v>
      </c>
      <c r="AY285" s="238" t="s">
        <v>258</v>
      </c>
    </row>
    <row r="286" s="2" customFormat="1" ht="16.5" customHeight="1">
      <c r="A286" s="41"/>
      <c r="B286" s="42"/>
      <c r="C286" s="274" t="s">
        <v>501</v>
      </c>
      <c r="D286" s="274" t="s">
        <v>327</v>
      </c>
      <c r="E286" s="275" t="s">
        <v>3532</v>
      </c>
      <c r="F286" s="276" t="s">
        <v>3533</v>
      </c>
      <c r="G286" s="277" t="s">
        <v>941</v>
      </c>
      <c r="H286" s="278">
        <v>6.3860000000000001</v>
      </c>
      <c r="I286" s="279"/>
      <c r="J286" s="280">
        <f>ROUND(I286*H286,2)</f>
        <v>0</v>
      </c>
      <c r="K286" s="276" t="s">
        <v>816</v>
      </c>
      <c r="L286" s="281"/>
      <c r="M286" s="282" t="s">
        <v>19</v>
      </c>
      <c r="N286" s="283" t="s">
        <v>46</v>
      </c>
      <c r="O286" s="87"/>
      <c r="P286" s="218">
        <f>O286*H286</f>
        <v>0</v>
      </c>
      <c r="Q286" s="218">
        <v>0.043290000000000002</v>
      </c>
      <c r="R286" s="218">
        <f>Q286*H286</f>
        <v>0.27644994000000001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314</v>
      </c>
      <c r="AT286" s="220" t="s">
        <v>327</v>
      </c>
      <c r="AU286" s="220" t="s">
        <v>84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3954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3533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84</v>
      </c>
    </row>
    <row r="288" s="12" customFormat="1">
      <c r="A288" s="12"/>
      <c r="B288" s="228"/>
      <c r="C288" s="229"/>
      <c r="D288" s="222" t="s">
        <v>267</v>
      </c>
      <c r="E288" s="229"/>
      <c r="F288" s="231" t="s">
        <v>3955</v>
      </c>
      <c r="G288" s="229"/>
      <c r="H288" s="232">
        <v>6.3860000000000001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8" t="s">
        <v>267</v>
      </c>
      <c r="AU288" s="238" t="s">
        <v>84</v>
      </c>
      <c r="AV288" s="12" t="s">
        <v>84</v>
      </c>
      <c r="AW288" s="12" t="s">
        <v>4</v>
      </c>
      <c r="AX288" s="12" t="s">
        <v>82</v>
      </c>
      <c r="AY288" s="238" t="s">
        <v>258</v>
      </c>
    </row>
    <row r="289" s="11" customFormat="1" ht="22.8" customHeight="1">
      <c r="A289" s="11"/>
      <c r="B289" s="195"/>
      <c r="C289" s="196"/>
      <c r="D289" s="197" t="s">
        <v>74</v>
      </c>
      <c r="E289" s="259" t="s">
        <v>324</v>
      </c>
      <c r="F289" s="259" t="s">
        <v>2312</v>
      </c>
      <c r="G289" s="196"/>
      <c r="H289" s="196"/>
      <c r="I289" s="199"/>
      <c r="J289" s="260">
        <f>BK289</f>
        <v>0</v>
      </c>
      <c r="K289" s="196"/>
      <c r="L289" s="201"/>
      <c r="M289" s="202"/>
      <c r="N289" s="203"/>
      <c r="O289" s="203"/>
      <c r="P289" s="204">
        <f>SUM(P290:P306)</f>
        <v>0</v>
      </c>
      <c r="Q289" s="203"/>
      <c r="R289" s="204">
        <f>SUM(R290:R306)</f>
        <v>0.0015974000000000001</v>
      </c>
      <c r="S289" s="203"/>
      <c r="T289" s="205">
        <f>SUM(T290:T306)</f>
        <v>3.1957200000000001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06" t="s">
        <v>82</v>
      </c>
      <c r="AT289" s="207" t="s">
        <v>74</v>
      </c>
      <c r="AU289" s="207" t="s">
        <v>82</v>
      </c>
      <c r="AY289" s="206" t="s">
        <v>258</v>
      </c>
      <c r="BK289" s="208">
        <f>SUM(BK290:BK306)</f>
        <v>0</v>
      </c>
    </row>
    <row r="290" s="2" customFormat="1" ht="16.5" customHeight="1">
      <c r="A290" s="41"/>
      <c r="B290" s="42"/>
      <c r="C290" s="209" t="s">
        <v>507</v>
      </c>
      <c r="D290" s="209" t="s">
        <v>259</v>
      </c>
      <c r="E290" s="210" t="s">
        <v>3956</v>
      </c>
      <c r="F290" s="211" t="s">
        <v>3957</v>
      </c>
      <c r="G290" s="212" t="s">
        <v>815</v>
      </c>
      <c r="H290" s="213">
        <v>14</v>
      </c>
      <c r="I290" s="214"/>
      <c r="J290" s="215">
        <f>ROUND(I290*H290,2)</f>
        <v>0</v>
      </c>
      <c r="K290" s="211" t="s">
        <v>816</v>
      </c>
      <c r="L290" s="47"/>
      <c r="M290" s="216" t="s">
        <v>19</v>
      </c>
      <c r="N290" s="217" t="s">
        <v>46</v>
      </c>
      <c r="O290" s="87"/>
      <c r="P290" s="218">
        <f>O290*H290</f>
        <v>0</v>
      </c>
      <c r="Q290" s="218">
        <v>4.0000000000000003E-05</v>
      </c>
      <c r="R290" s="218">
        <f>Q290*H290</f>
        <v>0.00056000000000000006</v>
      </c>
      <c r="S290" s="218">
        <v>0</v>
      </c>
      <c r="T290" s="21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0" t="s">
        <v>105</v>
      </c>
      <c r="AT290" s="220" t="s">
        <v>259</v>
      </c>
      <c r="AU290" s="220" t="s">
        <v>84</v>
      </c>
      <c r="AY290" s="20" t="s">
        <v>258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20" t="s">
        <v>82</v>
      </c>
      <c r="BK290" s="221">
        <f>ROUND(I290*H290,2)</f>
        <v>0</v>
      </c>
      <c r="BL290" s="20" t="s">
        <v>105</v>
      </c>
      <c r="BM290" s="220" t="s">
        <v>3958</v>
      </c>
    </row>
    <row r="291" s="2" customFormat="1">
      <c r="A291" s="41"/>
      <c r="B291" s="42"/>
      <c r="C291" s="43"/>
      <c r="D291" s="222" t="s">
        <v>264</v>
      </c>
      <c r="E291" s="43"/>
      <c r="F291" s="223" t="s">
        <v>3959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264</v>
      </c>
      <c r="AU291" s="20" t="s">
        <v>84</v>
      </c>
    </row>
    <row r="292" s="2" customFormat="1">
      <c r="A292" s="41"/>
      <c r="B292" s="42"/>
      <c r="C292" s="43"/>
      <c r="D292" s="261" t="s">
        <v>819</v>
      </c>
      <c r="E292" s="43"/>
      <c r="F292" s="262" t="s">
        <v>3960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819</v>
      </c>
      <c r="AU292" s="20" t="s">
        <v>84</v>
      </c>
    </row>
    <row r="293" s="2" customFormat="1" ht="24.15" customHeight="1">
      <c r="A293" s="41"/>
      <c r="B293" s="42"/>
      <c r="C293" s="274" t="s">
        <v>514</v>
      </c>
      <c r="D293" s="274" t="s">
        <v>327</v>
      </c>
      <c r="E293" s="275" t="s">
        <v>3961</v>
      </c>
      <c r="F293" s="276" t="s">
        <v>3962</v>
      </c>
      <c r="G293" s="277" t="s">
        <v>3963</v>
      </c>
      <c r="H293" s="278">
        <v>0.14000000000000001</v>
      </c>
      <c r="I293" s="279"/>
      <c r="J293" s="280">
        <f>ROUND(I293*H293,2)</f>
        <v>0</v>
      </c>
      <c r="K293" s="276" t="s">
        <v>816</v>
      </c>
      <c r="L293" s="281"/>
      <c r="M293" s="282" t="s">
        <v>19</v>
      </c>
      <c r="N293" s="283" t="s">
        <v>46</v>
      </c>
      <c r="O293" s="87"/>
      <c r="P293" s="218">
        <f>O293*H293</f>
        <v>0</v>
      </c>
      <c r="Q293" s="218">
        <v>0.00040999999999999999</v>
      </c>
      <c r="R293" s="218">
        <f>Q293*H293</f>
        <v>5.7400000000000006E-05</v>
      </c>
      <c r="S293" s="218">
        <v>0</v>
      </c>
      <c r="T293" s="21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0" t="s">
        <v>314</v>
      </c>
      <c r="AT293" s="220" t="s">
        <v>327</v>
      </c>
      <c r="AU293" s="220" t="s">
        <v>84</v>
      </c>
      <c r="AY293" s="20" t="s">
        <v>258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20" t="s">
        <v>82</v>
      </c>
      <c r="BK293" s="221">
        <f>ROUND(I293*H293,2)</f>
        <v>0</v>
      </c>
      <c r="BL293" s="20" t="s">
        <v>105</v>
      </c>
      <c r="BM293" s="220" t="s">
        <v>3964</v>
      </c>
    </row>
    <row r="294" s="2" customFormat="1">
      <c r="A294" s="41"/>
      <c r="B294" s="42"/>
      <c r="C294" s="43"/>
      <c r="D294" s="222" t="s">
        <v>264</v>
      </c>
      <c r="E294" s="43"/>
      <c r="F294" s="223" t="s">
        <v>3962</v>
      </c>
      <c r="G294" s="43"/>
      <c r="H294" s="43"/>
      <c r="I294" s="224"/>
      <c r="J294" s="43"/>
      <c r="K294" s="43"/>
      <c r="L294" s="47"/>
      <c r="M294" s="225"/>
      <c r="N294" s="22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264</v>
      </c>
      <c r="AU294" s="20" t="s">
        <v>84</v>
      </c>
    </row>
    <row r="295" s="12" customFormat="1">
      <c r="A295" s="12"/>
      <c r="B295" s="228"/>
      <c r="C295" s="229"/>
      <c r="D295" s="222" t="s">
        <v>267</v>
      </c>
      <c r="E295" s="230" t="s">
        <v>19</v>
      </c>
      <c r="F295" s="231" t="s">
        <v>3965</v>
      </c>
      <c r="G295" s="229"/>
      <c r="H295" s="232">
        <v>0.14000000000000001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38" t="s">
        <v>267</v>
      </c>
      <c r="AU295" s="238" t="s">
        <v>84</v>
      </c>
      <c r="AV295" s="12" t="s">
        <v>84</v>
      </c>
      <c r="AW295" s="12" t="s">
        <v>37</v>
      </c>
      <c r="AX295" s="12" t="s">
        <v>82</v>
      </c>
      <c r="AY295" s="238" t="s">
        <v>258</v>
      </c>
    </row>
    <row r="296" s="2" customFormat="1" ht="16.5" customHeight="1">
      <c r="A296" s="41"/>
      <c r="B296" s="42"/>
      <c r="C296" s="209" t="s">
        <v>521</v>
      </c>
      <c r="D296" s="209" t="s">
        <v>259</v>
      </c>
      <c r="E296" s="210" t="s">
        <v>3966</v>
      </c>
      <c r="F296" s="211" t="s">
        <v>3967</v>
      </c>
      <c r="G296" s="212" t="s">
        <v>815</v>
      </c>
      <c r="H296" s="213">
        <v>14</v>
      </c>
      <c r="I296" s="214"/>
      <c r="J296" s="215">
        <f>ROUND(I296*H296,2)</f>
        <v>0</v>
      </c>
      <c r="K296" s="211" t="s">
        <v>816</v>
      </c>
      <c r="L296" s="47"/>
      <c r="M296" s="216" t="s">
        <v>19</v>
      </c>
      <c r="N296" s="217" t="s">
        <v>46</v>
      </c>
      <c r="O296" s="87"/>
      <c r="P296" s="218">
        <f>O296*H296</f>
        <v>0</v>
      </c>
      <c r="Q296" s="218">
        <v>6.9999999999999994E-05</v>
      </c>
      <c r="R296" s="218">
        <f>Q296*H296</f>
        <v>0.00097999999999999997</v>
      </c>
      <c r="S296" s="218">
        <v>0</v>
      </c>
      <c r="T296" s="219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0" t="s">
        <v>105</v>
      </c>
      <c r="AT296" s="220" t="s">
        <v>259</v>
      </c>
      <c r="AU296" s="220" t="s">
        <v>84</v>
      </c>
      <c r="AY296" s="20" t="s">
        <v>258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20" t="s">
        <v>82</v>
      </c>
      <c r="BK296" s="221">
        <f>ROUND(I296*H296,2)</f>
        <v>0</v>
      </c>
      <c r="BL296" s="20" t="s">
        <v>105</v>
      </c>
      <c r="BM296" s="220" t="s">
        <v>3968</v>
      </c>
    </row>
    <row r="297" s="2" customFormat="1">
      <c r="A297" s="41"/>
      <c r="B297" s="42"/>
      <c r="C297" s="43"/>
      <c r="D297" s="222" t="s">
        <v>264</v>
      </c>
      <c r="E297" s="43"/>
      <c r="F297" s="223" t="s">
        <v>3969</v>
      </c>
      <c r="G297" s="43"/>
      <c r="H297" s="43"/>
      <c r="I297" s="224"/>
      <c r="J297" s="43"/>
      <c r="K297" s="43"/>
      <c r="L297" s="47"/>
      <c r="M297" s="225"/>
      <c r="N297" s="226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264</v>
      </c>
      <c r="AU297" s="20" t="s">
        <v>84</v>
      </c>
    </row>
    <row r="298" s="2" customFormat="1">
      <c r="A298" s="41"/>
      <c r="B298" s="42"/>
      <c r="C298" s="43"/>
      <c r="D298" s="261" t="s">
        <v>819</v>
      </c>
      <c r="E298" s="43"/>
      <c r="F298" s="262" t="s">
        <v>3970</v>
      </c>
      <c r="G298" s="43"/>
      <c r="H298" s="43"/>
      <c r="I298" s="224"/>
      <c r="J298" s="43"/>
      <c r="K298" s="43"/>
      <c r="L298" s="47"/>
      <c r="M298" s="225"/>
      <c r="N298" s="22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819</v>
      </c>
      <c r="AU298" s="20" t="s">
        <v>84</v>
      </c>
    </row>
    <row r="299" s="2" customFormat="1" ht="16.5" customHeight="1">
      <c r="A299" s="41"/>
      <c r="B299" s="42"/>
      <c r="C299" s="209" t="s">
        <v>527</v>
      </c>
      <c r="D299" s="209" t="s">
        <v>259</v>
      </c>
      <c r="E299" s="210" t="s">
        <v>3574</v>
      </c>
      <c r="F299" s="211" t="s">
        <v>3575</v>
      </c>
      <c r="G299" s="212" t="s">
        <v>962</v>
      </c>
      <c r="H299" s="213">
        <v>0.36299999999999999</v>
      </c>
      <c r="I299" s="214"/>
      <c r="J299" s="215">
        <f>ROUND(I299*H299,2)</f>
        <v>0</v>
      </c>
      <c r="K299" s="211" t="s">
        <v>816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2.2000000000000002</v>
      </c>
      <c r="T299" s="219">
        <f>S299*H299</f>
        <v>0.79860000000000009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84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3971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3575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84</v>
      </c>
    </row>
    <row r="301" s="2" customFormat="1">
      <c r="A301" s="41"/>
      <c r="B301" s="42"/>
      <c r="C301" s="43"/>
      <c r="D301" s="261" t="s">
        <v>819</v>
      </c>
      <c r="E301" s="43"/>
      <c r="F301" s="262" t="s">
        <v>3577</v>
      </c>
      <c r="G301" s="43"/>
      <c r="H301" s="43"/>
      <c r="I301" s="224"/>
      <c r="J301" s="43"/>
      <c r="K301" s="43"/>
      <c r="L301" s="47"/>
      <c r="M301" s="225"/>
      <c r="N301" s="226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819</v>
      </c>
      <c r="AU301" s="20" t="s">
        <v>84</v>
      </c>
    </row>
    <row r="302" s="12" customFormat="1">
      <c r="A302" s="12"/>
      <c r="B302" s="228"/>
      <c r="C302" s="229"/>
      <c r="D302" s="222" t="s">
        <v>267</v>
      </c>
      <c r="E302" s="230" t="s">
        <v>19</v>
      </c>
      <c r="F302" s="231" t="s">
        <v>3972</v>
      </c>
      <c r="G302" s="229"/>
      <c r="H302" s="232">
        <v>0.36299999999999999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8" t="s">
        <v>267</v>
      </c>
      <c r="AU302" s="238" t="s">
        <v>84</v>
      </c>
      <c r="AV302" s="12" t="s">
        <v>84</v>
      </c>
      <c r="AW302" s="12" t="s">
        <v>37</v>
      </c>
      <c r="AX302" s="12" t="s">
        <v>82</v>
      </c>
      <c r="AY302" s="238" t="s">
        <v>258</v>
      </c>
    </row>
    <row r="303" s="2" customFormat="1" ht="16.5" customHeight="1">
      <c r="A303" s="41"/>
      <c r="B303" s="42"/>
      <c r="C303" s="209" t="s">
        <v>535</v>
      </c>
      <c r="D303" s="209" t="s">
        <v>259</v>
      </c>
      <c r="E303" s="210" t="s">
        <v>3579</v>
      </c>
      <c r="F303" s="211" t="s">
        <v>3580</v>
      </c>
      <c r="G303" s="212" t="s">
        <v>962</v>
      </c>
      <c r="H303" s="213">
        <v>1.0560000000000001</v>
      </c>
      <c r="I303" s="214"/>
      <c r="J303" s="215">
        <f>ROUND(I303*H303,2)</f>
        <v>0</v>
      </c>
      <c r="K303" s="211" t="s">
        <v>816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2.27</v>
      </c>
      <c r="T303" s="219">
        <f>S303*H303</f>
        <v>2.3971200000000001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84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3973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3582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84</v>
      </c>
    </row>
    <row r="305" s="2" customFormat="1">
      <c r="A305" s="41"/>
      <c r="B305" s="42"/>
      <c r="C305" s="43"/>
      <c r="D305" s="261" t="s">
        <v>819</v>
      </c>
      <c r="E305" s="43"/>
      <c r="F305" s="262" t="s">
        <v>3583</v>
      </c>
      <c r="G305" s="43"/>
      <c r="H305" s="43"/>
      <c r="I305" s="224"/>
      <c r="J305" s="43"/>
      <c r="K305" s="43"/>
      <c r="L305" s="47"/>
      <c r="M305" s="225"/>
      <c r="N305" s="226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819</v>
      </c>
      <c r="AU305" s="20" t="s">
        <v>84</v>
      </c>
    </row>
    <row r="306" s="12" customFormat="1">
      <c r="A306" s="12"/>
      <c r="B306" s="228"/>
      <c r="C306" s="229"/>
      <c r="D306" s="222" t="s">
        <v>267</v>
      </c>
      <c r="E306" s="230" t="s">
        <v>19</v>
      </c>
      <c r="F306" s="231" t="s">
        <v>3974</v>
      </c>
      <c r="G306" s="229"/>
      <c r="H306" s="232">
        <v>1.0560000000000001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38" t="s">
        <v>267</v>
      </c>
      <c r="AU306" s="238" t="s">
        <v>84</v>
      </c>
      <c r="AV306" s="12" t="s">
        <v>84</v>
      </c>
      <c r="AW306" s="12" t="s">
        <v>37</v>
      </c>
      <c r="AX306" s="12" t="s">
        <v>82</v>
      </c>
      <c r="AY306" s="238" t="s">
        <v>258</v>
      </c>
    </row>
    <row r="307" s="11" customFormat="1" ht="22.8" customHeight="1">
      <c r="A307" s="11"/>
      <c r="B307" s="195"/>
      <c r="C307" s="196"/>
      <c r="D307" s="197" t="s">
        <v>74</v>
      </c>
      <c r="E307" s="259" t="s">
        <v>3618</v>
      </c>
      <c r="F307" s="259" t="s">
        <v>3619</v>
      </c>
      <c r="G307" s="196"/>
      <c r="H307" s="196"/>
      <c r="I307" s="199"/>
      <c r="J307" s="260">
        <f>BK307</f>
        <v>0</v>
      </c>
      <c r="K307" s="196"/>
      <c r="L307" s="201"/>
      <c r="M307" s="202"/>
      <c r="N307" s="203"/>
      <c r="O307" s="203"/>
      <c r="P307" s="204">
        <f>SUM(P308:P321)</f>
        <v>0</v>
      </c>
      <c r="Q307" s="203"/>
      <c r="R307" s="204">
        <f>SUM(R308:R321)</f>
        <v>0</v>
      </c>
      <c r="S307" s="203"/>
      <c r="T307" s="205">
        <f>SUM(T308:T321)</f>
        <v>0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R307" s="206" t="s">
        <v>82</v>
      </c>
      <c r="AT307" s="207" t="s">
        <v>74</v>
      </c>
      <c r="AU307" s="207" t="s">
        <v>82</v>
      </c>
      <c r="AY307" s="206" t="s">
        <v>258</v>
      </c>
      <c r="BK307" s="208">
        <f>SUM(BK308:BK321)</f>
        <v>0</v>
      </c>
    </row>
    <row r="308" s="2" customFormat="1" ht="16.5" customHeight="1">
      <c r="A308" s="41"/>
      <c r="B308" s="42"/>
      <c r="C308" s="209" t="s">
        <v>542</v>
      </c>
      <c r="D308" s="209" t="s">
        <v>259</v>
      </c>
      <c r="E308" s="210" t="s">
        <v>3630</v>
      </c>
      <c r="F308" s="211" t="s">
        <v>3631</v>
      </c>
      <c r="G308" s="212" t="s">
        <v>894</v>
      </c>
      <c r="H308" s="213">
        <v>3.1960000000000002</v>
      </c>
      <c r="I308" s="214"/>
      <c r="J308" s="215">
        <f>ROUND(I308*H308,2)</f>
        <v>0</v>
      </c>
      <c r="K308" s="211" t="s">
        <v>816</v>
      </c>
      <c r="L308" s="47"/>
      <c r="M308" s="216" t="s">
        <v>19</v>
      </c>
      <c r="N308" s="217" t="s">
        <v>46</v>
      </c>
      <c r="O308" s="87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0" t="s">
        <v>105</v>
      </c>
      <c r="AT308" s="220" t="s">
        <v>259</v>
      </c>
      <c r="AU308" s="220" t="s">
        <v>84</v>
      </c>
      <c r="AY308" s="20" t="s">
        <v>258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20" t="s">
        <v>82</v>
      </c>
      <c r="BK308" s="221">
        <f>ROUND(I308*H308,2)</f>
        <v>0</v>
      </c>
      <c r="BL308" s="20" t="s">
        <v>105</v>
      </c>
      <c r="BM308" s="220" t="s">
        <v>3975</v>
      </c>
    </row>
    <row r="309" s="2" customFormat="1">
      <c r="A309" s="41"/>
      <c r="B309" s="42"/>
      <c r="C309" s="43"/>
      <c r="D309" s="222" t="s">
        <v>264</v>
      </c>
      <c r="E309" s="43"/>
      <c r="F309" s="223" t="s">
        <v>3633</v>
      </c>
      <c r="G309" s="43"/>
      <c r="H309" s="43"/>
      <c r="I309" s="224"/>
      <c r="J309" s="43"/>
      <c r="K309" s="43"/>
      <c r="L309" s="47"/>
      <c r="M309" s="225"/>
      <c r="N309" s="22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264</v>
      </c>
      <c r="AU309" s="20" t="s">
        <v>84</v>
      </c>
    </row>
    <row r="310" s="2" customFormat="1">
      <c r="A310" s="41"/>
      <c r="B310" s="42"/>
      <c r="C310" s="43"/>
      <c r="D310" s="261" t="s">
        <v>819</v>
      </c>
      <c r="E310" s="43"/>
      <c r="F310" s="262" t="s">
        <v>3634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819</v>
      </c>
      <c r="AU310" s="20" t="s">
        <v>84</v>
      </c>
    </row>
    <row r="311" s="13" customFormat="1">
      <c r="A311" s="13"/>
      <c r="B311" s="239"/>
      <c r="C311" s="240"/>
      <c r="D311" s="222" t="s">
        <v>267</v>
      </c>
      <c r="E311" s="241" t="s">
        <v>19</v>
      </c>
      <c r="F311" s="242" t="s">
        <v>3625</v>
      </c>
      <c r="G311" s="240"/>
      <c r="H311" s="241" t="s">
        <v>19</v>
      </c>
      <c r="I311" s="243"/>
      <c r="J311" s="240"/>
      <c r="K311" s="240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267</v>
      </c>
      <c r="AU311" s="248" t="s">
        <v>84</v>
      </c>
      <c r="AV311" s="13" t="s">
        <v>82</v>
      </c>
      <c r="AW311" s="13" t="s">
        <v>37</v>
      </c>
      <c r="AX311" s="13" t="s">
        <v>75</v>
      </c>
      <c r="AY311" s="248" t="s">
        <v>258</v>
      </c>
    </row>
    <row r="312" s="12" customFormat="1">
      <c r="A312" s="12"/>
      <c r="B312" s="228"/>
      <c r="C312" s="229"/>
      <c r="D312" s="222" t="s">
        <v>267</v>
      </c>
      <c r="E312" s="230" t="s">
        <v>19</v>
      </c>
      <c r="F312" s="231" t="s">
        <v>3976</v>
      </c>
      <c r="G312" s="229"/>
      <c r="H312" s="232">
        <v>3.1960000000000002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8" t="s">
        <v>267</v>
      </c>
      <c r="AU312" s="238" t="s">
        <v>84</v>
      </c>
      <c r="AV312" s="12" t="s">
        <v>84</v>
      </c>
      <c r="AW312" s="12" t="s">
        <v>37</v>
      </c>
      <c r="AX312" s="12" t="s">
        <v>82</v>
      </c>
      <c r="AY312" s="238" t="s">
        <v>258</v>
      </c>
    </row>
    <row r="313" s="2" customFormat="1" ht="16.5" customHeight="1">
      <c r="A313" s="41"/>
      <c r="B313" s="42"/>
      <c r="C313" s="209" t="s">
        <v>548</v>
      </c>
      <c r="D313" s="209" t="s">
        <v>259</v>
      </c>
      <c r="E313" s="210" t="s">
        <v>3638</v>
      </c>
      <c r="F313" s="211" t="s">
        <v>3639</v>
      </c>
      <c r="G313" s="212" t="s">
        <v>894</v>
      </c>
      <c r="H313" s="213">
        <v>19.175999999999998</v>
      </c>
      <c r="I313" s="214"/>
      <c r="J313" s="215">
        <f>ROUND(I313*H313,2)</f>
        <v>0</v>
      </c>
      <c r="K313" s="211" t="s">
        <v>816</v>
      </c>
      <c r="L313" s="47"/>
      <c r="M313" s="216" t="s">
        <v>19</v>
      </c>
      <c r="N313" s="217" t="s">
        <v>46</v>
      </c>
      <c r="O313" s="87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0" t="s">
        <v>105</v>
      </c>
      <c r="AT313" s="220" t="s">
        <v>259</v>
      </c>
      <c r="AU313" s="220" t="s">
        <v>84</v>
      </c>
      <c r="AY313" s="20" t="s">
        <v>258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0" t="s">
        <v>82</v>
      </c>
      <c r="BK313" s="221">
        <f>ROUND(I313*H313,2)</f>
        <v>0</v>
      </c>
      <c r="BL313" s="20" t="s">
        <v>105</v>
      </c>
      <c r="BM313" s="220" t="s">
        <v>3977</v>
      </c>
    </row>
    <row r="314" s="2" customFormat="1">
      <c r="A314" s="41"/>
      <c r="B314" s="42"/>
      <c r="C314" s="43"/>
      <c r="D314" s="222" t="s">
        <v>264</v>
      </c>
      <c r="E314" s="43"/>
      <c r="F314" s="223" t="s">
        <v>3641</v>
      </c>
      <c r="G314" s="43"/>
      <c r="H314" s="43"/>
      <c r="I314" s="224"/>
      <c r="J314" s="43"/>
      <c r="K314" s="43"/>
      <c r="L314" s="47"/>
      <c r="M314" s="225"/>
      <c r="N314" s="22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264</v>
      </c>
      <c r="AU314" s="20" t="s">
        <v>84</v>
      </c>
    </row>
    <row r="315" s="2" customFormat="1">
      <c r="A315" s="41"/>
      <c r="B315" s="42"/>
      <c r="C315" s="43"/>
      <c r="D315" s="261" t="s">
        <v>819</v>
      </c>
      <c r="E315" s="43"/>
      <c r="F315" s="262" t="s">
        <v>3642</v>
      </c>
      <c r="G315" s="43"/>
      <c r="H315" s="43"/>
      <c r="I315" s="224"/>
      <c r="J315" s="43"/>
      <c r="K315" s="43"/>
      <c r="L315" s="47"/>
      <c r="M315" s="225"/>
      <c r="N315" s="22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819</v>
      </c>
      <c r="AU315" s="20" t="s">
        <v>84</v>
      </c>
    </row>
    <row r="316" s="12" customFormat="1">
      <c r="A316" s="12"/>
      <c r="B316" s="228"/>
      <c r="C316" s="229"/>
      <c r="D316" s="222" t="s">
        <v>267</v>
      </c>
      <c r="E316" s="230" t="s">
        <v>19</v>
      </c>
      <c r="F316" s="231" t="s">
        <v>3978</v>
      </c>
      <c r="G316" s="229"/>
      <c r="H316" s="232">
        <v>19.175999999999998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38" t="s">
        <v>267</v>
      </c>
      <c r="AU316" s="238" t="s">
        <v>84</v>
      </c>
      <c r="AV316" s="12" t="s">
        <v>84</v>
      </c>
      <c r="AW316" s="12" t="s">
        <v>37</v>
      </c>
      <c r="AX316" s="12" t="s">
        <v>75</v>
      </c>
      <c r="AY316" s="238" t="s">
        <v>258</v>
      </c>
    </row>
    <row r="317" s="16" customFormat="1">
      <c r="A317" s="16"/>
      <c r="B317" s="291"/>
      <c r="C317" s="292"/>
      <c r="D317" s="222" t="s">
        <v>267</v>
      </c>
      <c r="E317" s="293" t="s">
        <v>19</v>
      </c>
      <c r="F317" s="294" t="s">
        <v>3189</v>
      </c>
      <c r="G317" s="292"/>
      <c r="H317" s="295">
        <v>19.175999999999998</v>
      </c>
      <c r="I317" s="296"/>
      <c r="J317" s="292"/>
      <c r="K317" s="292"/>
      <c r="L317" s="297"/>
      <c r="M317" s="298"/>
      <c r="N317" s="299"/>
      <c r="O317" s="299"/>
      <c r="P317" s="299"/>
      <c r="Q317" s="299"/>
      <c r="R317" s="299"/>
      <c r="S317" s="299"/>
      <c r="T317" s="300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301" t="s">
        <v>267</v>
      </c>
      <c r="AU317" s="301" t="s">
        <v>84</v>
      </c>
      <c r="AV317" s="16" t="s">
        <v>98</v>
      </c>
      <c r="AW317" s="16" t="s">
        <v>37</v>
      </c>
      <c r="AX317" s="16" t="s">
        <v>82</v>
      </c>
      <c r="AY317" s="301" t="s">
        <v>258</v>
      </c>
    </row>
    <row r="318" s="2" customFormat="1" ht="21.75" customHeight="1">
      <c r="A318" s="41"/>
      <c r="B318" s="42"/>
      <c r="C318" s="209" t="s">
        <v>554</v>
      </c>
      <c r="D318" s="209" t="s">
        <v>259</v>
      </c>
      <c r="E318" s="210" t="s">
        <v>3656</v>
      </c>
      <c r="F318" s="211" t="s">
        <v>3657</v>
      </c>
      <c r="G318" s="212" t="s">
        <v>894</v>
      </c>
      <c r="H318" s="213">
        <v>3.1960000000000002</v>
      </c>
      <c r="I318" s="214"/>
      <c r="J318" s="215">
        <f>ROUND(I318*H318,2)</f>
        <v>0</v>
      </c>
      <c r="K318" s="211" t="s">
        <v>816</v>
      </c>
      <c r="L318" s="47"/>
      <c r="M318" s="216" t="s">
        <v>19</v>
      </c>
      <c r="N318" s="217" t="s">
        <v>46</v>
      </c>
      <c r="O318" s="87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0" t="s">
        <v>105</v>
      </c>
      <c r="AT318" s="220" t="s">
        <v>259</v>
      </c>
      <c r="AU318" s="220" t="s">
        <v>84</v>
      </c>
      <c r="AY318" s="20" t="s">
        <v>258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20" t="s">
        <v>82</v>
      </c>
      <c r="BK318" s="221">
        <f>ROUND(I318*H318,2)</f>
        <v>0</v>
      </c>
      <c r="BL318" s="20" t="s">
        <v>105</v>
      </c>
      <c r="BM318" s="220" t="s">
        <v>3979</v>
      </c>
    </row>
    <row r="319" s="2" customFormat="1">
      <c r="A319" s="41"/>
      <c r="B319" s="42"/>
      <c r="C319" s="43"/>
      <c r="D319" s="222" t="s">
        <v>264</v>
      </c>
      <c r="E319" s="43"/>
      <c r="F319" s="223" t="s">
        <v>3659</v>
      </c>
      <c r="G319" s="43"/>
      <c r="H319" s="43"/>
      <c r="I319" s="224"/>
      <c r="J319" s="43"/>
      <c r="K319" s="43"/>
      <c r="L319" s="47"/>
      <c r="M319" s="225"/>
      <c r="N319" s="22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264</v>
      </c>
      <c r="AU319" s="20" t="s">
        <v>84</v>
      </c>
    </row>
    <row r="320" s="2" customFormat="1">
      <c r="A320" s="41"/>
      <c r="B320" s="42"/>
      <c r="C320" s="43"/>
      <c r="D320" s="261" t="s">
        <v>819</v>
      </c>
      <c r="E320" s="43"/>
      <c r="F320" s="262" t="s">
        <v>3660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819</v>
      </c>
      <c r="AU320" s="20" t="s">
        <v>84</v>
      </c>
    </row>
    <row r="321" s="12" customFormat="1">
      <c r="A321" s="12"/>
      <c r="B321" s="228"/>
      <c r="C321" s="229"/>
      <c r="D321" s="222" t="s">
        <v>267</v>
      </c>
      <c r="E321" s="230" t="s">
        <v>19</v>
      </c>
      <c r="F321" s="231" t="s">
        <v>3976</v>
      </c>
      <c r="G321" s="229"/>
      <c r="H321" s="232">
        <v>3.1960000000000002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38" t="s">
        <v>267</v>
      </c>
      <c r="AU321" s="238" t="s">
        <v>84</v>
      </c>
      <c r="AV321" s="12" t="s">
        <v>84</v>
      </c>
      <c r="AW321" s="12" t="s">
        <v>37</v>
      </c>
      <c r="AX321" s="12" t="s">
        <v>82</v>
      </c>
      <c r="AY321" s="238" t="s">
        <v>258</v>
      </c>
    </row>
    <row r="322" s="11" customFormat="1" ht="22.8" customHeight="1">
      <c r="A322" s="11"/>
      <c r="B322" s="195"/>
      <c r="C322" s="196"/>
      <c r="D322" s="197" t="s">
        <v>74</v>
      </c>
      <c r="E322" s="259" t="s">
        <v>2331</v>
      </c>
      <c r="F322" s="259" t="s">
        <v>2332</v>
      </c>
      <c r="G322" s="196"/>
      <c r="H322" s="196"/>
      <c r="I322" s="199"/>
      <c r="J322" s="260">
        <f>BK322</f>
        <v>0</v>
      </c>
      <c r="K322" s="196"/>
      <c r="L322" s="201"/>
      <c r="M322" s="202"/>
      <c r="N322" s="203"/>
      <c r="O322" s="203"/>
      <c r="P322" s="204">
        <f>SUM(P323:P325)</f>
        <v>0</v>
      </c>
      <c r="Q322" s="203"/>
      <c r="R322" s="204">
        <f>SUM(R323:R325)</f>
        <v>0</v>
      </c>
      <c r="S322" s="203"/>
      <c r="T322" s="205">
        <f>SUM(T323:T325)</f>
        <v>0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206" t="s">
        <v>82</v>
      </c>
      <c r="AT322" s="207" t="s">
        <v>74</v>
      </c>
      <c r="AU322" s="207" t="s">
        <v>82</v>
      </c>
      <c r="AY322" s="206" t="s">
        <v>258</v>
      </c>
      <c r="BK322" s="208">
        <f>SUM(BK323:BK325)</f>
        <v>0</v>
      </c>
    </row>
    <row r="323" s="2" customFormat="1" ht="16.5" customHeight="1">
      <c r="A323" s="41"/>
      <c r="B323" s="42"/>
      <c r="C323" s="209" t="s">
        <v>561</v>
      </c>
      <c r="D323" s="209" t="s">
        <v>259</v>
      </c>
      <c r="E323" s="210" t="s">
        <v>3667</v>
      </c>
      <c r="F323" s="211" t="s">
        <v>3668</v>
      </c>
      <c r="G323" s="212" t="s">
        <v>894</v>
      </c>
      <c r="H323" s="213">
        <v>36.277000000000001</v>
      </c>
      <c r="I323" s="214"/>
      <c r="J323" s="215">
        <f>ROUND(I323*H323,2)</f>
        <v>0</v>
      </c>
      <c r="K323" s="211" t="s">
        <v>816</v>
      </c>
      <c r="L323" s="47"/>
      <c r="M323" s="216" t="s">
        <v>19</v>
      </c>
      <c r="N323" s="217" t="s">
        <v>46</v>
      </c>
      <c r="O323" s="87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0" t="s">
        <v>105</v>
      </c>
      <c r="AT323" s="220" t="s">
        <v>259</v>
      </c>
      <c r="AU323" s="220" t="s">
        <v>84</v>
      </c>
      <c r="AY323" s="20" t="s">
        <v>258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82</v>
      </c>
      <c r="BK323" s="221">
        <f>ROUND(I323*H323,2)</f>
        <v>0</v>
      </c>
      <c r="BL323" s="20" t="s">
        <v>105</v>
      </c>
      <c r="BM323" s="220" t="s">
        <v>3980</v>
      </c>
    </row>
    <row r="324" s="2" customFormat="1">
      <c r="A324" s="41"/>
      <c r="B324" s="42"/>
      <c r="C324" s="43"/>
      <c r="D324" s="222" t="s">
        <v>264</v>
      </c>
      <c r="E324" s="43"/>
      <c r="F324" s="223" t="s">
        <v>3670</v>
      </c>
      <c r="G324" s="43"/>
      <c r="H324" s="43"/>
      <c r="I324" s="224"/>
      <c r="J324" s="43"/>
      <c r="K324" s="43"/>
      <c r="L324" s="47"/>
      <c r="M324" s="225"/>
      <c r="N324" s="22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264</v>
      </c>
      <c r="AU324" s="20" t="s">
        <v>84</v>
      </c>
    </row>
    <row r="325" s="2" customFormat="1">
      <c r="A325" s="41"/>
      <c r="B325" s="42"/>
      <c r="C325" s="43"/>
      <c r="D325" s="261" t="s">
        <v>819</v>
      </c>
      <c r="E325" s="43"/>
      <c r="F325" s="262" t="s">
        <v>3671</v>
      </c>
      <c r="G325" s="43"/>
      <c r="H325" s="43"/>
      <c r="I325" s="224"/>
      <c r="J325" s="43"/>
      <c r="K325" s="43"/>
      <c r="L325" s="47"/>
      <c r="M325" s="225"/>
      <c r="N325" s="226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819</v>
      </c>
      <c r="AU325" s="20" t="s">
        <v>84</v>
      </c>
    </row>
    <row r="326" s="11" customFormat="1" ht="25.92" customHeight="1">
      <c r="A326" s="11"/>
      <c r="B326" s="195"/>
      <c r="C326" s="196"/>
      <c r="D326" s="197" t="s">
        <v>74</v>
      </c>
      <c r="E326" s="198" t="s">
        <v>2336</v>
      </c>
      <c r="F326" s="198" t="s">
        <v>2337</v>
      </c>
      <c r="G326" s="196"/>
      <c r="H326" s="196"/>
      <c r="I326" s="199"/>
      <c r="J326" s="200">
        <f>BK326</f>
        <v>0</v>
      </c>
      <c r="K326" s="196"/>
      <c r="L326" s="201"/>
      <c r="M326" s="202"/>
      <c r="N326" s="203"/>
      <c r="O326" s="203"/>
      <c r="P326" s="204">
        <f>P327+P338</f>
        <v>0</v>
      </c>
      <c r="Q326" s="203"/>
      <c r="R326" s="204">
        <f>R327+R338</f>
        <v>0.084913000000000002</v>
      </c>
      <c r="S326" s="203"/>
      <c r="T326" s="205">
        <f>T327+T338</f>
        <v>0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R326" s="206" t="s">
        <v>84</v>
      </c>
      <c r="AT326" s="207" t="s">
        <v>74</v>
      </c>
      <c r="AU326" s="207" t="s">
        <v>75</v>
      </c>
      <c r="AY326" s="206" t="s">
        <v>258</v>
      </c>
      <c r="BK326" s="208">
        <f>BK327+BK338</f>
        <v>0</v>
      </c>
    </row>
    <row r="327" s="11" customFormat="1" ht="22.8" customHeight="1">
      <c r="A327" s="11"/>
      <c r="B327" s="195"/>
      <c r="C327" s="196"/>
      <c r="D327" s="197" t="s">
        <v>74</v>
      </c>
      <c r="E327" s="259" t="s">
        <v>3672</v>
      </c>
      <c r="F327" s="259" t="s">
        <v>3673</v>
      </c>
      <c r="G327" s="196"/>
      <c r="H327" s="196"/>
      <c r="I327" s="199"/>
      <c r="J327" s="260">
        <f>BK327</f>
        <v>0</v>
      </c>
      <c r="K327" s="196"/>
      <c r="L327" s="201"/>
      <c r="M327" s="202"/>
      <c r="N327" s="203"/>
      <c r="O327" s="203"/>
      <c r="P327" s="204">
        <f>SUM(P328:P337)</f>
        <v>0</v>
      </c>
      <c r="Q327" s="203"/>
      <c r="R327" s="204">
        <f>SUM(R328:R337)</f>
        <v>0.0030000000000000001</v>
      </c>
      <c r="S327" s="203"/>
      <c r="T327" s="205">
        <f>SUM(T328:T337)</f>
        <v>0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6" t="s">
        <v>84</v>
      </c>
      <c r="AT327" s="207" t="s">
        <v>74</v>
      </c>
      <c r="AU327" s="207" t="s">
        <v>82</v>
      </c>
      <c r="AY327" s="206" t="s">
        <v>258</v>
      </c>
      <c r="BK327" s="208">
        <f>SUM(BK328:BK337)</f>
        <v>0</v>
      </c>
    </row>
    <row r="328" s="2" customFormat="1" ht="16.5" customHeight="1">
      <c r="A328" s="41"/>
      <c r="B328" s="42"/>
      <c r="C328" s="209" t="s">
        <v>568</v>
      </c>
      <c r="D328" s="209" t="s">
        <v>259</v>
      </c>
      <c r="E328" s="210" t="s">
        <v>3686</v>
      </c>
      <c r="F328" s="211" t="s">
        <v>3687</v>
      </c>
      <c r="G328" s="212" t="s">
        <v>881</v>
      </c>
      <c r="H328" s="213">
        <v>8.4039999999999999</v>
      </c>
      <c r="I328" s="214"/>
      <c r="J328" s="215">
        <f>ROUND(I328*H328,2)</f>
        <v>0</v>
      </c>
      <c r="K328" s="211" t="s">
        <v>816</v>
      </c>
      <c r="L328" s="47"/>
      <c r="M328" s="216" t="s">
        <v>19</v>
      </c>
      <c r="N328" s="217" t="s">
        <v>46</v>
      </c>
      <c r="O328" s="87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0" t="s">
        <v>93</v>
      </c>
      <c r="AT328" s="220" t="s">
        <v>259</v>
      </c>
      <c r="AU328" s="220" t="s">
        <v>84</v>
      </c>
      <c r="AY328" s="20" t="s">
        <v>258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20" t="s">
        <v>82</v>
      </c>
      <c r="BK328" s="221">
        <f>ROUND(I328*H328,2)</f>
        <v>0</v>
      </c>
      <c r="BL328" s="20" t="s">
        <v>93</v>
      </c>
      <c r="BM328" s="220" t="s">
        <v>3981</v>
      </c>
    </row>
    <row r="329" s="2" customFormat="1">
      <c r="A329" s="41"/>
      <c r="B329" s="42"/>
      <c r="C329" s="43"/>
      <c r="D329" s="222" t="s">
        <v>264</v>
      </c>
      <c r="E329" s="43"/>
      <c r="F329" s="223" t="s">
        <v>3689</v>
      </c>
      <c r="G329" s="43"/>
      <c r="H329" s="43"/>
      <c r="I329" s="224"/>
      <c r="J329" s="43"/>
      <c r="K329" s="43"/>
      <c r="L329" s="47"/>
      <c r="M329" s="225"/>
      <c r="N329" s="22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264</v>
      </c>
      <c r="AU329" s="20" t="s">
        <v>84</v>
      </c>
    </row>
    <row r="330" s="2" customFormat="1">
      <c r="A330" s="41"/>
      <c r="B330" s="42"/>
      <c r="C330" s="43"/>
      <c r="D330" s="261" t="s">
        <v>819</v>
      </c>
      <c r="E330" s="43"/>
      <c r="F330" s="262" t="s">
        <v>3690</v>
      </c>
      <c r="G330" s="43"/>
      <c r="H330" s="43"/>
      <c r="I330" s="224"/>
      <c r="J330" s="43"/>
      <c r="K330" s="43"/>
      <c r="L330" s="47"/>
      <c r="M330" s="225"/>
      <c r="N330" s="226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819</v>
      </c>
      <c r="AU330" s="20" t="s">
        <v>84</v>
      </c>
    </row>
    <row r="331" s="12" customFormat="1">
      <c r="A331" s="12"/>
      <c r="B331" s="228"/>
      <c r="C331" s="229"/>
      <c r="D331" s="222" t="s">
        <v>267</v>
      </c>
      <c r="E331" s="230" t="s">
        <v>19</v>
      </c>
      <c r="F331" s="231" t="s">
        <v>3982</v>
      </c>
      <c r="G331" s="229"/>
      <c r="H331" s="232">
        <v>8.4039999999999999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38" t="s">
        <v>267</v>
      </c>
      <c r="AU331" s="238" t="s">
        <v>84</v>
      </c>
      <c r="AV331" s="12" t="s">
        <v>84</v>
      </c>
      <c r="AW331" s="12" t="s">
        <v>37</v>
      </c>
      <c r="AX331" s="12" t="s">
        <v>82</v>
      </c>
      <c r="AY331" s="238" t="s">
        <v>258</v>
      </c>
    </row>
    <row r="332" s="2" customFormat="1" ht="16.5" customHeight="1">
      <c r="A332" s="41"/>
      <c r="B332" s="42"/>
      <c r="C332" s="274" t="s">
        <v>573</v>
      </c>
      <c r="D332" s="274" t="s">
        <v>327</v>
      </c>
      <c r="E332" s="275" t="s">
        <v>3682</v>
      </c>
      <c r="F332" s="276" t="s">
        <v>3683</v>
      </c>
      <c r="G332" s="277" t="s">
        <v>894</v>
      </c>
      <c r="H332" s="278">
        <v>0.0030000000000000001</v>
      </c>
      <c r="I332" s="279"/>
      <c r="J332" s="280">
        <f>ROUND(I332*H332,2)</f>
        <v>0</v>
      </c>
      <c r="K332" s="276" t="s">
        <v>816</v>
      </c>
      <c r="L332" s="281"/>
      <c r="M332" s="282" t="s">
        <v>19</v>
      </c>
      <c r="N332" s="283" t="s">
        <v>46</v>
      </c>
      <c r="O332" s="87"/>
      <c r="P332" s="218">
        <f>O332*H332</f>
        <v>0</v>
      </c>
      <c r="Q332" s="218">
        <v>1</v>
      </c>
      <c r="R332" s="218">
        <f>Q332*H332</f>
        <v>0.0030000000000000001</v>
      </c>
      <c r="S332" s="218">
        <v>0</v>
      </c>
      <c r="T332" s="219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0" t="s">
        <v>473</v>
      </c>
      <c r="AT332" s="220" t="s">
        <v>327</v>
      </c>
      <c r="AU332" s="220" t="s">
        <v>84</v>
      </c>
      <c r="AY332" s="20" t="s">
        <v>258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20" t="s">
        <v>82</v>
      </c>
      <c r="BK332" s="221">
        <f>ROUND(I332*H332,2)</f>
        <v>0</v>
      </c>
      <c r="BL332" s="20" t="s">
        <v>93</v>
      </c>
      <c r="BM332" s="220" t="s">
        <v>3983</v>
      </c>
    </row>
    <row r="333" s="2" customFormat="1">
      <c r="A333" s="41"/>
      <c r="B333" s="42"/>
      <c r="C333" s="43"/>
      <c r="D333" s="222" t="s">
        <v>264</v>
      </c>
      <c r="E333" s="43"/>
      <c r="F333" s="223" t="s">
        <v>3683</v>
      </c>
      <c r="G333" s="43"/>
      <c r="H333" s="43"/>
      <c r="I333" s="224"/>
      <c r="J333" s="43"/>
      <c r="K333" s="43"/>
      <c r="L333" s="47"/>
      <c r="M333" s="225"/>
      <c r="N333" s="226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264</v>
      </c>
      <c r="AU333" s="20" t="s">
        <v>84</v>
      </c>
    </row>
    <row r="334" s="12" customFormat="1">
      <c r="A334" s="12"/>
      <c r="B334" s="228"/>
      <c r="C334" s="229"/>
      <c r="D334" s="222" t="s">
        <v>267</v>
      </c>
      <c r="E334" s="229"/>
      <c r="F334" s="231" t="s">
        <v>3984</v>
      </c>
      <c r="G334" s="229"/>
      <c r="H334" s="232">
        <v>0.0030000000000000001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8" t="s">
        <v>267</v>
      </c>
      <c r="AU334" s="238" t="s">
        <v>84</v>
      </c>
      <c r="AV334" s="12" t="s">
        <v>84</v>
      </c>
      <c r="AW334" s="12" t="s">
        <v>4</v>
      </c>
      <c r="AX334" s="12" t="s">
        <v>82</v>
      </c>
      <c r="AY334" s="238" t="s">
        <v>258</v>
      </c>
    </row>
    <row r="335" s="2" customFormat="1" ht="16.5" customHeight="1">
      <c r="A335" s="41"/>
      <c r="B335" s="42"/>
      <c r="C335" s="209" t="s">
        <v>581</v>
      </c>
      <c r="D335" s="209" t="s">
        <v>259</v>
      </c>
      <c r="E335" s="210" t="s">
        <v>3703</v>
      </c>
      <c r="F335" s="211" t="s">
        <v>3704</v>
      </c>
      <c r="G335" s="212" t="s">
        <v>894</v>
      </c>
      <c r="H335" s="213">
        <v>0.0030000000000000001</v>
      </c>
      <c r="I335" s="214"/>
      <c r="J335" s="215">
        <f>ROUND(I335*H335,2)</f>
        <v>0</v>
      </c>
      <c r="K335" s="211" t="s">
        <v>816</v>
      </c>
      <c r="L335" s="47"/>
      <c r="M335" s="216" t="s">
        <v>19</v>
      </c>
      <c r="N335" s="217" t="s">
        <v>46</v>
      </c>
      <c r="O335" s="87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0" t="s">
        <v>93</v>
      </c>
      <c r="AT335" s="220" t="s">
        <v>259</v>
      </c>
      <c r="AU335" s="220" t="s">
        <v>84</v>
      </c>
      <c r="AY335" s="20" t="s">
        <v>258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20" t="s">
        <v>82</v>
      </c>
      <c r="BK335" s="221">
        <f>ROUND(I335*H335,2)</f>
        <v>0</v>
      </c>
      <c r="BL335" s="20" t="s">
        <v>93</v>
      </c>
      <c r="BM335" s="220" t="s">
        <v>3985</v>
      </c>
    </row>
    <row r="336" s="2" customFormat="1">
      <c r="A336" s="41"/>
      <c r="B336" s="42"/>
      <c r="C336" s="43"/>
      <c r="D336" s="222" t="s">
        <v>264</v>
      </c>
      <c r="E336" s="43"/>
      <c r="F336" s="223" t="s">
        <v>3706</v>
      </c>
      <c r="G336" s="43"/>
      <c r="H336" s="43"/>
      <c r="I336" s="224"/>
      <c r="J336" s="43"/>
      <c r="K336" s="43"/>
      <c r="L336" s="47"/>
      <c r="M336" s="225"/>
      <c r="N336" s="22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264</v>
      </c>
      <c r="AU336" s="20" t="s">
        <v>84</v>
      </c>
    </row>
    <row r="337" s="2" customFormat="1">
      <c r="A337" s="41"/>
      <c r="B337" s="42"/>
      <c r="C337" s="43"/>
      <c r="D337" s="261" t="s">
        <v>819</v>
      </c>
      <c r="E337" s="43"/>
      <c r="F337" s="262" t="s">
        <v>3707</v>
      </c>
      <c r="G337" s="43"/>
      <c r="H337" s="43"/>
      <c r="I337" s="224"/>
      <c r="J337" s="43"/>
      <c r="K337" s="43"/>
      <c r="L337" s="47"/>
      <c r="M337" s="225"/>
      <c r="N337" s="22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819</v>
      </c>
      <c r="AU337" s="20" t="s">
        <v>84</v>
      </c>
    </row>
    <row r="338" s="11" customFormat="1" ht="22.8" customHeight="1">
      <c r="A338" s="11"/>
      <c r="B338" s="195"/>
      <c r="C338" s="196"/>
      <c r="D338" s="197" t="s">
        <v>74</v>
      </c>
      <c r="E338" s="259" t="s">
        <v>3708</v>
      </c>
      <c r="F338" s="259" t="s">
        <v>3709</v>
      </c>
      <c r="G338" s="196"/>
      <c r="H338" s="196"/>
      <c r="I338" s="199"/>
      <c r="J338" s="260">
        <f>BK338</f>
        <v>0</v>
      </c>
      <c r="K338" s="196"/>
      <c r="L338" s="201"/>
      <c r="M338" s="202"/>
      <c r="N338" s="203"/>
      <c r="O338" s="203"/>
      <c r="P338" s="204">
        <f>SUM(P339:P352)</f>
        <v>0</v>
      </c>
      <c r="Q338" s="203"/>
      <c r="R338" s="204">
        <f>SUM(R339:R352)</f>
        <v>0.081913</v>
      </c>
      <c r="S338" s="203"/>
      <c r="T338" s="205">
        <f>SUM(T339:T352)</f>
        <v>0</v>
      </c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R338" s="206" t="s">
        <v>84</v>
      </c>
      <c r="AT338" s="207" t="s">
        <v>74</v>
      </c>
      <c r="AU338" s="207" t="s">
        <v>82</v>
      </c>
      <c r="AY338" s="206" t="s">
        <v>258</v>
      </c>
      <c r="BK338" s="208">
        <f>SUM(BK339:BK352)</f>
        <v>0</v>
      </c>
    </row>
    <row r="339" s="2" customFormat="1" ht="16.5" customHeight="1">
      <c r="A339" s="41"/>
      <c r="B339" s="42"/>
      <c r="C339" s="209" t="s">
        <v>589</v>
      </c>
      <c r="D339" s="209" t="s">
        <v>259</v>
      </c>
      <c r="E339" s="210" t="s">
        <v>3986</v>
      </c>
      <c r="F339" s="211" t="s">
        <v>3987</v>
      </c>
      <c r="G339" s="212" t="s">
        <v>1102</v>
      </c>
      <c r="H339" s="213">
        <v>78.260000000000005</v>
      </c>
      <c r="I339" s="214"/>
      <c r="J339" s="215">
        <f>ROUND(I339*H339,2)</f>
        <v>0</v>
      </c>
      <c r="K339" s="211" t="s">
        <v>816</v>
      </c>
      <c r="L339" s="47"/>
      <c r="M339" s="216" t="s">
        <v>19</v>
      </c>
      <c r="N339" s="217" t="s">
        <v>46</v>
      </c>
      <c r="O339" s="87"/>
      <c r="P339" s="218">
        <f>O339*H339</f>
        <v>0</v>
      </c>
      <c r="Q339" s="218">
        <v>5.0000000000000002E-05</v>
      </c>
      <c r="R339" s="218">
        <f>Q339*H339</f>
        <v>0.0039130000000000007</v>
      </c>
      <c r="S339" s="218">
        <v>0</v>
      </c>
      <c r="T339" s="21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0" t="s">
        <v>93</v>
      </c>
      <c r="AT339" s="220" t="s">
        <v>259</v>
      </c>
      <c r="AU339" s="220" t="s">
        <v>84</v>
      </c>
      <c r="AY339" s="20" t="s">
        <v>258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20" t="s">
        <v>82</v>
      </c>
      <c r="BK339" s="221">
        <f>ROUND(I339*H339,2)</f>
        <v>0</v>
      </c>
      <c r="BL339" s="20" t="s">
        <v>93</v>
      </c>
      <c r="BM339" s="220" t="s">
        <v>3988</v>
      </c>
    </row>
    <row r="340" s="2" customFormat="1">
      <c r="A340" s="41"/>
      <c r="B340" s="42"/>
      <c r="C340" s="43"/>
      <c r="D340" s="222" t="s">
        <v>264</v>
      </c>
      <c r="E340" s="43"/>
      <c r="F340" s="223" t="s">
        <v>3989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264</v>
      </c>
      <c r="AU340" s="20" t="s">
        <v>84</v>
      </c>
    </row>
    <row r="341" s="2" customFormat="1">
      <c r="A341" s="41"/>
      <c r="B341" s="42"/>
      <c r="C341" s="43"/>
      <c r="D341" s="261" t="s">
        <v>819</v>
      </c>
      <c r="E341" s="43"/>
      <c r="F341" s="262" t="s">
        <v>3990</v>
      </c>
      <c r="G341" s="43"/>
      <c r="H341" s="43"/>
      <c r="I341" s="224"/>
      <c r="J341" s="43"/>
      <c r="K341" s="43"/>
      <c r="L341" s="47"/>
      <c r="M341" s="225"/>
      <c r="N341" s="226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819</v>
      </c>
      <c r="AU341" s="20" t="s">
        <v>84</v>
      </c>
    </row>
    <row r="342" s="2" customFormat="1" ht="16.5" customHeight="1">
      <c r="A342" s="41"/>
      <c r="B342" s="42"/>
      <c r="C342" s="274" t="s">
        <v>596</v>
      </c>
      <c r="D342" s="274" t="s">
        <v>327</v>
      </c>
      <c r="E342" s="275" t="s">
        <v>3737</v>
      </c>
      <c r="F342" s="276" t="s">
        <v>3738</v>
      </c>
      <c r="G342" s="277" t="s">
        <v>894</v>
      </c>
      <c r="H342" s="278">
        <v>0.035999999999999997</v>
      </c>
      <c r="I342" s="279"/>
      <c r="J342" s="280">
        <f>ROUND(I342*H342,2)</f>
        <v>0</v>
      </c>
      <c r="K342" s="276" t="s">
        <v>816</v>
      </c>
      <c r="L342" s="281"/>
      <c r="M342" s="282" t="s">
        <v>19</v>
      </c>
      <c r="N342" s="283" t="s">
        <v>46</v>
      </c>
      <c r="O342" s="87"/>
      <c r="P342" s="218">
        <f>O342*H342</f>
        <v>0</v>
      </c>
      <c r="Q342" s="218">
        <v>1</v>
      </c>
      <c r="R342" s="218">
        <f>Q342*H342</f>
        <v>0.035999999999999997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473</v>
      </c>
      <c r="AT342" s="220" t="s">
        <v>327</v>
      </c>
      <c r="AU342" s="220" t="s">
        <v>84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93</v>
      </c>
      <c r="BM342" s="220" t="s">
        <v>3991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3738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84</v>
      </c>
    </row>
    <row r="344" s="12" customFormat="1">
      <c r="A344" s="12"/>
      <c r="B344" s="228"/>
      <c r="C344" s="229"/>
      <c r="D344" s="222" t="s">
        <v>267</v>
      </c>
      <c r="E344" s="230" t="s">
        <v>19</v>
      </c>
      <c r="F344" s="231" t="s">
        <v>3992</v>
      </c>
      <c r="G344" s="229"/>
      <c r="H344" s="232">
        <v>36.270000000000003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38" t="s">
        <v>267</v>
      </c>
      <c r="AU344" s="238" t="s">
        <v>84</v>
      </c>
      <c r="AV344" s="12" t="s">
        <v>84</v>
      </c>
      <c r="AW344" s="12" t="s">
        <v>37</v>
      </c>
      <c r="AX344" s="12" t="s">
        <v>75</v>
      </c>
      <c r="AY344" s="238" t="s">
        <v>258</v>
      </c>
    </row>
    <row r="345" s="12" customFormat="1">
      <c r="A345" s="12"/>
      <c r="B345" s="228"/>
      <c r="C345" s="229"/>
      <c r="D345" s="222" t="s">
        <v>267</v>
      </c>
      <c r="E345" s="230" t="s">
        <v>19</v>
      </c>
      <c r="F345" s="231" t="s">
        <v>3993</v>
      </c>
      <c r="G345" s="229"/>
      <c r="H345" s="232">
        <v>0.035999999999999997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8" t="s">
        <v>267</v>
      </c>
      <c r="AU345" s="238" t="s">
        <v>84</v>
      </c>
      <c r="AV345" s="12" t="s">
        <v>84</v>
      </c>
      <c r="AW345" s="12" t="s">
        <v>37</v>
      </c>
      <c r="AX345" s="12" t="s">
        <v>82</v>
      </c>
      <c r="AY345" s="238" t="s">
        <v>258</v>
      </c>
    </row>
    <row r="346" s="2" customFormat="1" ht="16.5" customHeight="1">
      <c r="A346" s="41"/>
      <c r="B346" s="42"/>
      <c r="C346" s="274" t="s">
        <v>602</v>
      </c>
      <c r="D346" s="274" t="s">
        <v>327</v>
      </c>
      <c r="E346" s="275" t="s">
        <v>3994</v>
      </c>
      <c r="F346" s="276" t="s">
        <v>3995</v>
      </c>
      <c r="G346" s="277" t="s">
        <v>894</v>
      </c>
      <c r="H346" s="278">
        <v>0.042000000000000003</v>
      </c>
      <c r="I346" s="279"/>
      <c r="J346" s="280">
        <f>ROUND(I346*H346,2)</f>
        <v>0</v>
      </c>
      <c r="K346" s="276" t="s">
        <v>816</v>
      </c>
      <c r="L346" s="281"/>
      <c r="M346" s="282" t="s">
        <v>19</v>
      </c>
      <c r="N346" s="283" t="s">
        <v>46</v>
      </c>
      <c r="O346" s="87"/>
      <c r="P346" s="218">
        <f>O346*H346</f>
        <v>0</v>
      </c>
      <c r="Q346" s="218">
        <v>1</v>
      </c>
      <c r="R346" s="218">
        <f>Q346*H346</f>
        <v>0.042000000000000003</v>
      </c>
      <c r="S346" s="218">
        <v>0</v>
      </c>
      <c r="T346" s="219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0" t="s">
        <v>473</v>
      </c>
      <c r="AT346" s="220" t="s">
        <v>327</v>
      </c>
      <c r="AU346" s="220" t="s">
        <v>84</v>
      </c>
      <c r="AY346" s="20" t="s">
        <v>258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20" t="s">
        <v>82</v>
      </c>
      <c r="BK346" s="221">
        <f>ROUND(I346*H346,2)</f>
        <v>0</v>
      </c>
      <c r="BL346" s="20" t="s">
        <v>93</v>
      </c>
      <c r="BM346" s="220" t="s">
        <v>3996</v>
      </c>
    </row>
    <row r="347" s="2" customFormat="1">
      <c r="A347" s="41"/>
      <c r="B347" s="42"/>
      <c r="C347" s="43"/>
      <c r="D347" s="222" t="s">
        <v>264</v>
      </c>
      <c r="E347" s="43"/>
      <c r="F347" s="223" t="s">
        <v>3995</v>
      </c>
      <c r="G347" s="43"/>
      <c r="H347" s="43"/>
      <c r="I347" s="224"/>
      <c r="J347" s="43"/>
      <c r="K347" s="43"/>
      <c r="L347" s="47"/>
      <c r="M347" s="225"/>
      <c r="N347" s="226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264</v>
      </c>
      <c r="AU347" s="20" t="s">
        <v>84</v>
      </c>
    </row>
    <row r="348" s="12" customFormat="1">
      <c r="A348" s="12"/>
      <c r="B348" s="228"/>
      <c r="C348" s="229"/>
      <c r="D348" s="222" t="s">
        <v>267</v>
      </c>
      <c r="E348" s="230" t="s">
        <v>19</v>
      </c>
      <c r="F348" s="231" t="s">
        <v>3997</v>
      </c>
      <c r="G348" s="229"/>
      <c r="H348" s="232">
        <v>41.993000000000002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38" t="s">
        <v>267</v>
      </c>
      <c r="AU348" s="238" t="s">
        <v>84</v>
      </c>
      <c r="AV348" s="12" t="s">
        <v>84</v>
      </c>
      <c r="AW348" s="12" t="s">
        <v>37</v>
      </c>
      <c r="AX348" s="12" t="s">
        <v>75</v>
      </c>
      <c r="AY348" s="238" t="s">
        <v>258</v>
      </c>
    </row>
    <row r="349" s="12" customFormat="1">
      <c r="A349" s="12"/>
      <c r="B349" s="228"/>
      <c r="C349" s="229"/>
      <c r="D349" s="222" t="s">
        <v>267</v>
      </c>
      <c r="E349" s="230" t="s">
        <v>19</v>
      </c>
      <c r="F349" s="231" t="s">
        <v>3998</v>
      </c>
      <c r="G349" s="229"/>
      <c r="H349" s="232">
        <v>0.042000000000000003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38" t="s">
        <v>267</v>
      </c>
      <c r="AU349" s="238" t="s">
        <v>84</v>
      </c>
      <c r="AV349" s="12" t="s">
        <v>84</v>
      </c>
      <c r="AW349" s="12" t="s">
        <v>37</v>
      </c>
      <c r="AX349" s="12" t="s">
        <v>82</v>
      </c>
      <c r="AY349" s="238" t="s">
        <v>258</v>
      </c>
    </row>
    <row r="350" s="2" customFormat="1" ht="16.5" customHeight="1">
      <c r="A350" s="41"/>
      <c r="B350" s="42"/>
      <c r="C350" s="209" t="s">
        <v>608</v>
      </c>
      <c r="D350" s="209" t="s">
        <v>259</v>
      </c>
      <c r="E350" s="210" t="s">
        <v>3743</v>
      </c>
      <c r="F350" s="211" t="s">
        <v>3744</v>
      </c>
      <c r="G350" s="212" t="s">
        <v>894</v>
      </c>
      <c r="H350" s="213">
        <v>0.082000000000000003</v>
      </c>
      <c r="I350" s="214"/>
      <c r="J350" s="215">
        <f>ROUND(I350*H350,2)</f>
        <v>0</v>
      </c>
      <c r="K350" s="211" t="s">
        <v>816</v>
      </c>
      <c r="L350" s="47"/>
      <c r="M350" s="216" t="s">
        <v>19</v>
      </c>
      <c r="N350" s="217" t="s">
        <v>46</v>
      </c>
      <c r="O350" s="87"/>
      <c r="P350" s="218">
        <f>O350*H350</f>
        <v>0</v>
      </c>
      <c r="Q350" s="218">
        <v>0</v>
      </c>
      <c r="R350" s="218">
        <f>Q350*H350</f>
        <v>0</v>
      </c>
      <c r="S350" s="218">
        <v>0</v>
      </c>
      <c r="T350" s="219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0" t="s">
        <v>93</v>
      </c>
      <c r="AT350" s="220" t="s">
        <v>259</v>
      </c>
      <c r="AU350" s="220" t="s">
        <v>84</v>
      </c>
      <c r="AY350" s="20" t="s">
        <v>258</v>
      </c>
      <c r="BE350" s="221">
        <f>IF(N350="základní",J350,0)</f>
        <v>0</v>
      </c>
      <c r="BF350" s="221">
        <f>IF(N350="snížená",J350,0)</f>
        <v>0</v>
      </c>
      <c r="BG350" s="221">
        <f>IF(N350="zákl. přenesená",J350,0)</f>
        <v>0</v>
      </c>
      <c r="BH350" s="221">
        <f>IF(N350="sníž. přenesená",J350,0)</f>
        <v>0</v>
      </c>
      <c r="BI350" s="221">
        <f>IF(N350="nulová",J350,0)</f>
        <v>0</v>
      </c>
      <c r="BJ350" s="20" t="s">
        <v>82</v>
      </c>
      <c r="BK350" s="221">
        <f>ROUND(I350*H350,2)</f>
        <v>0</v>
      </c>
      <c r="BL350" s="20" t="s">
        <v>93</v>
      </c>
      <c r="BM350" s="220" t="s">
        <v>3999</v>
      </c>
    </row>
    <row r="351" s="2" customFormat="1">
      <c r="A351" s="41"/>
      <c r="B351" s="42"/>
      <c r="C351" s="43"/>
      <c r="D351" s="222" t="s">
        <v>264</v>
      </c>
      <c r="E351" s="43"/>
      <c r="F351" s="223" t="s">
        <v>3746</v>
      </c>
      <c r="G351" s="43"/>
      <c r="H351" s="43"/>
      <c r="I351" s="224"/>
      <c r="J351" s="43"/>
      <c r="K351" s="43"/>
      <c r="L351" s="47"/>
      <c r="M351" s="225"/>
      <c r="N351" s="226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264</v>
      </c>
      <c r="AU351" s="20" t="s">
        <v>84</v>
      </c>
    </row>
    <row r="352" s="2" customFormat="1">
      <c r="A352" s="41"/>
      <c r="B352" s="42"/>
      <c r="C352" s="43"/>
      <c r="D352" s="261" t="s">
        <v>819</v>
      </c>
      <c r="E352" s="43"/>
      <c r="F352" s="262" t="s">
        <v>3747</v>
      </c>
      <c r="G352" s="43"/>
      <c r="H352" s="43"/>
      <c r="I352" s="224"/>
      <c r="J352" s="43"/>
      <c r="K352" s="43"/>
      <c r="L352" s="47"/>
      <c r="M352" s="249"/>
      <c r="N352" s="250"/>
      <c r="O352" s="251"/>
      <c r="P352" s="251"/>
      <c r="Q352" s="251"/>
      <c r="R352" s="251"/>
      <c r="S352" s="251"/>
      <c r="T352" s="252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819</v>
      </c>
      <c r="AU352" s="20" t="s">
        <v>84</v>
      </c>
    </row>
    <row r="353" s="2" customFormat="1" ht="6.96" customHeight="1">
      <c r="A353" s="41"/>
      <c r="B353" s="62"/>
      <c r="C353" s="63"/>
      <c r="D353" s="63"/>
      <c r="E353" s="63"/>
      <c r="F353" s="63"/>
      <c r="G353" s="63"/>
      <c r="H353" s="63"/>
      <c r="I353" s="63"/>
      <c r="J353" s="63"/>
      <c r="K353" s="63"/>
      <c r="L353" s="47"/>
      <c r="M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</row>
  </sheetData>
  <sheetProtection sheet="1" autoFilter="0" formatColumns="0" formatRows="0" objects="1" scenarios="1" spinCount="100000" saltValue="J6N1MyOidDSyWUpqLY6Eay1eQ0Bz8MGY5UwKE9zdJCOHhyTZoy6Wyy5Scp5YyF+2dNSZpkKxVbzHy13TnwKCSQ==" hashValue="95b+F6Z91xQ8bS07d1aBIRhlG0CiW/bzOyYbILnBhU+gbRXONQJNqhxND7pDVB2yHuq5eHqdMSd10Q6tw/BcRg==" algorithmName="SHA-512" password="CC35"/>
  <autoFilter ref="C96:K3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4_01/121111201"/>
    <hyperlink ref="F106" r:id="rId2" display="https://podminky.urs.cz/item/CS_URS_2024_01/124253100"/>
    <hyperlink ref="F116" r:id="rId3" display="https://podminky.urs.cz/item/CS_URS_2024_01/131251201"/>
    <hyperlink ref="F125" r:id="rId4" display="https://podminky.urs.cz/item/CS_URS_2024_01/131351201"/>
    <hyperlink ref="F134" r:id="rId5" display="https://podminky.urs.cz/item/CS_URS_2024_01/131451201"/>
    <hyperlink ref="F143" r:id="rId6" display="https://podminky.urs.cz/item/CS_URS_2024_01/132354202"/>
    <hyperlink ref="F147" r:id="rId7" display="https://podminky.urs.cz/item/CS_URS_2024_01/151101102"/>
    <hyperlink ref="F153" r:id="rId8" display="https://podminky.urs.cz/item/CS_URS_2024_01/151101112"/>
    <hyperlink ref="F156" r:id="rId9" display="https://podminky.urs.cz/item/CS_URS_2024_01/162351104"/>
    <hyperlink ref="F164" r:id="rId10" display="https://podminky.urs.cz/item/CS_URS_2024_01/162351124"/>
    <hyperlink ref="F169" r:id="rId11" display="https://podminky.urs.cz/item/CS_URS_2024_01/162401302"/>
    <hyperlink ref="F173" r:id="rId12" display="https://podminky.urs.cz/item/CS_URS_2024_01/162401309"/>
    <hyperlink ref="F177" r:id="rId13" display="https://podminky.urs.cz/item/CS_URS_2024_01/167151111"/>
    <hyperlink ref="F189" r:id="rId14" display="https://podminky.urs.cz/item/CS_URS_2024_01/171251201"/>
    <hyperlink ref="F193" r:id="rId15" display="https://podminky.urs.cz/item/CS_URS_2024_01/174151101"/>
    <hyperlink ref="F213" r:id="rId16" display="https://podminky.urs.cz/item/CS_URS_2024_01/175151101"/>
    <hyperlink ref="F227" r:id="rId17" display="https://podminky.urs.cz/item/CS_URS_2024_01/274322511"/>
    <hyperlink ref="F231" r:id="rId18" display="https://podminky.urs.cz/item/CS_URS_2024_01/274351121"/>
    <hyperlink ref="F235" r:id="rId19" display="https://podminky.urs.cz/item/CS_URS_2024_01/274351122"/>
    <hyperlink ref="F239" r:id="rId20" display="https://podminky.urs.cz/item/CS_URS_2024_01/321213232"/>
    <hyperlink ref="F244" r:id="rId21" display="https://podminky.urs.cz/item/CS_URS_2024_01/321213345"/>
    <hyperlink ref="F250" r:id="rId22" display="https://podminky.urs.cz/item/CS_URS_2024_01/321321115"/>
    <hyperlink ref="F254" r:id="rId23" display="https://podminky.urs.cz/item/CS_URS_2024_01/321351010"/>
    <hyperlink ref="F258" r:id="rId24" display="https://podminky.urs.cz/item/CS_URS_2024_01/321352010"/>
    <hyperlink ref="F261" r:id="rId25" display="https://podminky.urs.cz/item/CS_URS_2024_01/321368211"/>
    <hyperlink ref="F265" r:id="rId26" display="https://podminky.urs.cz/item/CS_URS_2024_01/359901111"/>
    <hyperlink ref="F270" r:id="rId27" display="https://podminky.urs.cz/item/CS_URS_2024_01/451317112"/>
    <hyperlink ref="F274" r:id="rId28" display="https://podminky.urs.cz/item/CS_URS_2024_01/451573111"/>
    <hyperlink ref="F279" r:id="rId29" display="https://podminky.urs.cz/item/CS_URS_2024_01/465511513"/>
    <hyperlink ref="F284" r:id="rId30" display="https://podminky.urs.cz/item/CS_URS_2024_01/871423121"/>
    <hyperlink ref="F292" r:id="rId31" display="https://podminky.urs.cz/item/CS_URS_2024_01/953961212"/>
    <hyperlink ref="F298" r:id="rId32" display="https://podminky.urs.cz/item/CS_URS_2024_01/953965115"/>
    <hyperlink ref="F301" r:id="rId33" display="https://podminky.urs.cz/item/CS_URS_2024_01/961043111"/>
    <hyperlink ref="F305" r:id="rId34" display="https://podminky.urs.cz/item/CS_URS_2024_01/962023491"/>
    <hyperlink ref="F310" r:id="rId35" display="https://podminky.urs.cz/item/CS_URS_2024_01/997013501"/>
    <hyperlink ref="F315" r:id="rId36" display="https://podminky.urs.cz/item/CS_URS_2024_01/997013509"/>
    <hyperlink ref="F320" r:id="rId37" display="https://podminky.urs.cz/item/CS_URS_2024_01/997221615"/>
    <hyperlink ref="F325" r:id="rId38" display="https://podminky.urs.cz/item/CS_URS_2024_01/998332011"/>
    <hyperlink ref="F330" r:id="rId39" display="https://podminky.urs.cz/item/CS_URS_2024_01/711112001"/>
    <hyperlink ref="F337" r:id="rId40" display="https://podminky.urs.cz/item/CS_URS_2024_01/998711101"/>
    <hyperlink ref="F341" r:id="rId41" display="https://podminky.urs.cz/item/CS_URS_2024_01/767995115"/>
    <hyperlink ref="F352" r:id="rId42" display="https://podminky.urs.cz/item/CS_URS_2024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4000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2647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2648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2647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2648</v>
      </c>
      <c r="F26" s="41"/>
      <c r="G26" s="41"/>
      <c r="H26" s="41"/>
      <c r="I26" s="146" t="s">
        <v>29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ROUND(J85,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ROUND((SUM(BE85:BE95)),  2)</f>
        <v>0</v>
      </c>
      <c r="G35" s="41"/>
      <c r="H35" s="41"/>
      <c r="I35" s="161">
        <v>0.20999999999999999</v>
      </c>
      <c r="J35" s="160">
        <f>ROUND(((SUM(BE85:BE95))*I35),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ROUND((SUM(BF85:BF95)),  2)</f>
        <v>0</v>
      </c>
      <c r="G36" s="41"/>
      <c r="H36" s="41"/>
      <c r="I36" s="161">
        <v>0.14999999999999999</v>
      </c>
      <c r="J36" s="160">
        <f>ROUND(((SUM(BF85:BF95))*I36),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ROUND((SUM(BG85:BG95)),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ROUND((SUM(BH85:BH95)),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ROUND((SUM(BI85:BI95)),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15 - SO 402 - Odstranění veřejného osvětlení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Martin Müller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Müller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J85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244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Úprava okolí přehrady Harcov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1" customFormat="1" ht="12" customHeight="1">
      <c r="B74" s="24"/>
      <c r="C74" s="35" t="s">
        <v>223</v>
      </c>
      <c r="D74" s="25"/>
      <c r="E74" s="25"/>
      <c r="F74" s="25"/>
      <c r="G74" s="25"/>
      <c r="H74" s="25"/>
      <c r="I74" s="25"/>
      <c r="J74" s="25"/>
      <c r="K74" s="25"/>
      <c r="L74" s="23"/>
    </row>
    <row r="75" s="2" customFormat="1" ht="16.5" customHeight="1">
      <c r="A75" s="41"/>
      <c r="B75" s="42"/>
      <c r="C75" s="43"/>
      <c r="D75" s="43"/>
      <c r="E75" s="173" t="s">
        <v>2767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225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E11</f>
        <v>15 - SO 402 - Odstranění veřejného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F14</f>
        <v>Liberec</v>
      </c>
      <c r="G79" s="43"/>
      <c r="H79" s="43"/>
      <c r="I79" s="35" t="s">
        <v>23</v>
      </c>
      <c r="J79" s="75" t="str">
        <f>IF(J14="","",J14)</f>
        <v>16. 5. 2024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E17</f>
        <v>Statutární město Liberec</v>
      </c>
      <c r="G81" s="43"/>
      <c r="H81" s="43"/>
      <c r="I81" s="35" t="s">
        <v>33</v>
      </c>
      <c r="J81" s="39" t="str">
        <f>E23</f>
        <v>Martin Müller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31</v>
      </c>
      <c r="D82" s="43"/>
      <c r="E82" s="43"/>
      <c r="F82" s="30" t="str">
        <f>IF(E20="","",E20)</f>
        <v>Vyplň údaj</v>
      </c>
      <c r="G82" s="43"/>
      <c r="H82" s="43"/>
      <c r="I82" s="35" t="s">
        <v>38</v>
      </c>
      <c r="J82" s="39" t="str">
        <f>E26</f>
        <v>Martin Müller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0" customFormat="1" ht="29.28" customHeight="1">
      <c r="A84" s="184"/>
      <c r="B84" s="185"/>
      <c r="C84" s="186" t="s">
        <v>245</v>
      </c>
      <c r="D84" s="187" t="s">
        <v>60</v>
      </c>
      <c r="E84" s="187" t="s">
        <v>56</v>
      </c>
      <c r="F84" s="187" t="s">
        <v>57</v>
      </c>
      <c r="G84" s="187" t="s">
        <v>246</v>
      </c>
      <c r="H84" s="187" t="s">
        <v>247</v>
      </c>
      <c r="I84" s="187" t="s">
        <v>248</v>
      </c>
      <c r="J84" s="187" t="s">
        <v>233</v>
      </c>
      <c r="K84" s="188" t="s">
        <v>249</v>
      </c>
      <c r="L84" s="189"/>
      <c r="M84" s="95" t="s">
        <v>19</v>
      </c>
      <c r="N84" s="96" t="s">
        <v>45</v>
      </c>
      <c r="O84" s="96" t="s">
        <v>250</v>
      </c>
      <c r="P84" s="96" t="s">
        <v>251</v>
      </c>
      <c r="Q84" s="96" t="s">
        <v>252</v>
      </c>
      <c r="R84" s="96" t="s">
        <v>253</v>
      </c>
      <c r="S84" s="96" t="s">
        <v>254</v>
      </c>
      <c r="T84" s="97" t="s">
        <v>255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1"/>
      <c r="B85" s="42"/>
      <c r="C85" s="102" t="s">
        <v>256</v>
      </c>
      <c r="D85" s="43"/>
      <c r="E85" s="43"/>
      <c r="F85" s="43"/>
      <c r="G85" s="43"/>
      <c r="H85" s="43"/>
      <c r="I85" s="43"/>
      <c r="J85" s="190">
        <f>BK85</f>
        <v>0</v>
      </c>
      <c r="K85" s="43"/>
      <c r="L85" s="47"/>
      <c r="M85" s="98"/>
      <c r="N85" s="191"/>
      <c r="O85" s="99"/>
      <c r="P85" s="192">
        <f>SUM(P86:P95)</f>
        <v>0</v>
      </c>
      <c r="Q85" s="99"/>
      <c r="R85" s="192">
        <f>SUM(R86:R95)</f>
        <v>0</v>
      </c>
      <c r="S85" s="99"/>
      <c r="T85" s="193">
        <f>SUM(T86:T95)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234</v>
      </c>
      <c r="BK85" s="194">
        <f>SUM(BK86:BK95)</f>
        <v>0</v>
      </c>
    </row>
    <row r="86" s="2" customFormat="1" ht="16.5" customHeight="1">
      <c r="A86" s="41"/>
      <c r="B86" s="42"/>
      <c r="C86" s="209" t="s">
        <v>82</v>
      </c>
      <c r="D86" s="209" t="s">
        <v>259</v>
      </c>
      <c r="E86" s="210" t="s">
        <v>4001</v>
      </c>
      <c r="F86" s="211" t="s">
        <v>4002</v>
      </c>
      <c r="G86" s="212" t="s">
        <v>815</v>
      </c>
      <c r="H86" s="213">
        <v>9</v>
      </c>
      <c r="I86" s="214"/>
      <c r="J86" s="215">
        <f>ROUND(I86*H86,2)</f>
        <v>0</v>
      </c>
      <c r="K86" s="211" t="s">
        <v>19</v>
      </c>
      <c r="L86" s="47"/>
      <c r="M86" s="216" t="s">
        <v>19</v>
      </c>
      <c r="N86" s="217" t="s">
        <v>46</v>
      </c>
      <c r="O86" s="87"/>
      <c r="P86" s="218">
        <f>O86*H86</f>
        <v>0</v>
      </c>
      <c r="Q86" s="218">
        <v>0</v>
      </c>
      <c r="R86" s="218">
        <f>Q86*H86</f>
        <v>0</v>
      </c>
      <c r="S86" s="218">
        <v>0</v>
      </c>
      <c r="T86" s="21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0" t="s">
        <v>4003</v>
      </c>
      <c r="AT86" s="220" t="s">
        <v>259</v>
      </c>
      <c r="AU86" s="220" t="s">
        <v>75</v>
      </c>
      <c r="AY86" s="20" t="s">
        <v>258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82</v>
      </c>
      <c r="BK86" s="221">
        <f>ROUND(I86*H86,2)</f>
        <v>0</v>
      </c>
      <c r="BL86" s="20" t="s">
        <v>4003</v>
      </c>
      <c r="BM86" s="220" t="s">
        <v>4004</v>
      </c>
    </row>
    <row r="87" s="2" customFormat="1">
      <c r="A87" s="41"/>
      <c r="B87" s="42"/>
      <c r="C87" s="43"/>
      <c r="D87" s="222" t="s">
        <v>264</v>
      </c>
      <c r="E87" s="43"/>
      <c r="F87" s="223" t="s">
        <v>4002</v>
      </c>
      <c r="G87" s="43"/>
      <c r="H87" s="43"/>
      <c r="I87" s="224"/>
      <c r="J87" s="43"/>
      <c r="K87" s="43"/>
      <c r="L87" s="47"/>
      <c r="M87" s="225"/>
      <c r="N87" s="226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264</v>
      </c>
      <c r="AU87" s="20" t="s">
        <v>75</v>
      </c>
    </row>
    <row r="88" s="2" customFormat="1" ht="16.5" customHeight="1">
      <c r="A88" s="41"/>
      <c r="B88" s="42"/>
      <c r="C88" s="209" t="s">
        <v>84</v>
      </c>
      <c r="D88" s="209" t="s">
        <v>259</v>
      </c>
      <c r="E88" s="210" t="s">
        <v>4005</v>
      </c>
      <c r="F88" s="211" t="s">
        <v>4006</v>
      </c>
      <c r="G88" s="212" t="s">
        <v>941</v>
      </c>
      <c r="H88" s="213">
        <v>300</v>
      </c>
      <c r="I88" s="214"/>
      <c r="J88" s="215">
        <f>ROUND(I88*H88,2)</f>
        <v>0</v>
      </c>
      <c r="K88" s="211" t="s">
        <v>19</v>
      </c>
      <c r="L88" s="47"/>
      <c r="M88" s="216" t="s">
        <v>19</v>
      </c>
      <c r="N88" s="217" t="s">
        <v>46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4003</v>
      </c>
      <c r="AT88" s="220" t="s">
        <v>259</v>
      </c>
      <c r="AU88" s="220" t="s">
        <v>75</v>
      </c>
      <c r="AY88" s="20" t="s">
        <v>258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82</v>
      </c>
      <c r="BK88" s="221">
        <f>ROUND(I88*H88,2)</f>
        <v>0</v>
      </c>
      <c r="BL88" s="20" t="s">
        <v>4003</v>
      </c>
      <c r="BM88" s="220" t="s">
        <v>4007</v>
      </c>
    </row>
    <row r="89" s="2" customFormat="1">
      <c r="A89" s="41"/>
      <c r="B89" s="42"/>
      <c r="C89" s="43"/>
      <c r="D89" s="222" t="s">
        <v>264</v>
      </c>
      <c r="E89" s="43"/>
      <c r="F89" s="223" t="s">
        <v>4006</v>
      </c>
      <c r="G89" s="43"/>
      <c r="H89" s="43"/>
      <c r="I89" s="224"/>
      <c r="J89" s="43"/>
      <c r="K89" s="43"/>
      <c r="L89" s="47"/>
      <c r="M89" s="225"/>
      <c r="N89" s="22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264</v>
      </c>
      <c r="AU89" s="20" t="s">
        <v>75</v>
      </c>
    </row>
    <row r="90" s="2" customFormat="1" ht="16.5" customHeight="1">
      <c r="A90" s="41"/>
      <c r="B90" s="42"/>
      <c r="C90" s="209" t="s">
        <v>98</v>
      </c>
      <c r="D90" s="209" t="s">
        <v>259</v>
      </c>
      <c r="E90" s="210" t="s">
        <v>4008</v>
      </c>
      <c r="F90" s="211" t="s">
        <v>2753</v>
      </c>
      <c r="G90" s="212" t="s">
        <v>815</v>
      </c>
      <c r="H90" s="213">
        <v>1</v>
      </c>
      <c r="I90" s="214"/>
      <c r="J90" s="215">
        <f>ROUND(I90*H90,2)</f>
        <v>0</v>
      </c>
      <c r="K90" s="211" t="s">
        <v>19</v>
      </c>
      <c r="L90" s="47"/>
      <c r="M90" s="216" t="s">
        <v>19</v>
      </c>
      <c r="N90" s="217" t="s">
        <v>46</v>
      </c>
      <c r="O90" s="87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0" t="s">
        <v>4003</v>
      </c>
      <c r="AT90" s="220" t="s">
        <v>259</v>
      </c>
      <c r="AU90" s="220" t="s">
        <v>75</v>
      </c>
      <c r="AY90" s="20" t="s">
        <v>258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82</v>
      </c>
      <c r="BK90" s="221">
        <f>ROUND(I90*H90,2)</f>
        <v>0</v>
      </c>
      <c r="BL90" s="20" t="s">
        <v>4003</v>
      </c>
      <c r="BM90" s="220" t="s">
        <v>4009</v>
      </c>
    </row>
    <row r="91" s="2" customFormat="1">
      <c r="A91" s="41"/>
      <c r="B91" s="42"/>
      <c r="C91" s="43"/>
      <c r="D91" s="222" t="s">
        <v>264</v>
      </c>
      <c r="E91" s="43"/>
      <c r="F91" s="223" t="s">
        <v>2753</v>
      </c>
      <c r="G91" s="43"/>
      <c r="H91" s="43"/>
      <c r="I91" s="224"/>
      <c r="J91" s="43"/>
      <c r="K91" s="43"/>
      <c r="L91" s="47"/>
      <c r="M91" s="225"/>
      <c r="N91" s="226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264</v>
      </c>
      <c r="AU91" s="20" t="s">
        <v>75</v>
      </c>
    </row>
    <row r="92" s="2" customFormat="1" ht="16.5" customHeight="1">
      <c r="A92" s="41"/>
      <c r="B92" s="42"/>
      <c r="C92" s="209" t="s">
        <v>105</v>
      </c>
      <c r="D92" s="209" t="s">
        <v>259</v>
      </c>
      <c r="E92" s="210" t="s">
        <v>4010</v>
      </c>
      <c r="F92" s="211" t="s">
        <v>2756</v>
      </c>
      <c r="G92" s="212" t="s">
        <v>958</v>
      </c>
      <c r="H92" s="213">
        <v>9</v>
      </c>
      <c r="I92" s="214"/>
      <c r="J92" s="215">
        <f>ROUND(I92*H92,2)</f>
        <v>0</v>
      </c>
      <c r="K92" s="211" t="s">
        <v>19</v>
      </c>
      <c r="L92" s="47"/>
      <c r="M92" s="216" t="s">
        <v>19</v>
      </c>
      <c r="N92" s="217" t="s">
        <v>46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4003</v>
      </c>
      <c r="AT92" s="220" t="s">
        <v>259</v>
      </c>
      <c r="AU92" s="220" t="s">
        <v>75</v>
      </c>
      <c r="AY92" s="20" t="s">
        <v>258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82</v>
      </c>
      <c r="BK92" s="221">
        <f>ROUND(I92*H92,2)</f>
        <v>0</v>
      </c>
      <c r="BL92" s="20" t="s">
        <v>4003</v>
      </c>
      <c r="BM92" s="220" t="s">
        <v>4011</v>
      </c>
    </row>
    <row r="93" s="2" customFormat="1">
      <c r="A93" s="41"/>
      <c r="B93" s="42"/>
      <c r="C93" s="43"/>
      <c r="D93" s="222" t="s">
        <v>264</v>
      </c>
      <c r="E93" s="43"/>
      <c r="F93" s="223" t="s">
        <v>2756</v>
      </c>
      <c r="G93" s="43"/>
      <c r="H93" s="43"/>
      <c r="I93" s="224"/>
      <c r="J93" s="43"/>
      <c r="K93" s="43"/>
      <c r="L93" s="47"/>
      <c r="M93" s="225"/>
      <c r="N93" s="22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264</v>
      </c>
      <c r="AU93" s="20" t="s">
        <v>75</v>
      </c>
    </row>
    <row r="94" s="2" customFormat="1" ht="16.5" customHeight="1">
      <c r="A94" s="41"/>
      <c r="B94" s="42"/>
      <c r="C94" s="209" t="s">
        <v>289</v>
      </c>
      <c r="D94" s="209" t="s">
        <v>259</v>
      </c>
      <c r="E94" s="210" t="s">
        <v>4012</v>
      </c>
      <c r="F94" s="211" t="s">
        <v>2762</v>
      </c>
      <c r="G94" s="212" t="s">
        <v>815</v>
      </c>
      <c r="H94" s="213">
        <v>1</v>
      </c>
      <c r="I94" s="214"/>
      <c r="J94" s="215">
        <f>ROUND(I94*H94,2)</f>
        <v>0</v>
      </c>
      <c r="K94" s="211" t="s">
        <v>19</v>
      </c>
      <c r="L94" s="47"/>
      <c r="M94" s="216" t="s">
        <v>19</v>
      </c>
      <c r="N94" s="217" t="s">
        <v>46</v>
      </c>
      <c r="O94" s="87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4003</v>
      </c>
      <c r="AT94" s="220" t="s">
        <v>259</v>
      </c>
      <c r="AU94" s="220" t="s">
        <v>75</v>
      </c>
      <c r="AY94" s="20" t="s">
        <v>258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82</v>
      </c>
      <c r="BK94" s="221">
        <f>ROUND(I94*H94,2)</f>
        <v>0</v>
      </c>
      <c r="BL94" s="20" t="s">
        <v>4003</v>
      </c>
      <c r="BM94" s="220" t="s">
        <v>4013</v>
      </c>
    </row>
    <row r="95" s="2" customFormat="1">
      <c r="A95" s="41"/>
      <c r="B95" s="42"/>
      <c r="C95" s="43"/>
      <c r="D95" s="222" t="s">
        <v>264</v>
      </c>
      <c r="E95" s="43"/>
      <c r="F95" s="223" t="s">
        <v>2762</v>
      </c>
      <c r="G95" s="43"/>
      <c r="H95" s="43"/>
      <c r="I95" s="224"/>
      <c r="J95" s="43"/>
      <c r="K95" s="43"/>
      <c r="L95" s="47"/>
      <c r="M95" s="249"/>
      <c r="N95" s="250"/>
      <c r="O95" s="251"/>
      <c r="P95" s="251"/>
      <c r="Q95" s="251"/>
      <c r="R95" s="251"/>
      <c r="S95" s="251"/>
      <c r="T95" s="252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264</v>
      </c>
      <c r="AU95" s="20" t="s">
        <v>75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mYeJYRAJT7lV9Kxr//8YuHt7jol8FnPTdsXfryz7lbMlUR8ztJ0sfcmsamG8H+qrtLYNjo11OBxrdBIIi7+yBQ==" hashValue="O0zpm418IImjfVh9pkkLqYVi/xa7wkyT23LHzkhZpkU5a2up34KKVR1V3/9hRgXu+aH1/9+ICukstIZFQZ/N7A==" algorithmName="SHA-512" password="CC35"/>
  <autoFilter ref="C84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4014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4015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ROUND((SUM(BE93:BE169)),  2)</f>
        <v>0</v>
      </c>
      <c r="G35" s="41"/>
      <c r="H35" s="41"/>
      <c r="I35" s="161">
        <v>0.20999999999999999</v>
      </c>
      <c r="J35" s="160">
        <f>ROUND(((SUM(BE93:BE169))*I35),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ROUND((SUM(BF93:BF169)),  2)</f>
        <v>0</v>
      </c>
      <c r="G36" s="41"/>
      <c r="H36" s="41"/>
      <c r="I36" s="161">
        <v>0.14999999999999999</v>
      </c>
      <c r="J36" s="160">
        <f>ROUND(((SUM(BF93:BF169))*I36),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ROUND((SUM(BG93:BG169)),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ROUND((SUM(BH93:BH169)),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ROUND((SUM(BI93:BI169)),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18 - VRN - Vedlejší rozpočtové náklady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 - Pavel Nezbeda Javůrek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220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4016</v>
      </c>
      <c r="E65" s="256"/>
      <c r="F65" s="256"/>
      <c r="G65" s="256"/>
      <c r="H65" s="256"/>
      <c r="I65" s="256"/>
      <c r="J65" s="257">
        <f>J95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4017</v>
      </c>
      <c r="E66" s="256"/>
      <c r="F66" s="256"/>
      <c r="G66" s="256"/>
      <c r="H66" s="256"/>
      <c r="I66" s="256"/>
      <c r="J66" s="257">
        <f>J102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4018</v>
      </c>
      <c r="E67" s="256"/>
      <c r="F67" s="256"/>
      <c r="G67" s="256"/>
      <c r="H67" s="256"/>
      <c r="I67" s="256"/>
      <c r="J67" s="257">
        <f>J127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4019</v>
      </c>
      <c r="E68" s="256"/>
      <c r="F68" s="256"/>
      <c r="G68" s="256"/>
      <c r="H68" s="256"/>
      <c r="I68" s="256"/>
      <c r="J68" s="257">
        <f>J134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4020</v>
      </c>
      <c r="E69" s="256"/>
      <c r="F69" s="256"/>
      <c r="G69" s="256"/>
      <c r="H69" s="256"/>
      <c r="I69" s="256"/>
      <c r="J69" s="257">
        <f>J152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4021</v>
      </c>
      <c r="E70" s="256"/>
      <c r="F70" s="256"/>
      <c r="G70" s="256"/>
      <c r="H70" s="256"/>
      <c r="I70" s="256"/>
      <c r="J70" s="257">
        <f>J156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4022</v>
      </c>
      <c r="E71" s="256"/>
      <c r="F71" s="256"/>
      <c r="G71" s="256"/>
      <c r="H71" s="256"/>
      <c r="I71" s="256"/>
      <c r="J71" s="257">
        <f>J163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2767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18 - VRN - Vedlejší rozpočtové náklady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SNOWPLAN,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SNOWPLAN, spol. s r.o. - Pavel Nezbeda Javůrek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</f>
        <v>0</v>
      </c>
      <c r="Q93" s="99"/>
      <c r="R93" s="192">
        <f>R94</f>
        <v>0</v>
      </c>
      <c r="S93" s="99"/>
      <c r="T93" s="193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4023</v>
      </c>
      <c r="F94" s="198" t="s">
        <v>4024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P95+P102+P127+P134+P152+P156+P163</f>
        <v>0</v>
      </c>
      <c r="Q94" s="203"/>
      <c r="R94" s="204">
        <f>R95+R102+R127+R134+R152+R156+R163</f>
        <v>0</v>
      </c>
      <c r="S94" s="203"/>
      <c r="T94" s="205">
        <f>T95+T102+T127+T134+T152+T156+T163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289</v>
      </c>
      <c r="AT94" s="207" t="s">
        <v>74</v>
      </c>
      <c r="AU94" s="207" t="s">
        <v>75</v>
      </c>
      <c r="AY94" s="206" t="s">
        <v>258</v>
      </c>
      <c r="BK94" s="208">
        <f>BK95+BK102+BK127+BK134+BK152+BK156+BK163</f>
        <v>0</v>
      </c>
    </row>
    <row r="95" s="11" customFormat="1" ht="22.8" customHeight="1">
      <c r="A95" s="11"/>
      <c r="B95" s="195"/>
      <c r="C95" s="196"/>
      <c r="D95" s="197" t="s">
        <v>74</v>
      </c>
      <c r="E95" s="259" t="s">
        <v>75</v>
      </c>
      <c r="F95" s="259" t="s">
        <v>257</v>
      </c>
      <c r="G95" s="196"/>
      <c r="H95" s="196"/>
      <c r="I95" s="199"/>
      <c r="J95" s="260">
        <f>BK95</f>
        <v>0</v>
      </c>
      <c r="K95" s="196"/>
      <c r="L95" s="201"/>
      <c r="M95" s="202"/>
      <c r="N95" s="203"/>
      <c r="O95" s="203"/>
      <c r="P95" s="204">
        <f>SUM(P96:P101)</f>
        <v>0</v>
      </c>
      <c r="Q95" s="203"/>
      <c r="R95" s="204">
        <f>SUM(R96:R101)</f>
        <v>0</v>
      </c>
      <c r="S95" s="203"/>
      <c r="T95" s="205">
        <f>SUM(T96:T101)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289</v>
      </c>
      <c r="AT95" s="207" t="s">
        <v>74</v>
      </c>
      <c r="AU95" s="207" t="s">
        <v>82</v>
      </c>
      <c r="AY95" s="206" t="s">
        <v>258</v>
      </c>
      <c r="BK95" s="208">
        <f>SUM(BK96:BK101)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4025</v>
      </c>
      <c r="F96" s="211" t="s">
        <v>4026</v>
      </c>
      <c r="G96" s="212" t="s">
        <v>4027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4028</v>
      </c>
      <c r="AT96" s="220" t="s">
        <v>259</v>
      </c>
      <c r="AU96" s="220" t="s">
        <v>84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4028</v>
      </c>
      <c r="BM96" s="220" t="s">
        <v>4029</v>
      </c>
    </row>
    <row r="97" s="2" customFormat="1">
      <c r="A97" s="41"/>
      <c r="B97" s="42"/>
      <c r="C97" s="43"/>
      <c r="D97" s="222" t="s">
        <v>264</v>
      </c>
      <c r="E97" s="43"/>
      <c r="F97" s="223" t="s">
        <v>4026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84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4030</v>
      </c>
      <c r="F98" s="211" t="s">
        <v>4031</v>
      </c>
      <c r="G98" s="212" t="s">
        <v>815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4028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4028</v>
      </c>
      <c r="BM98" s="220" t="s">
        <v>4032</v>
      </c>
    </row>
    <row r="99" s="2" customFormat="1">
      <c r="A99" s="41"/>
      <c r="B99" s="42"/>
      <c r="C99" s="43"/>
      <c r="D99" s="222" t="s">
        <v>264</v>
      </c>
      <c r="E99" s="43"/>
      <c r="F99" s="223" t="s">
        <v>4033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98</v>
      </c>
      <c r="D100" s="209" t="s">
        <v>259</v>
      </c>
      <c r="E100" s="210" t="s">
        <v>4034</v>
      </c>
      <c r="F100" s="211" t="s">
        <v>4031</v>
      </c>
      <c r="G100" s="212" t="s">
        <v>815</v>
      </c>
      <c r="H100" s="213">
        <v>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4028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4028</v>
      </c>
      <c r="BM100" s="220" t="s">
        <v>4035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4036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11" customFormat="1" ht="22.8" customHeight="1">
      <c r="A102" s="11"/>
      <c r="B102" s="195"/>
      <c r="C102" s="196"/>
      <c r="D102" s="197" t="s">
        <v>74</v>
      </c>
      <c r="E102" s="259" t="s">
        <v>4037</v>
      </c>
      <c r="F102" s="259" t="s">
        <v>4038</v>
      </c>
      <c r="G102" s="196"/>
      <c r="H102" s="196"/>
      <c r="I102" s="199"/>
      <c r="J102" s="260">
        <f>BK102</f>
        <v>0</v>
      </c>
      <c r="K102" s="196"/>
      <c r="L102" s="201"/>
      <c r="M102" s="202"/>
      <c r="N102" s="203"/>
      <c r="O102" s="203"/>
      <c r="P102" s="204">
        <f>SUM(P103:P126)</f>
        <v>0</v>
      </c>
      <c r="Q102" s="203"/>
      <c r="R102" s="204">
        <f>SUM(R103:R126)</f>
        <v>0</v>
      </c>
      <c r="S102" s="203"/>
      <c r="T102" s="205">
        <f>SUM(T103:T126)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206" t="s">
        <v>289</v>
      </c>
      <c r="AT102" s="207" t="s">
        <v>74</v>
      </c>
      <c r="AU102" s="207" t="s">
        <v>82</v>
      </c>
      <c r="AY102" s="206" t="s">
        <v>258</v>
      </c>
      <c r="BK102" s="208">
        <f>SUM(BK103:BK126)</f>
        <v>0</v>
      </c>
    </row>
    <row r="103" s="2" customFormat="1" ht="16.5" customHeight="1">
      <c r="A103" s="41"/>
      <c r="B103" s="42"/>
      <c r="C103" s="209" t="s">
        <v>105</v>
      </c>
      <c r="D103" s="209" t="s">
        <v>259</v>
      </c>
      <c r="E103" s="210" t="s">
        <v>4039</v>
      </c>
      <c r="F103" s="211" t="s">
        <v>4040</v>
      </c>
      <c r="G103" s="212" t="s">
        <v>4027</v>
      </c>
      <c r="H103" s="213">
        <v>1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4028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4028</v>
      </c>
      <c r="BM103" s="220" t="s">
        <v>4041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4040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4042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2" customFormat="1" ht="16.5" customHeight="1">
      <c r="A106" s="41"/>
      <c r="B106" s="42"/>
      <c r="C106" s="209" t="s">
        <v>289</v>
      </c>
      <c r="D106" s="209" t="s">
        <v>259</v>
      </c>
      <c r="E106" s="210" t="s">
        <v>4043</v>
      </c>
      <c r="F106" s="211" t="s">
        <v>4044</v>
      </c>
      <c r="G106" s="212" t="s">
        <v>4027</v>
      </c>
      <c r="H106" s="213">
        <v>1</v>
      </c>
      <c r="I106" s="214"/>
      <c r="J106" s="215">
        <f>ROUND(I106*H106,2)</f>
        <v>0</v>
      </c>
      <c r="K106" s="211" t="s">
        <v>816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4028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4028</v>
      </c>
      <c r="BM106" s="220" t="s">
        <v>4045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4044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>
      <c r="A108" s="41"/>
      <c r="B108" s="42"/>
      <c r="C108" s="43"/>
      <c r="D108" s="261" t="s">
        <v>819</v>
      </c>
      <c r="E108" s="43"/>
      <c r="F108" s="262" t="s">
        <v>4046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819</v>
      </c>
      <c r="AU108" s="20" t="s">
        <v>84</v>
      </c>
    </row>
    <row r="109" s="2" customFormat="1" ht="16.5" customHeight="1">
      <c r="A109" s="41"/>
      <c r="B109" s="42"/>
      <c r="C109" s="209" t="s">
        <v>295</v>
      </c>
      <c r="D109" s="209" t="s">
        <v>259</v>
      </c>
      <c r="E109" s="210" t="s">
        <v>4047</v>
      </c>
      <c r="F109" s="211" t="s">
        <v>4048</v>
      </c>
      <c r="G109" s="212" t="s">
        <v>4027</v>
      </c>
      <c r="H109" s="213">
        <v>1</v>
      </c>
      <c r="I109" s="214"/>
      <c r="J109" s="215">
        <f>ROUND(I109*H109,2)</f>
        <v>0</v>
      </c>
      <c r="K109" s="211" t="s">
        <v>816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4028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4028</v>
      </c>
      <c r="BM109" s="220" t="s">
        <v>4049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4048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>
      <c r="A111" s="41"/>
      <c r="B111" s="42"/>
      <c r="C111" s="43"/>
      <c r="D111" s="261" t="s">
        <v>819</v>
      </c>
      <c r="E111" s="43"/>
      <c r="F111" s="262" t="s">
        <v>4050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819</v>
      </c>
      <c r="AU111" s="20" t="s">
        <v>84</v>
      </c>
    </row>
    <row r="112" s="2" customFormat="1" ht="16.5" customHeight="1">
      <c r="A112" s="41"/>
      <c r="B112" s="42"/>
      <c r="C112" s="209" t="s">
        <v>306</v>
      </c>
      <c r="D112" s="209" t="s">
        <v>259</v>
      </c>
      <c r="E112" s="210" t="s">
        <v>4051</v>
      </c>
      <c r="F112" s="211" t="s">
        <v>4052</v>
      </c>
      <c r="G112" s="212" t="s">
        <v>4027</v>
      </c>
      <c r="H112" s="213">
        <v>1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4028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4028</v>
      </c>
      <c r="BM112" s="220" t="s">
        <v>4053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4052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4054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2" customFormat="1" ht="16.5" customHeight="1">
      <c r="A115" s="41"/>
      <c r="B115" s="42"/>
      <c r="C115" s="209" t="s">
        <v>314</v>
      </c>
      <c r="D115" s="209" t="s">
        <v>259</v>
      </c>
      <c r="E115" s="210" t="s">
        <v>4055</v>
      </c>
      <c r="F115" s="211" t="s">
        <v>4056</v>
      </c>
      <c r="G115" s="212" t="s">
        <v>4027</v>
      </c>
      <c r="H115" s="213">
        <v>1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4028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4028</v>
      </c>
      <c r="BM115" s="220" t="s">
        <v>4057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4056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4058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2" customFormat="1" ht="16.5" customHeight="1">
      <c r="A118" s="41"/>
      <c r="B118" s="42"/>
      <c r="C118" s="209" t="s">
        <v>324</v>
      </c>
      <c r="D118" s="209" t="s">
        <v>259</v>
      </c>
      <c r="E118" s="210" t="s">
        <v>4059</v>
      </c>
      <c r="F118" s="211" t="s">
        <v>4060</v>
      </c>
      <c r="G118" s="212" t="s">
        <v>4027</v>
      </c>
      <c r="H118" s="213">
        <v>1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4028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4028</v>
      </c>
      <c r="BM118" s="220" t="s">
        <v>4061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4060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4062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16.5" customHeight="1">
      <c r="A121" s="41"/>
      <c r="B121" s="42"/>
      <c r="C121" s="209" t="s">
        <v>205</v>
      </c>
      <c r="D121" s="209" t="s">
        <v>259</v>
      </c>
      <c r="E121" s="210" t="s">
        <v>4063</v>
      </c>
      <c r="F121" s="211" t="s">
        <v>4064</v>
      </c>
      <c r="G121" s="212" t="s">
        <v>4027</v>
      </c>
      <c r="H121" s="213">
        <v>1</v>
      </c>
      <c r="I121" s="214"/>
      <c r="J121" s="215">
        <f>ROUND(I121*H121,2)</f>
        <v>0</v>
      </c>
      <c r="K121" s="211" t="s">
        <v>816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4028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4028</v>
      </c>
      <c r="BM121" s="220" t="s">
        <v>4065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4064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>
      <c r="A123" s="41"/>
      <c r="B123" s="42"/>
      <c r="C123" s="43"/>
      <c r="D123" s="261" t="s">
        <v>819</v>
      </c>
      <c r="E123" s="43"/>
      <c r="F123" s="262" t="s">
        <v>4066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819</v>
      </c>
      <c r="AU123" s="20" t="s">
        <v>84</v>
      </c>
    </row>
    <row r="124" s="2" customFormat="1" ht="16.5" customHeight="1">
      <c r="A124" s="41"/>
      <c r="B124" s="42"/>
      <c r="C124" s="209" t="s">
        <v>208</v>
      </c>
      <c r="D124" s="209" t="s">
        <v>259</v>
      </c>
      <c r="E124" s="210" t="s">
        <v>4067</v>
      </c>
      <c r="F124" s="211" t="s">
        <v>4068</v>
      </c>
      <c r="G124" s="212" t="s">
        <v>4027</v>
      </c>
      <c r="H124" s="213">
        <v>1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4028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4028</v>
      </c>
      <c r="BM124" s="220" t="s">
        <v>4069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4068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4070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4071</v>
      </c>
      <c r="F127" s="259" t="s">
        <v>4072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SUM(P128:P133)</f>
        <v>0</v>
      </c>
      <c r="Q127" s="203"/>
      <c r="R127" s="204">
        <f>SUM(R128:R133)</f>
        <v>0</v>
      </c>
      <c r="S127" s="203"/>
      <c r="T127" s="205">
        <f>SUM(T128:T133)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289</v>
      </c>
      <c r="AT127" s="207" t="s">
        <v>74</v>
      </c>
      <c r="AU127" s="207" t="s">
        <v>82</v>
      </c>
      <c r="AY127" s="206" t="s">
        <v>258</v>
      </c>
      <c r="BK127" s="208">
        <f>SUM(BK128:BK133)</f>
        <v>0</v>
      </c>
    </row>
    <row r="128" s="2" customFormat="1" ht="16.5" customHeight="1">
      <c r="A128" s="41"/>
      <c r="B128" s="42"/>
      <c r="C128" s="209" t="s">
        <v>211</v>
      </c>
      <c r="D128" s="209" t="s">
        <v>259</v>
      </c>
      <c r="E128" s="210" t="s">
        <v>4073</v>
      </c>
      <c r="F128" s="211" t="s">
        <v>4074</v>
      </c>
      <c r="G128" s="212" t="s">
        <v>4027</v>
      </c>
      <c r="H128" s="213">
        <v>1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4028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4028</v>
      </c>
      <c r="BM128" s="220" t="s">
        <v>4075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4074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4076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2" customFormat="1" ht="16.5" customHeight="1">
      <c r="A131" s="41"/>
      <c r="B131" s="42"/>
      <c r="C131" s="209" t="s">
        <v>214</v>
      </c>
      <c r="D131" s="209" t="s">
        <v>259</v>
      </c>
      <c r="E131" s="210" t="s">
        <v>4077</v>
      </c>
      <c r="F131" s="211" t="s">
        <v>4078</v>
      </c>
      <c r="G131" s="212" t="s">
        <v>4027</v>
      </c>
      <c r="H131" s="213">
        <v>1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4028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4028</v>
      </c>
      <c r="BM131" s="220" t="s">
        <v>4079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4078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4080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11" customFormat="1" ht="22.8" customHeight="1">
      <c r="A134" s="11"/>
      <c r="B134" s="195"/>
      <c r="C134" s="196"/>
      <c r="D134" s="197" t="s">
        <v>74</v>
      </c>
      <c r="E134" s="259" t="s">
        <v>4081</v>
      </c>
      <c r="F134" s="259" t="s">
        <v>4082</v>
      </c>
      <c r="G134" s="196"/>
      <c r="H134" s="196"/>
      <c r="I134" s="199"/>
      <c r="J134" s="260">
        <f>BK134</f>
        <v>0</v>
      </c>
      <c r="K134" s="196"/>
      <c r="L134" s="201"/>
      <c r="M134" s="202"/>
      <c r="N134" s="203"/>
      <c r="O134" s="203"/>
      <c r="P134" s="204">
        <f>SUM(P135:P151)</f>
        <v>0</v>
      </c>
      <c r="Q134" s="203"/>
      <c r="R134" s="204">
        <f>SUM(R135:R151)</f>
        <v>0</v>
      </c>
      <c r="S134" s="203"/>
      <c r="T134" s="205">
        <f>SUM(T135:T151)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6" t="s">
        <v>289</v>
      </c>
      <c r="AT134" s="207" t="s">
        <v>74</v>
      </c>
      <c r="AU134" s="207" t="s">
        <v>82</v>
      </c>
      <c r="AY134" s="206" t="s">
        <v>258</v>
      </c>
      <c r="BK134" s="208">
        <f>SUM(BK135:BK151)</f>
        <v>0</v>
      </c>
    </row>
    <row r="135" s="2" customFormat="1" ht="16.5" customHeight="1">
      <c r="A135" s="41"/>
      <c r="B135" s="42"/>
      <c r="C135" s="209" t="s">
        <v>191</v>
      </c>
      <c r="D135" s="209" t="s">
        <v>259</v>
      </c>
      <c r="E135" s="210" t="s">
        <v>4083</v>
      </c>
      <c r="F135" s="211" t="s">
        <v>4084</v>
      </c>
      <c r="G135" s="212" t="s">
        <v>4027</v>
      </c>
      <c r="H135" s="213">
        <v>1</v>
      </c>
      <c r="I135" s="214"/>
      <c r="J135" s="215">
        <f>ROUND(I135*H135,2)</f>
        <v>0</v>
      </c>
      <c r="K135" s="211" t="s">
        <v>816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4028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4028</v>
      </c>
      <c r="BM135" s="220" t="s">
        <v>4085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4086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>
      <c r="A137" s="41"/>
      <c r="B137" s="42"/>
      <c r="C137" s="43"/>
      <c r="D137" s="261" t="s">
        <v>819</v>
      </c>
      <c r="E137" s="43"/>
      <c r="F137" s="262" t="s">
        <v>4087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819</v>
      </c>
      <c r="AU137" s="20" t="s">
        <v>84</v>
      </c>
    </row>
    <row r="138" s="2" customFormat="1" ht="16.5" customHeight="1">
      <c r="A138" s="41"/>
      <c r="B138" s="42"/>
      <c r="C138" s="209" t="s">
        <v>8</v>
      </c>
      <c r="D138" s="209" t="s">
        <v>259</v>
      </c>
      <c r="E138" s="210" t="s">
        <v>4088</v>
      </c>
      <c r="F138" s="211" t="s">
        <v>4089</v>
      </c>
      <c r="G138" s="212" t="s">
        <v>4027</v>
      </c>
      <c r="H138" s="213">
        <v>1</v>
      </c>
      <c r="I138" s="214"/>
      <c r="J138" s="215">
        <f>ROUND(I138*H138,2)</f>
        <v>0</v>
      </c>
      <c r="K138" s="211" t="s">
        <v>816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4028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4028</v>
      </c>
      <c r="BM138" s="220" t="s">
        <v>4090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4089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>
      <c r="A140" s="41"/>
      <c r="B140" s="42"/>
      <c r="C140" s="43"/>
      <c r="D140" s="261" t="s">
        <v>819</v>
      </c>
      <c r="E140" s="43"/>
      <c r="F140" s="262" t="s">
        <v>4091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819</v>
      </c>
      <c r="AU140" s="20" t="s">
        <v>84</v>
      </c>
    </row>
    <row r="141" s="2" customFormat="1" ht="16.5" customHeight="1">
      <c r="A141" s="41"/>
      <c r="B141" s="42"/>
      <c r="C141" s="209" t="s">
        <v>93</v>
      </c>
      <c r="D141" s="209" t="s">
        <v>259</v>
      </c>
      <c r="E141" s="210" t="s">
        <v>4092</v>
      </c>
      <c r="F141" s="211" t="s">
        <v>4093</v>
      </c>
      <c r="G141" s="212" t="s">
        <v>4027</v>
      </c>
      <c r="H141" s="213">
        <v>35</v>
      </c>
      <c r="I141" s="214"/>
      <c r="J141" s="215">
        <f>ROUND(I141*H141,2)</f>
        <v>0</v>
      </c>
      <c r="K141" s="211" t="s">
        <v>816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4028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4028</v>
      </c>
      <c r="BM141" s="220" t="s">
        <v>4094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4093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>
      <c r="A143" s="41"/>
      <c r="B143" s="42"/>
      <c r="C143" s="43"/>
      <c r="D143" s="261" t="s">
        <v>819</v>
      </c>
      <c r="E143" s="43"/>
      <c r="F143" s="262" t="s">
        <v>4095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819</v>
      </c>
      <c r="AU143" s="20" t="s">
        <v>84</v>
      </c>
    </row>
    <row r="144" s="2" customFormat="1">
      <c r="A144" s="41"/>
      <c r="B144" s="42"/>
      <c r="C144" s="43"/>
      <c r="D144" s="222" t="s">
        <v>265</v>
      </c>
      <c r="E144" s="43"/>
      <c r="F144" s="227" t="s">
        <v>4096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265</v>
      </c>
      <c r="AU144" s="20" t="s">
        <v>84</v>
      </c>
    </row>
    <row r="145" s="2" customFormat="1" ht="16.5" customHeight="1">
      <c r="A145" s="41"/>
      <c r="B145" s="42"/>
      <c r="C145" s="209" t="s">
        <v>125</v>
      </c>
      <c r="D145" s="209" t="s">
        <v>259</v>
      </c>
      <c r="E145" s="210" t="s">
        <v>4097</v>
      </c>
      <c r="F145" s="211" t="s">
        <v>4098</v>
      </c>
      <c r="G145" s="212" t="s">
        <v>4027</v>
      </c>
      <c r="H145" s="213">
        <v>1</v>
      </c>
      <c r="I145" s="214"/>
      <c r="J145" s="215">
        <f>ROUND(I145*H145,2)</f>
        <v>0</v>
      </c>
      <c r="K145" s="211" t="s">
        <v>816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4028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4028</v>
      </c>
      <c r="BM145" s="220" t="s">
        <v>4099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4098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>
      <c r="A147" s="41"/>
      <c r="B147" s="42"/>
      <c r="C147" s="43"/>
      <c r="D147" s="261" t="s">
        <v>819</v>
      </c>
      <c r="E147" s="43"/>
      <c r="F147" s="262" t="s">
        <v>4100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819</v>
      </c>
      <c r="AU147" s="20" t="s">
        <v>84</v>
      </c>
    </row>
    <row r="148" s="2" customFormat="1" ht="16.5" customHeight="1">
      <c r="A148" s="41"/>
      <c r="B148" s="42"/>
      <c r="C148" s="209" t="s">
        <v>219</v>
      </c>
      <c r="D148" s="209" t="s">
        <v>259</v>
      </c>
      <c r="E148" s="210" t="s">
        <v>4101</v>
      </c>
      <c r="F148" s="211" t="s">
        <v>4102</v>
      </c>
      <c r="G148" s="212" t="s">
        <v>4027</v>
      </c>
      <c r="H148" s="213">
        <v>1</v>
      </c>
      <c r="I148" s="214"/>
      <c r="J148" s="215">
        <f>ROUND(I148*H148,2)</f>
        <v>0</v>
      </c>
      <c r="K148" s="211" t="s">
        <v>816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4028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4028</v>
      </c>
      <c r="BM148" s="220" t="s">
        <v>4103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4104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>
      <c r="A150" s="41"/>
      <c r="B150" s="42"/>
      <c r="C150" s="43"/>
      <c r="D150" s="261" t="s">
        <v>819</v>
      </c>
      <c r="E150" s="43"/>
      <c r="F150" s="262" t="s">
        <v>4105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819</v>
      </c>
      <c r="AU150" s="20" t="s">
        <v>84</v>
      </c>
    </row>
    <row r="151" s="2" customFormat="1">
      <c r="A151" s="41"/>
      <c r="B151" s="42"/>
      <c r="C151" s="43"/>
      <c r="D151" s="222" t="s">
        <v>265</v>
      </c>
      <c r="E151" s="43"/>
      <c r="F151" s="227" t="s">
        <v>4106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265</v>
      </c>
      <c r="AU151" s="20" t="s">
        <v>84</v>
      </c>
    </row>
    <row r="152" s="11" customFormat="1" ht="22.8" customHeight="1">
      <c r="A152" s="11"/>
      <c r="B152" s="195"/>
      <c r="C152" s="196"/>
      <c r="D152" s="197" t="s">
        <v>74</v>
      </c>
      <c r="E152" s="259" t="s">
        <v>4107</v>
      </c>
      <c r="F152" s="259" t="s">
        <v>4108</v>
      </c>
      <c r="G152" s="196"/>
      <c r="H152" s="196"/>
      <c r="I152" s="199"/>
      <c r="J152" s="260">
        <f>BK152</f>
        <v>0</v>
      </c>
      <c r="K152" s="196"/>
      <c r="L152" s="201"/>
      <c r="M152" s="202"/>
      <c r="N152" s="203"/>
      <c r="O152" s="203"/>
      <c r="P152" s="204">
        <f>SUM(P153:P155)</f>
        <v>0</v>
      </c>
      <c r="Q152" s="203"/>
      <c r="R152" s="204">
        <f>SUM(R153:R155)</f>
        <v>0</v>
      </c>
      <c r="S152" s="203"/>
      <c r="T152" s="205">
        <f>SUM(T153:T155)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6" t="s">
        <v>289</v>
      </c>
      <c r="AT152" s="207" t="s">
        <v>74</v>
      </c>
      <c r="AU152" s="207" t="s">
        <v>82</v>
      </c>
      <c r="AY152" s="206" t="s">
        <v>258</v>
      </c>
      <c r="BK152" s="208">
        <f>SUM(BK153:BK155)</f>
        <v>0</v>
      </c>
    </row>
    <row r="153" s="2" customFormat="1" ht="16.5" customHeight="1">
      <c r="A153" s="41"/>
      <c r="B153" s="42"/>
      <c r="C153" s="209" t="s">
        <v>389</v>
      </c>
      <c r="D153" s="209" t="s">
        <v>259</v>
      </c>
      <c r="E153" s="210" t="s">
        <v>4109</v>
      </c>
      <c r="F153" s="211" t="s">
        <v>4110</v>
      </c>
      <c r="G153" s="212" t="s">
        <v>4027</v>
      </c>
      <c r="H153" s="213">
        <v>1</v>
      </c>
      <c r="I153" s="214"/>
      <c r="J153" s="215">
        <f>ROUND(I153*H153,2)</f>
        <v>0</v>
      </c>
      <c r="K153" s="211" t="s">
        <v>816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4028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4028</v>
      </c>
      <c r="BM153" s="220" t="s">
        <v>4111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4110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>
      <c r="A155" s="41"/>
      <c r="B155" s="42"/>
      <c r="C155" s="43"/>
      <c r="D155" s="261" t="s">
        <v>819</v>
      </c>
      <c r="E155" s="43"/>
      <c r="F155" s="262" t="s">
        <v>4112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819</v>
      </c>
      <c r="AU155" s="20" t="s">
        <v>84</v>
      </c>
    </row>
    <row r="156" s="11" customFormat="1" ht="22.8" customHeight="1">
      <c r="A156" s="11"/>
      <c r="B156" s="195"/>
      <c r="C156" s="196"/>
      <c r="D156" s="197" t="s">
        <v>74</v>
      </c>
      <c r="E156" s="259" t="s">
        <v>4113</v>
      </c>
      <c r="F156" s="259" t="s">
        <v>4114</v>
      </c>
      <c r="G156" s="196"/>
      <c r="H156" s="196"/>
      <c r="I156" s="199"/>
      <c r="J156" s="260">
        <f>BK156</f>
        <v>0</v>
      </c>
      <c r="K156" s="196"/>
      <c r="L156" s="201"/>
      <c r="M156" s="202"/>
      <c r="N156" s="203"/>
      <c r="O156" s="203"/>
      <c r="P156" s="204">
        <f>SUM(P157:P162)</f>
        <v>0</v>
      </c>
      <c r="Q156" s="203"/>
      <c r="R156" s="204">
        <f>SUM(R157:R162)</f>
        <v>0</v>
      </c>
      <c r="S156" s="203"/>
      <c r="T156" s="205">
        <f>SUM(T157:T162)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6" t="s">
        <v>289</v>
      </c>
      <c r="AT156" s="207" t="s">
        <v>74</v>
      </c>
      <c r="AU156" s="207" t="s">
        <v>82</v>
      </c>
      <c r="AY156" s="206" t="s">
        <v>258</v>
      </c>
      <c r="BK156" s="208">
        <f>SUM(BK157:BK162)</f>
        <v>0</v>
      </c>
    </row>
    <row r="157" s="2" customFormat="1" ht="16.5" customHeight="1">
      <c r="A157" s="41"/>
      <c r="B157" s="42"/>
      <c r="C157" s="209" t="s">
        <v>394</v>
      </c>
      <c r="D157" s="209" t="s">
        <v>259</v>
      </c>
      <c r="E157" s="210" t="s">
        <v>4115</v>
      </c>
      <c r="F157" s="211" t="s">
        <v>4116</v>
      </c>
      <c r="G157" s="212" t="s">
        <v>4027</v>
      </c>
      <c r="H157" s="213">
        <v>1</v>
      </c>
      <c r="I157" s="214"/>
      <c r="J157" s="215">
        <f>ROUND(I157*H157,2)</f>
        <v>0</v>
      </c>
      <c r="K157" s="211" t="s">
        <v>816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4028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4028</v>
      </c>
      <c r="BM157" s="220" t="s">
        <v>4117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4116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>
      <c r="A159" s="41"/>
      <c r="B159" s="42"/>
      <c r="C159" s="43"/>
      <c r="D159" s="261" t="s">
        <v>819</v>
      </c>
      <c r="E159" s="43"/>
      <c r="F159" s="262" t="s">
        <v>4118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819</v>
      </c>
      <c r="AU159" s="20" t="s">
        <v>84</v>
      </c>
    </row>
    <row r="160" s="2" customFormat="1" ht="16.5" customHeight="1">
      <c r="A160" s="41"/>
      <c r="B160" s="42"/>
      <c r="C160" s="209" t="s">
        <v>7</v>
      </c>
      <c r="D160" s="209" t="s">
        <v>259</v>
      </c>
      <c r="E160" s="210" t="s">
        <v>4119</v>
      </c>
      <c r="F160" s="211" t="s">
        <v>4120</v>
      </c>
      <c r="G160" s="212" t="s">
        <v>4027</v>
      </c>
      <c r="H160" s="213">
        <v>1</v>
      </c>
      <c r="I160" s="214"/>
      <c r="J160" s="215">
        <f>ROUND(I160*H160,2)</f>
        <v>0</v>
      </c>
      <c r="K160" s="211" t="s">
        <v>816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4028</v>
      </c>
      <c r="AT160" s="220" t="s">
        <v>259</v>
      </c>
      <c r="AU160" s="220" t="s">
        <v>84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4028</v>
      </c>
      <c r="BM160" s="220" t="s">
        <v>4121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4120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84</v>
      </c>
    </row>
    <row r="162" s="2" customFormat="1">
      <c r="A162" s="41"/>
      <c r="B162" s="42"/>
      <c r="C162" s="43"/>
      <c r="D162" s="261" t="s">
        <v>819</v>
      </c>
      <c r="E162" s="43"/>
      <c r="F162" s="262" t="s">
        <v>4122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819</v>
      </c>
      <c r="AU162" s="20" t="s">
        <v>84</v>
      </c>
    </row>
    <row r="163" s="11" customFormat="1" ht="22.8" customHeight="1">
      <c r="A163" s="11"/>
      <c r="B163" s="195"/>
      <c r="C163" s="196"/>
      <c r="D163" s="197" t="s">
        <v>74</v>
      </c>
      <c r="E163" s="259" t="s">
        <v>4123</v>
      </c>
      <c r="F163" s="259" t="s">
        <v>4124</v>
      </c>
      <c r="G163" s="196"/>
      <c r="H163" s="196"/>
      <c r="I163" s="199"/>
      <c r="J163" s="260">
        <f>BK163</f>
        <v>0</v>
      </c>
      <c r="K163" s="196"/>
      <c r="L163" s="201"/>
      <c r="M163" s="202"/>
      <c r="N163" s="203"/>
      <c r="O163" s="203"/>
      <c r="P163" s="204">
        <f>SUM(P164:P169)</f>
        <v>0</v>
      </c>
      <c r="Q163" s="203"/>
      <c r="R163" s="204">
        <f>SUM(R164:R169)</f>
        <v>0</v>
      </c>
      <c r="S163" s="203"/>
      <c r="T163" s="205">
        <f>SUM(T164:T169)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6" t="s">
        <v>289</v>
      </c>
      <c r="AT163" s="207" t="s">
        <v>74</v>
      </c>
      <c r="AU163" s="207" t="s">
        <v>82</v>
      </c>
      <c r="AY163" s="206" t="s">
        <v>258</v>
      </c>
      <c r="BK163" s="208">
        <f>SUM(BK164:BK169)</f>
        <v>0</v>
      </c>
    </row>
    <row r="164" s="2" customFormat="1" ht="16.5" customHeight="1">
      <c r="A164" s="41"/>
      <c r="B164" s="42"/>
      <c r="C164" s="209" t="s">
        <v>412</v>
      </c>
      <c r="D164" s="209" t="s">
        <v>259</v>
      </c>
      <c r="E164" s="210" t="s">
        <v>4125</v>
      </c>
      <c r="F164" s="211" t="s">
        <v>4126</v>
      </c>
      <c r="G164" s="212" t="s">
        <v>4027</v>
      </c>
      <c r="H164" s="213">
        <v>1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4028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4028</v>
      </c>
      <c r="BM164" s="220" t="s">
        <v>4127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4126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4128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16.5" customHeight="1">
      <c r="A167" s="41"/>
      <c r="B167" s="42"/>
      <c r="C167" s="209" t="s">
        <v>416</v>
      </c>
      <c r="D167" s="209" t="s">
        <v>259</v>
      </c>
      <c r="E167" s="210" t="s">
        <v>4129</v>
      </c>
      <c r="F167" s="211" t="s">
        <v>4130</v>
      </c>
      <c r="G167" s="212" t="s">
        <v>4027</v>
      </c>
      <c r="H167" s="213">
        <v>1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4028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4028</v>
      </c>
      <c r="BM167" s="220" t="s">
        <v>4131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4130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4132</v>
      </c>
      <c r="G169" s="43"/>
      <c r="H169" s="43"/>
      <c r="I169" s="224"/>
      <c r="J169" s="43"/>
      <c r="K169" s="43"/>
      <c r="L169" s="47"/>
      <c r="M169" s="249"/>
      <c r="N169" s="250"/>
      <c r="O169" s="251"/>
      <c r="P169" s="251"/>
      <c r="Q169" s="251"/>
      <c r="R169" s="251"/>
      <c r="S169" s="251"/>
      <c r="T169" s="252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2" customFormat="1" ht="6.96" customHeight="1">
      <c r="A170" s="41"/>
      <c r="B170" s="62"/>
      <c r="C170" s="63"/>
      <c r="D170" s="63"/>
      <c r="E170" s="63"/>
      <c r="F170" s="63"/>
      <c r="G170" s="63"/>
      <c r="H170" s="63"/>
      <c r="I170" s="63"/>
      <c r="J170" s="63"/>
      <c r="K170" s="63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2w34VRz2vEUkHOGyrIVEhFYwQAmk2P+CvTxqgdPhxcl+jlGMGjz8x9KnXb69raJtLU7JJ6+a+PPM/R9iK0l98Q==" hashValue="jGlDRyXk2nYcmVyDfqngxkpU401K4t/E5yrYdDrONzV3E+VkvsegAB3b247lLxFAhzm4aI6XC/YWrZ+eMrTvlA==" algorithmName="SHA-512" password="CC35"/>
  <autoFilter ref="C92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5" r:id="rId1" display="https://podminky.urs.cz/item/CS_URS_2024_01/011303000"/>
    <hyperlink ref="F108" r:id="rId2" display="https://podminky.urs.cz/item/CS_URS_2024_01/012103000"/>
    <hyperlink ref="F111" r:id="rId3" display="https://podminky.urs.cz/item/CS_URS_2024_01/012203000"/>
    <hyperlink ref="F114" r:id="rId4" display="https://podminky.urs.cz/item/CS_URS_2024_01/012303000"/>
    <hyperlink ref="F117" r:id="rId5" display="https://podminky.urs.cz/item/CS_URS_2024_01/013244000"/>
    <hyperlink ref="F120" r:id="rId6" display="https://podminky.urs.cz/item/CS_URS_2024_01/013254000"/>
    <hyperlink ref="F123" r:id="rId7" display="https://podminky.urs.cz/item/CS_URS_2024_01/013274000"/>
    <hyperlink ref="F126" r:id="rId8" display="https://podminky.urs.cz/item/CS_URS_2024_01/013284000"/>
    <hyperlink ref="F130" r:id="rId9" display="https://podminky.urs.cz/item/CS_URS_2024_01/030001000"/>
    <hyperlink ref="F133" r:id="rId10" display="https://podminky.urs.cz/item/CS_URS_2024_01/035103001"/>
    <hyperlink ref="F137" r:id="rId11" display="https://podminky.urs.cz/item/CS_URS_2024_01/041002000"/>
    <hyperlink ref="F140" r:id="rId12" display="https://podminky.urs.cz/item/CS_URS_2024_01/042503000"/>
    <hyperlink ref="F143" r:id="rId13" display="https://podminky.urs.cz/item/CS_URS_2024_01/043134000"/>
    <hyperlink ref="F147" r:id="rId14" display="https://podminky.urs.cz/item/CS_URS_2024_01/045002000"/>
    <hyperlink ref="F150" r:id="rId15" display="https://podminky.urs.cz/item/CS_URS_2024_01/049002000"/>
    <hyperlink ref="F155" r:id="rId16" display="https://podminky.urs.cz/item/CS_URS_2024_01/062002000"/>
    <hyperlink ref="F159" r:id="rId17" display="https://podminky.urs.cz/item/CS_URS_2024_01/072103011"/>
    <hyperlink ref="F162" r:id="rId18" display="https://podminky.urs.cz/item/CS_URS_2024_01/073002000"/>
    <hyperlink ref="F166" r:id="rId19" display="https://podminky.urs.cz/item/CS_URS_2024_01/090001000"/>
    <hyperlink ref="F169" r:id="rId20" display="https://podminky.urs.cz/item/CS_URS_2024_01/0941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4133</v>
      </c>
      <c r="H4" s="23"/>
    </row>
    <row r="5" s="1" customFormat="1" ht="12" customHeight="1">
      <c r="B5" s="23"/>
      <c r="C5" s="302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3" t="s">
        <v>16</v>
      </c>
      <c r="D6" s="304" t="s">
        <v>17</v>
      </c>
      <c r="E6" s="1"/>
      <c r="F6" s="1"/>
      <c r="H6" s="23"/>
    </row>
    <row r="7" s="1" customFormat="1" ht="16.5" customHeight="1">
      <c r="B7" s="23"/>
      <c r="C7" s="146" t="s">
        <v>23</v>
      </c>
      <c r="D7" s="150" t="str">
        <f>'Rekapitulace stavby'!AN8</f>
        <v>16. 5. 2024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0" customFormat="1" ht="29.28" customHeight="1">
      <c r="A9" s="184"/>
      <c r="B9" s="305"/>
      <c r="C9" s="306" t="s">
        <v>56</v>
      </c>
      <c r="D9" s="307" t="s">
        <v>57</v>
      </c>
      <c r="E9" s="307" t="s">
        <v>246</v>
      </c>
      <c r="F9" s="308" t="s">
        <v>4134</v>
      </c>
      <c r="G9" s="184"/>
      <c r="H9" s="305"/>
    </row>
    <row r="10" s="2" customFormat="1" ht="26.4" customHeight="1">
      <c r="A10" s="41"/>
      <c r="B10" s="47"/>
      <c r="C10" s="309" t="s">
        <v>4135</v>
      </c>
      <c r="D10" s="309" t="s">
        <v>87</v>
      </c>
      <c r="E10" s="41"/>
      <c r="F10" s="41"/>
      <c r="G10" s="41"/>
      <c r="H10" s="47"/>
    </row>
    <row r="11" s="2" customFormat="1" ht="16.8" customHeight="1">
      <c r="A11" s="41"/>
      <c r="B11" s="47"/>
      <c r="C11" s="310" t="s">
        <v>268</v>
      </c>
      <c r="D11" s="311" t="s">
        <v>268</v>
      </c>
      <c r="E11" s="312" t="s">
        <v>19</v>
      </c>
      <c r="F11" s="313">
        <v>9</v>
      </c>
      <c r="G11" s="41"/>
      <c r="H11" s="47"/>
    </row>
    <row r="12" s="2" customFormat="1" ht="16.8" customHeight="1">
      <c r="A12" s="41"/>
      <c r="B12" s="47"/>
      <c r="C12" s="314" t="s">
        <v>268</v>
      </c>
      <c r="D12" s="314" t="s">
        <v>269</v>
      </c>
      <c r="E12" s="20" t="s">
        <v>19</v>
      </c>
      <c r="F12" s="315">
        <v>9</v>
      </c>
      <c r="G12" s="41"/>
      <c r="H12" s="47"/>
    </row>
    <row r="13" s="2" customFormat="1" ht="16.8" customHeight="1">
      <c r="A13" s="41"/>
      <c r="B13" s="47"/>
      <c r="C13" s="310" t="s">
        <v>334</v>
      </c>
      <c r="D13" s="311" t="s">
        <v>334</v>
      </c>
      <c r="E13" s="312" t="s">
        <v>19</v>
      </c>
      <c r="F13" s="313">
        <v>3</v>
      </c>
      <c r="G13" s="41"/>
      <c r="H13" s="47"/>
    </row>
    <row r="14" s="2" customFormat="1" ht="16.8" customHeight="1">
      <c r="A14" s="41"/>
      <c r="B14" s="47"/>
      <c r="C14" s="314" t="s">
        <v>19</v>
      </c>
      <c r="D14" s="314" t="s">
        <v>333</v>
      </c>
      <c r="E14" s="20" t="s">
        <v>19</v>
      </c>
      <c r="F14" s="315">
        <v>0</v>
      </c>
      <c r="G14" s="41"/>
      <c r="H14" s="47"/>
    </row>
    <row r="15" s="2" customFormat="1" ht="16.8" customHeight="1">
      <c r="A15" s="41"/>
      <c r="B15" s="47"/>
      <c r="C15" s="314" t="s">
        <v>334</v>
      </c>
      <c r="D15" s="314" t="s">
        <v>320</v>
      </c>
      <c r="E15" s="20" t="s">
        <v>19</v>
      </c>
      <c r="F15" s="315">
        <v>3</v>
      </c>
      <c r="G15" s="41"/>
      <c r="H15" s="47"/>
    </row>
    <row r="16" s="2" customFormat="1" ht="16.8" customHeight="1">
      <c r="A16" s="41"/>
      <c r="B16" s="47"/>
      <c r="C16" s="310" t="s">
        <v>338</v>
      </c>
      <c r="D16" s="311" t="s">
        <v>338</v>
      </c>
      <c r="E16" s="312" t="s">
        <v>19</v>
      </c>
      <c r="F16" s="313">
        <v>158</v>
      </c>
      <c r="G16" s="41"/>
      <c r="H16" s="47"/>
    </row>
    <row r="17" s="2" customFormat="1" ht="16.8" customHeight="1">
      <c r="A17" s="41"/>
      <c r="B17" s="47"/>
      <c r="C17" s="314" t="s">
        <v>19</v>
      </c>
      <c r="D17" s="314" t="s">
        <v>318</v>
      </c>
      <c r="E17" s="20" t="s">
        <v>19</v>
      </c>
      <c r="F17" s="315">
        <v>0</v>
      </c>
      <c r="G17" s="41"/>
      <c r="H17" s="47"/>
    </row>
    <row r="18" s="2" customFormat="1" ht="16.8" customHeight="1">
      <c r="A18" s="41"/>
      <c r="B18" s="47"/>
      <c r="C18" s="314" t="s">
        <v>338</v>
      </c>
      <c r="D18" s="314" t="s">
        <v>339</v>
      </c>
      <c r="E18" s="20" t="s">
        <v>19</v>
      </c>
      <c r="F18" s="315">
        <v>158</v>
      </c>
      <c r="G18" s="41"/>
      <c r="H18" s="47"/>
    </row>
    <row r="19" s="2" customFormat="1" ht="16.8" customHeight="1">
      <c r="A19" s="41"/>
      <c r="B19" s="47"/>
      <c r="C19" s="310" t="s">
        <v>343</v>
      </c>
      <c r="D19" s="311" t="s">
        <v>343</v>
      </c>
      <c r="E19" s="312" t="s">
        <v>19</v>
      </c>
      <c r="F19" s="313">
        <v>43</v>
      </c>
      <c r="G19" s="41"/>
      <c r="H19" s="47"/>
    </row>
    <row r="20" s="2" customFormat="1" ht="16.8" customHeight="1">
      <c r="A20" s="41"/>
      <c r="B20" s="47"/>
      <c r="C20" s="314" t="s">
        <v>19</v>
      </c>
      <c r="D20" s="314" t="s">
        <v>318</v>
      </c>
      <c r="E20" s="20" t="s">
        <v>19</v>
      </c>
      <c r="F20" s="315">
        <v>0</v>
      </c>
      <c r="G20" s="41"/>
      <c r="H20" s="47"/>
    </row>
    <row r="21" s="2" customFormat="1" ht="16.8" customHeight="1">
      <c r="A21" s="41"/>
      <c r="B21" s="47"/>
      <c r="C21" s="314" t="s">
        <v>343</v>
      </c>
      <c r="D21" s="314" t="s">
        <v>344</v>
      </c>
      <c r="E21" s="20" t="s">
        <v>19</v>
      </c>
      <c r="F21" s="315">
        <v>43</v>
      </c>
      <c r="G21" s="41"/>
      <c r="H21" s="47"/>
    </row>
    <row r="22" s="2" customFormat="1" ht="16.8" customHeight="1">
      <c r="A22" s="41"/>
      <c r="B22" s="47"/>
      <c r="C22" s="310" t="s">
        <v>358</v>
      </c>
      <c r="D22" s="311" t="s">
        <v>358</v>
      </c>
      <c r="E22" s="312" t="s">
        <v>19</v>
      </c>
      <c r="F22" s="313">
        <v>110</v>
      </c>
      <c r="G22" s="41"/>
      <c r="H22" s="47"/>
    </row>
    <row r="23" s="2" customFormat="1" ht="16.8" customHeight="1">
      <c r="A23" s="41"/>
      <c r="B23" s="47"/>
      <c r="C23" s="314" t="s">
        <v>358</v>
      </c>
      <c r="D23" s="314" t="s">
        <v>359</v>
      </c>
      <c r="E23" s="20" t="s">
        <v>19</v>
      </c>
      <c r="F23" s="315">
        <v>110</v>
      </c>
      <c r="G23" s="41"/>
      <c r="H23" s="47"/>
    </row>
    <row r="24" s="2" customFormat="1" ht="16.8" customHeight="1">
      <c r="A24" s="41"/>
      <c r="B24" s="47"/>
      <c r="C24" s="310" t="s">
        <v>348</v>
      </c>
      <c r="D24" s="311" t="s">
        <v>348</v>
      </c>
      <c r="E24" s="312" t="s">
        <v>19</v>
      </c>
      <c r="F24" s="313">
        <v>747.60000000000002</v>
      </c>
      <c r="G24" s="41"/>
      <c r="H24" s="47"/>
    </row>
    <row r="25" s="2" customFormat="1" ht="16.8" customHeight="1">
      <c r="A25" s="41"/>
      <c r="B25" s="47"/>
      <c r="C25" s="314" t="s">
        <v>19</v>
      </c>
      <c r="D25" s="314" t="s">
        <v>318</v>
      </c>
      <c r="E25" s="20" t="s">
        <v>19</v>
      </c>
      <c r="F25" s="315">
        <v>0</v>
      </c>
      <c r="G25" s="41"/>
      <c r="H25" s="47"/>
    </row>
    <row r="26" s="2" customFormat="1" ht="16.8" customHeight="1">
      <c r="A26" s="41"/>
      <c r="B26" s="47"/>
      <c r="C26" s="314" t="s">
        <v>348</v>
      </c>
      <c r="D26" s="314" t="s">
        <v>349</v>
      </c>
      <c r="E26" s="20" t="s">
        <v>19</v>
      </c>
      <c r="F26" s="315">
        <v>747.60000000000002</v>
      </c>
      <c r="G26" s="41"/>
      <c r="H26" s="47"/>
    </row>
    <row r="27" s="2" customFormat="1" ht="16.8" customHeight="1">
      <c r="A27" s="41"/>
      <c r="B27" s="47"/>
      <c r="C27" s="310" t="s">
        <v>373</v>
      </c>
      <c r="D27" s="311" t="s">
        <v>373</v>
      </c>
      <c r="E27" s="312" t="s">
        <v>19</v>
      </c>
      <c r="F27" s="313">
        <v>159</v>
      </c>
      <c r="G27" s="41"/>
      <c r="H27" s="47"/>
    </row>
    <row r="28" s="2" customFormat="1" ht="16.8" customHeight="1">
      <c r="A28" s="41"/>
      <c r="B28" s="47"/>
      <c r="C28" s="314" t="s">
        <v>19</v>
      </c>
      <c r="D28" s="314" t="s">
        <v>372</v>
      </c>
      <c r="E28" s="20" t="s">
        <v>19</v>
      </c>
      <c r="F28" s="315">
        <v>0</v>
      </c>
      <c r="G28" s="41"/>
      <c r="H28" s="47"/>
    </row>
    <row r="29" s="2" customFormat="1" ht="16.8" customHeight="1">
      <c r="A29" s="41"/>
      <c r="B29" s="47"/>
      <c r="C29" s="314" t="s">
        <v>373</v>
      </c>
      <c r="D29" s="314" t="s">
        <v>374</v>
      </c>
      <c r="E29" s="20" t="s">
        <v>19</v>
      </c>
      <c r="F29" s="315">
        <v>159</v>
      </c>
      <c r="G29" s="41"/>
      <c r="H29" s="47"/>
    </row>
    <row r="30" s="2" customFormat="1" ht="16.8" customHeight="1">
      <c r="A30" s="41"/>
      <c r="B30" s="47"/>
      <c r="C30" s="310" t="s">
        <v>363</v>
      </c>
      <c r="D30" s="311" t="s">
        <v>363</v>
      </c>
      <c r="E30" s="312" t="s">
        <v>19</v>
      </c>
      <c r="F30" s="313">
        <v>170</v>
      </c>
      <c r="G30" s="41"/>
      <c r="H30" s="47"/>
    </row>
    <row r="31" s="2" customFormat="1" ht="16.8" customHeight="1">
      <c r="A31" s="41"/>
      <c r="B31" s="47"/>
      <c r="C31" s="314" t="s">
        <v>363</v>
      </c>
      <c r="D31" s="314" t="s">
        <v>364</v>
      </c>
      <c r="E31" s="20" t="s">
        <v>19</v>
      </c>
      <c r="F31" s="315">
        <v>170</v>
      </c>
      <c r="G31" s="41"/>
      <c r="H31" s="47"/>
    </row>
    <row r="32" s="2" customFormat="1" ht="16.8" customHeight="1">
      <c r="A32" s="41"/>
      <c r="B32" s="47"/>
      <c r="C32" s="310" t="s">
        <v>378</v>
      </c>
      <c r="D32" s="311" t="s">
        <v>378</v>
      </c>
      <c r="E32" s="312" t="s">
        <v>19</v>
      </c>
      <c r="F32" s="313">
        <v>34.838999999999999</v>
      </c>
      <c r="G32" s="41"/>
      <c r="H32" s="47"/>
    </row>
    <row r="33" s="2" customFormat="1" ht="16.8" customHeight="1">
      <c r="A33" s="41"/>
      <c r="B33" s="47"/>
      <c r="C33" s="314" t="s">
        <v>19</v>
      </c>
      <c r="D33" s="314" t="s">
        <v>318</v>
      </c>
      <c r="E33" s="20" t="s">
        <v>19</v>
      </c>
      <c r="F33" s="315">
        <v>0</v>
      </c>
      <c r="G33" s="41"/>
      <c r="H33" s="47"/>
    </row>
    <row r="34" s="2" customFormat="1" ht="16.8" customHeight="1">
      <c r="A34" s="41"/>
      <c r="B34" s="47"/>
      <c r="C34" s="314" t="s">
        <v>378</v>
      </c>
      <c r="D34" s="314" t="s">
        <v>379</v>
      </c>
      <c r="E34" s="20" t="s">
        <v>19</v>
      </c>
      <c r="F34" s="315">
        <v>34.838999999999999</v>
      </c>
      <c r="G34" s="41"/>
      <c r="H34" s="47"/>
    </row>
    <row r="35" s="2" customFormat="1" ht="16.8" customHeight="1">
      <c r="A35" s="41"/>
      <c r="B35" s="47"/>
      <c r="C35" s="310" t="s">
        <v>387</v>
      </c>
      <c r="D35" s="311" t="s">
        <v>387</v>
      </c>
      <c r="E35" s="312" t="s">
        <v>19</v>
      </c>
      <c r="F35" s="313">
        <v>242.97999999999999</v>
      </c>
      <c r="G35" s="41"/>
      <c r="H35" s="47"/>
    </row>
    <row r="36" s="2" customFormat="1" ht="16.8" customHeight="1">
      <c r="A36" s="41"/>
      <c r="B36" s="47"/>
      <c r="C36" s="314" t="s">
        <v>387</v>
      </c>
      <c r="D36" s="314" t="s">
        <v>388</v>
      </c>
      <c r="E36" s="20" t="s">
        <v>19</v>
      </c>
      <c r="F36" s="315">
        <v>242.97999999999999</v>
      </c>
      <c r="G36" s="41"/>
      <c r="H36" s="47"/>
    </row>
    <row r="37" s="2" customFormat="1" ht="16.8" customHeight="1">
      <c r="A37" s="41"/>
      <c r="B37" s="47"/>
      <c r="C37" s="310" t="s">
        <v>282</v>
      </c>
      <c r="D37" s="311" t="s">
        <v>282</v>
      </c>
      <c r="E37" s="312" t="s">
        <v>19</v>
      </c>
      <c r="F37" s="313">
        <v>9.4079999999999995</v>
      </c>
      <c r="G37" s="41"/>
      <c r="H37" s="47"/>
    </row>
    <row r="38" s="2" customFormat="1" ht="16.8" customHeight="1">
      <c r="A38" s="41"/>
      <c r="B38" s="47"/>
      <c r="C38" s="314" t="s">
        <v>282</v>
      </c>
      <c r="D38" s="314" t="s">
        <v>283</v>
      </c>
      <c r="E38" s="20" t="s">
        <v>19</v>
      </c>
      <c r="F38" s="315">
        <v>9.4079999999999995</v>
      </c>
      <c r="G38" s="41"/>
      <c r="H38" s="47"/>
    </row>
    <row r="39" s="2" customFormat="1" ht="16.8" customHeight="1">
      <c r="A39" s="41"/>
      <c r="B39" s="47"/>
      <c r="C39" s="310" t="s">
        <v>400</v>
      </c>
      <c r="D39" s="311" t="s">
        <v>400</v>
      </c>
      <c r="E39" s="312" t="s">
        <v>19</v>
      </c>
      <c r="F39" s="313">
        <v>1589.5999999999999</v>
      </c>
      <c r="G39" s="41"/>
      <c r="H39" s="47"/>
    </row>
    <row r="40" s="2" customFormat="1" ht="16.8" customHeight="1">
      <c r="A40" s="41"/>
      <c r="B40" s="47"/>
      <c r="C40" s="314" t="s">
        <v>400</v>
      </c>
      <c r="D40" s="314" t="s">
        <v>401</v>
      </c>
      <c r="E40" s="20" t="s">
        <v>19</v>
      </c>
      <c r="F40" s="315">
        <v>1589.5999999999999</v>
      </c>
      <c r="G40" s="41"/>
      <c r="H40" s="47"/>
    </row>
    <row r="41" s="2" customFormat="1" ht="16.8" customHeight="1">
      <c r="A41" s="41"/>
      <c r="B41" s="47"/>
      <c r="C41" s="310" t="s">
        <v>410</v>
      </c>
      <c r="D41" s="311" t="s">
        <v>410</v>
      </c>
      <c r="E41" s="312" t="s">
        <v>19</v>
      </c>
      <c r="F41" s="313">
        <v>158</v>
      </c>
      <c r="G41" s="41"/>
      <c r="H41" s="47"/>
    </row>
    <row r="42" s="2" customFormat="1" ht="16.8" customHeight="1">
      <c r="A42" s="41"/>
      <c r="B42" s="47"/>
      <c r="C42" s="314" t="s">
        <v>410</v>
      </c>
      <c r="D42" s="314" t="s">
        <v>411</v>
      </c>
      <c r="E42" s="20" t="s">
        <v>19</v>
      </c>
      <c r="F42" s="315">
        <v>158</v>
      </c>
      <c r="G42" s="41"/>
      <c r="H42" s="47"/>
    </row>
    <row r="43" s="2" customFormat="1" ht="16.8" customHeight="1">
      <c r="A43" s="41"/>
      <c r="B43" s="47"/>
      <c r="C43" s="310" t="s">
        <v>420</v>
      </c>
      <c r="D43" s="311" t="s">
        <v>420</v>
      </c>
      <c r="E43" s="312" t="s">
        <v>19</v>
      </c>
      <c r="F43" s="313">
        <v>104</v>
      </c>
      <c r="G43" s="41"/>
      <c r="H43" s="47"/>
    </row>
    <row r="44" s="2" customFormat="1" ht="16.8" customHeight="1">
      <c r="A44" s="41"/>
      <c r="B44" s="47"/>
      <c r="C44" s="314" t="s">
        <v>420</v>
      </c>
      <c r="D44" s="314" t="s">
        <v>421</v>
      </c>
      <c r="E44" s="20" t="s">
        <v>19</v>
      </c>
      <c r="F44" s="315">
        <v>104</v>
      </c>
      <c r="G44" s="41"/>
      <c r="H44" s="47"/>
    </row>
    <row r="45" s="2" customFormat="1" ht="16.8" customHeight="1">
      <c r="A45" s="41"/>
      <c r="B45" s="47"/>
      <c r="C45" s="310" t="s">
        <v>430</v>
      </c>
      <c r="D45" s="311" t="s">
        <v>430</v>
      </c>
      <c r="E45" s="312" t="s">
        <v>19</v>
      </c>
      <c r="F45" s="313">
        <v>22.596</v>
      </c>
      <c r="G45" s="41"/>
      <c r="H45" s="47"/>
    </row>
    <row r="46" s="2" customFormat="1" ht="16.8" customHeight="1">
      <c r="A46" s="41"/>
      <c r="B46" s="47"/>
      <c r="C46" s="314" t="s">
        <v>430</v>
      </c>
      <c r="D46" s="314" t="s">
        <v>431</v>
      </c>
      <c r="E46" s="20" t="s">
        <v>19</v>
      </c>
      <c r="F46" s="315">
        <v>22.596</v>
      </c>
      <c r="G46" s="41"/>
      <c r="H46" s="47"/>
    </row>
    <row r="47" s="2" customFormat="1" ht="16.8" customHeight="1">
      <c r="A47" s="41"/>
      <c r="B47" s="47"/>
      <c r="C47" s="310" t="s">
        <v>437</v>
      </c>
      <c r="D47" s="311" t="s">
        <v>437</v>
      </c>
      <c r="E47" s="312" t="s">
        <v>19</v>
      </c>
      <c r="F47" s="313">
        <v>60.256</v>
      </c>
      <c r="G47" s="41"/>
      <c r="H47" s="47"/>
    </row>
    <row r="48" s="2" customFormat="1" ht="16.8" customHeight="1">
      <c r="A48" s="41"/>
      <c r="B48" s="47"/>
      <c r="C48" s="314" t="s">
        <v>437</v>
      </c>
      <c r="D48" s="314" t="s">
        <v>438</v>
      </c>
      <c r="E48" s="20" t="s">
        <v>19</v>
      </c>
      <c r="F48" s="315">
        <v>60.256</v>
      </c>
      <c r="G48" s="41"/>
      <c r="H48" s="47"/>
    </row>
    <row r="49" s="2" customFormat="1" ht="16.8" customHeight="1">
      <c r="A49" s="41"/>
      <c r="B49" s="47"/>
      <c r="C49" s="310" t="s">
        <v>452</v>
      </c>
      <c r="D49" s="311" t="s">
        <v>452</v>
      </c>
      <c r="E49" s="312" t="s">
        <v>19</v>
      </c>
      <c r="F49" s="313">
        <v>1590</v>
      </c>
      <c r="G49" s="41"/>
      <c r="H49" s="47"/>
    </row>
    <row r="50" s="2" customFormat="1" ht="16.8" customHeight="1">
      <c r="A50" s="41"/>
      <c r="B50" s="47"/>
      <c r="C50" s="314" t="s">
        <v>452</v>
      </c>
      <c r="D50" s="314" t="s">
        <v>453</v>
      </c>
      <c r="E50" s="20" t="s">
        <v>19</v>
      </c>
      <c r="F50" s="315">
        <v>1590</v>
      </c>
      <c r="G50" s="41"/>
      <c r="H50" s="47"/>
    </row>
    <row r="51" s="2" customFormat="1" ht="16.8" customHeight="1">
      <c r="A51" s="41"/>
      <c r="B51" s="47"/>
      <c r="C51" s="310" t="s">
        <v>277</v>
      </c>
      <c r="D51" s="311" t="s">
        <v>277</v>
      </c>
      <c r="E51" s="312" t="s">
        <v>19</v>
      </c>
      <c r="F51" s="313">
        <v>7.5</v>
      </c>
      <c r="G51" s="41"/>
      <c r="H51" s="47"/>
    </row>
    <row r="52" s="2" customFormat="1" ht="16.8" customHeight="1">
      <c r="A52" s="41"/>
      <c r="B52" s="47"/>
      <c r="C52" s="314" t="s">
        <v>277</v>
      </c>
      <c r="D52" s="314" t="s">
        <v>278</v>
      </c>
      <c r="E52" s="20" t="s">
        <v>19</v>
      </c>
      <c r="F52" s="315">
        <v>7.5</v>
      </c>
      <c r="G52" s="41"/>
      <c r="H52" s="47"/>
    </row>
    <row r="53" s="2" customFormat="1" ht="16.8" customHeight="1">
      <c r="A53" s="41"/>
      <c r="B53" s="47"/>
      <c r="C53" s="310" t="s">
        <v>463</v>
      </c>
      <c r="D53" s="311" t="s">
        <v>463</v>
      </c>
      <c r="E53" s="312" t="s">
        <v>19</v>
      </c>
      <c r="F53" s="313">
        <v>34.838999999999999</v>
      </c>
      <c r="G53" s="41"/>
      <c r="H53" s="47"/>
    </row>
    <row r="54" s="2" customFormat="1" ht="16.8" customHeight="1">
      <c r="A54" s="41"/>
      <c r="B54" s="47"/>
      <c r="C54" s="314" t="s">
        <v>463</v>
      </c>
      <c r="D54" s="314" t="s">
        <v>379</v>
      </c>
      <c r="E54" s="20" t="s">
        <v>19</v>
      </c>
      <c r="F54" s="315">
        <v>34.838999999999999</v>
      </c>
      <c r="G54" s="41"/>
      <c r="H54" s="47"/>
    </row>
    <row r="55" s="2" customFormat="1" ht="16.8" customHeight="1">
      <c r="A55" s="41"/>
      <c r="B55" s="47"/>
      <c r="C55" s="310" t="s">
        <v>471</v>
      </c>
      <c r="D55" s="311" t="s">
        <v>471</v>
      </c>
      <c r="E55" s="312" t="s">
        <v>19</v>
      </c>
      <c r="F55" s="313">
        <v>812</v>
      </c>
      <c r="G55" s="41"/>
      <c r="H55" s="47"/>
    </row>
    <row r="56" s="2" customFormat="1" ht="16.8" customHeight="1">
      <c r="A56" s="41"/>
      <c r="B56" s="47"/>
      <c r="C56" s="314" t="s">
        <v>471</v>
      </c>
      <c r="D56" s="314" t="s">
        <v>472</v>
      </c>
      <c r="E56" s="20" t="s">
        <v>19</v>
      </c>
      <c r="F56" s="315">
        <v>812</v>
      </c>
      <c r="G56" s="41"/>
      <c r="H56" s="47"/>
    </row>
    <row r="57" s="2" customFormat="1" ht="16.8" customHeight="1">
      <c r="A57" s="41"/>
      <c r="B57" s="47"/>
      <c r="C57" s="310" t="s">
        <v>477</v>
      </c>
      <c r="D57" s="311" t="s">
        <v>477</v>
      </c>
      <c r="E57" s="312" t="s">
        <v>19</v>
      </c>
      <c r="F57" s="313">
        <v>6</v>
      </c>
      <c r="G57" s="41"/>
      <c r="H57" s="47"/>
    </row>
    <row r="58" s="2" customFormat="1" ht="16.8" customHeight="1">
      <c r="A58" s="41"/>
      <c r="B58" s="47"/>
      <c r="C58" s="314" t="s">
        <v>477</v>
      </c>
      <c r="D58" s="314" t="s">
        <v>478</v>
      </c>
      <c r="E58" s="20" t="s">
        <v>19</v>
      </c>
      <c r="F58" s="315">
        <v>6</v>
      </c>
      <c r="G58" s="41"/>
      <c r="H58" s="47"/>
    </row>
    <row r="59" s="2" customFormat="1" ht="16.8" customHeight="1">
      <c r="A59" s="41"/>
      <c r="B59" s="47"/>
      <c r="C59" s="310" t="s">
        <v>488</v>
      </c>
      <c r="D59" s="311" t="s">
        <v>488</v>
      </c>
      <c r="E59" s="312" t="s">
        <v>19</v>
      </c>
      <c r="F59" s="313">
        <v>6</v>
      </c>
      <c r="G59" s="41"/>
      <c r="H59" s="47"/>
    </row>
    <row r="60" s="2" customFormat="1" ht="16.8" customHeight="1">
      <c r="A60" s="41"/>
      <c r="B60" s="47"/>
      <c r="C60" s="314" t="s">
        <v>488</v>
      </c>
      <c r="D60" s="314" t="s">
        <v>489</v>
      </c>
      <c r="E60" s="20" t="s">
        <v>19</v>
      </c>
      <c r="F60" s="315">
        <v>6</v>
      </c>
      <c r="G60" s="41"/>
      <c r="H60" s="47"/>
    </row>
    <row r="61" s="2" customFormat="1" ht="16.8" customHeight="1">
      <c r="A61" s="41"/>
      <c r="B61" s="47"/>
      <c r="C61" s="310" t="s">
        <v>499</v>
      </c>
      <c r="D61" s="311" t="s">
        <v>499</v>
      </c>
      <c r="E61" s="312" t="s">
        <v>19</v>
      </c>
      <c r="F61" s="313">
        <v>2.6000000000000001</v>
      </c>
      <c r="G61" s="41"/>
      <c r="H61" s="47"/>
    </row>
    <row r="62" s="2" customFormat="1" ht="16.8" customHeight="1">
      <c r="A62" s="41"/>
      <c r="B62" s="47"/>
      <c r="C62" s="314" t="s">
        <v>499</v>
      </c>
      <c r="D62" s="314" t="s">
        <v>500</v>
      </c>
      <c r="E62" s="20" t="s">
        <v>19</v>
      </c>
      <c r="F62" s="315">
        <v>2.6000000000000001</v>
      </c>
      <c r="G62" s="41"/>
      <c r="H62" s="47"/>
    </row>
    <row r="63" s="2" customFormat="1" ht="16.8" customHeight="1">
      <c r="A63" s="41"/>
      <c r="B63" s="47"/>
      <c r="C63" s="310" t="s">
        <v>505</v>
      </c>
      <c r="D63" s="311" t="s">
        <v>505</v>
      </c>
      <c r="E63" s="312" t="s">
        <v>19</v>
      </c>
      <c r="F63" s="313">
        <v>8.8000000000000007</v>
      </c>
      <c r="G63" s="41"/>
      <c r="H63" s="47"/>
    </row>
    <row r="64" s="2" customFormat="1" ht="16.8" customHeight="1">
      <c r="A64" s="41"/>
      <c r="B64" s="47"/>
      <c r="C64" s="314" t="s">
        <v>505</v>
      </c>
      <c r="D64" s="314" t="s">
        <v>506</v>
      </c>
      <c r="E64" s="20" t="s">
        <v>19</v>
      </c>
      <c r="F64" s="315">
        <v>8.8000000000000007</v>
      </c>
      <c r="G64" s="41"/>
      <c r="H64" s="47"/>
    </row>
    <row r="65" s="2" customFormat="1" ht="16.8" customHeight="1">
      <c r="A65" s="41"/>
      <c r="B65" s="47"/>
      <c r="C65" s="310" t="s">
        <v>512</v>
      </c>
      <c r="D65" s="311" t="s">
        <v>512</v>
      </c>
      <c r="E65" s="312" t="s">
        <v>19</v>
      </c>
      <c r="F65" s="313">
        <v>0.50600000000000001</v>
      </c>
      <c r="G65" s="41"/>
      <c r="H65" s="47"/>
    </row>
    <row r="66" s="2" customFormat="1" ht="16.8" customHeight="1">
      <c r="A66" s="41"/>
      <c r="B66" s="47"/>
      <c r="C66" s="314" t="s">
        <v>512</v>
      </c>
      <c r="D66" s="314" t="s">
        <v>513</v>
      </c>
      <c r="E66" s="20" t="s">
        <v>19</v>
      </c>
      <c r="F66" s="315">
        <v>0.50600000000000001</v>
      </c>
      <c r="G66" s="41"/>
      <c r="H66" s="47"/>
    </row>
    <row r="67" s="2" customFormat="1" ht="16.8" customHeight="1">
      <c r="A67" s="41"/>
      <c r="B67" s="47"/>
      <c r="C67" s="310" t="s">
        <v>519</v>
      </c>
      <c r="D67" s="311" t="s">
        <v>519</v>
      </c>
      <c r="E67" s="312" t="s">
        <v>19</v>
      </c>
      <c r="F67" s="313">
        <v>5.5</v>
      </c>
      <c r="G67" s="41"/>
      <c r="H67" s="47"/>
    </row>
    <row r="68" s="2" customFormat="1" ht="16.8" customHeight="1">
      <c r="A68" s="41"/>
      <c r="B68" s="47"/>
      <c r="C68" s="314" t="s">
        <v>519</v>
      </c>
      <c r="D68" s="314" t="s">
        <v>520</v>
      </c>
      <c r="E68" s="20" t="s">
        <v>19</v>
      </c>
      <c r="F68" s="315">
        <v>5.5</v>
      </c>
      <c r="G68" s="41"/>
      <c r="H68" s="47"/>
    </row>
    <row r="69" s="2" customFormat="1" ht="16.8" customHeight="1">
      <c r="A69" s="41"/>
      <c r="B69" s="47"/>
      <c r="C69" s="310" t="s">
        <v>525</v>
      </c>
      <c r="D69" s="311" t="s">
        <v>525</v>
      </c>
      <c r="E69" s="312" t="s">
        <v>19</v>
      </c>
      <c r="F69" s="313">
        <v>22.596</v>
      </c>
      <c r="G69" s="41"/>
      <c r="H69" s="47"/>
    </row>
    <row r="70" s="2" customFormat="1" ht="16.8" customHeight="1">
      <c r="A70" s="41"/>
      <c r="B70" s="47"/>
      <c r="C70" s="314" t="s">
        <v>525</v>
      </c>
      <c r="D70" s="314" t="s">
        <v>526</v>
      </c>
      <c r="E70" s="20" t="s">
        <v>19</v>
      </c>
      <c r="F70" s="315">
        <v>22.596</v>
      </c>
      <c r="G70" s="41"/>
      <c r="H70" s="47"/>
    </row>
    <row r="71" s="2" customFormat="1" ht="16.8" customHeight="1">
      <c r="A71" s="41"/>
      <c r="B71" s="47"/>
      <c r="C71" s="310" t="s">
        <v>532</v>
      </c>
      <c r="D71" s="311" t="s">
        <v>532</v>
      </c>
      <c r="E71" s="312" t="s">
        <v>19</v>
      </c>
      <c r="F71" s="313">
        <v>7.7999999999999998</v>
      </c>
      <c r="G71" s="41"/>
      <c r="H71" s="47"/>
    </row>
    <row r="72" s="2" customFormat="1" ht="16.8" customHeight="1">
      <c r="A72" s="41"/>
      <c r="B72" s="47"/>
      <c r="C72" s="314" t="s">
        <v>532</v>
      </c>
      <c r="D72" s="314" t="s">
        <v>533</v>
      </c>
      <c r="E72" s="20" t="s">
        <v>19</v>
      </c>
      <c r="F72" s="315">
        <v>7.7999999999999998</v>
      </c>
      <c r="G72" s="41"/>
      <c r="H72" s="47"/>
    </row>
    <row r="73" s="2" customFormat="1" ht="16.8" customHeight="1">
      <c r="A73" s="41"/>
      <c r="B73" s="47"/>
      <c r="C73" s="310" t="s">
        <v>287</v>
      </c>
      <c r="D73" s="311" t="s">
        <v>287</v>
      </c>
      <c r="E73" s="312" t="s">
        <v>19</v>
      </c>
      <c r="F73" s="313">
        <v>1.8</v>
      </c>
      <c r="G73" s="41"/>
      <c r="H73" s="47"/>
    </row>
    <row r="74" s="2" customFormat="1" ht="16.8" customHeight="1">
      <c r="A74" s="41"/>
      <c r="B74" s="47"/>
      <c r="C74" s="314" t="s">
        <v>287</v>
      </c>
      <c r="D74" s="314" t="s">
        <v>288</v>
      </c>
      <c r="E74" s="20" t="s">
        <v>19</v>
      </c>
      <c r="F74" s="315">
        <v>1.8</v>
      </c>
      <c r="G74" s="41"/>
      <c r="H74" s="47"/>
    </row>
    <row r="75" s="2" customFormat="1" ht="16.8" customHeight="1">
      <c r="A75" s="41"/>
      <c r="B75" s="47"/>
      <c r="C75" s="310" t="s">
        <v>540</v>
      </c>
      <c r="D75" s="311" t="s">
        <v>540</v>
      </c>
      <c r="E75" s="312" t="s">
        <v>19</v>
      </c>
      <c r="F75" s="313">
        <v>425.19999999999999</v>
      </c>
      <c r="G75" s="41"/>
      <c r="H75" s="47"/>
    </row>
    <row r="76" s="2" customFormat="1" ht="16.8" customHeight="1">
      <c r="A76" s="41"/>
      <c r="B76" s="47"/>
      <c r="C76" s="314" t="s">
        <v>540</v>
      </c>
      <c r="D76" s="314" t="s">
        <v>541</v>
      </c>
      <c r="E76" s="20" t="s">
        <v>19</v>
      </c>
      <c r="F76" s="315">
        <v>425.19999999999999</v>
      </c>
      <c r="G76" s="41"/>
      <c r="H76" s="47"/>
    </row>
    <row r="77" s="2" customFormat="1" ht="16.8" customHeight="1">
      <c r="A77" s="41"/>
      <c r="B77" s="47"/>
      <c r="C77" s="310" t="s">
        <v>552</v>
      </c>
      <c r="D77" s="311" t="s">
        <v>552</v>
      </c>
      <c r="E77" s="312" t="s">
        <v>19</v>
      </c>
      <c r="F77" s="313">
        <v>69.299999999999997</v>
      </c>
      <c r="G77" s="41"/>
      <c r="H77" s="47"/>
    </row>
    <row r="78" s="2" customFormat="1" ht="16.8" customHeight="1">
      <c r="A78" s="41"/>
      <c r="B78" s="47"/>
      <c r="C78" s="314" t="s">
        <v>552</v>
      </c>
      <c r="D78" s="314" t="s">
        <v>553</v>
      </c>
      <c r="E78" s="20" t="s">
        <v>19</v>
      </c>
      <c r="F78" s="315">
        <v>69.299999999999997</v>
      </c>
      <c r="G78" s="41"/>
      <c r="H78" s="47"/>
    </row>
    <row r="79" s="2" customFormat="1" ht="16.8" customHeight="1">
      <c r="A79" s="41"/>
      <c r="B79" s="47"/>
      <c r="C79" s="310" t="s">
        <v>546</v>
      </c>
      <c r="D79" s="311" t="s">
        <v>546</v>
      </c>
      <c r="E79" s="312" t="s">
        <v>19</v>
      </c>
      <c r="F79" s="313">
        <v>850.39999999999998</v>
      </c>
      <c r="G79" s="41"/>
      <c r="H79" s="47"/>
    </row>
    <row r="80" s="2" customFormat="1" ht="16.8" customHeight="1">
      <c r="A80" s="41"/>
      <c r="B80" s="47"/>
      <c r="C80" s="314" t="s">
        <v>546</v>
      </c>
      <c r="D80" s="314" t="s">
        <v>547</v>
      </c>
      <c r="E80" s="20" t="s">
        <v>19</v>
      </c>
      <c r="F80" s="315">
        <v>850.39999999999998</v>
      </c>
      <c r="G80" s="41"/>
      <c r="H80" s="47"/>
    </row>
    <row r="81" s="2" customFormat="1" ht="16.8" customHeight="1">
      <c r="A81" s="41"/>
      <c r="B81" s="47"/>
      <c r="C81" s="310" t="s">
        <v>559</v>
      </c>
      <c r="D81" s="311" t="s">
        <v>559</v>
      </c>
      <c r="E81" s="312" t="s">
        <v>19</v>
      </c>
      <c r="F81" s="313">
        <v>383</v>
      </c>
      <c r="G81" s="41"/>
      <c r="H81" s="47"/>
    </row>
    <row r="82" s="2" customFormat="1" ht="16.8" customHeight="1">
      <c r="A82" s="41"/>
      <c r="B82" s="47"/>
      <c r="C82" s="314" t="s">
        <v>559</v>
      </c>
      <c r="D82" s="314" t="s">
        <v>560</v>
      </c>
      <c r="E82" s="20" t="s">
        <v>19</v>
      </c>
      <c r="F82" s="315">
        <v>383</v>
      </c>
      <c r="G82" s="41"/>
      <c r="H82" s="47"/>
    </row>
    <row r="83" s="2" customFormat="1" ht="16.8" customHeight="1">
      <c r="A83" s="41"/>
      <c r="B83" s="47"/>
      <c r="C83" s="310" t="s">
        <v>566</v>
      </c>
      <c r="D83" s="311" t="s">
        <v>566</v>
      </c>
      <c r="E83" s="312" t="s">
        <v>19</v>
      </c>
      <c r="F83" s="313">
        <v>75</v>
      </c>
      <c r="G83" s="41"/>
      <c r="H83" s="47"/>
    </row>
    <row r="84" s="2" customFormat="1" ht="16.8" customHeight="1">
      <c r="A84" s="41"/>
      <c r="B84" s="47"/>
      <c r="C84" s="314" t="s">
        <v>566</v>
      </c>
      <c r="D84" s="314" t="s">
        <v>567</v>
      </c>
      <c r="E84" s="20" t="s">
        <v>19</v>
      </c>
      <c r="F84" s="315">
        <v>75</v>
      </c>
      <c r="G84" s="41"/>
      <c r="H84" s="47"/>
    </row>
    <row r="85" s="2" customFormat="1" ht="16.8" customHeight="1">
      <c r="A85" s="41"/>
      <c r="B85" s="47"/>
      <c r="C85" s="310" t="s">
        <v>578</v>
      </c>
      <c r="D85" s="311" t="s">
        <v>578</v>
      </c>
      <c r="E85" s="312" t="s">
        <v>19</v>
      </c>
      <c r="F85" s="313">
        <v>4</v>
      </c>
      <c r="G85" s="41"/>
      <c r="H85" s="47"/>
    </row>
    <row r="86" s="2" customFormat="1" ht="16.8" customHeight="1">
      <c r="A86" s="41"/>
      <c r="B86" s="47"/>
      <c r="C86" s="314" t="s">
        <v>578</v>
      </c>
      <c r="D86" s="314" t="s">
        <v>579</v>
      </c>
      <c r="E86" s="20" t="s">
        <v>19</v>
      </c>
      <c r="F86" s="315">
        <v>4</v>
      </c>
      <c r="G86" s="41"/>
      <c r="H86" s="47"/>
    </row>
    <row r="87" s="2" customFormat="1" ht="16.8" customHeight="1">
      <c r="A87" s="41"/>
      <c r="B87" s="47"/>
      <c r="C87" s="310" t="s">
        <v>586</v>
      </c>
      <c r="D87" s="311" t="s">
        <v>586</v>
      </c>
      <c r="E87" s="312" t="s">
        <v>19</v>
      </c>
      <c r="F87" s="313">
        <v>310</v>
      </c>
      <c r="G87" s="41"/>
      <c r="H87" s="47"/>
    </row>
    <row r="88" s="2" customFormat="1" ht="16.8" customHeight="1">
      <c r="A88" s="41"/>
      <c r="B88" s="47"/>
      <c r="C88" s="314" t="s">
        <v>586</v>
      </c>
      <c r="D88" s="314" t="s">
        <v>587</v>
      </c>
      <c r="E88" s="20" t="s">
        <v>19</v>
      </c>
      <c r="F88" s="315">
        <v>310</v>
      </c>
      <c r="G88" s="41"/>
      <c r="H88" s="47"/>
    </row>
    <row r="89" s="2" customFormat="1" ht="16.8" customHeight="1">
      <c r="A89" s="41"/>
      <c r="B89" s="47"/>
      <c r="C89" s="310" t="s">
        <v>594</v>
      </c>
      <c r="D89" s="311" t="s">
        <v>594</v>
      </c>
      <c r="E89" s="312" t="s">
        <v>19</v>
      </c>
      <c r="F89" s="313">
        <v>106.59999999999999</v>
      </c>
      <c r="G89" s="41"/>
      <c r="H89" s="47"/>
    </row>
    <row r="90" s="2" customFormat="1" ht="16.8" customHeight="1">
      <c r="A90" s="41"/>
      <c r="B90" s="47"/>
      <c r="C90" s="314" t="s">
        <v>19</v>
      </c>
      <c r="D90" s="314" t="s">
        <v>593</v>
      </c>
      <c r="E90" s="20" t="s">
        <v>19</v>
      </c>
      <c r="F90" s="315">
        <v>0</v>
      </c>
      <c r="G90" s="41"/>
      <c r="H90" s="47"/>
    </row>
    <row r="91" s="2" customFormat="1" ht="16.8" customHeight="1">
      <c r="A91" s="41"/>
      <c r="B91" s="47"/>
      <c r="C91" s="314" t="s">
        <v>594</v>
      </c>
      <c r="D91" s="314" t="s">
        <v>595</v>
      </c>
      <c r="E91" s="20" t="s">
        <v>19</v>
      </c>
      <c r="F91" s="315">
        <v>106.59999999999999</v>
      </c>
      <c r="G91" s="41"/>
      <c r="H91" s="47"/>
    </row>
    <row r="92" s="2" customFormat="1" ht="16.8" customHeight="1">
      <c r="A92" s="41"/>
      <c r="B92" s="47"/>
      <c r="C92" s="310" t="s">
        <v>600</v>
      </c>
      <c r="D92" s="311" t="s">
        <v>600</v>
      </c>
      <c r="E92" s="312" t="s">
        <v>19</v>
      </c>
      <c r="F92" s="313">
        <v>97.299999999999997</v>
      </c>
      <c r="G92" s="41"/>
      <c r="H92" s="47"/>
    </row>
    <row r="93" s="2" customFormat="1" ht="16.8" customHeight="1">
      <c r="A93" s="41"/>
      <c r="B93" s="47"/>
      <c r="C93" s="314" t="s">
        <v>19</v>
      </c>
      <c r="D93" s="314" t="s">
        <v>593</v>
      </c>
      <c r="E93" s="20" t="s">
        <v>19</v>
      </c>
      <c r="F93" s="315">
        <v>0</v>
      </c>
      <c r="G93" s="41"/>
      <c r="H93" s="47"/>
    </row>
    <row r="94" s="2" customFormat="1" ht="16.8" customHeight="1">
      <c r="A94" s="41"/>
      <c r="B94" s="47"/>
      <c r="C94" s="314" t="s">
        <v>600</v>
      </c>
      <c r="D94" s="314" t="s">
        <v>601</v>
      </c>
      <c r="E94" s="20" t="s">
        <v>19</v>
      </c>
      <c r="F94" s="315">
        <v>97.299999999999997</v>
      </c>
      <c r="G94" s="41"/>
      <c r="H94" s="47"/>
    </row>
    <row r="95" s="2" customFormat="1" ht="16.8" customHeight="1">
      <c r="A95" s="41"/>
      <c r="B95" s="47"/>
      <c r="C95" s="310" t="s">
        <v>606</v>
      </c>
      <c r="D95" s="311" t="s">
        <v>606</v>
      </c>
      <c r="E95" s="312" t="s">
        <v>19</v>
      </c>
      <c r="F95" s="313">
        <v>9.9000000000000004</v>
      </c>
      <c r="G95" s="41"/>
      <c r="H95" s="47"/>
    </row>
    <row r="96" s="2" customFormat="1" ht="16.8" customHeight="1">
      <c r="A96" s="41"/>
      <c r="B96" s="47"/>
      <c r="C96" s="314" t="s">
        <v>606</v>
      </c>
      <c r="D96" s="314" t="s">
        <v>607</v>
      </c>
      <c r="E96" s="20" t="s">
        <v>19</v>
      </c>
      <c r="F96" s="315">
        <v>9.9000000000000004</v>
      </c>
      <c r="G96" s="41"/>
      <c r="H96" s="47"/>
    </row>
    <row r="97" s="2" customFormat="1" ht="16.8" customHeight="1">
      <c r="A97" s="41"/>
      <c r="B97" s="47"/>
      <c r="C97" s="310" t="s">
        <v>614</v>
      </c>
      <c r="D97" s="311" t="s">
        <v>614</v>
      </c>
      <c r="E97" s="312" t="s">
        <v>19</v>
      </c>
      <c r="F97" s="313">
        <v>26</v>
      </c>
      <c r="G97" s="41"/>
      <c r="H97" s="47"/>
    </row>
    <row r="98" s="2" customFormat="1" ht="16.8" customHeight="1">
      <c r="A98" s="41"/>
      <c r="B98" s="47"/>
      <c r="C98" s="314" t="s">
        <v>614</v>
      </c>
      <c r="D98" s="314" t="s">
        <v>615</v>
      </c>
      <c r="E98" s="20" t="s">
        <v>19</v>
      </c>
      <c r="F98" s="315">
        <v>26</v>
      </c>
      <c r="G98" s="41"/>
      <c r="H98" s="47"/>
    </row>
    <row r="99" s="2" customFormat="1" ht="16.8" customHeight="1">
      <c r="A99" s="41"/>
      <c r="B99" s="47"/>
      <c r="C99" s="310" t="s">
        <v>646</v>
      </c>
      <c r="D99" s="311" t="s">
        <v>646</v>
      </c>
      <c r="E99" s="312" t="s">
        <v>19</v>
      </c>
      <c r="F99" s="313">
        <v>323</v>
      </c>
      <c r="G99" s="41"/>
      <c r="H99" s="47"/>
    </row>
    <row r="100" s="2" customFormat="1" ht="16.8" customHeight="1">
      <c r="A100" s="41"/>
      <c r="B100" s="47"/>
      <c r="C100" s="314" t="s">
        <v>646</v>
      </c>
      <c r="D100" s="314" t="s">
        <v>647</v>
      </c>
      <c r="E100" s="20" t="s">
        <v>19</v>
      </c>
      <c r="F100" s="315">
        <v>323</v>
      </c>
      <c r="G100" s="41"/>
      <c r="H100" s="47"/>
    </row>
    <row r="101" s="2" customFormat="1" ht="16.8" customHeight="1">
      <c r="A101" s="41"/>
      <c r="B101" s="47"/>
      <c r="C101" s="310" t="s">
        <v>656</v>
      </c>
      <c r="D101" s="311" t="s">
        <v>656</v>
      </c>
      <c r="E101" s="312" t="s">
        <v>19</v>
      </c>
      <c r="F101" s="313">
        <v>365.30000000000001</v>
      </c>
      <c r="G101" s="41"/>
      <c r="H101" s="47"/>
    </row>
    <row r="102" s="2" customFormat="1" ht="16.8" customHeight="1">
      <c r="A102" s="41"/>
      <c r="B102" s="47"/>
      <c r="C102" s="314" t="s">
        <v>656</v>
      </c>
      <c r="D102" s="314" t="s">
        <v>657</v>
      </c>
      <c r="E102" s="20" t="s">
        <v>19</v>
      </c>
      <c r="F102" s="315">
        <v>365.30000000000001</v>
      </c>
      <c r="G102" s="41"/>
      <c r="H102" s="47"/>
    </row>
    <row r="103" s="2" customFormat="1" ht="16.8" customHeight="1">
      <c r="A103" s="41"/>
      <c r="B103" s="47"/>
      <c r="C103" s="310" t="s">
        <v>666</v>
      </c>
      <c r="D103" s="311" t="s">
        <v>666</v>
      </c>
      <c r="E103" s="312" t="s">
        <v>19</v>
      </c>
      <c r="F103" s="313">
        <v>2</v>
      </c>
      <c r="G103" s="41"/>
      <c r="H103" s="47"/>
    </row>
    <row r="104" s="2" customFormat="1" ht="16.8" customHeight="1">
      <c r="A104" s="41"/>
      <c r="B104" s="47"/>
      <c r="C104" s="314" t="s">
        <v>666</v>
      </c>
      <c r="D104" s="314" t="s">
        <v>667</v>
      </c>
      <c r="E104" s="20" t="s">
        <v>19</v>
      </c>
      <c r="F104" s="315">
        <v>2</v>
      </c>
      <c r="G104" s="41"/>
      <c r="H104" s="47"/>
    </row>
    <row r="105" s="2" customFormat="1" ht="16.8" customHeight="1">
      <c r="A105" s="41"/>
      <c r="B105" s="47"/>
      <c r="C105" s="310" t="s">
        <v>300</v>
      </c>
      <c r="D105" s="311" t="s">
        <v>300</v>
      </c>
      <c r="E105" s="312" t="s">
        <v>19</v>
      </c>
      <c r="F105" s="313">
        <v>0.071999999999999995</v>
      </c>
      <c r="G105" s="41"/>
      <c r="H105" s="47"/>
    </row>
    <row r="106" s="2" customFormat="1" ht="16.8" customHeight="1">
      <c r="A106" s="41"/>
      <c r="B106" s="47"/>
      <c r="C106" s="314" t="s">
        <v>19</v>
      </c>
      <c r="D106" s="314" t="s">
        <v>299</v>
      </c>
      <c r="E106" s="20" t="s">
        <v>19</v>
      </c>
      <c r="F106" s="315">
        <v>0</v>
      </c>
      <c r="G106" s="41"/>
      <c r="H106" s="47"/>
    </row>
    <row r="107" s="2" customFormat="1" ht="16.8" customHeight="1">
      <c r="A107" s="41"/>
      <c r="B107" s="47"/>
      <c r="C107" s="314" t="s">
        <v>300</v>
      </c>
      <c r="D107" s="314" t="s">
        <v>301</v>
      </c>
      <c r="E107" s="20" t="s">
        <v>19</v>
      </c>
      <c r="F107" s="315">
        <v>0.071999999999999995</v>
      </c>
      <c r="G107" s="41"/>
      <c r="H107" s="47"/>
    </row>
    <row r="108" s="2" customFormat="1" ht="16.8" customHeight="1">
      <c r="A108" s="41"/>
      <c r="B108" s="47"/>
      <c r="C108" s="310" t="s">
        <v>312</v>
      </c>
      <c r="D108" s="311" t="s">
        <v>312</v>
      </c>
      <c r="E108" s="312" t="s">
        <v>19</v>
      </c>
      <c r="F108" s="313">
        <v>3.6000000000000001</v>
      </c>
      <c r="G108" s="41"/>
      <c r="H108" s="47"/>
    </row>
    <row r="109" s="2" customFormat="1" ht="16.8" customHeight="1">
      <c r="A109" s="41"/>
      <c r="B109" s="47"/>
      <c r="C109" s="314" t="s">
        <v>19</v>
      </c>
      <c r="D109" s="314" t="s">
        <v>311</v>
      </c>
      <c r="E109" s="20" t="s">
        <v>19</v>
      </c>
      <c r="F109" s="315">
        <v>0</v>
      </c>
      <c r="G109" s="41"/>
      <c r="H109" s="47"/>
    </row>
    <row r="110" s="2" customFormat="1" ht="16.8" customHeight="1">
      <c r="A110" s="41"/>
      <c r="B110" s="47"/>
      <c r="C110" s="314" t="s">
        <v>312</v>
      </c>
      <c r="D110" s="314" t="s">
        <v>313</v>
      </c>
      <c r="E110" s="20" t="s">
        <v>19</v>
      </c>
      <c r="F110" s="315">
        <v>3.6000000000000001</v>
      </c>
      <c r="G110" s="41"/>
      <c r="H110" s="47"/>
    </row>
    <row r="111" s="2" customFormat="1" ht="16.8" customHeight="1">
      <c r="A111" s="41"/>
      <c r="B111" s="47"/>
      <c r="C111" s="310" t="s">
        <v>319</v>
      </c>
      <c r="D111" s="311" t="s">
        <v>319</v>
      </c>
      <c r="E111" s="312" t="s">
        <v>19</v>
      </c>
      <c r="F111" s="313">
        <v>3</v>
      </c>
      <c r="G111" s="41"/>
      <c r="H111" s="47"/>
    </row>
    <row r="112" s="2" customFormat="1" ht="16.8" customHeight="1">
      <c r="A112" s="41"/>
      <c r="B112" s="47"/>
      <c r="C112" s="314" t="s">
        <v>19</v>
      </c>
      <c r="D112" s="314" t="s">
        <v>318</v>
      </c>
      <c r="E112" s="20" t="s">
        <v>19</v>
      </c>
      <c r="F112" s="315">
        <v>0</v>
      </c>
      <c r="G112" s="41"/>
      <c r="H112" s="47"/>
    </row>
    <row r="113" s="2" customFormat="1" ht="16.8" customHeight="1">
      <c r="A113" s="41"/>
      <c r="B113" s="47"/>
      <c r="C113" s="314" t="s">
        <v>319</v>
      </c>
      <c r="D113" s="314" t="s">
        <v>320</v>
      </c>
      <c r="E113" s="20" t="s">
        <v>19</v>
      </c>
      <c r="F113" s="315">
        <v>3</v>
      </c>
      <c r="G113" s="41"/>
      <c r="H113" s="47"/>
    </row>
    <row r="114" s="2" customFormat="1" ht="16.8" customHeight="1">
      <c r="A114" s="41"/>
      <c r="B114" s="47"/>
      <c r="C114" s="310" t="s">
        <v>270</v>
      </c>
      <c r="D114" s="311" t="s">
        <v>270</v>
      </c>
      <c r="E114" s="312" t="s">
        <v>19</v>
      </c>
      <c r="F114" s="313">
        <v>9.5</v>
      </c>
      <c r="G114" s="41"/>
      <c r="H114" s="47"/>
    </row>
    <row r="115" s="2" customFormat="1" ht="16.8" customHeight="1">
      <c r="A115" s="41"/>
      <c r="B115" s="47"/>
      <c r="C115" s="314" t="s">
        <v>270</v>
      </c>
      <c r="D115" s="314" t="s">
        <v>271</v>
      </c>
      <c r="E115" s="20" t="s">
        <v>19</v>
      </c>
      <c r="F115" s="315">
        <v>9.5</v>
      </c>
      <c r="G115" s="41"/>
      <c r="H115" s="47"/>
    </row>
    <row r="116" s="2" customFormat="1" ht="16.8" customHeight="1">
      <c r="A116" s="41"/>
      <c r="B116" s="47"/>
      <c r="C116" s="310" t="s">
        <v>350</v>
      </c>
      <c r="D116" s="311" t="s">
        <v>350</v>
      </c>
      <c r="E116" s="312" t="s">
        <v>19</v>
      </c>
      <c r="F116" s="313">
        <v>102</v>
      </c>
      <c r="G116" s="41"/>
      <c r="H116" s="47"/>
    </row>
    <row r="117" s="2" customFormat="1" ht="16.8" customHeight="1">
      <c r="A117" s="41"/>
      <c r="B117" s="47"/>
      <c r="C117" s="314" t="s">
        <v>350</v>
      </c>
      <c r="D117" s="314" t="s">
        <v>351</v>
      </c>
      <c r="E117" s="20" t="s">
        <v>19</v>
      </c>
      <c r="F117" s="315">
        <v>102</v>
      </c>
      <c r="G117" s="41"/>
      <c r="H117" s="47"/>
    </row>
    <row r="118" s="2" customFormat="1" ht="16.8" customHeight="1">
      <c r="A118" s="41"/>
      <c r="B118" s="47"/>
      <c r="C118" s="310" t="s">
        <v>365</v>
      </c>
      <c r="D118" s="311" t="s">
        <v>365</v>
      </c>
      <c r="E118" s="312" t="s">
        <v>19</v>
      </c>
      <c r="F118" s="313">
        <v>20</v>
      </c>
      <c r="G118" s="41"/>
      <c r="H118" s="47"/>
    </row>
    <row r="119" s="2" customFormat="1" ht="16.8" customHeight="1">
      <c r="A119" s="41"/>
      <c r="B119" s="47"/>
      <c r="C119" s="314" t="s">
        <v>365</v>
      </c>
      <c r="D119" s="314" t="s">
        <v>366</v>
      </c>
      <c r="E119" s="20" t="s">
        <v>19</v>
      </c>
      <c r="F119" s="315">
        <v>20</v>
      </c>
      <c r="G119" s="41"/>
      <c r="H119" s="47"/>
    </row>
    <row r="120" s="2" customFormat="1" ht="16.8" customHeight="1">
      <c r="A120" s="41"/>
      <c r="B120" s="47"/>
      <c r="C120" s="310" t="s">
        <v>380</v>
      </c>
      <c r="D120" s="311" t="s">
        <v>380</v>
      </c>
      <c r="E120" s="312" t="s">
        <v>19</v>
      </c>
      <c r="F120" s="313">
        <v>1</v>
      </c>
      <c r="G120" s="41"/>
      <c r="H120" s="47"/>
    </row>
    <row r="121" s="2" customFormat="1" ht="16.8" customHeight="1">
      <c r="A121" s="41"/>
      <c r="B121" s="47"/>
      <c r="C121" s="314" t="s">
        <v>380</v>
      </c>
      <c r="D121" s="314" t="s">
        <v>381</v>
      </c>
      <c r="E121" s="20" t="s">
        <v>19</v>
      </c>
      <c r="F121" s="315">
        <v>1</v>
      </c>
      <c r="G121" s="41"/>
      <c r="H121" s="47"/>
    </row>
    <row r="122" s="2" customFormat="1" ht="16.8" customHeight="1">
      <c r="A122" s="41"/>
      <c r="B122" s="47"/>
      <c r="C122" s="310" t="s">
        <v>404</v>
      </c>
      <c r="D122" s="311" t="s">
        <v>404</v>
      </c>
      <c r="E122" s="312" t="s">
        <v>19</v>
      </c>
      <c r="F122" s="313">
        <v>242.97999999999999</v>
      </c>
      <c r="G122" s="41"/>
      <c r="H122" s="47"/>
    </row>
    <row r="123" s="2" customFormat="1" ht="16.8" customHeight="1">
      <c r="A123" s="41"/>
      <c r="B123" s="47"/>
      <c r="C123" s="314" t="s">
        <v>404</v>
      </c>
      <c r="D123" s="314" t="s">
        <v>405</v>
      </c>
      <c r="E123" s="20" t="s">
        <v>19</v>
      </c>
      <c r="F123" s="315">
        <v>242.97999999999999</v>
      </c>
      <c r="G123" s="41"/>
      <c r="H123" s="47"/>
    </row>
    <row r="124" s="2" customFormat="1" ht="16.8" customHeight="1">
      <c r="A124" s="41"/>
      <c r="B124" s="47"/>
      <c r="C124" s="310" t="s">
        <v>422</v>
      </c>
      <c r="D124" s="311" t="s">
        <v>422</v>
      </c>
      <c r="E124" s="312" t="s">
        <v>19</v>
      </c>
      <c r="F124" s="313">
        <v>15.5</v>
      </c>
      <c r="G124" s="41"/>
      <c r="H124" s="47"/>
    </row>
    <row r="125" s="2" customFormat="1" ht="16.8" customHeight="1">
      <c r="A125" s="41"/>
      <c r="B125" s="47"/>
      <c r="C125" s="314" t="s">
        <v>422</v>
      </c>
      <c r="D125" s="314" t="s">
        <v>423</v>
      </c>
      <c r="E125" s="20" t="s">
        <v>19</v>
      </c>
      <c r="F125" s="315">
        <v>15.5</v>
      </c>
      <c r="G125" s="41"/>
      <c r="H125" s="47"/>
    </row>
    <row r="126" s="2" customFormat="1" ht="16.8" customHeight="1">
      <c r="A126" s="41"/>
      <c r="B126" s="47"/>
      <c r="C126" s="310" t="s">
        <v>464</v>
      </c>
      <c r="D126" s="311" t="s">
        <v>464</v>
      </c>
      <c r="E126" s="312" t="s">
        <v>19</v>
      </c>
      <c r="F126" s="313">
        <v>1</v>
      </c>
      <c r="G126" s="41"/>
      <c r="H126" s="47"/>
    </row>
    <row r="127" s="2" customFormat="1" ht="16.8" customHeight="1">
      <c r="A127" s="41"/>
      <c r="B127" s="47"/>
      <c r="C127" s="314" t="s">
        <v>464</v>
      </c>
      <c r="D127" s="314" t="s">
        <v>381</v>
      </c>
      <c r="E127" s="20" t="s">
        <v>19</v>
      </c>
      <c r="F127" s="315">
        <v>1</v>
      </c>
      <c r="G127" s="41"/>
      <c r="H127" s="47"/>
    </row>
    <row r="128" s="2" customFormat="1" ht="16.8" customHeight="1">
      <c r="A128" s="41"/>
      <c r="B128" s="47"/>
      <c r="C128" s="310" t="s">
        <v>479</v>
      </c>
      <c r="D128" s="311" t="s">
        <v>479</v>
      </c>
      <c r="E128" s="312" t="s">
        <v>19</v>
      </c>
      <c r="F128" s="313">
        <v>8.75</v>
      </c>
      <c r="G128" s="41"/>
      <c r="H128" s="47"/>
    </row>
    <row r="129" s="2" customFormat="1" ht="16.8" customHeight="1">
      <c r="A129" s="41"/>
      <c r="B129" s="47"/>
      <c r="C129" s="314" t="s">
        <v>479</v>
      </c>
      <c r="D129" s="314" t="s">
        <v>480</v>
      </c>
      <c r="E129" s="20" t="s">
        <v>19</v>
      </c>
      <c r="F129" s="315">
        <v>8.75</v>
      </c>
      <c r="G129" s="41"/>
      <c r="H129" s="47"/>
    </row>
    <row r="130" s="2" customFormat="1" ht="16.8" customHeight="1">
      <c r="A130" s="41"/>
      <c r="B130" s="47"/>
      <c r="C130" s="310" t="s">
        <v>490</v>
      </c>
      <c r="D130" s="311" t="s">
        <v>490</v>
      </c>
      <c r="E130" s="312" t="s">
        <v>19</v>
      </c>
      <c r="F130" s="313">
        <v>1.3260000000000001</v>
      </c>
      <c r="G130" s="41"/>
      <c r="H130" s="47"/>
    </row>
    <row r="131" s="2" customFormat="1" ht="16.8" customHeight="1">
      <c r="A131" s="41"/>
      <c r="B131" s="47"/>
      <c r="C131" s="314" t="s">
        <v>490</v>
      </c>
      <c r="D131" s="314" t="s">
        <v>491</v>
      </c>
      <c r="E131" s="20" t="s">
        <v>19</v>
      </c>
      <c r="F131" s="315">
        <v>1.3260000000000001</v>
      </c>
      <c r="G131" s="41"/>
      <c r="H131" s="47"/>
    </row>
    <row r="132" s="2" customFormat="1" ht="16.8" customHeight="1">
      <c r="A132" s="41"/>
      <c r="B132" s="47"/>
      <c r="C132" s="310" t="s">
        <v>648</v>
      </c>
      <c r="D132" s="311" t="s">
        <v>648</v>
      </c>
      <c r="E132" s="312" t="s">
        <v>19</v>
      </c>
      <c r="F132" s="313">
        <v>1260</v>
      </c>
      <c r="G132" s="41"/>
      <c r="H132" s="47"/>
    </row>
    <row r="133" s="2" customFormat="1" ht="16.8" customHeight="1">
      <c r="A133" s="41"/>
      <c r="B133" s="47"/>
      <c r="C133" s="314" t="s">
        <v>648</v>
      </c>
      <c r="D133" s="314" t="s">
        <v>649</v>
      </c>
      <c r="E133" s="20" t="s">
        <v>19</v>
      </c>
      <c r="F133" s="315">
        <v>1260</v>
      </c>
      <c r="G133" s="41"/>
      <c r="H133" s="47"/>
    </row>
    <row r="134" s="2" customFormat="1" ht="16.8" customHeight="1">
      <c r="A134" s="41"/>
      <c r="B134" s="47"/>
      <c r="C134" s="310" t="s">
        <v>658</v>
      </c>
      <c r="D134" s="311" t="s">
        <v>658</v>
      </c>
      <c r="E134" s="312" t="s">
        <v>19</v>
      </c>
      <c r="F134" s="313">
        <v>9</v>
      </c>
      <c r="G134" s="41"/>
      <c r="H134" s="47"/>
    </row>
    <row r="135" s="2" customFormat="1" ht="16.8" customHeight="1">
      <c r="A135" s="41"/>
      <c r="B135" s="47"/>
      <c r="C135" s="314" t="s">
        <v>658</v>
      </c>
      <c r="D135" s="314" t="s">
        <v>659</v>
      </c>
      <c r="E135" s="20" t="s">
        <v>19</v>
      </c>
      <c r="F135" s="315">
        <v>9</v>
      </c>
      <c r="G135" s="41"/>
      <c r="H135" s="47"/>
    </row>
    <row r="136" s="2" customFormat="1" ht="16.8" customHeight="1">
      <c r="A136" s="41"/>
      <c r="B136" s="47"/>
      <c r="C136" s="310" t="s">
        <v>668</v>
      </c>
      <c r="D136" s="311" t="s">
        <v>668</v>
      </c>
      <c r="E136" s="312" t="s">
        <v>19</v>
      </c>
      <c r="F136" s="313">
        <v>1.3600000000000001</v>
      </c>
      <c r="G136" s="41"/>
      <c r="H136" s="47"/>
    </row>
    <row r="137" s="2" customFormat="1" ht="16.8" customHeight="1">
      <c r="A137" s="41"/>
      <c r="B137" s="47"/>
      <c r="C137" s="314" t="s">
        <v>668</v>
      </c>
      <c r="D137" s="314" t="s">
        <v>669</v>
      </c>
      <c r="E137" s="20" t="s">
        <v>19</v>
      </c>
      <c r="F137" s="315">
        <v>1.3600000000000001</v>
      </c>
      <c r="G137" s="41"/>
      <c r="H137" s="47"/>
    </row>
    <row r="138" s="2" customFormat="1" ht="16.8" customHeight="1">
      <c r="A138" s="41"/>
      <c r="B138" s="47"/>
      <c r="C138" s="310" t="s">
        <v>302</v>
      </c>
      <c r="D138" s="311" t="s">
        <v>302</v>
      </c>
      <c r="E138" s="312" t="s">
        <v>19</v>
      </c>
      <c r="F138" s="313">
        <v>0.074999999999999997</v>
      </c>
      <c r="G138" s="41"/>
      <c r="H138" s="47"/>
    </row>
    <row r="139" s="2" customFormat="1" ht="16.8" customHeight="1">
      <c r="A139" s="41"/>
      <c r="B139" s="47"/>
      <c r="C139" s="314" t="s">
        <v>302</v>
      </c>
      <c r="D139" s="314" t="s">
        <v>303</v>
      </c>
      <c r="E139" s="20" t="s">
        <v>19</v>
      </c>
      <c r="F139" s="315">
        <v>0.074999999999999997</v>
      </c>
      <c r="G139" s="41"/>
      <c r="H139" s="47"/>
    </row>
    <row r="140" s="2" customFormat="1" ht="16.8" customHeight="1">
      <c r="A140" s="41"/>
      <c r="B140" s="47"/>
      <c r="C140" s="310" t="s">
        <v>321</v>
      </c>
      <c r="D140" s="311" t="s">
        <v>321</v>
      </c>
      <c r="E140" s="312" t="s">
        <v>19</v>
      </c>
      <c r="F140" s="313">
        <v>13.800000000000001</v>
      </c>
      <c r="G140" s="41"/>
      <c r="H140" s="47"/>
    </row>
    <row r="141" s="2" customFormat="1" ht="16.8" customHeight="1">
      <c r="A141" s="41"/>
      <c r="B141" s="47"/>
      <c r="C141" s="314" t="s">
        <v>321</v>
      </c>
      <c r="D141" s="314" t="s">
        <v>322</v>
      </c>
      <c r="E141" s="20" t="s">
        <v>19</v>
      </c>
      <c r="F141" s="315">
        <v>13.800000000000001</v>
      </c>
      <c r="G141" s="41"/>
      <c r="H141" s="47"/>
    </row>
    <row r="142" s="2" customFormat="1" ht="16.8" customHeight="1">
      <c r="A142" s="41"/>
      <c r="B142" s="47"/>
      <c r="C142" s="310" t="s">
        <v>352</v>
      </c>
      <c r="D142" s="311" t="s">
        <v>352</v>
      </c>
      <c r="E142" s="312" t="s">
        <v>19</v>
      </c>
      <c r="F142" s="313">
        <v>630</v>
      </c>
      <c r="G142" s="41"/>
      <c r="H142" s="47"/>
    </row>
    <row r="143" s="2" customFormat="1" ht="16.8" customHeight="1">
      <c r="A143" s="41"/>
      <c r="B143" s="47"/>
      <c r="C143" s="314" t="s">
        <v>352</v>
      </c>
      <c r="D143" s="314" t="s">
        <v>353</v>
      </c>
      <c r="E143" s="20" t="s">
        <v>19</v>
      </c>
      <c r="F143" s="315">
        <v>630</v>
      </c>
      <c r="G143" s="41"/>
      <c r="H143" s="47"/>
    </row>
    <row r="144" s="2" customFormat="1" ht="16.8" customHeight="1">
      <c r="A144" s="41"/>
      <c r="B144" s="47"/>
      <c r="C144" s="310" t="s">
        <v>367</v>
      </c>
      <c r="D144" s="311" t="s">
        <v>367</v>
      </c>
      <c r="E144" s="312" t="s">
        <v>19</v>
      </c>
      <c r="F144" s="313">
        <v>119.5</v>
      </c>
      <c r="G144" s="41"/>
      <c r="H144" s="47"/>
    </row>
    <row r="145" s="2" customFormat="1" ht="16.8" customHeight="1">
      <c r="A145" s="41"/>
      <c r="B145" s="47"/>
      <c r="C145" s="314" t="s">
        <v>367</v>
      </c>
      <c r="D145" s="314" t="s">
        <v>368</v>
      </c>
      <c r="E145" s="20" t="s">
        <v>19</v>
      </c>
      <c r="F145" s="315">
        <v>119.5</v>
      </c>
      <c r="G145" s="41"/>
      <c r="H145" s="47"/>
    </row>
    <row r="146" s="2" customFormat="1" ht="16.8" customHeight="1">
      <c r="A146" s="41"/>
      <c r="B146" s="47"/>
      <c r="C146" s="310" t="s">
        <v>398</v>
      </c>
      <c r="D146" s="311" t="s">
        <v>398</v>
      </c>
      <c r="E146" s="312" t="s">
        <v>19</v>
      </c>
      <c r="F146" s="313">
        <v>43</v>
      </c>
      <c r="G146" s="41"/>
      <c r="H146" s="47"/>
    </row>
    <row r="147" s="2" customFormat="1" ht="16.8" customHeight="1">
      <c r="A147" s="41"/>
      <c r="B147" s="47"/>
      <c r="C147" s="314" t="s">
        <v>398</v>
      </c>
      <c r="D147" s="314" t="s">
        <v>399</v>
      </c>
      <c r="E147" s="20" t="s">
        <v>19</v>
      </c>
      <c r="F147" s="315">
        <v>43</v>
      </c>
      <c r="G147" s="41"/>
      <c r="H147" s="47"/>
    </row>
    <row r="148" s="2" customFormat="1" ht="16.8" customHeight="1">
      <c r="A148" s="41"/>
      <c r="B148" s="47"/>
      <c r="C148" s="310" t="s">
        <v>492</v>
      </c>
      <c r="D148" s="311" t="s">
        <v>492</v>
      </c>
      <c r="E148" s="312" t="s">
        <v>19</v>
      </c>
      <c r="F148" s="313">
        <v>0.38300000000000001</v>
      </c>
      <c r="G148" s="41"/>
      <c r="H148" s="47"/>
    </row>
    <row r="149" s="2" customFormat="1" ht="16.8" customHeight="1">
      <c r="A149" s="41"/>
      <c r="B149" s="47"/>
      <c r="C149" s="314" t="s">
        <v>492</v>
      </c>
      <c r="D149" s="314" t="s">
        <v>493</v>
      </c>
      <c r="E149" s="20" t="s">
        <v>19</v>
      </c>
      <c r="F149" s="315">
        <v>0.38300000000000001</v>
      </c>
      <c r="G149" s="41"/>
      <c r="H149" s="47"/>
    </row>
    <row r="150" s="2" customFormat="1" ht="16.8" customHeight="1">
      <c r="A150" s="41"/>
      <c r="B150" s="47"/>
      <c r="C150" s="310" t="s">
        <v>402</v>
      </c>
      <c r="D150" s="311" t="s">
        <v>402</v>
      </c>
      <c r="E150" s="312" t="s">
        <v>19</v>
      </c>
      <c r="F150" s="313">
        <v>35.838999999999999</v>
      </c>
      <c r="G150" s="41"/>
      <c r="H150" s="47"/>
    </row>
    <row r="151" s="2" customFormat="1" ht="16.8" customHeight="1">
      <c r="A151" s="41"/>
      <c r="B151" s="47"/>
      <c r="C151" s="314" t="s">
        <v>402</v>
      </c>
      <c r="D151" s="314" t="s">
        <v>403</v>
      </c>
      <c r="E151" s="20" t="s">
        <v>19</v>
      </c>
      <c r="F151" s="315">
        <v>35.838999999999999</v>
      </c>
      <c r="G151" s="41"/>
      <c r="H151" s="47"/>
    </row>
    <row r="152" s="2" customFormat="1" ht="26.4" customHeight="1">
      <c r="A152" s="41"/>
      <c r="B152" s="47"/>
      <c r="C152" s="309" t="s">
        <v>4136</v>
      </c>
      <c r="D152" s="309" t="s">
        <v>91</v>
      </c>
      <c r="E152" s="41"/>
      <c r="F152" s="41"/>
      <c r="G152" s="41"/>
      <c r="H152" s="47"/>
    </row>
    <row r="153" s="2" customFormat="1" ht="16.8" customHeight="1">
      <c r="A153" s="41"/>
      <c r="B153" s="47"/>
      <c r="C153" s="310" t="s">
        <v>343</v>
      </c>
      <c r="D153" s="311" t="s">
        <v>343</v>
      </c>
      <c r="E153" s="312" t="s">
        <v>19</v>
      </c>
      <c r="F153" s="313">
        <v>11</v>
      </c>
      <c r="G153" s="41"/>
      <c r="H153" s="47"/>
    </row>
    <row r="154" s="2" customFormat="1" ht="16.8" customHeight="1">
      <c r="A154" s="41"/>
      <c r="B154" s="47"/>
      <c r="C154" s="314" t="s">
        <v>343</v>
      </c>
      <c r="D154" s="314" t="s">
        <v>728</v>
      </c>
      <c r="E154" s="20" t="s">
        <v>19</v>
      </c>
      <c r="F154" s="315">
        <v>11</v>
      </c>
      <c r="G154" s="41"/>
      <c r="H154" s="47"/>
    </row>
    <row r="155" s="2" customFormat="1" ht="16.8" customHeight="1">
      <c r="A155" s="41"/>
      <c r="B155" s="47"/>
      <c r="C155" s="310" t="s">
        <v>373</v>
      </c>
      <c r="D155" s="311" t="s">
        <v>373</v>
      </c>
      <c r="E155" s="312" t="s">
        <v>19</v>
      </c>
      <c r="F155" s="313">
        <v>620</v>
      </c>
      <c r="G155" s="41"/>
      <c r="H155" s="47"/>
    </row>
    <row r="156" s="2" customFormat="1" ht="16.8" customHeight="1">
      <c r="A156" s="41"/>
      <c r="B156" s="47"/>
      <c r="C156" s="314" t="s">
        <v>373</v>
      </c>
      <c r="D156" s="314" t="s">
        <v>732</v>
      </c>
      <c r="E156" s="20" t="s">
        <v>19</v>
      </c>
      <c r="F156" s="315">
        <v>620</v>
      </c>
      <c r="G156" s="41"/>
      <c r="H156" s="47"/>
    </row>
    <row r="157" s="2" customFormat="1" ht="16.8" customHeight="1">
      <c r="A157" s="41"/>
      <c r="B157" s="47"/>
      <c r="C157" s="310" t="s">
        <v>378</v>
      </c>
      <c r="D157" s="311" t="s">
        <v>378</v>
      </c>
      <c r="E157" s="312" t="s">
        <v>19</v>
      </c>
      <c r="F157" s="313">
        <v>2.7719999999999998</v>
      </c>
      <c r="G157" s="41"/>
      <c r="H157" s="47"/>
    </row>
    <row r="158" s="2" customFormat="1" ht="16.8" customHeight="1">
      <c r="A158" s="41"/>
      <c r="B158" s="47"/>
      <c r="C158" s="314" t="s">
        <v>378</v>
      </c>
      <c r="D158" s="314" t="s">
        <v>712</v>
      </c>
      <c r="E158" s="20" t="s">
        <v>19</v>
      </c>
      <c r="F158" s="315">
        <v>2.7719999999999998</v>
      </c>
      <c r="G158" s="41"/>
      <c r="H158" s="47"/>
    </row>
    <row r="159" s="2" customFormat="1" ht="16.8" customHeight="1">
      <c r="A159" s="41"/>
      <c r="B159" s="47"/>
      <c r="C159" s="310" t="s">
        <v>387</v>
      </c>
      <c r="D159" s="311" t="s">
        <v>387</v>
      </c>
      <c r="E159" s="312" t="s">
        <v>19</v>
      </c>
      <c r="F159" s="313">
        <v>0.36599999999999999</v>
      </c>
      <c r="G159" s="41"/>
      <c r="H159" s="47"/>
    </row>
    <row r="160" s="2" customFormat="1" ht="16.8" customHeight="1">
      <c r="A160" s="41"/>
      <c r="B160" s="47"/>
      <c r="C160" s="314" t="s">
        <v>387</v>
      </c>
      <c r="D160" s="314" t="s">
        <v>739</v>
      </c>
      <c r="E160" s="20" t="s">
        <v>19</v>
      </c>
      <c r="F160" s="315">
        <v>0.36599999999999999</v>
      </c>
      <c r="G160" s="41"/>
      <c r="H160" s="47"/>
    </row>
    <row r="161" s="2" customFormat="1" ht="16.8" customHeight="1">
      <c r="A161" s="41"/>
      <c r="B161" s="47"/>
      <c r="C161" s="310" t="s">
        <v>741</v>
      </c>
      <c r="D161" s="311" t="s">
        <v>741</v>
      </c>
      <c r="E161" s="312" t="s">
        <v>19</v>
      </c>
      <c r="F161" s="313">
        <v>34.399999999999999</v>
      </c>
      <c r="G161" s="41"/>
      <c r="H161" s="47"/>
    </row>
    <row r="162" s="2" customFormat="1" ht="16.8" customHeight="1">
      <c r="A162" s="41"/>
      <c r="B162" s="47"/>
      <c r="C162" s="314" t="s">
        <v>741</v>
      </c>
      <c r="D162" s="314" t="s">
        <v>742</v>
      </c>
      <c r="E162" s="20" t="s">
        <v>19</v>
      </c>
      <c r="F162" s="315">
        <v>34.399999999999999</v>
      </c>
      <c r="G162" s="41"/>
      <c r="H162" s="47"/>
    </row>
    <row r="163" s="2" customFormat="1" ht="16.8" customHeight="1">
      <c r="A163" s="41"/>
      <c r="B163" s="47"/>
      <c r="C163" s="310" t="s">
        <v>400</v>
      </c>
      <c r="D163" s="311" t="s">
        <v>400</v>
      </c>
      <c r="E163" s="312" t="s">
        <v>19</v>
      </c>
      <c r="F163" s="313">
        <v>3.698</v>
      </c>
      <c r="G163" s="41"/>
      <c r="H163" s="47"/>
    </row>
    <row r="164" s="2" customFormat="1" ht="16.8" customHeight="1">
      <c r="A164" s="41"/>
      <c r="B164" s="47"/>
      <c r="C164" s="314" t="s">
        <v>400</v>
      </c>
      <c r="D164" s="314" t="s">
        <v>744</v>
      </c>
      <c r="E164" s="20" t="s">
        <v>19</v>
      </c>
      <c r="F164" s="315">
        <v>3.698</v>
      </c>
      <c r="G164" s="41"/>
      <c r="H164" s="47"/>
    </row>
    <row r="165" s="2" customFormat="1" ht="16.8" customHeight="1">
      <c r="A165" s="41"/>
      <c r="B165" s="47"/>
      <c r="C165" s="310" t="s">
        <v>410</v>
      </c>
      <c r="D165" s="311" t="s">
        <v>410</v>
      </c>
      <c r="E165" s="312" t="s">
        <v>19</v>
      </c>
      <c r="F165" s="313">
        <v>10.550000000000001</v>
      </c>
      <c r="G165" s="41"/>
      <c r="H165" s="47"/>
    </row>
    <row r="166" s="2" customFormat="1" ht="16.8" customHeight="1">
      <c r="A166" s="41"/>
      <c r="B166" s="47"/>
      <c r="C166" s="314" t="s">
        <v>410</v>
      </c>
      <c r="D166" s="314" t="s">
        <v>749</v>
      </c>
      <c r="E166" s="20" t="s">
        <v>19</v>
      </c>
      <c r="F166" s="315">
        <v>10.550000000000001</v>
      </c>
      <c r="G166" s="41"/>
      <c r="H166" s="47"/>
    </row>
    <row r="167" s="2" customFormat="1" ht="16.8" customHeight="1">
      <c r="A167" s="41"/>
      <c r="B167" s="47"/>
      <c r="C167" s="310" t="s">
        <v>751</v>
      </c>
      <c r="D167" s="311" t="s">
        <v>751</v>
      </c>
      <c r="E167" s="312" t="s">
        <v>19</v>
      </c>
      <c r="F167" s="313">
        <v>0.371</v>
      </c>
      <c r="G167" s="41"/>
      <c r="H167" s="47"/>
    </row>
    <row r="168" s="2" customFormat="1" ht="16.8" customHeight="1">
      <c r="A168" s="41"/>
      <c r="B168" s="47"/>
      <c r="C168" s="314" t="s">
        <v>751</v>
      </c>
      <c r="D168" s="314" t="s">
        <v>752</v>
      </c>
      <c r="E168" s="20" t="s">
        <v>19</v>
      </c>
      <c r="F168" s="315">
        <v>0.371</v>
      </c>
      <c r="G168" s="41"/>
      <c r="H168" s="47"/>
    </row>
    <row r="169" s="2" customFormat="1" ht="16.8" customHeight="1">
      <c r="A169" s="41"/>
      <c r="B169" s="47"/>
      <c r="C169" s="310" t="s">
        <v>420</v>
      </c>
      <c r="D169" s="311" t="s">
        <v>420</v>
      </c>
      <c r="E169" s="312" t="s">
        <v>19</v>
      </c>
      <c r="F169" s="313">
        <v>3.3999999999999999</v>
      </c>
      <c r="G169" s="41"/>
      <c r="H169" s="47"/>
    </row>
    <row r="170" s="2" customFormat="1" ht="16.8" customHeight="1">
      <c r="A170" s="41"/>
      <c r="B170" s="47"/>
      <c r="C170" s="314" t="s">
        <v>420</v>
      </c>
      <c r="D170" s="314" t="s">
        <v>754</v>
      </c>
      <c r="E170" s="20" t="s">
        <v>19</v>
      </c>
      <c r="F170" s="315">
        <v>3.3999999999999999</v>
      </c>
      <c r="G170" s="41"/>
      <c r="H170" s="47"/>
    </row>
    <row r="171" s="2" customFormat="1" ht="16.8" customHeight="1">
      <c r="A171" s="41"/>
      <c r="B171" s="47"/>
      <c r="C171" s="310" t="s">
        <v>430</v>
      </c>
      <c r="D171" s="311" t="s">
        <v>430</v>
      </c>
      <c r="E171" s="312" t="s">
        <v>19</v>
      </c>
      <c r="F171" s="313">
        <v>15.5</v>
      </c>
      <c r="G171" s="41"/>
      <c r="H171" s="47"/>
    </row>
    <row r="172" s="2" customFormat="1" ht="16.8" customHeight="1">
      <c r="A172" s="41"/>
      <c r="B172" s="47"/>
      <c r="C172" s="314" t="s">
        <v>430</v>
      </c>
      <c r="D172" s="314" t="s">
        <v>756</v>
      </c>
      <c r="E172" s="20" t="s">
        <v>19</v>
      </c>
      <c r="F172" s="315">
        <v>15.5</v>
      </c>
      <c r="G172" s="41"/>
      <c r="H172" s="47"/>
    </row>
    <row r="173" s="2" customFormat="1" ht="16.8" customHeight="1">
      <c r="A173" s="41"/>
      <c r="B173" s="47"/>
      <c r="C173" s="310" t="s">
        <v>437</v>
      </c>
      <c r="D173" s="311" t="s">
        <v>437</v>
      </c>
      <c r="E173" s="312" t="s">
        <v>19</v>
      </c>
      <c r="F173" s="313">
        <v>21</v>
      </c>
      <c r="G173" s="41"/>
      <c r="H173" s="47"/>
    </row>
    <row r="174" s="2" customFormat="1" ht="16.8" customHeight="1">
      <c r="A174" s="41"/>
      <c r="B174" s="47"/>
      <c r="C174" s="314" t="s">
        <v>437</v>
      </c>
      <c r="D174" s="314" t="s">
        <v>761</v>
      </c>
      <c r="E174" s="20" t="s">
        <v>19</v>
      </c>
      <c r="F174" s="315">
        <v>21</v>
      </c>
      <c r="G174" s="41"/>
      <c r="H174" s="47"/>
    </row>
    <row r="175" s="2" customFormat="1" ht="16.8" customHeight="1">
      <c r="A175" s="41"/>
      <c r="B175" s="47"/>
      <c r="C175" s="310" t="s">
        <v>758</v>
      </c>
      <c r="D175" s="311" t="s">
        <v>758</v>
      </c>
      <c r="E175" s="312" t="s">
        <v>19</v>
      </c>
      <c r="F175" s="313">
        <v>31</v>
      </c>
      <c r="G175" s="41"/>
      <c r="H175" s="47"/>
    </row>
    <row r="176" s="2" customFormat="1" ht="16.8" customHeight="1">
      <c r="A176" s="41"/>
      <c r="B176" s="47"/>
      <c r="C176" s="314" t="s">
        <v>758</v>
      </c>
      <c r="D176" s="314" t="s">
        <v>759</v>
      </c>
      <c r="E176" s="20" t="s">
        <v>19</v>
      </c>
      <c r="F176" s="315">
        <v>31</v>
      </c>
      <c r="G176" s="41"/>
      <c r="H176" s="47"/>
    </row>
    <row r="177" s="2" customFormat="1" ht="16.8" customHeight="1">
      <c r="A177" s="41"/>
      <c r="B177" s="47"/>
      <c r="C177" s="310" t="s">
        <v>452</v>
      </c>
      <c r="D177" s="311" t="s">
        <v>452</v>
      </c>
      <c r="E177" s="312" t="s">
        <v>19</v>
      </c>
      <c r="F177" s="313">
        <v>140</v>
      </c>
      <c r="G177" s="41"/>
      <c r="H177" s="47"/>
    </row>
    <row r="178" s="2" customFormat="1" ht="16.8" customHeight="1">
      <c r="A178" s="41"/>
      <c r="B178" s="47"/>
      <c r="C178" s="314" t="s">
        <v>452</v>
      </c>
      <c r="D178" s="314" t="s">
        <v>764</v>
      </c>
      <c r="E178" s="20" t="s">
        <v>19</v>
      </c>
      <c r="F178" s="315">
        <v>140</v>
      </c>
      <c r="G178" s="41"/>
      <c r="H178" s="47"/>
    </row>
    <row r="179" s="2" customFormat="1" ht="16.8" customHeight="1">
      <c r="A179" s="41"/>
      <c r="B179" s="47"/>
      <c r="C179" s="310" t="s">
        <v>768</v>
      </c>
      <c r="D179" s="311" t="s">
        <v>768</v>
      </c>
      <c r="E179" s="312" t="s">
        <v>19</v>
      </c>
      <c r="F179" s="313">
        <v>6</v>
      </c>
      <c r="G179" s="41"/>
      <c r="H179" s="47"/>
    </row>
    <row r="180" s="2" customFormat="1" ht="16.8" customHeight="1">
      <c r="A180" s="41"/>
      <c r="B180" s="47"/>
      <c r="C180" s="314" t="s">
        <v>768</v>
      </c>
      <c r="D180" s="314" t="s">
        <v>769</v>
      </c>
      <c r="E180" s="20" t="s">
        <v>19</v>
      </c>
      <c r="F180" s="315">
        <v>6</v>
      </c>
      <c r="G180" s="41"/>
      <c r="H180" s="47"/>
    </row>
    <row r="181" s="2" customFormat="1" ht="16.8" customHeight="1">
      <c r="A181" s="41"/>
      <c r="B181" s="47"/>
      <c r="C181" s="310" t="s">
        <v>471</v>
      </c>
      <c r="D181" s="311" t="s">
        <v>471</v>
      </c>
      <c r="E181" s="312" t="s">
        <v>19</v>
      </c>
      <c r="F181" s="313">
        <v>210</v>
      </c>
      <c r="G181" s="41"/>
      <c r="H181" s="47"/>
    </row>
    <row r="182" s="2" customFormat="1" ht="16.8" customHeight="1">
      <c r="A182" s="41"/>
      <c r="B182" s="47"/>
      <c r="C182" s="314" t="s">
        <v>471</v>
      </c>
      <c r="D182" s="314" t="s">
        <v>773</v>
      </c>
      <c r="E182" s="20" t="s">
        <v>19</v>
      </c>
      <c r="F182" s="315">
        <v>210</v>
      </c>
      <c r="G182" s="41"/>
      <c r="H182" s="47"/>
    </row>
    <row r="183" s="2" customFormat="1" ht="16.8" customHeight="1">
      <c r="A183" s="41"/>
      <c r="B183" s="47"/>
      <c r="C183" s="310" t="s">
        <v>477</v>
      </c>
      <c r="D183" s="311" t="s">
        <v>477</v>
      </c>
      <c r="E183" s="312" t="s">
        <v>19</v>
      </c>
      <c r="F183" s="313">
        <v>5</v>
      </c>
      <c r="G183" s="41"/>
      <c r="H183" s="47"/>
    </row>
    <row r="184" s="2" customFormat="1" ht="16.8" customHeight="1">
      <c r="A184" s="41"/>
      <c r="B184" s="47"/>
      <c r="C184" s="314" t="s">
        <v>477</v>
      </c>
      <c r="D184" s="314" t="s">
        <v>778</v>
      </c>
      <c r="E184" s="20" t="s">
        <v>19</v>
      </c>
      <c r="F184" s="315">
        <v>5</v>
      </c>
      <c r="G184" s="41"/>
      <c r="H184" s="47"/>
    </row>
    <row r="185" s="2" customFormat="1" ht="16.8" customHeight="1">
      <c r="A185" s="41"/>
      <c r="B185" s="47"/>
      <c r="C185" s="310" t="s">
        <v>488</v>
      </c>
      <c r="D185" s="311" t="s">
        <v>488</v>
      </c>
      <c r="E185" s="312" t="s">
        <v>19</v>
      </c>
      <c r="F185" s="313">
        <v>310</v>
      </c>
      <c r="G185" s="41"/>
      <c r="H185" s="47"/>
    </row>
    <row r="186" s="2" customFormat="1" ht="16.8" customHeight="1">
      <c r="A186" s="41"/>
      <c r="B186" s="47"/>
      <c r="C186" s="314" t="s">
        <v>488</v>
      </c>
      <c r="D186" s="314" t="s">
        <v>790</v>
      </c>
      <c r="E186" s="20" t="s">
        <v>19</v>
      </c>
      <c r="F186" s="315">
        <v>310</v>
      </c>
      <c r="G186" s="41"/>
      <c r="H186" s="47"/>
    </row>
    <row r="187" s="2" customFormat="1" ht="16.8" customHeight="1">
      <c r="A187" s="41"/>
      <c r="B187" s="47"/>
      <c r="C187" s="310" t="s">
        <v>287</v>
      </c>
      <c r="D187" s="311" t="s">
        <v>287</v>
      </c>
      <c r="E187" s="312" t="s">
        <v>19</v>
      </c>
      <c r="F187" s="313">
        <v>22</v>
      </c>
      <c r="G187" s="41"/>
      <c r="H187" s="47"/>
    </row>
    <row r="188" s="2" customFormat="1" ht="16.8" customHeight="1">
      <c r="A188" s="41"/>
      <c r="B188" s="47"/>
      <c r="C188" s="314" t="s">
        <v>287</v>
      </c>
      <c r="D188" s="314" t="s">
        <v>698</v>
      </c>
      <c r="E188" s="20" t="s">
        <v>19</v>
      </c>
      <c r="F188" s="315">
        <v>22</v>
      </c>
      <c r="G188" s="41"/>
      <c r="H188" s="47"/>
    </row>
    <row r="189" s="2" customFormat="1" ht="16.8" customHeight="1">
      <c r="A189" s="41"/>
      <c r="B189" s="47"/>
      <c r="C189" s="310" t="s">
        <v>701</v>
      </c>
      <c r="D189" s="311" t="s">
        <v>701</v>
      </c>
      <c r="E189" s="312" t="s">
        <v>19</v>
      </c>
      <c r="F189" s="313">
        <v>80</v>
      </c>
      <c r="G189" s="41"/>
      <c r="H189" s="47"/>
    </row>
    <row r="190" s="2" customFormat="1" ht="16.8" customHeight="1">
      <c r="A190" s="41"/>
      <c r="B190" s="47"/>
      <c r="C190" s="314" t="s">
        <v>701</v>
      </c>
      <c r="D190" s="314" t="s">
        <v>702</v>
      </c>
      <c r="E190" s="20" t="s">
        <v>19</v>
      </c>
      <c r="F190" s="315">
        <v>80</v>
      </c>
      <c r="G190" s="41"/>
      <c r="H190" s="47"/>
    </row>
    <row r="191" s="2" customFormat="1" ht="16.8" customHeight="1">
      <c r="A191" s="41"/>
      <c r="B191" s="47"/>
      <c r="C191" s="310" t="s">
        <v>300</v>
      </c>
      <c r="D191" s="311" t="s">
        <v>300</v>
      </c>
      <c r="E191" s="312" t="s">
        <v>19</v>
      </c>
      <c r="F191" s="313">
        <v>62</v>
      </c>
      <c r="G191" s="41"/>
      <c r="H191" s="47"/>
    </row>
    <row r="192" s="2" customFormat="1" ht="16.8" customHeight="1">
      <c r="A192" s="41"/>
      <c r="B192" s="47"/>
      <c r="C192" s="314" t="s">
        <v>300</v>
      </c>
      <c r="D192" s="314" t="s">
        <v>710</v>
      </c>
      <c r="E192" s="20" t="s">
        <v>19</v>
      </c>
      <c r="F192" s="315">
        <v>62</v>
      </c>
      <c r="G192" s="41"/>
      <c r="H192" s="47"/>
    </row>
    <row r="193" s="2" customFormat="1" ht="16.8" customHeight="1">
      <c r="A193" s="41"/>
      <c r="B193" s="47"/>
      <c r="C193" s="310" t="s">
        <v>312</v>
      </c>
      <c r="D193" s="311" t="s">
        <v>312</v>
      </c>
      <c r="E193" s="312" t="s">
        <v>19</v>
      </c>
      <c r="F193" s="313">
        <v>55</v>
      </c>
      <c r="G193" s="41"/>
      <c r="H193" s="47"/>
    </row>
    <row r="194" s="2" customFormat="1" ht="16.8" customHeight="1">
      <c r="A194" s="41"/>
      <c r="B194" s="47"/>
      <c r="C194" s="314" t="s">
        <v>312</v>
      </c>
      <c r="D194" s="314" t="s">
        <v>704</v>
      </c>
      <c r="E194" s="20" t="s">
        <v>19</v>
      </c>
      <c r="F194" s="315">
        <v>55</v>
      </c>
      <c r="G194" s="41"/>
      <c r="H194" s="47"/>
    </row>
    <row r="195" s="2" customFormat="1" ht="16.8" customHeight="1">
      <c r="A195" s="41"/>
      <c r="B195" s="47"/>
      <c r="C195" s="310" t="s">
        <v>319</v>
      </c>
      <c r="D195" s="311" t="s">
        <v>319</v>
      </c>
      <c r="E195" s="312" t="s">
        <v>19</v>
      </c>
      <c r="F195" s="313">
        <v>2.7719999999999998</v>
      </c>
      <c r="G195" s="41"/>
      <c r="H195" s="47"/>
    </row>
    <row r="196" s="2" customFormat="1" ht="16.8" customHeight="1">
      <c r="A196" s="41"/>
      <c r="B196" s="47"/>
      <c r="C196" s="314" t="s">
        <v>319</v>
      </c>
      <c r="D196" s="314" t="s">
        <v>712</v>
      </c>
      <c r="E196" s="20" t="s">
        <v>19</v>
      </c>
      <c r="F196" s="315">
        <v>2.7719999999999998</v>
      </c>
      <c r="G196" s="41"/>
      <c r="H196" s="47"/>
    </row>
    <row r="197" s="2" customFormat="1" ht="16.8" customHeight="1">
      <c r="A197" s="41"/>
      <c r="B197" s="47"/>
      <c r="C197" s="310" t="s">
        <v>715</v>
      </c>
      <c r="D197" s="311" t="s">
        <v>715</v>
      </c>
      <c r="E197" s="312" t="s">
        <v>19</v>
      </c>
      <c r="F197" s="313">
        <v>22</v>
      </c>
      <c r="G197" s="41"/>
      <c r="H197" s="47"/>
    </row>
    <row r="198" s="2" customFormat="1" ht="16.8" customHeight="1">
      <c r="A198" s="41"/>
      <c r="B198" s="47"/>
      <c r="C198" s="314" t="s">
        <v>715</v>
      </c>
      <c r="D198" s="314" t="s">
        <v>716</v>
      </c>
      <c r="E198" s="20" t="s">
        <v>19</v>
      </c>
      <c r="F198" s="315">
        <v>22</v>
      </c>
      <c r="G198" s="41"/>
      <c r="H198" s="47"/>
    </row>
    <row r="199" s="2" customFormat="1" ht="16.8" customHeight="1">
      <c r="A199" s="41"/>
      <c r="B199" s="47"/>
      <c r="C199" s="310" t="s">
        <v>404</v>
      </c>
      <c r="D199" s="311" t="s">
        <v>404</v>
      </c>
      <c r="E199" s="312" t="s">
        <v>19</v>
      </c>
      <c r="F199" s="313">
        <v>1.224</v>
      </c>
      <c r="G199" s="41"/>
      <c r="H199" s="47"/>
    </row>
    <row r="200" s="2" customFormat="1" ht="16.8" customHeight="1">
      <c r="A200" s="41"/>
      <c r="B200" s="47"/>
      <c r="C200" s="314" t="s">
        <v>404</v>
      </c>
      <c r="D200" s="314" t="s">
        <v>745</v>
      </c>
      <c r="E200" s="20" t="s">
        <v>19</v>
      </c>
      <c r="F200" s="315">
        <v>1.224</v>
      </c>
      <c r="G200" s="41"/>
      <c r="H200" s="47"/>
    </row>
    <row r="201" s="2" customFormat="1" ht="16.8" customHeight="1">
      <c r="A201" s="41"/>
      <c r="B201" s="47"/>
      <c r="C201" s="310" t="s">
        <v>490</v>
      </c>
      <c r="D201" s="311" t="s">
        <v>490</v>
      </c>
      <c r="E201" s="312" t="s">
        <v>19</v>
      </c>
      <c r="F201" s="313">
        <v>10</v>
      </c>
      <c r="G201" s="41"/>
      <c r="H201" s="47"/>
    </row>
    <row r="202" s="2" customFormat="1" ht="16.8" customHeight="1">
      <c r="A202" s="41"/>
      <c r="B202" s="47"/>
      <c r="C202" s="314" t="s">
        <v>490</v>
      </c>
      <c r="D202" s="314" t="s">
        <v>791</v>
      </c>
      <c r="E202" s="20" t="s">
        <v>19</v>
      </c>
      <c r="F202" s="315">
        <v>10</v>
      </c>
      <c r="G202" s="41"/>
      <c r="H202" s="47"/>
    </row>
    <row r="203" s="2" customFormat="1" ht="16.8" customHeight="1">
      <c r="A203" s="41"/>
      <c r="B203" s="47"/>
      <c r="C203" s="310" t="s">
        <v>705</v>
      </c>
      <c r="D203" s="311" t="s">
        <v>705</v>
      </c>
      <c r="E203" s="312" t="s">
        <v>19</v>
      </c>
      <c r="F203" s="313">
        <v>11</v>
      </c>
      <c r="G203" s="41"/>
      <c r="H203" s="47"/>
    </row>
    <row r="204" s="2" customFormat="1" ht="16.8" customHeight="1">
      <c r="A204" s="41"/>
      <c r="B204" s="47"/>
      <c r="C204" s="314" t="s">
        <v>705</v>
      </c>
      <c r="D204" s="314" t="s">
        <v>706</v>
      </c>
      <c r="E204" s="20" t="s">
        <v>19</v>
      </c>
      <c r="F204" s="315">
        <v>11</v>
      </c>
      <c r="G204" s="41"/>
      <c r="H204" s="47"/>
    </row>
    <row r="205" s="2" customFormat="1" ht="16.8" customHeight="1">
      <c r="A205" s="41"/>
      <c r="B205" s="47"/>
      <c r="C205" s="310" t="s">
        <v>717</v>
      </c>
      <c r="D205" s="311" t="s">
        <v>717</v>
      </c>
      <c r="E205" s="312" t="s">
        <v>19</v>
      </c>
      <c r="F205" s="313">
        <v>80</v>
      </c>
      <c r="G205" s="41"/>
      <c r="H205" s="47"/>
    </row>
    <row r="206" s="2" customFormat="1" ht="16.8" customHeight="1">
      <c r="A206" s="41"/>
      <c r="B206" s="47"/>
      <c r="C206" s="314" t="s">
        <v>717</v>
      </c>
      <c r="D206" s="314" t="s">
        <v>718</v>
      </c>
      <c r="E206" s="20" t="s">
        <v>19</v>
      </c>
      <c r="F206" s="315">
        <v>80</v>
      </c>
      <c r="G206" s="41"/>
      <c r="H206" s="47"/>
    </row>
    <row r="207" s="2" customFormat="1" ht="16.8" customHeight="1">
      <c r="A207" s="41"/>
      <c r="B207" s="47"/>
      <c r="C207" s="310" t="s">
        <v>398</v>
      </c>
      <c r="D207" s="311" t="s">
        <v>398</v>
      </c>
      <c r="E207" s="312" t="s">
        <v>19</v>
      </c>
      <c r="F207" s="313">
        <v>0.51000000000000001</v>
      </c>
      <c r="G207" s="41"/>
      <c r="H207" s="47"/>
    </row>
    <row r="208" s="2" customFormat="1" ht="16.8" customHeight="1">
      <c r="A208" s="41"/>
      <c r="B208" s="47"/>
      <c r="C208" s="314" t="s">
        <v>398</v>
      </c>
      <c r="D208" s="314" t="s">
        <v>746</v>
      </c>
      <c r="E208" s="20" t="s">
        <v>19</v>
      </c>
      <c r="F208" s="315">
        <v>0.51000000000000001</v>
      </c>
      <c r="G208" s="41"/>
      <c r="H208" s="47"/>
    </row>
    <row r="209" s="2" customFormat="1" ht="16.8" customHeight="1">
      <c r="A209" s="41"/>
      <c r="B209" s="47"/>
      <c r="C209" s="310" t="s">
        <v>719</v>
      </c>
      <c r="D209" s="311" t="s">
        <v>719</v>
      </c>
      <c r="E209" s="312" t="s">
        <v>19</v>
      </c>
      <c r="F209" s="313">
        <v>2.7719999999999998</v>
      </c>
      <c r="G209" s="41"/>
      <c r="H209" s="47"/>
    </row>
    <row r="210" s="2" customFormat="1" ht="16.8" customHeight="1">
      <c r="A210" s="41"/>
      <c r="B210" s="47"/>
      <c r="C210" s="314" t="s">
        <v>719</v>
      </c>
      <c r="D210" s="314" t="s">
        <v>720</v>
      </c>
      <c r="E210" s="20" t="s">
        <v>19</v>
      </c>
      <c r="F210" s="315">
        <v>2.7719999999999998</v>
      </c>
      <c r="G210" s="41"/>
      <c r="H210" s="47"/>
    </row>
    <row r="211" s="2" customFormat="1" ht="26.4" customHeight="1">
      <c r="A211" s="41"/>
      <c r="B211" s="47"/>
      <c r="C211" s="309" t="s">
        <v>4137</v>
      </c>
      <c r="D211" s="309" t="s">
        <v>162</v>
      </c>
      <c r="E211" s="41"/>
      <c r="F211" s="41"/>
      <c r="G211" s="41"/>
      <c r="H211" s="47"/>
    </row>
    <row r="212" s="2" customFormat="1" ht="16.8" customHeight="1">
      <c r="A212" s="41"/>
      <c r="B212" s="47"/>
      <c r="C212" s="310" t="s">
        <v>268</v>
      </c>
      <c r="D212" s="311" t="s">
        <v>268</v>
      </c>
      <c r="E212" s="312" t="s">
        <v>19</v>
      </c>
      <c r="F212" s="313">
        <v>1.25</v>
      </c>
      <c r="G212" s="41"/>
      <c r="H212" s="47"/>
    </row>
    <row r="213" s="2" customFormat="1" ht="16.8" customHeight="1">
      <c r="A213" s="41"/>
      <c r="B213" s="47"/>
      <c r="C213" s="314" t="s">
        <v>268</v>
      </c>
      <c r="D213" s="314" t="s">
        <v>2054</v>
      </c>
      <c r="E213" s="20" t="s">
        <v>19</v>
      </c>
      <c r="F213" s="315">
        <v>1.25</v>
      </c>
      <c r="G213" s="41"/>
      <c r="H213" s="47"/>
    </row>
    <row r="214" s="2" customFormat="1" ht="16.8" customHeight="1">
      <c r="A214" s="41"/>
      <c r="B214" s="47"/>
      <c r="C214" s="310" t="s">
        <v>338</v>
      </c>
      <c r="D214" s="311" t="s">
        <v>338</v>
      </c>
      <c r="E214" s="312" t="s">
        <v>19</v>
      </c>
      <c r="F214" s="313">
        <v>6</v>
      </c>
      <c r="G214" s="41"/>
      <c r="H214" s="47"/>
    </row>
    <row r="215" s="2" customFormat="1" ht="16.8" customHeight="1">
      <c r="A215" s="41"/>
      <c r="B215" s="47"/>
      <c r="C215" s="314" t="s">
        <v>338</v>
      </c>
      <c r="D215" s="314" t="s">
        <v>2081</v>
      </c>
      <c r="E215" s="20" t="s">
        <v>19</v>
      </c>
      <c r="F215" s="315">
        <v>6</v>
      </c>
      <c r="G215" s="41"/>
      <c r="H215" s="47"/>
    </row>
    <row r="216" s="2" customFormat="1" ht="16.8" customHeight="1">
      <c r="A216" s="41"/>
      <c r="B216" s="47"/>
      <c r="C216" s="310" t="s">
        <v>348</v>
      </c>
      <c r="D216" s="311" t="s">
        <v>348</v>
      </c>
      <c r="E216" s="312" t="s">
        <v>19</v>
      </c>
      <c r="F216" s="313">
        <v>70</v>
      </c>
      <c r="G216" s="41"/>
      <c r="H216" s="47"/>
    </row>
    <row r="217" s="2" customFormat="1" ht="16.8" customHeight="1">
      <c r="A217" s="41"/>
      <c r="B217" s="47"/>
      <c r="C217" s="314" t="s">
        <v>348</v>
      </c>
      <c r="D217" s="314" t="s">
        <v>2085</v>
      </c>
      <c r="E217" s="20" t="s">
        <v>19</v>
      </c>
      <c r="F217" s="315">
        <v>70</v>
      </c>
      <c r="G217" s="41"/>
      <c r="H217" s="47"/>
    </row>
    <row r="218" s="2" customFormat="1" ht="16.8" customHeight="1">
      <c r="A218" s="41"/>
      <c r="B218" s="47"/>
      <c r="C218" s="310" t="s">
        <v>363</v>
      </c>
      <c r="D218" s="311" t="s">
        <v>363</v>
      </c>
      <c r="E218" s="312" t="s">
        <v>19</v>
      </c>
      <c r="F218" s="313">
        <v>1.764</v>
      </c>
      <c r="G218" s="41"/>
      <c r="H218" s="47"/>
    </row>
    <row r="219" s="2" customFormat="1" ht="16.8" customHeight="1">
      <c r="A219" s="41"/>
      <c r="B219" s="47"/>
      <c r="C219" s="314" t="s">
        <v>363</v>
      </c>
      <c r="D219" s="314" t="s">
        <v>2070</v>
      </c>
      <c r="E219" s="20" t="s">
        <v>19</v>
      </c>
      <c r="F219" s="315">
        <v>1.764</v>
      </c>
      <c r="G219" s="41"/>
      <c r="H219" s="47"/>
    </row>
    <row r="220" s="2" customFormat="1" ht="16.8" customHeight="1">
      <c r="A220" s="41"/>
      <c r="B220" s="47"/>
      <c r="C220" s="310" t="s">
        <v>378</v>
      </c>
      <c r="D220" s="311" t="s">
        <v>378</v>
      </c>
      <c r="E220" s="312" t="s">
        <v>19</v>
      </c>
      <c r="F220" s="313">
        <v>45.600000000000001</v>
      </c>
      <c r="G220" s="41"/>
      <c r="H220" s="47"/>
    </row>
    <row r="221" s="2" customFormat="1" ht="16.8" customHeight="1">
      <c r="A221" s="41"/>
      <c r="B221" s="47"/>
      <c r="C221" s="314" t="s">
        <v>378</v>
      </c>
      <c r="D221" s="314" t="s">
        <v>2096</v>
      </c>
      <c r="E221" s="20" t="s">
        <v>19</v>
      </c>
      <c r="F221" s="315">
        <v>45.600000000000001</v>
      </c>
      <c r="G221" s="41"/>
      <c r="H221" s="47"/>
    </row>
    <row r="222" s="2" customFormat="1" ht="16.8" customHeight="1">
      <c r="A222" s="41"/>
      <c r="B222" s="47"/>
      <c r="C222" s="310" t="s">
        <v>387</v>
      </c>
      <c r="D222" s="311" t="s">
        <v>387</v>
      </c>
      <c r="E222" s="312" t="s">
        <v>19</v>
      </c>
      <c r="F222" s="313">
        <v>39.399999999999999</v>
      </c>
      <c r="G222" s="41"/>
      <c r="H222" s="47"/>
    </row>
    <row r="223" s="2" customFormat="1" ht="16.8" customHeight="1">
      <c r="A223" s="41"/>
      <c r="B223" s="47"/>
      <c r="C223" s="314" t="s">
        <v>387</v>
      </c>
      <c r="D223" s="314" t="s">
        <v>2092</v>
      </c>
      <c r="E223" s="20" t="s">
        <v>19</v>
      </c>
      <c r="F223" s="315">
        <v>39.399999999999999</v>
      </c>
      <c r="G223" s="41"/>
      <c r="H223" s="47"/>
    </row>
    <row r="224" s="2" customFormat="1" ht="16.8" customHeight="1">
      <c r="A224" s="41"/>
      <c r="B224" s="47"/>
      <c r="C224" s="310" t="s">
        <v>741</v>
      </c>
      <c r="D224" s="311" t="s">
        <v>741</v>
      </c>
      <c r="E224" s="312" t="s">
        <v>19</v>
      </c>
      <c r="F224" s="313">
        <v>5.5</v>
      </c>
      <c r="G224" s="41"/>
      <c r="H224" s="47"/>
    </row>
    <row r="225" s="2" customFormat="1" ht="16.8" customHeight="1">
      <c r="A225" s="41"/>
      <c r="B225" s="47"/>
      <c r="C225" s="314" t="s">
        <v>741</v>
      </c>
      <c r="D225" s="314" t="s">
        <v>2098</v>
      </c>
      <c r="E225" s="20" t="s">
        <v>19</v>
      </c>
      <c r="F225" s="315">
        <v>5.5</v>
      </c>
      <c r="G225" s="41"/>
      <c r="H225" s="47"/>
    </row>
    <row r="226" s="2" customFormat="1" ht="16.8" customHeight="1">
      <c r="A226" s="41"/>
      <c r="B226" s="47"/>
      <c r="C226" s="310" t="s">
        <v>400</v>
      </c>
      <c r="D226" s="311" t="s">
        <v>400</v>
      </c>
      <c r="E226" s="312" t="s">
        <v>19</v>
      </c>
      <c r="F226" s="313">
        <v>0.71399999999999997</v>
      </c>
      <c r="G226" s="41"/>
      <c r="H226" s="47"/>
    </row>
    <row r="227" s="2" customFormat="1" ht="16.8" customHeight="1">
      <c r="A227" s="41"/>
      <c r="B227" s="47"/>
      <c r="C227" s="314" t="s">
        <v>400</v>
      </c>
      <c r="D227" s="314" t="s">
        <v>2100</v>
      </c>
      <c r="E227" s="20" t="s">
        <v>19</v>
      </c>
      <c r="F227" s="315">
        <v>0.71399999999999997</v>
      </c>
      <c r="G227" s="41"/>
      <c r="H227" s="47"/>
    </row>
    <row r="228" s="2" customFormat="1" ht="16.8" customHeight="1">
      <c r="A228" s="41"/>
      <c r="B228" s="47"/>
      <c r="C228" s="310" t="s">
        <v>410</v>
      </c>
      <c r="D228" s="311" t="s">
        <v>410</v>
      </c>
      <c r="E228" s="312" t="s">
        <v>19</v>
      </c>
      <c r="F228" s="313">
        <v>0.20000000000000001</v>
      </c>
      <c r="G228" s="41"/>
      <c r="H228" s="47"/>
    </row>
    <row r="229" s="2" customFormat="1" ht="16.8" customHeight="1">
      <c r="A229" s="41"/>
      <c r="B229" s="47"/>
      <c r="C229" s="314" t="s">
        <v>410</v>
      </c>
      <c r="D229" s="314" t="s">
        <v>2102</v>
      </c>
      <c r="E229" s="20" t="s">
        <v>19</v>
      </c>
      <c r="F229" s="315">
        <v>0.20000000000000001</v>
      </c>
      <c r="G229" s="41"/>
      <c r="H229" s="47"/>
    </row>
    <row r="230" s="2" customFormat="1" ht="16.8" customHeight="1">
      <c r="A230" s="41"/>
      <c r="B230" s="47"/>
      <c r="C230" s="310" t="s">
        <v>751</v>
      </c>
      <c r="D230" s="311" t="s">
        <v>751</v>
      </c>
      <c r="E230" s="312" t="s">
        <v>19</v>
      </c>
      <c r="F230" s="313">
        <v>0.14999999999999999</v>
      </c>
      <c r="G230" s="41"/>
      <c r="H230" s="47"/>
    </row>
    <row r="231" s="2" customFormat="1" ht="16.8" customHeight="1">
      <c r="A231" s="41"/>
      <c r="B231" s="47"/>
      <c r="C231" s="314" t="s">
        <v>751</v>
      </c>
      <c r="D231" s="314" t="s">
        <v>2107</v>
      </c>
      <c r="E231" s="20" t="s">
        <v>19</v>
      </c>
      <c r="F231" s="315">
        <v>0.14999999999999999</v>
      </c>
      <c r="G231" s="41"/>
      <c r="H231" s="47"/>
    </row>
    <row r="232" s="2" customFormat="1" ht="16.8" customHeight="1">
      <c r="A232" s="41"/>
      <c r="B232" s="47"/>
      <c r="C232" s="310" t="s">
        <v>420</v>
      </c>
      <c r="D232" s="311" t="s">
        <v>420</v>
      </c>
      <c r="E232" s="312" t="s">
        <v>19</v>
      </c>
      <c r="F232" s="313">
        <v>1.3999999999999999</v>
      </c>
      <c r="G232" s="41"/>
      <c r="H232" s="47"/>
    </row>
    <row r="233" s="2" customFormat="1" ht="16.8" customHeight="1">
      <c r="A233" s="41"/>
      <c r="B233" s="47"/>
      <c r="C233" s="314" t="s">
        <v>420</v>
      </c>
      <c r="D233" s="314" t="s">
        <v>2112</v>
      </c>
      <c r="E233" s="20" t="s">
        <v>19</v>
      </c>
      <c r="F233" s="315">
        <v>1.3999999999999999</v>
      </c>
      <c r="G233" s="41"/>
      <c r="H233" s="47"/>
    </row>
    <row r="234" s="2" customFormat="1" ht="16.8" customHeight="1">
      <c r="A234" s="41"/>
      <c r="B234" s="47"/>
      <c r="C234" s="310" t="s">
        <v>430</v>
      </c>
      <c r="D234" s="311" t="s">
        <v>430</v>
      </c>
      <c r="E234" s="312" t="s">
        <v>19</v>
      </c>
      <c r="F234" s="313">
        <v>0.095000000000000001</v>
      </c>
      <c r="G234" s="41"/>
      <c r="H234" s="47"/>
    </row>
    <row r="235" s="2" customFormat="1" ht="16.8" customHeight="1">
      <c r="A235" s="41"/>
      <c r="B235" s="47"/>
      <c r="C235" s="314" t="s">
        <v>430</v>
      </c>
      <c r="D235" s="314" t="s">
        <v>2114</v>
      </c>
      <c r="E235" s="20" t="s">
        <v>19</v>
      </c>
      <c r="F235" s="315">
        <v>0.095000000000000001</v>
      </c>
      <c r="G235" s="41"/>
      <c r="H235" s="47"/>
    </row>
    <row r="236" s="2" customFormat="1" ht="16.8" customHeight="1">
      <c r="A236" s="41"/>
      <c r="B236" s="47"/>
      <c r="C236" s="310" t="s">
        <v>437</v>
      </c>
      <c r="D236" s="311" t="s">
        <v>437</v>
      </c>
      <c r="E236" s="312" t="s">
        <v>19</v>
      </c>
      <c r="F236" s="313">
        <v>0.80000000000000004</v>
      </c>
      <c r="G236" s="41"/>
      <c r="H236" s="47"/>
    </row>
    <row r="237" s="2" customFormat="1" ht="16.8" customHeight="1">
      <c r="A237" s="41"/>
      <c r="B237" s="47"/>
      <c r="C237" s="314" t="s">
        <v>437</v>
      </c>
      <c r="D237" s="314" t="s">
        <v>2119</v>
      </c>
      <c r="E237" s="20" t="s">
        <v>19</v>
      </c>
      <c r="F237" s="315">
        <v>0.80000000000000004</v>
      </c>
      <c r="G237" s="41"/>
      <c r="H237" s="47"/>
    </row>
    <row r="238" s="2" customFormat="1" ht="16.8" customHeight="1">
      <c r="A238" s="41"/>
      <c r="B238" s="47"/>
      <c r="C238" s="310" t="s">
        <v>758</v>
      </c>
      <c r="D238" s="311" t="s">
        <v>758</v>
      </c>
      <c r="E238" s="312" t="s">
        <v>19</v>
      </c>
      <c r="F238" s="313">
        <v>0.14999999999999999</v>
      </c>
      <c r="G238" s="41"/>
      <c r="H238" s="47"/>
    </row>
    <row r="239" s="2" customFormat="1" ht="16.8" customHeight="1">
      <c r="A239" s="41"/>
      <c r="B239" s="47"/>
      <c r="C239" s="314" t="s">
        <v>758</v>
      </c>
      <c r="D239" s="314" t="s">
        <v>2107</v>
      </c>
      <c r="E239" s="20" t="s">
        <v>19</v>
      </c>
      <c r="F239" s="315">
        <v>0.14999999999999999</v>
      </c>
      <c r="G239" s="41"/>
      <c r="H239" s="47"/>
    </row>
    <row r="240" s="2" customFormat="1" ht="16.8" customHeight="1">
      <c r="A240" s="41"/>
      <c r="B240" s="47"/>
      <c r="C240" s="310" t="s">
        <v>2129</v>
      </c>
      <c r="D240" s="311" t="s">
        <v>2129</v>
      </c>
      <c r="E240" s="312" t="s">
        <v>19</v>
      </c>
      <c r="F240" s="313">
        <v>112.5</v>
      </c>
      <c r="G240" s="41"/>
      <c r="H240" s="47"/>
    </row>
    <row r="241" s="2" customFormat="1" ht="16.8" customHeight="1">
      <c r="A241" s="41"/>
      <c r="B241" s="47"/>
      <c r="C241" s="314" t="s">
        <v>2129</v>
      </c>
      <c r="D241" s="314" t="s">
        <v>2130</v>
      </c>
      <c r="E241" s="20" t="s">
        <v>19</v>
      </c>
      <c r="F241" s="315">
        <v>112.5</v>
      </c>
      <c r="G241" s="41"/>
      <c r="H241" s="47"/>
    </row>
    <row r="242" s="2" customFormat="1" ht="16.8" customHeight="1">
      <c r="A242" s="41"/>
      <c r="B242" s="47"/>
      <c r="C242" s="310" t="s">
        <v>452</v>
      </c>
      <c r="D242" s="311" t="s">
        <v>452</v>
      </c>
      <c r="E242" s="312" t="s">
        <v>19</v>
      </c>
      <c r="F242" s="313">
        <v>0.34999999999999998</v>
      </c>
      <c r="G242" s="41"/>
      <c r="H242" s="47"/>
    </row>
    <row r="243" s="2" customFormat="1" ht="16.8" customHeight="1">
      <c r="A243" s="41"/>
      <c r="B243" s="47"/>
      <c r="C243" s="314" t="s">
        <v>452</v>
      </c>
      <c r="D243" s="314" t="s">
        <v>2133</v>
      </c>
      <c r="E243" s="20" t="s">
        <v>19</v>
      </c>
      <c r="F243" s="315">
        <v>0.34999999999999998</v>
      </c>
      <c r="G243" s="41"/>
      <c r="H243" s="47"/>
    </row>
    <row r="244" s="2" customFormat="1" ht="16.8" customHeight="1">
      <c r="A244" s="41"/>
      <c r="B244" s="47"/>
      <c r="C244" s="310" t="s">
        <v>768</v>
      </c>
      <c r="D244" s="311" t="s">
        <v>768</v>
      </c>
      <c r="E244" s="312" t="s">
        <v>19</v>
      </c>
      <c r="F244" s="313">
        <v>15</v>
      </c>
      <c r="G244" s="41"/>
      <c r="H244" s="47"/>
    </row>
    <row r="245" s="2" customFormat="1" ht="16.8" customHeight="1">
      <c r="A245" s="41"/>
      <c r="B245" s="47"/>
      <c r="C245" s="314" t="s">
        <v>768</v>
      </c>
      <c r="D245" s="314" t="s">
        <v>2138</v>
      </c>
      <c r="E245" s="20" t="s">
        <v>19</v>
      </c>
      <c r="F245" s="315">
        <v>15</v>
      </c>
      <c r="G245" s="41"/>
      <c r="H245" s="47"/>
    </row>
    <row r="246" s="2" customFormat="1" ht="16.8" customHeight="1">
      <c r="A246" s="41"/>
      <c r="B246" s="47"/>
      <c r="C246" s="310" t="s">
        <v>277</v>
      </c>
      <c r="D246" s="311" t="s">
        <v>277</v>
      </c>
      <c r="E246" s="312" t="s">
        <v>19</v>
      </c>
      <c r="F246" s="313">
        <v>4</v>
      </c>
      <c r="G246" s="41"/>
      <c r="H246" s="47"/>
    </row>
    <row r="247" s="2" customFormat="1" ht="16.8" customHeight="1">
      <c r="A247" s="41"/>
      <c r="B247" s="47"/>
      <c r="C247" s="314" t="s">
        <v>277</v>
      </c>
      <c r="D247" s="314" t="s">
        <v>2057</v>
      </c>
      <c r="E247" s="20" t="s">
        <v>19</v>
      </c>
      <c r="F247" s="315">
        <v>4</v>
      </c>
      <c r="G247" s="41"/>
      <c r="H247" s="47"/>
    </row>
    <row r="248" s="2" customFormat="1" ht="16.8" customHeight="1">
      <c r="A248" s="41"/>
      <c r="B248" s="47"/>
      <c r="C248" s="310" t="s">
        <v>463</v>
      </c>
      <c r="D248" s="311" t="s">
        <v>463</v>
      </c>
      <c r="E248" s="312" t="s">
        <v>19</v>
      </c>
      <c r="F248" s="313">
        <v>30</v>
      </c>
      <c r="G248" s="41"/>
      <c r="H248" s="47"/>
    </row>
    <row r="249" s="2" customFormat="1" ht="16.8" customHeight="1">
      <c r="A249" s="41"/>
      <c r="B249" s="47"/>
      <c r="C249" s="314" t="s">
        <v>463</v>
      </c>
      <c r="D249" s="314" t="s">
        <v>2140</v>
      </c>
      <c r="E249" s="20" t="s">
        <v>19</v>
      </c>
      <c r="F249" s="315">
        <v>30</v>
      </c>
      <c r="G249" s="41"/>
      <c r="H249" s="47"/>
    </row>
    <row r="250" s="2" customFormat="1" ht="16.8" customHeight="1">
      <c r="A250" s="41"/>
      <c r="B250" s="47"/>
      <c r="C250" s="310" t="s">
        <v>471</v>
      </c>
      <c r="D250" s="311" t="s">
        <v>471</v>
      </c>
      <c r="E250" s="312" t="s">
        <v>19</v>
      </c>
      <c r="F250" s="313">
        <v>3.1499999999999999</v>
      </c>
      <c r="G250" s="41"/>
      <c r="H250" s="47"/>
    </row>
    <row r="251" s="2" customFormat="1" ht="16.8" customHeight="1">
      <c r="A251" s="41"/>
      <c r="B251" s="47"/>
      <c r="C251" s="314" t="s">
        <v>471</v>
      </c>
      <c r="D251" s="314" t="s">
        <v>2142</v>
      </c>
      <c r="E251" s="20" t="s">
        <v>19</v>
      </c>
      <c r="F251" s="315">
        <v>3.1499999999999999</v>
      </c>
      <c r="G251" s="41"/>
      <c r="H251" s="47"/>
    </row>
    <row r="252" s="2" customFormat="1" ht="16.8" customHeight="1">
      <c r="A252" s="41"/>
      <c r="B252" s="47"/>
      <c r="C252" s="310" t="s">
        <v>477</v>
      </c>
      <c r="D252" s="311" t="s">
        <v>477</v>
      </c>
      <c r="E252" s="312" t="s">
        <v>19</v>
      </c>
      <c r="F252" s="313">
        <v>21</v>
      </c>
      <c r="G252" s="41"/>
      <c r="H252" s="47"/>
    </row>
    <row r="253" s="2" customFormat="1" ht="16.8" customHeight="1">
      <c r="A253" s="41"/>
      <c r="B253" s="47"/>
      <c r="C253" s="314" t="s">
        <v>477</v>
      </c>
      <c r="D253" s="314" t="s">
        <v>2145</v>
      </c>
      <c r="E253" s="20" t="s">
        <v>19</v>
      </c>
      <c r="F253" s="315">
        <v>21</v>
      </c>
      <c r="G253" s="41"/>
      <c r="H253" s="47"/>
    </row>
    <row r="254" s="2" customFormat="1" ht="16.8" customHeight="1">
      <c r="A254" s="41"/>
      <c r="B254" s="47"/>
      <c r="C254" s="310" t="s">
        <v>499</v>
      </c>
      <c r="D254" s="311" t="s">
        <v>499</v>
      </c>
      <c r="E254" s="312" t="s">
        <v>19</v>
      </c>
      <c r="F254" s="313">
        <v>25</v>
      </c>
      <c r="G254" s="41"/>
      <c r="H254" s="47"/>
    </row>
    <row r="255" s="2" customFormat="1" ht="16.8" customHeight="1">
      <c r="A255" s="41"/>
      <c r="B255" s="47"/>
      <c r="C255" s="314" t="s">
        <v>499</v>
      </c>
      <c r="D255" s="314" t="s">
        <v>2151</v>
      </c>
      <c r="E255" s="20" t="s">
        <v>19</v>
      </c>
      <c r="F255" s="315">
        <v>25</v>
      </c>
      <c r="G255" s="41"/>
      <c r="H255" s="47"/>
    </row>
    <row r="256" s="2" customFormat="1" ht="16.8" customHeight="1">
      <c r="A256" s="41"/>
      <c r="B256" s="47"/>
      <c r="C256" s="310" t="s">
        <v>505</v>
      </c>
      <c r="D256" s="311" t="s">
        <v>505</v>
      </c>
      <c r="E256" s="312" t="s">
        <v>19</v>
      </c>
      <c r="F256" s="313">
        <v>25</v>
      </c>
      <c r="G256" s="41"/>
      <c r="H256" s="47"/>
    </row>
    <row r="257" s="2" customFormat="1" ht="16.8" customHeight="1">
      <c r="A257" s="41"/>
      <c r="B257" s="47"/>
      <c r="C257" s="314" t="s">
        <v>505</v>
      </c>
      <c r="D257" s="314" t="s">
        <v>2151</v>
      </c>
      <c r="E257" s="20" t="s">
        <v>19</v>
      </c>
      <c r="F257" s="315">
        <v>25</v>
      </c>
      <c r="G257" s="41"/>
      <c r="H257" s="47"/>
    </row>
    <row r="258" s="2" customFormat="1" ht="16.8" customHeight="1">
      <c r="A258" s="41"/>
      <c r="B258" s="47"/>
      <c r="C258" s="310" t="s">
        <v>512</v>
      </c>
      <c r="D258" s="311" t="s">
        <v>512</v>
      </c>
      <c r="E258" s="312" t="s">
        <v>19</v>
      </c>
      <c r="F258" s="313">
        <v>25</v>
      </c>
      <c r="G258" s="41"/>
      <c r="H258" s="47"/>
    </row>
    <row r="259" s="2" customFormat="1" ht="16.8" customHeight="1">
      <c r="A259" s="41"/>
      <c r="B259" s="47"/>
      <c r="C259" s="314" t="s">
        <v>512</v>
      </c>
      <c r="D259" s="314" t="s">
        <v>2151</v>
      </c>
      <c r="E259" s="20" t="s">
        <v>19</v>
      </c>
      <c r="F259" s="315">
        <v>25</v>
      </c>
      <c r="G259" s="41"/>
      <c r="H259" s="47"/>
    </row>
    <row r="260" s="2" customFormat="1" ht="16.8" customHeight="1">
      <c r="A260" s="41"/>
      <c r="B260" s="47"/>
      <c r="C260" s="310" t="s">
        <v>519</v>
      </c>
      <c r="D260" s="311" t="s">
        <v>519</v>
      </c>
      <c r="E260" s="312" t="s">
        <v>19</v>
      </c>
      <c r="F260" s="313">
        <v>0.5</v>
      </c>
      <c r="G260" s="41"/>
      <c r="H260" s="47"/>
    </row>
    <row r="261" s="2" customFormat="1" ht="16.8" customHeight="1">
      <c r="A261" s="41"/>
      <c r="B261" s="47"/>
      <c r="C261" s="314" t="s">
        <v>519</v>
      </c>
      <c r="D261" s="314" t="s">
        <v>2161</v>
      </c>
      <c r="E261" s="20" t="s">
        <v>19</v>
      </c>
      <c r="F261" s="315">
        <v>0.5</v>
      </c>
      <c r="G261" s="41"/>
      <c r="H261" s="47"/>
    </row>
    <row r="262" s="2" customFormat="1" ht="16.8" customHeight="1">
      <c r="A262" s="41"/>
      <c r="B262" s="47"/>
      <c r="C262" s="310" t="s">
        <v>287</v>
      </c>
      <c r="D262" s="311" t="s">
        <v>287</v>
      </c>
      <c r="E262" s="312" t="s">
        <v>19</v>
      </c>
      <c r="F262" s="313">
        <v>15</v>
      </c>
      <c r="G262" s="41"/>
      <c r="H262" s="47"/>
    </row>
    <row r="263" s="2" customFormat="1" ht="16.8" customHeight="1">
      <c r="A263" s="41"/>
      <c r="B263" s="47"/>
      <c r="C263" s="314" t="s">
        <v>287</v>
      </c>
      <c r="D263" s="314" t="s">
        <v>2059</v>
      </c>
      <c r="E263" s="20" t="s">
        <v>19</v>
      </c>
      <c r="F263" s="315">
        <v>15</v>
      </c>
      <c r="G263" s="41"/>
      <c r="H263" s="47"/>
    </row>
    <row r="264" s="2" customFormat="1" ht="16.8" customHeight="1">
      <c r="A264" s="41"/>
      <c r="B264" s="47"/>
      <c r="C264" s="310" t="s">
        <v>540</v>
      </c>
      <c r="D264" s="311" t="s">
        <v>540</v>
      </c>
      <c r="E264" s="312" t="s">
        <v>19</v>
      </c>
      <c r="F264" s="313">
        <v>66</v>
      </c>
      <c r="G264" s="41"/>
      <c r="H264" s="47"/>
    </row>
    <row r="265" s="2" customFormat="1" ht="16.8" customHeight="1">
      <c r="A265" s="41"/>
      <c r="B265" s="47"/>
      <c r="C265" s="314" t="s">
        <v>540</v>
      </c>
      <c r="D265" s="314" t="s">
        <v>2168</v>
      </c>
      <c r="E265" s="20" t="s">
        <v>19</v>
      </c>
      <c r="F265" s="315">
        <v>66</v>
      </c>
      <c r="G265" s="41"/>
      <c r="H265" s="47"/>
    </row>
    <row r="266" s="2" customFormat="1" ht="16.8" customHeight="1">
      <c r="A266" s="41"/>
      <c r="B266" s="47"/>
      <c r="C266" s="310" t="s">
        <v>552</v>
      </c>
      <c r="D266" s="311" t="s">
        <v>552</v>
      </c>
      <c r="E266" s="312" t="s">
        <v>19</v>
      </c>
      <c r="F266" s="313">
        <v>1</v>
      </c>
      <c r="G266" s="41"/>
      <c r="H266" s="47"/>
    </row>
    <row r="267" s="2" customFormat="1" ht="16.8" customHeight="1">
      <c r="A267" s="41"/>
      <c r="B267" s="47"/>
      <c r="C267" s="314" t="s">
        <v>552</v>
      </c>
      <c r="D267" s="314" t="s">
        <v>2176</v>
      </c>
      <c r="E267" s="20" t="s">
        <v>19</v>
      </c>
      <c r="F267" s="315">
        <v>1</v>
      </c>
      <c r="G267" s="41"/>
      <c r="H267" s="47"/>
    </row>
    <row r="268" s="2" customFormat="1" ht="16.8" customHeight="1">
      <c r="A268" s="41"/>
      <c r="B268" s="47"/>
      <c r="C268" s="310" t="s">
        <v>546</v>
      </c>
      <c r="D268" s="311" t="s">
        <v>546</v>
      </c>
      <c r="E268" s="312" t="s">
        <v>19</v>
      </c>
      <c r="F268" s="313">
        <v>3.5</v>
      </c>
      <c r="G268" s="41"/>
      <c r="H268" s="47"/>
    </row>
    <row r="269" s="2" customFormat="1" ht="16.8" customHeight="1">
      <c r="A269" s="41"/>
      <c r="B269" s="47"/>
      <c r="C269" s="314" t="s">
        <v>546</v>
      </c>
      <c r="D269" s="314" t="s">
        <v>2180</v>
      </c>
      <c r="E269" s="20" t="s">
        <v>19</v>
      </c>
      <c r="F269" s="315">
        <v>3.5</v>
      </c>
      <c r="G269" s="41"/>
      <c r="H269" s="47"/>
    </row>
    <row r="270" s="2" customFormat="1" ht="16.8" customHeight="1">
      <c r="A270" s="41"/>
      <c r="B270" s="47"/>
      <c r="C270" s="310" t="s">
        <v>559</v>
      </c>
      <c r="D270" s="311" t="s">
        <v>559</v>
      </c>
      <c r="E270" s="312" t="s">
        <v>19</v>
      </c>
      <c r="F270" s="313">
        <v>32</v>
      </c>
      <c r="G270" s="41"/>
      <c r="H270" s="47"/>
    </row>
    <row r="271" s="2" customFormat="1" ht="16.8" customHeight="1">
      <c r="A271" s="41"/>
      <c r="B271" s="47"/>
      <c r="C271" s="314" t="s">
        <v>559</v>
      </c>
      <c r="D271" s="314" t="s">
        <v>2187</v>
      </c>
      <c r="E271" s="20" t="s">
        <v>19</v>
      </c>
      <c r="F271" s="315">
        <v>32</v>
      </c>
      <c r="G271" s="41"/>
      <c r="H271" s="47"/>
    </row>
    <row r="272" s="2" customFormat="1" ht="16.8" customHeight="1">
      <c r="A272" s="41"/>
      <c r="B272" s="47"/>
      <c r="C272" s="310" t="s">
        <v>566</v>
      </c>
      <c r="D272" s="311" t="s">
        <v>566</v>
      </c>
      <c r="E272" s="312" t="s">
        <v>19</v>
      </c>
      <c r="F272" s="313">
        <v>24.5</v>
      </c>
      <c r="G272" s="41"/>
      <c r="H272" s="47"/>
    </row>
    <row r="273" s="2" customFormat="1" ht="16.8" customHeight="1">
      <c r="A273" s="41"/>
      <c r="B273" s="47"/>
      <c r="C273" s="314" t="s">
        <v>566</v>
      </c>
      <c r="D273" s="314" t="s">
        <v>2189</v>
      </c>
      <c r="E273" s="20" t="s">
        <v>19</v>
      </c>
      <c r="F273" s="315">
        <v>24.5</v>
      </c>
      <c r="G273" s="41"/>
      <c r="H273" s="47"/>
    </row>
    <row r="274" s="2" customFormat="1" ht="16.8" customHeight="1">
      <c r="A274" s="41"/>
      <c r="B274" s="47"/>
      <c r="C274" s="310" t="s">
        <v>2196</v>
      </c>
      <c r="D274" s="311" t="s">
        <v>2196</v>
      </c>
      <c r="E274" s="312" t="s">
        <v>19</v>
      </c>
      <c r="F274" s="313">
        <v>2.4500000000000002</v>
      </c>
      <c r="G274" s="41"/>
      <c r="H274" s="47"/>
    </row>
    <row r="275" s="2" customFormat="1" ht="16.8" customHeight="1">
      <c r="A275" s="41"/>
      <c r="B275" s="47"/>
      <c r="C275" s="314" t="s">
        <v>2196</v>
      </c>
      <c r="D275" s="314" t="s">
        <v>2197</v>
      </c>
      <c r="E275" s="20" t="s">
        <v>19</v>
      </c>
      <c r="F275" s="315">
        <v>2.4500000000000002</v>
      </c>
      <c r="G275" s="41"/>
      <c r="H275" s="47"/>
    </row>
    <row r="276" s="2" customFormat="1" ht="16.8" customHeight="1">
      <c r="A276" s="41"/>
      <c r="B276" s="47"/>
      <c r="C276" s="310" t="s">
        <v>578</v>
      </c>
      <c r="D276" s="311" t="s">
        <v>578</v>
      </c>
      <c r="E276" s="312" t="s">
        <v>19</v>
      </c>
      <c r="F276" s="313">
        <v>0.19900000000000001</v>
      </c>
      <c r="G276" s="41"/>
      <c r="H276" s="47"/>
    </row>
    <row r="277" s="2" customFormat="1" ht="16.8" customHeight="1">
      <c r="A277" s="41"/>
      <c r="B277" s="47"/>
      <c r="C277" s="314" t="s">
        <v>578</v>
      </c>
      <c r="D277" s="314" t="s">
        <v>2201</v>
      </c>
      <c r="E277" s="20" t="s">
        <v>19</v>
      </c>
      <c r="F277" s="315">
        <v>0.19900000000000001</v>
      </c>
      <c r="G277" s="41"/>
      <c r="H277" s="47"/>
    </row>
    <row r="278" s="2" customFormat="1" ht="16.8" customHeight="1">
      <c r="A278" s="41"/>
      <c r="B278" s="47"/>
      <c r="C278" s="310" t="s">
        <v>701</v>
      </c>
      <c r="D278" s="311" t="s">
        <v>701</v>
      </c>
      <c r="E278" s="312" t="s">
        <v>19</v>
      </c>
      <c r="F278" s="313">
        <v>35</v>
      </c>
      <c r="G278" s="41"/>
      <c r="H278" s="47"/>
    </row>
    <row r="279" s="2" customFormat="1" ht="16.8" customHeight="1">
      <c r="A279" s="41"/>
      <c r="B279" s="47"/>
      <c r="C279" s="314" t="s">
        <v>701</v>
      </c>
      <c r="D279" s="314" t="s">
        <v>2061</v>
      </c>
      <c r="E279" s="20" t="s">
        <v>19</v>
      </c>
      <c r="F279" s="315">
        <v>35</v>
      </c>
      <c r="G279" s="41"/>
      <c r="H279" s="47"/>
    </row>
    <row r="280" s="2" customFormat="1" ht="16.8" customHeight="1">
      <c r="A280" s="41"/>
      <c r="B280" s="47"/>
      <c r="C280" s="310" t="s">
        <v>300</v>
      </c>
      <c r="D280" s="311" t="s">
        <v>300</v>
      </c>
      <c r="E280" s="312" t="s">
        <v>19</v>
      </c>
      <c r="F280" s="313">
        <v>7</v>
      </c>
      <c r="G280" s="41"/>
      <c r="H280" s="47"/>
    </row>
    <row r="281" s="2" customFormat="1" ht="16.8" customHeight="1">
      <c r="A281" s="41"/>
      <c r="B281" s="47"/>
      <c r="C281" s="314" t="s">
        <v>300</v>
      </c>
      <c r="D281" s="314" t="s">
        <v>2068</v>
      </c>
      <c r="E281" s="20" t="s">
        <v>19</v>
      </c>
      <c r="F281" s="315">
        <v>7</v>
      </c>
      <c r="G281" s="41"/>
      <c r="H281" s="47"/>
    </row>
    <row r="282" s="2" customFormat="1" ht="16.8" customHeight="1">
      <c r="A282" s="41"/>
      <c r="B282" s="47"/>
      <c r="C282" s="310" t="s">
        <v>312</v>
      </c>
      <c r="D282" s="311" t="s">
        <v>312</v>
      </c>
      <c r="E282" s="312" t="s">
        <v>19</v>
      </c>
      <c r="F282" s="313">
        <v>1.764</v>
      </c>
      <c r="G282" s="41"/>
      <c r="H282" s="47"/>
    </row>
    <row r="283" s="2" customFormat="1" ht="16.8" customHeight="1">
      <c r="A283" s="41"/>
      <c r="B283" s="47"/>
      <c r="C283" s="314" t="s">
        <v>312</v>
      </c>
      <c r="D283" s="314" t="s">
        <v>2070</v>
      </c>
      <c r="E283" s="20" t="s">
        <v>19</v>
      </c>
      <c r="F283" s="315">
        <v>1.764</v>
      </c>
      <c r="G283" s="41"/>
      <c r="H283" s="47"/>
    </row>
    <row r="284" s="2" customFormat="1" ht="16.8" customHeight="1">
      <c r="A284" s="41"/>
      <c r="B284" s="47"/>
      <c r="C284" s="310" t="s">
        <v>715</v>
      </c>
      <c r="D284" s="311" t="s">
        <v>715</v>
      </c>
      <c r="E284" s="312" t="s">
        <v>19</v>
      </c>
      <c r="F284" s="313">
        <v>4</v>
      </c>
      <c r="G284" s="41"/>
      <c r="H284" s="47"/>
    </row>
    <row r="285" s="2" customFormat="1" ht="16.8" customHeight="1">
      <c r="A285" s="41"/>
      <c r="B285" s="47"/>
      <c r="C285" s="314" t="s">
        <v>715</v>
      </c>
      <c r="D285" s="314" t="s">
        <v>2075</v>
      </c>
      <c r="E285" s="20" t="s">
        <v>19</v>
      </c>
      <c r="F285" s="315">
        <v>4</v>
      </c>
      <c r="G285" s="41"/>
      <c r="H285" s="47"/>
    </row>
    <row r="286" s="2" customFormat="1" ht="16.8" customHeight="1">
      <c r="A286" s="41"/>
      <c r="B286" s="47"/>
      <c r="C286" s="310" t="s">
        <v>365</v>
      </c>
      <c r="D286" s="311" t="s">
        <v>365</v>
      </c>
      <c r="E286" s="312" t="s">
        <v>19</v>
      </c>
      <c r="F286" s="313">
        <v>1</v>
      </c>
      <c r="G286" s="41"/>
      <c r="H286" s="47"/>
    </row>
    <row r="287" s="2" customFormat="1" ht="16.8" customHeight="1">
      <c r="A287" s="41"/>
      <c r="B287" s="47"/>
      <c r="C287" s="314" t="s">
        <v>365</v>
      </c>
      <c r="D287" s="314" t="s">
        <v>381</v>
      </c>
      <c r="E287" s="20" t="s">
        <v>19</v>
      </c>
      <c r="F287" s="315">
        <v>1</v>
      </c>
      <c r="G287" s="41"/>
      <c r="H287" s="47"/>
    </row>
    <row r="288" s="2" customFormat="1" ht="16.8" customHeight="1">
      <c r="A288" s="41"/>
      <c r="B288" s="47"/>
      <c r="C288" s="310" t="s">
        <v>2108</v>
      </c>
      <c r="D288" s="311" t="s">
        <v>2108</v>
      </c>
      <c r="E288" s="312" t="s">
        <v>19</v>
      </c>
      <c r="F288" s="313">
        <v>0.14999999999999999</v>
      </c>
      <c r="G288" s="41"/>
      <c r="H288" s="47"/>
    </row>
    <row r="289" s="2" customFormat="1" ht="16.8" customHeight="1">
      <c r="A289" s="41"/>
      <c r="B289" s="47"/>
      <c r="C289" s="314" t="s">
        <v>2108</v>
      </c>
      <c r="D289" s="314" t="s">
        <v>2109</v>
      </c>
      <c r="E289" s="20" t="s">
        <v>19</v>
      </c>
      <c r="F289" s="315">
        <v>0.14999999999999999</v>
      </c>
      <c r="G289" s="41"/>
      <c r="H289" s="47"/>
    </row>
    <row r="290" s="2" customFormat="1" ht="16.8" customHeight="1">
      <c r="A290" s="41"/>
      <c r="B290" s="47"/>
      <c r="C290" s="310" t="s">
        <v>2115</v>
      </c>
      <c r="D290" s="311" t="s">
        <v>2115</v>
      </c>
      <c r="E290" s="312" t="s">
        <v>19</v>
      </c>
      <c r="F290" s="313">
        <v>0.10299999999999999</v>
      </c>
      <c r="G290" s="41"/>
      <c r="H290" s="47"/>
    </row>
    <row r="291" s="2" customFormat="1" ht="16.8" customHeight="1">
      <c r="A291" s="41"/>
      <c r="B291" s="47"/>
      <c r="C291" s="314" t="s">
        <v>2115</v>
      </c>
      <c r="D291" s="314" t="s">
        <v>2116</v>
      </c>
      <c r="E291" s="20" t="s">
        <v>19</v>
      </c>
      <c r="F291" s="315">
        <v>0.10299999999999999</v>
      </c>
      <c r="G291" s="41"/>
      <c r="H291" s="47"/>
    </row>
    <row r="292" s="2" customFormat="1" ht="16.8" customHeight="1">
      <c r="A292" s="41"/>
      <c r="B292" s="47"/>
      <c r="C292" s="310" t="s">
        <v>2120</v>
      </c>
      <c r="D292" s="311" t="s">
        <v>2120</v>
      </c>
      <c r="E292" s="312" t="s">
        <v>19</v>
      </c>
      <c r="F292" s="313">
        <v>1.96</v>
      </c>
      <c r="G292" s="41"/>
      <c r="H292" s="47"/>
    </row>
    <row r="293" s="2" customFormat="1" ht="16.8" customHeight="1">
      <c r="A293" s="41"/>
      <c r="B293" s="47"/>
      <c r="C293" s="314" t="s">
        <v>2120</v>
      </c>
      <c r="D293" s="314" t="s">
        <v>2121</v>
      </c>
      <c r="E293" s="20" t="s">
        <v>19</v>
      </c>
      <c r="F293" s="315">
        <v>1.96</v>
      </c>
      <c r="G293" s="41"/>
      <c r="H293" s="47"/>
    </row>
    <row r="294" s="2" customFormat="1" ht="16.8" customHeight="1">
      <c r="A294" s="41"/>
      <c r="B294" s="47"/>
      <c r="C294" s="310" t="s">
        <v>2124</v>
      </c>
      <c r="D294" s="311" t="s">
        <v>2124</v>
      </c>
      <c r="E294" s="312" t="s">
        <v>19</v>
      </c>
      <c r="F294" s="313">
        <v>0.14999999999999999</v>
      </c>
      <c r="G294" s="41"/>
      <c r="H294" s="47"/>
    </row>
    <row r="295" s="2" customFormat="1" ht="16.8" customHeight="1">
      <c r="A295" s="41"/>
      <c r="B295" s="47"/>
      <c r="C295" s="314" t="s">
        <v>2124</v>
      </c>
      <c r="D295" s="314" t="s">
        <v>2109</v>
      </c>
      <c r="E295" s="20" t="s">
        <v>19</v>
      </c>
      <c r="F295" s="315">
        <v>0.14999999999999999</v>
      </c>
      <c r="G295" s="41"/>
      <c r="H295" s="47"/>
    </row>
    <row r="296" s="2" customFormat="1" ht="16.8" customHeight="1">
      <c r="A296" s="41"/>
      <c r="B296" s="47"/>
      <c r="C296" s="310" t="s">
        <v>2134</v>
      </c>
      <c r="D296" s="311" t="s">
        <v>2134</v>
      </c>
      <c r="E296" s="312" t="s">
        <v>19</v>
      </c>
      <c r="F296" s="313">
        <v>0.050000000000000003</v>
      </c>
      <c r="G296" s="41"/>
      <c r="H296" s="47"/>
    </row>
    <row r="297" s="2" customFormat="1" ht="16.8" customHeight="1">
      <c r="A297" s="41"/>
      <c r="B297" s="47"/>
      <c r="C297" s="314" t="s">
        <v>2134</v>
      </c>
      <c r="D297" s="314" t="s">
        <v>2135</v>
      </c>
      <c r="E297" s="20" t="s">
        <v>19</v>
      </c>
      <c r="F297" s="315">
        <v>0.050000000000000003</v>
      </c>
      <c r="G297" s="41"/>
      <c r="H297" s="47"/>
    </row>
    <row r="298" s="2" customFormat="1" ht="16.8" customHeight="1">
      <c r="A298" s="41"/>
      <c r="B298" s="47"/>
      <c r="C298" s="310" t="s">
        <v>2162</v>
      </c>
      <c r="D298" s="311" t="s">
        <v>2162</v>
      </c>
      <c r="E298" s="312" t="s">
        <v>19</v>
      </c>
      <c r="F298" s="313">
        <v>0.69999999999999996</v>
      </c>
      <c r="G298" s="41"/>
      <c r="H298" s="47"/>
    </row>
    <row r="299" s="2" customFormat="1" ht="16.8" customHeight="1">
      <c r="A299" s="41"/>
      <c r="B299" s="47"/>
      <c r="C299" s="314" t="s">
        <v>2162</v>
      </c>
      <c r="D299" s="314" t="s">
        <v>2163</v>
      </c>
      <c r="E299" s="20" t="s">
        <v>19</v>
      </c>
      <c r="F299" s="315">
        <v>0.69999999999999996</v>
      </c>
      <c r="G299" s="41"/>
      <c r="H299" s="47"/>
    </row>
    <row r="300" s="2" customFormat="1" ht="16.8" customHeight="1">
      <c r="A300" s="41"/>
      <c r="B300" s="47"/>
      <c r="C300" s="310" t="s">
        <v>2169</v>
      </c>
      <c r="D300" s="311" t="s">
        <v>2169</v>
      </c>
      <c r="E300" s="312" t="s">
        <v>19</v>
      </c>
      <c r="F300" s="313">
        <v>183</v>
      </c>
      <c r="G300" s="41"/>
      <c r="H300" s="47"/>
    </row>
    <row r="301" s="2" customFormat="1" ht="16.8" customHeight="1">
      <c r="A301" s="41"/>
      <c r="B301" s="47"/>
      <c r="C301" s="314" t="s">
        <v>2169</v>
      </c>
      <c r="D301" s="314" t="s">
        <v>2170</v>
      </c>
      <c r="E301" s="20" t="s">
        <v>19</v>
      </c>
      <c r="F301" s="315">
        <v>183</v>
      </c>
      <c r="G301" s="41"/>
      <c r="H301" s="47"/>
    </row>
    <row r="302" s="2" customFormat="1" ht="16.8" customHeight="1">
      <c r="A302" s="41"/>
      <c r="B302" s="47"/>
      <c r="C302" s="310" t="s">
        <v>2181</v>
      </c>
      <c r="D302" s="311" t="s">
        <v>2181</v>
      </c>
      <c r="E302" s="312" t="s">
        <v>19</v>
      </c>
      <c r="F302" s="313">
        <v>6</v>
      </c>
      <c r="G302" s="41"/>
      <c r="H302" s="47"/>
    </row>
    <row r="303" s="2" customFormat="1" ht="16.8" customHeight="1">
      <c r="A303" s="41"/>
      <c r="B303" s="47"/>
      <c r="C303" s="314" t="s">
        <v>2181</v>
      </c>
      <c r="D303" s="314" t="s">
        <v>2182</v>
      </c>
      <c r="E303" s="20" t="s">
        <v>19</v>
      </c>
      <c r="F303" s="315">
        <v>6</v>
      </c>
      <c r="G303" s="41"/>
      <c r="H303" s="47"/>
    </row>
    <row r="304" s="2" customFormat="1" ht="16.8" customHeight="1">
      <c r="A304" s="41"/>
      <c r="B304" s="47"/>
      <c r="C304" s="310" t="s">
        <v>2190</v>
      </c>
      <c r="D304" s="311" t="s">
        <v>2190</v>
      </c>
      <c r="E304" s="312" t="s">
        <v>19</v>
      </c>
      <c r="F304" s="313">
        <v>1.8</v>
      </c>
      <c r="G304" s="41"/>
      <c r="H304" s="47"/>
    </row>
    <row r="305" s="2" customFormat="1" ht="16.8" customHeight="1">
      <c r="A305" s="41"/>
      <c r="B305" s="47"/>
      <c r="C305" s="314" t="s">
        <v>2190</v>
      </c>
      <c r="D305" s="314" t="s">
        <v>2191</v>
      </c>
      <c r="E305" s="20" t="s">
        <v>19</v>
      </c>
      <c r="F305" s="315">
        <v>1.8</v>
      </c>
      <c r="G305" s="41"/>
      <c r="H305" s="47"/>
    </row>
    <row r="306" s="2" customFormat="1" ht="16.8" customHeight="1">
      <c r="A306" s="41"/>
      <c r="B306" s="47"/>
      <c r="C306" s="310" t="s">
        <v>2062</v>
      </c>
      <c r="D306" s="311" t="s">
        <v>2062</v>
      </c>
      <c r="E306" s="312" t="s">
        <v>19</v>
      </c>
      <c r="F306" s="313">
        <v>190</v>
      </c>
      <c r="G306" s="41"/>
      <c r="H306" s="47"/>
    </row>
    <row r="307" s="2" customFormat="1" ht="16.8" customHeight="1">
      <c r="A307" s="41"/>
      <c r="B307" s="47"/>
      <c r="C307" s="314" t="s">
        <v>2062</v>
      </c>
      <c r="D307" s="314" t="s">
        <v>2063</v>
      </c>
      <c r="E307" s="20" t="s">
        <v>19</v>
      </c>
      <c r="F307" s="315">
        <v>190</v>
      </c>
      <c r="G307" s="41"/>
      <c r="H307" s="47"/>
    </row>
    <row r="308" s="2" customFormat="1" ht="16.8" customHeight="1">
      <c r="A308" s="41"/>
      <c r="B308" s="47"/>
      <c r="C308" s="310" t="s">
        <v>705</v>
      </c>
      <c r="D308" s="311" t="s">
        <v>705</v>
      </c>
      <c r="E308" s="312" t="s">
        <v>19</v>
      </c>
      <c r="F308" s="313">
        <v>1.25</v>
      </c>
      <c r="G308" s="41"/>
      <c r="H308" s="47"/>
    </row>
    <row r="309" s="2" customFormat="1" ht="16.8" customHeight="1">
      <c r="A309" s="41"/>
      <c r="B309" s="47"/>
      <c r="C309" s="314" t="s">
        <v>705</v>
      </c>
      <c r="D309" s="314" t="s">
        <v>2071</v>
      </c>
      <c r="E309" s="20" t="s">
        <v>19</v>
      </c>
      <c r="F309" s="315">
        <v>1.25</v>
      </c>
      <c r="G309" s="41"/>
      <c r="H309" s="47"/>
    </row>
    <row r="310" s="2" customFormat="1" ht="16.8" customHeight="1">
      <c r="A310" s="41"/>
      <c r="B310" s="47"/>
      <c r="C310" s="310" t="s">
        <v>717</v>
      </c>
      <c r="D310" s="311" t="s">
        <v>717</v>
      </c>
      <c r="E310" s="312" t="s">
        <v>19</v>
      </c>
      <c r="F310" s="313">
        <v>15</v>
      </c>
      <c r="G310" s="41"/>
      <c r="H310" s="47"/>
    </row>
    <row r="311" s="2" customFormat="1" ht="16.8" customHeight="1">
      <c r="A311" s="41"/>
      <c r="B311" s="47"/>
      <c r="C311" s="314" t="s">
        <v>717</v>
      </c>
      <c r="D311" s="314" t="s">
        <v>2076</v>
      </c>
      <c r="E311" s="20" t="s">
        <v>19</v>
      </c>
      <c r="F311" s="315">
        <v>15</v>
      </c>
      <c r="G311" s="41"/>
      <c r="H311" s="47"/>
    </row>
    <row r="312" s="2" customFormat="1" ht="16.8" customHeight="1">
      <c r="A312" s="41"/>
      <c r="B312" s="47"/>
      <c r="C312" s="310" t="s">
        <v>367</v>
      </c>
      <c r="D312" s="311" t="s">
        <v>367</v>
      </c>
      <c r="E312" s="312" t="s">
        <v>19</v>
      </c>
      <c r="F312" s="313">
        <v>0.25</v>
      </c>
      <c r="G312" s="41"/>
      <c r="H312" s="47"/>
    </row>
    <row r="313" s="2" customFormat="1" ht="16.8" customHeight="1">
      <c r="A313" s="41"/>
      <c r="B313" s="47"/>
      <c r="C313" s="314" t="s">
        <v>367</v>
      </c>
      <c r="D313" s="314" t="s">
        <v>2088</v>
      </c>
      <c r="E313" s="20" t="s">
        <v>19</v>
      </c>
      <c r="F313" s="315">
        <v>0.25</v>
      </c>
      <c r="G313" s="41"/>
      <c r="H313" s="47"/>
    </row>
    <row r="314" s="2" customFormat="1" ht="16.8" customHeight="1">
      <c r="A314" s="41"/>
      <c r="B314" s="47"/>
      <c r="C314" s="310" t="s">
        <v>2064</v>
      </c>
      <c r="D314" s="311" t="s">
        <v>2064</v>
      </c>
      <c r="E314" s="312" t="s">
        <v>19</v>
      </c>
      <c r="F314" s="313">
        <v>6</v>
      </c>
      <c r="G314" s="41"/>
      <c r="H314" s="47"/>
    </row>
    <row r="315" s="2" customFormat="1" ht="16.8" customHeight="1">
      <c r="A315" s="41"/>
      <c r="B315" s="47"/>
      <c r="C315" s="314" t="s">
        <v>2064</v>
      </c>
      <c r="D315" s="314" t="s">
        <v>2065</v>
      </c>
      <c r="E315" s="20" t="s">
        <v>19</v>
      </c>
      <c r="F315" s="315">
        <v>6</v>
      </c>
      <c r="G315" s="41"/>
      <c r="H315" s="47"/>
    </row>
    <row r="316" s="2" customFormat="1" ht="16.8" customHeight="1">
      <c r="A316" s="41"/>
      <c r="B316" s="47"/>
      <c r="C316" s="310" t="s">
        <v>719</v>
      </c>
      <c r="D316" s="311" t="s">
        <v>719</v>
      </c>
      <c r="E316" s="312" t="s">
        <v>19</v>
      </c>
      <c r="F316" s="313">
        <v>3.0139999999999998</v>
      </c>
      <c r="G316" s="41"/>
      <c r="H316" s="47"/>
    </row>
    <row r="317" s="2" customFormat="1" ht="16.8" customHeight="1">
      <c r="A317" s="41"/>
      <c r="B317" s="47"/>
      <c r="C317" s="314" t="s">
        <v>719</v>
      </c>
      <c r="D317" s="314" t="s">
        <v>2077</v>
      </c>
      <c r="E317" s="20" t="s">
        <v>19</v>
      </c>
      <c r="F317" s="315">
        <v>3.0139999999999998</v>
      </c>
      <c r="G317" s="41"/>
      <c r="H317" s="47"/>
    </row>
    <row r="318" s="2" customFormat="1" ht="26.4" customHeight="1">
      <c r="A318" s="41"/>
      <c r="B318" s="47"/>
      <c r="C318" s="309" t="s">
        <v>4138</v>
      </c>
      <c r="D318" s="309" t="s">
        <v>189</v>
      </c>
      <c r="E318" s="41"/>
      <c r="F318" s="41"/>
      <c r="G318" s="41"/>
      <c r="H318" s="47"/>
    </row>
    <row r="319" s="2" customFormat="1" ht="16.8" customHeight="1">
      <c r="A319" s="41"/>
      <c r="B319" s="47"/>
      <c r="C319" s="310" t="s">
        <v>268</v>
      </c>
      <c r="D319" s="311" t="s">
        <v>268</v>
      </c>
      <c r="E319" s="312" t="s">
        <v>19</v>
      </c>
      <c r="F319" s="313">
        <v>5</v>
      </c>
      <c r="G319" s="41"/>
      <c r="H319" s="47"/>
    </row>
    <row r="320" s="2" customFormat="1" ht="16.8" customHeight="1">
      <c r="A320" s="41"/>
      <c r="B320" s="47"/>
      <c r="C320" s="314" t="s">
        <v>268</v>
      </c>
      <c r="D320" s="314" t="s">
        <v>2511</v>
      </c>
      <c r="E320" s="20" t="s">
        <v>19</v>
      </c>
      <c r="F320" s="315">
        <v>5</v>
      </c>
      <c r="G320" s="41"/>
      <c r="H320" s="47"/>
    </row>
    <row r="321" s="2" customFormat="1" ht="16.8" customHeight="1">
      <c r="A321" s="41"/>
      <c r="B321" s="47"/>
      <c r="C321" s="310" t="s">
        <v>334</v>
      </c>
      <c r="D321" s="311" t="s">
        <v>334</v>
      </c>
      <c r="E321" s="312" t="s">
        <v>19</v>
      </c>
      <c r="F321" s="313">
        <v>120</v>
      </c>
      <c r="G321" s="41"/>
      <c r="H321" s="47"/>
    </row>
    <row r="322" s="2" customFormat="1" ht="16.8" customHeight="1">
      <c r="A322" s="41"/>
      <c r="B322" s="47"/>
      <c r="C322" s="314" t="s">
        <v>334</v>
      </c>
      <c r="D322" s="314" t="s">
        <v>2542</v>
      </c>
      <c r="E322" s="20" t="s">
        <v>19</v>
      </c>
      <c r="F322" s="315">
        <v>120</v>
      </c>
      <c r="G322" s="41"/>
      <c r="H322" s="47"/>
    </row>
    <row r="323" s="2" customFormat="1" ht="16.8" customHeight="1">
      <c r="A323" s="41"/>
      <c r="B323" s="47"/>
      <c r="C323" s="310" t="s">
        <v>343</v>
      </c>
      <c r="D323" s="311" t="s">
        <v>343</v>
      </c>
      <c r="E323" s="312" t="s">
        <v>19</v>
      </c>
      <c r="F323" s="313">
        <v>4.0999999999999996</v>
      </c>
      <c r="G323" s="41"/>
      <c r="H323" s="47"/>
    </row>
    <row r="324" s="2" customFormat="1" ht="16.8" customHeight="1">
      <c r="A324" s="41"/>
      <c r="B324" s="47"/>
      <c r="C324" s="314" t="s">
        <v>343</v>
      </c>
      <c r="D324" s="314" t="s">
        <v>2548</v>
      </c>
      <c r="E324" s="20" t="s">
        <v>19</v>
      </c>
      <c r="F324" s="315">
        <v>4.0999999999999996</v>
      </c>
      <c r="G324" s="41"/>
      <c r="H324" s="47"/>
    </row>
    <row r="325" s="2" customFormat="1" ht="16.8" customHeight="1">
      <c r="A325" s="41"/>
      <c r="B325" s="47"/>
      <c r="C325" s="310" t="s">
        <v>358</v>
      </c>
      <c r="D325" s="311" t="s">
        <v>358</v>
      </c>
      <c r="E325" s="312" t="s">
        <v>19</v>
      </c>
      <c r="F325" s="313">
        <v>33</v>
      </c>
      <c r="G325" s="41"/>
      <c r="H325" s="47"/>
    </row>
    <row r="326" s="2" customFormat="1" ht="16.8" customHeight="1">
      <c r="A326" s="41"/>
      <c r="B326" s="47"/>
      <c r="C326" s="314" t="s">
        <v>358</v>
      </c>
      <c r="D326" s="314" t="s">
        <v>2527</v>
      </c>
      <c r="E326" s="20" t="s">
        <v>19</v>
      </c>
      <c r="F326" s="315">
        <v>33</v>
      </c>
      <c r="G326" s="41"/>
      <c r="H326" s="47"/>
    </row>
    <row r="327" s="2" customFormat="1" ht="16.8" customHeight="1">
      <c r="A327" s="41"/>
      <c r="B327" s="47"/>
      <c r="C327" s="310" t="s">
        <v>348</v>
      </c>
      <c r="D327" s="311" t="s">
        <v>348</v>
      </c>
      <c r="E327" s="312" t="s">
        <v>19</v>
      </c>
      <c r="F327" s="313">
        <v>8</v>
      </c>
      <c r="G327" s="41"/>
      <c r="H327" s="47"/>
    </row>
    <row r="328" s="2" customFormat="1" ht="16.8" customHeight="1">
      <c r="A328" s="41"/>
      <c r="B328" s="47"/>
      <c r="C328" s="314" t="s">
        <v>348</v>
      </c>
      <c r="D328" s="314" t="s">
        <v>2555</v>
      </c>
      <c r="E328" s="20" t="s">
        <v>19</v>
      </c>
      <c r="F328" s="315">
        <v>8</v>
      </c>
      <c r="G328" s="41"/>
      <c r="H328" s="47"/>
    </row>
    <row r="329" s="2" customFormat="1" ht="16.8" customHeight="1">
      <c r="A329" s="41"/>
      <c r="B329" s="47"/>
      <c r="C329" s="310" t="s">
        <v>373</v>
      </c>
      <c r="D329" s="311" t="s">
        <v>373</v>
      </c>
      <c r="E329" s="312" t="s">
        <v>19</v>
      </c>
      <c r="F329" s="313">
        <v>2.8799999999999999</v>
      </c>
      <c r="G329" s="41"/>
      <c r="H329" s="47"/>
    </row>
    <row r="330" s="2" customFormat="1" ht="16.8" customHeight="1">
      <c r="A330" s="41"/>
      <c r="B330" s="47"/>
      <c r="C330" s="314" t="s">
        <v>373</v>
      </c>
      <c r="D330" s="314" t="s">
        <v>2560</v>
      </c>
      <c r="E330" s="20" t="s">
        <v>19</v>
      </c>
      <c r="F330" s="315">
        <v>2.8799999999999999</v>
      </c>
      <c r="G330" s="41"/>
      <c r="H330" s="47"/>
    </row>
    <row r="331" s="2" customFormat="1" ht="16.8" customHeight="1">
      <c r="A331" s="41"/>
      <c r="B331" s="47"/>
      <c r="C331" s="310" t="s">
        <v>363</v>
      </c>
      <c r="D331" s="311" t="s">
        <v>363</v>
      </c>
      <c r="E331" s="312" t="s">
        <v>19</v>
      </c>
      <c r="F331" s="313">
        <v>37.5</v>
      </c>
      <c r="G331" s="41"/>
      <c r="H331" s="47"/>
    </row>
    <row r="332" s="2" customFormat="1" ht="16.8" customHeight="1">
      <c r="A332" s="41"/>
      <c r="B332" s="47"/>
      <c r="C332" s="314" t="s">
        <v>363</v>
      </c>
      <c r="D332" s="314" t="s">
        <v>2565</v>
      </c>
      <c r="E332" s="20" t="s">
        <v>19</v>
      </c>
      <c r="F332" s="315">
        <v>37.5</v>
      </c>
      <c r="G332" s="41"/>
      <c r="H332" s="47"/>
    </row>
    <row r="333" s="2" customFormat="1" ht="16.8" customHeight="1">
      <c r="A333" s="41"/>
      <c r="B333" s="47"/>
      <c r="C333" s="310" t="s">
        <v>378</v>
      </c>
      <c r="D333" s="311" t="s">
        <v>378</v>
      </c>
      <c r="E333" s="312" t="s">
        <v>19</v>
      </c>
      <c r="F333" s="313">
        <v>23</v>
      </c>
      <c r="G333" s="41"/>
      <c r="H333" s="47"/>
    </row>
    <row r="334" s="2" customFormat="1" ht="16.8" customHeight="1">
      <c r="A334" s="41"/>
      <c r="B334" s="47"/>
      <c r="C334" s="314" t="s">
        <v>378</v>
      </c>
      <c r="D334" s="314" t="s">
        <v>2569</v>
      </c>
      <c r="E334" s="20" t="s">
        <v>19</v>
      </c>
      <c r="F334" s="315">
        <v>23</v>
      </c>
      <c r="G334" s="41"/>
      <c r="H334" s="47"/>
    </row>
    <row r="335" s="2" customFormat="1" ht="16.8" customHeight="1">
      <c r="A335" s="41"/>
      <c r="B335" s="47"/>
      <c r="C335" s="310" t="s">
        <v>387</v>
      </c>
      <c r="D335" s="311" t="s">
        <v>387</v>
      </c>
      <c r="E335" s="312" t="s">
        <v>19</v>
      </c>
      <c r="F335" s="313">
        <v>4</v>
      </c>
      <c r="G335" s="41"/>
      <c r="H335" s="47"/>
    </row>
    <row r="336" s="2" customFormat="1" ht="16.8" customHeight="1">
      <c r="A336" s="41"/>
      <c r="B336" s="47"/>
      <c r="C336" s="314" t="s">
        <v>387</v>
      </c>
      <c r="D336" s="314" t="s">
        <v>2574</v>
      </c>
      <c r="E336" s="20" t="s">
        <v>19</v>
      </c>
      <c r="F336" s="315">
        <v>4</v>
      </c>
      <c r="G336" s="41"/>
      <c r="H336" s="47"/>
    </row>
    <row r="337" s="2" customFormat="1" ht="16.8" customHeight="1">
      <c r="A337" s="41"/>
      <c r="B337" s="47"/>
      <c r="C337" s="310" t="s">
        <v>741</v>
      </c>
      <c r="D337" s="311" t="s">
        <v>741</v>
      </c>
      <c r="E337" s="312" t="s">
        <v>19</v>
      </c>
      <c r="F337" s="313">
        <v>16</v>
      </c>
      <c r="G337" s="41"/>
      <c r="H337" s="47"/>
    </row>
    <row r="338" s="2" customFormat="1" ht="16.8" customHeight="1">
      <c r="A338" s="41"/>
      <c r="B338" s="47"/>
      <c r="C338" s="314" t="s">
        <v>741</v>
      </c>
      <c r="D338" s="314" t="s">
        <v>2579</v>
      </c>
      <c r="E338" s="20" t="s">
        <v>19</v>
      </c>
      <c r="F338" s="315">
        <v>16</v>
      </c>
      <c r="G338" s="41"/>
      <c r="H338" s="47"/>
    </row>
    <row r="339" s="2" customFormat="1" ht="16.8" customHeight="1">
      <c r="A339" s="41"/>
      <c r="B339" s="47"/>
      <c r="C339" s="310" t="s">
        <v>400</v>
      </c>
      <c r="D339" s="311" t="s">
        <v>400</v>
      </c>
      <c r="E339" s="312" t="s">
        <v>19</v>
      </c>
      <c r="F339" s="313">
        <v>9.5</v>
      </c>
      <c r="G339" s="41"/>
      <c r="H339" s="47"/>
    </row>
    <row r="340" s="2" customFormat="1" ht="16.8" customHeight="1">
      <c r="A340" s="41"/>
      <c r="B340" s="47"/>
      <c r="C340" s="314" t="s">
        <v>400</v>
      </c>
      <c r="D340" s="314" t="s">
        <v>2581</v>
      </c>
      <c r="E340" s="20" t="s">
        <v>19</v>
      </c>
      <c r="F340" s="315">
        <v>9.5</v>
      </c>
      <c r="G340" s="41"/>
      <c r="H340" s="47"/>
    </row>
    <row r="341" s="2" customFormat="1" ht="16.8" customHeight="1">
      <c r="A341" s="41"/>
      <c r="B341" s="47"/>
      <c r="C341" s="310" t="s">
        <v>410</v>
      </c>
      <c r="D341" s="311" t="s">
        <v>410</v>
      </c>
      <c r="E341" s="312" t="s">
        <v>19</v>
      </c>
      <c r="F341" s="313">
        <v>13</v>
      </c>
      <c r="G341" s="41"/>
      <c r="H341" s="47"/>
    </row>
    <row r="342" s="2" customFormat="1" ht="16.8" customHeight="1">
      <c r="A342" s="41"/>
      <c r="B342" s="47"/>
      <c r="C342" s="314" t="s">
        <v>410</v>
      </c>
      <c r="D342" s="314" t="s">
        <v>2585</v>
      </c>
      <c r="E342" s="20" t="s">
        <v>19</v>
      </c>
      <c r="F342" s="315">
        <v>13</v>
      </c>
      <c r="G342" s="41"/>
      <c r="H342" s="47"/>
    </row>
    <row r="343" s="2" customFormat="1" ht="16.8" customHeight="1">
      <c r="A343" s="41"/>
      <c r="B343" s="47"/>
      <c r="C343" s="310" t="s">
        <v>437</v>
      </c>
      <c r="D343" s="311" t="s">
        <v>437</v>
      </c>
      <c r="E343" s="312" t="s">
        <v>19</v>
      </c>
      <c r="F343" s="313">
        <v>0.14199999999999999</v>
      </c>
      <c r="G343" s="41"/>
      <c r="H343" s="47"/>
    </row>
    <row r="344" s="2" customFormat="1" ht="16.8" customHeight="1">
      <c r="A344" s="41"/>
      <c r="B344" s="47"/>
      <c r="C344" s="314" t="s">
        <v>437</v>
      </c>
      <c r="D344" s="314" t="s">
        <v>2604</v>
      </c>
      <c r="E344" s="20" t="s">
        <v>19</v>
      </c>
      <c r="F344" s="315">
        <v>0.14199999999999999</v>
      </c>
      <c r="G344" s="41"/>
      <c r="H344" s="47"/>
    </row>
    <row r="345" s="2" customFormat="1" ht="16.8" customHeight="1">
      <c r="A345" s="41"/>
      <c r="B345" s="47"/>
      <c r="C345" s="310" t="s">
        <v>452</v>
      </c>
      <c r="D345" s="311" t="s">
        <v>452</v>
      </c>
      <c r="E345" s="312" t="s">
        <v>19</v>
      </c>
      <c r="F345" s="313">
        <v>16.25</v>
      </c>
      <c r="G345" s="41"/>
      <c r="H345" s="47"/>
    </row>
    <row r="346" s="2" customFormat="1" ht="16.8" customHeight="1">
      <c r="A346" s="41"/>
      <c r="B346" s="47"/>
      <c r="C346" s="314" t="s">
        <v>452</v>
      </c>
      <c r="D346" s="314" t="s">
        <v>2613</v>
      </c>
      <c r="E346" s="20" t="s">
        <v>19</v>
      </c>
      <c r="F346" s="315">
        <v>16.25</v>
      </c>
      <c r="G346" s="41"/>
      <c r="H346" s="47"/>
    </row>
    <row r="347" s="2" customFormat="1" ht="16.8" customHeight="1">
      <c r="A347" s="41"/>
      <c r="B347" s="47"/>
      <c r="C347" s="310" t="s">
        <v>277</v>
      </c>
      <c r="D347" s="311" t="s">
        <v>277</v>
      </c>
      <c r="E347" s="312" t="s">
        <v>19</v>
      </c>
      <c r="F347" s="313">
        <v>18.75</v>
      </c>
      <c r="G347" s="41"/>
      <c r="H347" s="47"/>
    </row>
    <row r="348" s="2" customFormat="1" ht="16.8" customHeight="1">
      <c r="A348" s="41"/>
      <c r="B348" s="47"/>
      <c r="C348" s="314" t="s">
        <v>277</v>
      </c>
      <c r="D348" s="314" t="s">
        <v>2520</v>
      </c>
      <c r="E348" s="20" t="s">
        <v>19</v>
      </c>
      <c r="F348" s="315">
        <v>18.75</v>
      </c>
      <c r="G348" s="41"/>
      <c r="H348" s="47"/>
    </row>
    <row r="349" s="2" customFormat="1" ht="16.8" customHeight="1">
      <c r="A349" s="41"/>
      <c r="B349" s="47"/>
      <c r="C349" s="310" t="s">
        <v>463</v>
      </c>
      <c r="D349" s="311" t="s">
        <v>463</v>
      </c>
      <c r="E349" s="312" t="s">
        <v>19</v>
      </c>
      <c r="F349" s="313">
        <v>25</v>
      </c>
      <c r="G349" s="41"/>
      <c r="H349" s="47"/>
    </row>
    <row r="350" s="2" customFormat="1" ht="16.8" customHeight="1">
      <c r="A350" s="41"/>
      <c r="B350" s="47"/>
      <c r="C350" s="314" t="s">
        <v>463</v>
      </c>
      <c r="D350" s="314" t="s">
        <v>2623</v>
      </c>
      <c r="E350" s="20" t="s">
        <v>19</v>
      </c>
      <c r="F350" s="315">
        <v>25</v>
      </c>
      <c r="G350" s="41"/>
      <c r="H350" s="47"/>
    </row>
    <row r="351" s="2" customFormat="1" ht="16.8" customHeight="1">
      <c r="A351" s="41"/>
      <c r="B351" s="47"/>
      <c r="C351" s="310" t="s">
        <v>488</v>
      </c>
      <c r="D351" s="311" t="s">
        <v>488</v>
      </c>
      <c r="E351" s="312" t="s">
        <v>19</v>
      </c>
      <c r="F351" s="313">
        <v>104</v>
      </c>
      <c r="G351" s="41"/>
      <c r="H351" s="47"/>
    </row>
    <row r="352" s="2" customFormat="1" ht="16.8" customHeight="1">
      <c r="A352" s="41"/>
      <c r="B352" s="47"/>
      <c r="C352" s="314" t="s">
        <v>488</v>
      </c>
      <c r="D352" s="314" t="s">
        <v>2635</v>
      </c>
      <c r="E352" s="20" t="s">
        <v>19</v>
      </c>
      <c r="F352" s="315">
        <v>104</v>
      </c>
      <c r="G352" s="41"/>
      <c r="H352" s="47"/>
    </row>
    <row r="353" s="2" customFormat="1" ht="16.8" customHeight="1">
      <c r="A353" s="41"/>
      <c r="B353" s="47"/>
      <c r="C353" s="310" t="s">
        <v>505</v>
      </c>
      <c r="D353" s="311" t="s">
        <v>505</v>
      </c>
      <c r="E353" s="312" t="s">
        <v>19</v>
      </c>
      <c r="F353" s="313">
        <v>22</v>
      </c>
      <c r="G353" s="41"/>
      <c r="H353" s="47"/>
    </row>
    <row r="354" s="2" customFormat="1" ht="16.8" customHeight="1">
      <c r="A354" s="41"/>
      <c r="B354" s="47"/>
      <c r="C354" s="314" t="s">
        <v>505</v>
      </c>
      <c r="D354" s="314" t="s">
        <v>2641</v>
      </c>
      <c r="E354" s="20" t="s">
        <v>19</v>
      </c>
      <c r="F354" s="315">
        <v>22</v>
      </c>
      <c r="G354" s="41"/>
      <c r="H354" s="47"/>
    </row>
    <row r="355" s="2" customFormat="1" ht="16.8" customHeight="1">
      <c r="A355" s="41"/>
      <c r="B355" s="47"/>
      <c r="C355" s="310" t="s">
        <v>512</v>
      </c>
      <c r="D355" s="311" t="s">
        <v>512</v>
      </c>
      <c r="E355" s="312" t="s">
        <v>19</v>
      </c>
      <c r="F355" s="313">
        <v>44</v>
      </c>
      <c r="G355" s="41"/>
      <c r="H355" s="47"/>
    </row>
    <row r="356" s="2" customFormat="1" ht="16.8" customHeight="1">
      <c r="A356" s="41"/>
      <c r="B356" s="47"/>
      <c r="C356" s="314" t="s">
        <v>512</v>
      </c>
      <c r="D356" s="314" t="s">
        <v>2643</v>
      </c>
      <c r="E356" s="20" t="s">
        <v>19</v>
      </c>
      <c r="F356" s="315">
        <v>44</v>
      </c>
      <c r="G356" s="41"/>
      <c r="H356" s="47"/>
    </row>
    <row r="357" s="2" customFormat="1" ht="16.8" customHeight="1">
      <c r="A357" s="41"/>
      <c r="B357" s="47"/>
      <c r="C357" s="310" t="s">
        <v>519</v>
      </c>
      <c r="D357" s="311" t="s">
        <v>519</v>
      </c>
      <c r="E357" s="312" t="s">
        <v>19</v>
      </c>
      <c r="F357" s="313">
        <v>18.75</v>
      </c>
      <c r="G357" s="41"/>
      <c r="H357" s="47"/>
    </row>
    <row r="358" s="2" customFormat="1" ht="16.8" customHeight="1">
      <c r="A358" s="41"/>
      <c r="B358" s="47"/>
      <c r="C358" s="314" t="s">
        <v>519</v>
      </c>
      <c r="D358" s="314" t="s">
        <v>2645</v>
      </c>
      <c r="E358" s="20" t="s">
        <v>19</v>
      </c>
      <c r="F358" s="315">
        <v>18.75</v>
      </c>
      <c r="G358" s="41"/>
      <c r="H358" s="47"/>
    </row>
    <row r="359" s="2" customFormat="1" ht="16.8" customHeight="1">
      <c r="A359" s="41"/>
      <c r="B359" s="47"/>
      <c r="C359" s="310" t="s">
        <v>287</v>
      </c>
      <c r="D359" s="311" t="s">
        <v>287</v>
      </c>
      <c r="E359" s="312" t="s">
        <v>19</v>
      </c>
      <c r="F359" s="313">
        <v>33</v>
      </c>
      <c r="G359" s="41"/>
      <c r="H359" s="47"/>
    </row>
    <row r="360" s="2" customFormat="1" ht="16.8" customHeight="1">
      <c r="A360" s="41"/>
      <c r="B360" s="47"/>
      <c r="C360" s="314" t="s">
        <v>287</v>
      </c>
      <c r="D360" s="314" t="s">
        <v>2527</v>
      </c>
      <c r="E360" s="20" t="s">
        <v>19</v>
      </c>
      <c r="F360" s="315">
        <v>33</v>
      </c>
      <c r="G360" s="41"/>
      <c r="H360" s="47"/>
    </row>
    <row r="361" s="2" customFormat="1" ht="16.8" customHeight="1">
      <c r="A361" s="41"/>
      <c r="B361" s="47"/>
      <c r="C361" s="310" t="s">
        <v>701</v>
      </c>
      <c r="D361" s="311" t="s">
        <v>701</v>
      </c>
      <c r="E361" s="312" t="s">
        <v>19</v>
      </c>
      <c r="F361" s="313">
        <v>140</v>
      </c>
      <c r="G361" s="41"/>
      <c r="H361" s="47"/>
    </row>
    <row r="362" s="2" customFormat="1" ht="16.8" customHeight="1">
      <c r="A362" s="41"/>
      <c r="B362" s="47"/>
      <c r="C362" s="314" t="s">
        <v>701</v>
      </c>
      <c r="D362" s="314" t="s">
        <v>2523</v>
      </c>
      <c r="E362" s="20" t="s">
        <v>19</v>
      </c>
      <c r="F362" s="315">
        <v>140</v>
      </c>
      <c r="G362" s="41"/>
      <c r="H362" s="47"/>
    </row>
    <row r="363" s="2" customFormat="1" ht="16.8" customHeight="1">
      <c r="A363" s="41"/>
      <c r="B363" s="47"/>
      <c r="C363" s="310" t="s">
        <v>300</v>
      </c>
      <c r="D363" s="311" t="s">
        <v>300</v>
      </c>
      <c r="E363" s="312" t="s">
        <v>19</v>
      </c>
      <c r="F363" s="313">
        <v>120</v>
      </c>
      <c r="G363" s="41"/>
      <c r="H363" s="47"/>
    </row>
    <row r="364" s="2" customFormat="1" ht="16.8" customHeight="1">
      <c r="A364" s="41"/>
      <c r="B364" s="47"/>
      <c r="C364" s="314" t="s">
        <v>300</v>
      </c>
      <c r="D364" s="314" t="s">
        <v>2529</v>
      </c>
      <c r="E364" s="20" t="s">
        <v>19</v>
      </c>
      <c r="F364" s="315">
        <v>120</v>
      </c>
      <c r="G364" s="41"/>
      <c r="H364" s="47"/>
    </row>
    <row r="365" s="2" customFormat="1" ht="16.8" customHeight="1">
      <c r="A365" s="41"/>
      <c r="B365" s="47"/>
      <c r="C365" s="310" t="s">
        <v>319</v>
      </c>
      <c r="D365" s="311" t="s">
        <v>319</v>
      </c>
      <c r="E365" s="312" t="s">
        <v>19</v>
      </c>
      <c r="F365" s="313">
        <v>140</v>
      </c>
      <c r="G365" s="41"/>
      <c r="H365" s="47"/>
    </row>
    <row r="366" s="2" customFormat="1" ht="16.8" customHeight="1">
      <c r="A366" s="41"/>
      <c r="B366" s="47"/>
      <c r="C366" s="314" t="s">
        <v>319</v>
      </c>
      <c r="D366" s="314" t="s">
        <v>2536</v>
      </c>
      <c r="E366" s="20" t="s">
        <v>19</v>
      </c>
      <c r="F366" s="315">
        <v>140</v>
      </c>
      <c r="G366" s="41"/>
      <c r="H366" s="47"/>
    </row>
    <row r="367" s="2" customFormat="1" ht="16.8" customHeight="1">
      <c r="A367" s="41"/>
      <c r="B367" s="47"/>
      <c r="C367" s="310" t="s">
        <v>715</v>
      </c>
      <c r="D367" s="311" t="s">
        <v>715</v>
      </c>
      <c r="E367" s="312" t="s">
        <v>19</v>
      </c>
      <c r="F367" s="313">
        <v>33</v>
      </c>
      <c r="G367" s="41"/>
      <c r="H367" s="47"/>
    </row>
    <row r="368" s="2" customFormat="1" ht="16.8" customHeight="1">
      <c r="A368" s="41"/>
      <c r="B368" s="47"/>
      <c r="C368" s="314" t="s">
        <v>715</v>
      </c>
      <c r="D368" s="314" t="s">
        <v>2540</v>
      </c>
      <c r="E368" s="20" t="s">
        <v>19</v>
      </c>
      <c r="F368" s="315">
        <v>33</v>
      </c>
      <c r="G368" s="41"/>
      <c r="H368" s="47"/>
    </row>
    <row r="369" s="2" customFormat="1" ht="16.8" customHeight="1">
      <c r="A369" s="41"/>
      <c r="B369" s="47"/>
      <c r="C369" s="310" t="s">
        <v>270</v>
      </c>
      <c r="D369" s="311" t="s">
        <v>270</v>
      </c>
      <c r="E369" s="312" t="s">
        <v>19</v>
      </c>
      <c r="F369" s="313">
        <v>5</v>
      </c>
      <c r="G369" s="41"/>
      <c r="H369" s="47"/>
    </row>
    <row r="370" s="2" customFormat="1" ht="16.8" customHeight="1">
      <c r="A370" s="41"/>
      <c r="B370" s="47"/>
      <c r="C370" s="314" t="s">
        <v>270</v>
      </c>
      <c r="D370" s="314" t="s">
        <v>2512</v>
      </c>
      <c r="E370" s="20" t="s">
        <v>19</v>
      </c>
      <c r="F370" s="315">
        <v>5</v>
      </c>
      <c r="G370" s="41"/>
      <c r="H370" s="47"/>
    </row>
    <row r="371" s="2" customFormat="1" ht="16.8" customHeight="1">
      <c r="A371" s="41"/>
      <c r="B371" s="47"/>
      <c r="C371" s="310" t="s">
        <v>2586</v>
      </c>
      <c r="D371" s="311" t="s">
        <v>2586</v>
      </c>
      <c r="E371" s="312" t="s">
        <v>19</v>
      </c>
      <c r="F371" s="313">
        <v>3.2000000000000002</v>
      </c>
      <c r="G371" s="41"/>
      <c r="H371" s="47"/>
    </row>
    <row r="372" s="2" customFormat="1" ht="16.8" customHeight="1">
      <c r="A372" s="41"/>
      <c r="B372" s="47"/>
      <c r="C372" s="314" t="s">
        <v>2586</v>
      </c>
      <c r="D372" s="314" t="s">
        <v>2587</v>
      </c>
      <c r="E372" s="20" t="s">
        <v>19</v>
      </c>
      <c r="F372" s="315">
        <v>3.2000000000000002</v>
      </c>
      <c r="G372" s="41"/>
      <c r="H372" s="47"/>
    </row>
    <row r="373" s="2" customFormat="1" ht="16.8" customHeight="1">
      <c r="A373" s="41"/>
      <c r="B373" s="47"/>
      <c r="C373" s="310" t="s">
        <v>302</v>
      </c>
      <c r="D373" s="311" t="s">
        <v>302</v>
      </c>
      <c r="E373" s="312" t="s">
        <v>19</v>
      </c>
      <c r="F373" s="313">
        <v>65</v>
      </c>
      <c r="G373" s="41"/>
      <c r="H373" s="47"/>
    </row>
    <row r="374" s="2" customFormat="1" ht="16.8" customHeight="1">
      <c r="A374" s="41"/>
      <c r="B374" s="47"/>
      <c r="C374" s="314" t="s">
        <v>302</v>
      </c>
      <c r="D374" s="314" t="s">
        <v>2530</v>
      </c>
      <c r="E374" s="20" t="s">
        <v>19</v>
      </c>
      <c r="F374" s="315">
        <v>65</v>
      </c>
      <c r="G374" s="41"/>
      <c r="H374" s="47"/>
    </row>
    <row r="375" s="2" customFormat="1" ht="16.8" customHeight="1">
      <c r="A375" s="41"/>
      <c r="B375" s="47"/>
      <c r="C375" s="310" t="s">
        <v>2513</v>
      </c>
      <c r="D375" s="311" t="s">
        <v>2513</v>
      </c>
      <c r="E375" s="312" t="s">
        <v>19</v>
      </c>
      <c r="F375" s="313">
        <v>46.875</v>
      </c>
      <c r="G375" s="41"/>
      <c r="H375" s="47"/>
    </row>
    <row r="376" s="2" customFormat="1" ht="16.8" customHeight="1">
      <c r="A376" s="41"/>
      <c r="B376" s="47"/>
      <c r="C376" s="314" t="s">
        <v>2513</v>
      </c>
      <c r="D376" s="314" t="s">
        <v>2514</v>
      </c>
      <c r="E376" s="20" t="s">
        <v>19</v>
      </c>
      <c r="F376" s="315">
        <v>46.875</v>
      </c>
      <c r="G376" s="41"/>
      <c r="H376" s="47"/>
    </row>
    <row r="377" s="2" customFormat="1" ht="16.8" customHeight="1">
      <c r="A377" s="41"/>
      <c r="B377" s="47"/>
      <c r="C377" s="310" t="s">
        <v>2588</v>
      </c>
      <c r="D377" s="311" t="s">
        <v>2588</v>
      </c>
      <c r="E377" s="312" t="s">
        <v>19</v>
      </c>
      <c r="F377" s="313">
        <v>1.8</v>
      </c>
      <c r="G377" s="41"/>
      <c r="H377" s="47"/>
    </row>
    <row r="378" s="2" customFormat="1" ht="16.8" customHeight="1">
      <c r="A378" s="41"/>
      <c r="B378" s="47"/>
      <c r="C378" s="314" t="s">
        <v>2588</v>
      </c>
      <c r="D378" s="314" t="s">
        <v>2589</v>
      </c>
      <c r="E378" s="20" t="s">
        <v>19</v>
      </c>
      <c r="F378" s="315">
        <v>1.8</v>
      </c>
      <c r="G378" s="41"/>
      <c r="H378" s="47"/>
    </row>
    <row r="379" s="2" customFormat="1" ht="26.4" customHeight="1">
      <c r="A379" s="41"/>
      <c r="B379" s="47"/>
      <c r="C379" s="309" t="s">
        <v>4139</v>
      </c>
      <c r="D379" s="309" t="s">
        <v>197</v>
      </c>
      <c r="E379" s="41"/>
      <c r="F379" s="41"/>
      <c r="G379" s="41"/>
      <c r="H379" s="47"/>
    </row>
    <row r="380" s="2" customFormat="1" ht="16.8" customHeight="1">
      <c r="A380" s="41"/>
      <c r="B380" s="47"/>
      <c r="C380" s="310" t="s">
        <v>268</v>
      </c>
      <c r="D380" s="311" t="s">
        <v>268</v>
      </c>
      <c r="E380" s="312" t="s">
        <v>19</v>
      </c>
      <c r="F380" s="313">
        <v>44.200000000000003</v>
      </c>
      <c r="G380" s="41"/>
      <c r="H380" s="47"/>
    </row>
    <row r="381" s="2" customFormat="1" ht="16.8" customHeight="1">
      <c r="A381" s="41"/>
      <c r="B381" s="47"/>
      <c r="C381" s="314" t="s">
        <v>268</v>
      </c>
      <c r="D381" s="314" t="s">
        <v>2776</v>
      </c>
      <c r="E381" s="20" t="s">
        <v>19</v>
      </c>
      <c r="F381" s="315">
        <v>44.200000000000003</v>
      </c>
      <c r="G381" s="41"/>
      <c r="H381" s="47"/>
    </row>
    <row r="382" s="2" customFormat="1" ht="16.8" customHeight="1">
      <c r="A382" s="41"/>
      <c r="B382" s="47"/>
      <c r="C382" s="310" t="s">
        <v>334</v>
      </c>
      <c r="D382" s="311" t="s">
        <v>334</v>
      </c>
      <c r="E382" s="312" t="s">
        <v>19</v>
      </c>
      <c r="F382" s="313">
        <v>4.9199999999999999</v>
      </c>
      <c r="G382" s="41"/>
      <c r="H382" s="47"/>
    </row>
    <row r="383" s="2" customFormat="1" ht="16.8" customHeight="1">
      <c r="A383" s="41"/>
      <c r="B383" s="47"/>
      <c r="C383" s="314" t="s">
        <v>334</v>
      </c>
      <c r="D383" s="314" t="s">
        <v>2796</v>
      </c>
      <c r="E383" s="20" t="s">
        <v>19</v>
      </c>
      <c r="F383" s="315">
        <v>4.9199999999999999</v>
      </c>
      <c r="G383" s="41"/>
      <c r="H383" s="47"/>
    </row>
    <row r="384" s="2" customFormat="1" ht="16.8" customHeight="1">
      <c r="A384" s="41"/>
      <c r="B384" s="47"/>
      <c r="C384" s="310" t="s">
        <v>338</v>
      </c>
      <c r="D384" s="311" t="s">
        <v>338</v>
      </c>
      <c r="E384" s="312" t="s">
        <v>19</v>
      </c>
      <c r="F384" s="313">
        <v>6</v>
      </c>
      <c r="G384" s="41"/>
      <c r="H384" s="47"/>
    </row>
    <row r="385" s="2" customFormat="1" ht="16.8" customHeight="1">
      <c r="A385" s="41"/>
      <c r="B385" s="47"/>
      <c r="C385" s="314" t="s">
        <v>338</v>
      </c>
      <c r="D385" s="314" t="s">
        <v>2798</v>
      </c>
      <c r="E385" s="20" t="s">
        <v>19</v>
      </c>
      <c r="F385" s="315">
        <v>6</v>
      </c>
      <c r="G385" s="41"/>
      <c r="H385" s="47"/>
    </row>
    <row r="386" s="2" customFormat="1" ht="16.8" customHeight="1">
      <c r="A386" s="41"/>
      <c r="B386" s="47"/>
      <c r="C386" s="310" t="s">
        <v>343</v>
      </c>
      <c r="D386" s="311" t="s">
        <v>343</v>
      </c>
      <c r="E386" s="312" t="s">
        <v>19</v>
      </c>
      <c r="F386" s="313">
        <v>10</v>
      </c>
      <c r="G386" s="41"/>
      <c r="H386" s="47"/>
    </row>
    <row r="387" s="2" customFormat="1" ht="16.8" customHeight="1">
      <c r="A387" s="41"/>
      <c r="B387" s="47"/>
      <c r="C387" s="314" t="s">
        <v>343</v>
      </c>
      <c r="D387" s="314" t="s">
        <v>2805</v>
      </c>
      <c r="E387" s="20" t="s">
        <v>19</v>
      </c>
      <c r="F387" s="315">
        <v>10</v>
      </c>
      <c r="G387" s="41"/>
      <c r="H387" s="47"/>
    </row>
    <row r="388" s="2" customFormat="1" ht="16.8" customHeight="1">
      <c r="A388" s="41"/>
      <c r="B388" s="47"/>
      <c r="C388" s="310" t="s">
        <v>358</v>
      </c>
      <c r="D388" s="311" t="s">
        <v>358</v>
      </c>
      <c r="E388" s="312" t="s">
        <v>19</v>
      </c>
      <c r="F388" s="313">
        <v>0.98399999999999999</v>
      </c>
      <c r="G388" s="41"/>
      <c r="H388" s="47"/>
    </row>
    <row r="389" s="2" customFormat="1" ht="16.8" customHeight="1">
      <c r="A389" s="41"/>
      <c r="B389" s="47"/>
      <c r="C389" s="314" t="s">
        <v>358</v>
      </c>
      <c r="D389" s="314" t="s">
        <v>2807</v>
      </c>
      <c r="E389" s="20" t="s">
        <v>19</v>
      </c>
      <c r="F389" s="315">
        <v>0.98399999999999999</v>
      </c>
      <c r="G389" s="41"/>
      <c r="H389" s="47"/>
    </row>
    <row r="390" s="2" customFormat="1" ht="16.8" customHeight="1">
      <c r="A390" s="41"/>
      <c r="B390" s="47"/>
      <c r="C390" s="310" t="s">
        <v>348</v>
      </c>
      <c r="D390" s="311" t="s">
        <v>348</v>
      </c>
      <c r="E390" s="312" t="s">
        <v>19</v>
      </c>
      <c r="F390" s="313">
        <v>2.6240000000000001</v>
      </c>
      <c r="G390" s="41"/>
      <c r="H390" s="47"/>
    </row>
    <row r="391" s="2" customFormat="1" ht="16.8" customHeight="1">
      <c r="A391" s="41"/>
      <c r="B391" s="47"/>
      <c r="C391" s="314" t="s">
        <v>348</v>
      </c>
      <c r="D391" s="314" t="s">
        <v>2809</v>
      </c>
      <c r="E391" s="20" t="s">
        <v>19</v>
      </c>
      <c r="F391" s="315">
        <v>2.6240000000000001</v>
      </c>
      <c r="G391" s="41"/>
      <c r="H391" s="47"/>
    </row>
    <row r="392" s="2" customFormat="1" ht="16.8" customHeight="1">
      <c r="A392" s="41"/>
      <c r="B392" s="47"/>
      <c r="C392" s="310" t="s">
        <v>373</v>
      </c>
      <c r="D392" s="311" t="s">
        <v>373</v>
      </c>
      <c r="E392" s="312" t="s">
        <v>19</v>
      </c>
      <c r="F392" s="313">
        <v>242.80000000000001</v>
      </c>
      <c r="G392" s="41"/>
      <c r="H392" s="47"/>
    </row>
    <row r="393" s="2" customFormat="1" ht="16.8" customHeight="1">
      <c r="A393" s="41"/>
      <c r="B393" s="47"/>
      <c r="C393" s="314" t="s">
        <v>373</v>
      </c>
      <c r="D393" s="314" t="s">
        <v>2812</v>
      </c>
      <c r="E393" s="20" t="s">
        <v>19</v>
      </c>
      <c r="F393" s="315">
        <v>242.80000000000001</v>
      </c>
      <c r="G393" s="41"/>
      <c r="H393" s="47"/>
    </row>
    <row r="394" s="2" customFormat="1" ht="16.8" customHeight="1">
      <c r="A394" s="41"/>
      <c r="B394" s="47"/>
      <c r="C394" s="310" t="s">
        <v>363</v>
      </c>
      <c r="D394" s="311" t="s">
        <v>363</v>
      </c>
      <c r="E394" s="312" t="s">
        <v>19</v>
      </c>
      <c r="F394" s="313">
        <v>3.2130000000000001</v>
      </c>
      <c r="G394" s="41"/>
      <c r="H394" s="47"/>
    </row>
    <row r="395" s="2" customFormat="1" ht="16.8" customHeight="1">
      <c r="A395" s="41"/>
      <c r="B395" s="47"/>
      <c r="C395" s="314" t="s">
        <v>363</v>
      </c>
      <c r="D395" s="314" t="s">
        <v>2792</v>
      </c>
      <c r="E395" s="20" t="s">
        <v>19</v>
      </c>
      <c r="F395" s="315">
        <v>3.2130000000000001</v>
      </c>
      <c r="G395" s="41"/>
      <c r="H395" s="47"/>
    </row>
    <row r="396" s="2" customFormat="1" ht="16.8" customHeight="1">
      <c r="A396" s="41"/>
      <c r="B396" s="47"/>
      <c r="C396" s="310" t="s">
        <v>378</v>
      </c>
      <c r="D396" s="311" t="s">
        <v>378</v>
      </c>
      <c r="E396" s="312" t="s">
        <v>19</v>
      </c>
      <c r="F396" s="313">
        <v>0.074999999999999997</v>
      </c>
      <c r="G396" s="41"/>
      <c r="H396" s="47"/>
    </row>
    <row r="397" s="2" customFormat="1" ht="16.8" customHeight="1">
      <c r="A397" s="41"/>
      <c r="B397" s="47"/>
      <c r="C397" s="314" t="s">
        <v>378</v>
      </c>
      <c r="D397" s="314" t="s">
        <v>2818</v>
      </c>
      <c r="E397" s="20" t="s">
        <v>19</v>
      </c>
      <c r="F397" s="315">
        <v>0.074999999999999997</v>
      </c>
      <c r="G397" s="41"/>
      <c r="H397" s="47"/>
    </row>
    <row r="398" s="2" customFormat="1" ht="16.8" customHeight="1">
      <c r="A398" s="41"/>
      <c r="B398" s="47"/>
      <c r="C398" s="310" t="s">
        <v>387</v>
      </c>
      <c r="D398" s="311" t="s">
        <v>387</v>
      </c>
      <c r="E398" s="312" t="s">
        <v>19</v>
      </c>
      <c r="F398" s="313">
        <v>600</v>
      </c>
      <c r="G398" s="41"/>
      <c r="H398" s="47"/>
    </row>
    <row r="399" s="2" customFormat="1" ht="16.8" customHeight="1">
      <c r="A399" s="41"/>
      <c r="B399" s="47"/>
      <c r="C399" s="314" t="s">
        <v>387</v>
      </c>
      <c r="D399" s="314" t="s">
        <v>2824</v>
      </c>
      <c r="E399" s="20" t="s">
        <v>19</v>
      </c>
      <c r="F399" s="315">
        <v>600</v>
      </c>
      <c r="G399" s="41"/>
      <c r="H399" s="47"/>
    </row>
    <row r="400" s="2" customFormat="1" ht="16.8" customHeight="1">
      <c r="A400" s="41"/>
      <c r="B400" s="47"/>
      <c r="C400" s="310" t="s">
        <v>741</v>
      </c>
      <c r="D400" s="311" t="s">
        <v>741</v>
      </c>
      <c r="E400" s="312" t="s">
        <v>19</v>
      </c>
      <c r="F400" s="313">
        <v>0.98399999999999999</v>
      </c>
      <c r="G400" s="41"/>
      <c r="H400" s="47"/>
    </row>
    <row r="401" s="2" customFormat="1" ht="16.8" customHeight="1">
      <c r="A401" s="41"/>
      <c r="B401" s="47"/>
      <c r="C401" s="314" t="s">
        <v>741</v>
      </c>
      <c r="D401" s="314" t="s">
        <v>2826</v>
      </c>
      <c r="E401" s="20" t="s">
        <v>19</v>
      </c>
      <c r="F401" s="315">
        <v>0.98399999999999999</v>
      </c>
      <c r="G401" s="41"/>
      <c r="H401" s="47"/>
    </row>
    <row r="402" s="2" customFormat="1" ht="16.8" customHeight="1">
      <c r="A402" s="41"/>
      <c r="B402" s="47"/>
      <c r="C402" s="310" t="s">
        <v>282</v>
      </c>
      <c r="D402" s="311" t="s">
        <v>282</v>
      </c>
      <c r="E402" s="312" t="s">
        <v>19</v>
      </c>
      <c r="F402" s="313">
        <v>7.5</v>
      </c>
      <c r="G402" s="41"/>
      <c r="H402" s="47"/>
    </row>
    <row r="403" s="2" customFormat="1" ht="16.8" customHeight="1">
      <c r="A403" s="41"/>
      <c r="B403" s="47"/>
      <c r="C403" s="314" t="s">
        <v>282</v>
      </c>
      <c r="D403" s="314" t="s">
        <v>2771</v>
      </c>
      <c r="E403" s="20" t="s">
        <v>19</v>
      </c>
      <c r="F403" s="315">
        <v>7.5</v>
      </c>
      <c r="G403" s="41"/>
      <c r="H403" s="47"/>
    </row>
    <row r="404" s="2" customFormat="1" ht="16.8" customHeight="1">
      <c r="A404" s="41"/>
      <c r="B404" s="47"/>
      <c r="C404" s="310" t="s">
        <v>400</v>
      </c>
      <c r="D404" s="311" t="s">
        <v>400</v>
      </c>
      <c r="E404" s="312" t="s">
        <v>19</v>
      </c>
      <c r="F404" s="313">
        <v>1.9199999999999999</v>
      </c>
      <c r="G404" s="41"/>
      <c r="H404" s="47"/>
    </row>
    <row r="405" s="2" customFormat="1" ht="16.8" customHeight="1">
      <c r="A405" s="41"/>
      <c r="B405" s="47"/>
      <c r="C405" s="314" t="s">
        <v>400</v>
      </c>
      <c r="D405" s="314" t="s">
        <v>2830</v>
      </c>
      <c r="E405" s="20" t="s">
        <v>19</v>
      </c>
      <c r="F405" s="315">
        <v>1.9199999999999999</v>
      </c>
      <c r="G405" s="41"/>
      <c r="H405" s="47"/>
    </row>
    <row r="406" s="2" customFormat="1" ht="16.8" customHeight="1">
      <c r="A406" s="41"/>
      <c r="B406" s="47"/>
      <c r="C406" s="310" t="s">
        <v>410</v>
      </c>
      <c r="D406" s="311" t="s">
        <v>410</v>
      </c>
      <c r="E406" s="312" t="s">
        <v>19</v>
      </c>
      <c r="F406" s="313">
        <v>3.2000000000000002</v>
      </c>
      <c r="G406" s="41"/>
      <c r="H406" s="47"/>
    </row>
    <row r="407" s="2" customFormat="1" ht="16.8" customHeight="1">
      <c r="A407" s="41"/>
      <c r="B407" s="47"/>
      <c r="C407" s="314" t="s">
        <v>410</v>
      </c>
      <c r="D407" s="314" t="s">
        <v>2840</v>
      </c>
      <c r="E407" s="20" t="s">
        <v>19</v>
      </c>
      <c r="F407" s="315">
        <v>3.2000000000000002</v>
      </c>
      <c r="G407" s="41"/>
      <c r="H407" s="47"/>
    </row>
    <row r="408" s="2" customFormat="1" ht="16.8" customHeight="1">
      <c r="A408" s="41"/>
      <c r="B408" s="47"/>
      <c r="C408" s="310" t="s">
        <v>751</v>
      </c>
      <c r="D408" s="311" t="s">
        <v>751</v>
      </c>
      <c r="E408" s="312" t="s">
        <v>19</v>
      </c>
      <c r="F408" s="313">
        <v>4.2000000000000002</v>
      </c>
      <c r="G408" s="41"/>
      <c r="H408" s="47"/>
    </row>
    <row r="409" s="2" customFormat="1" ht="16.8" customHeight="1">
      <c r="A409" s="41"/>
      <c r="B409" s="47"/>
      <c r="C409" s="314" t="s">
        <v>751</v>
      </c>
      <c r="D409" s="314" t="s">
        <v>2837</v>
      </c>
      <c r="E409" s="20" t="s">
        <v>19</v>
      </c>
      <c r="F409" s="315">
        <v>4.2000000000000002</v>
      </c>
      <c r="G409" s="41"/>
      <c r="H409" s="47"/>
    </row>
    <row r="410" s="2" customFormat="1" ht="16.8" customHeight="1">
      <c r="A410" s="41"/>
      <c r="B410" s="47"/>
      <c r="C410" s="310" t="s">
        <v>420</v>
      </c>
      <c r="D410" s="311" t="s">
        <v>420</v>
      </c>
      <c r="E410" s="312" t="s">
        <v>19</v>
      </c>
      <c r="F410" s="313">
        <v>2.25</v>
      </c>
      <c r="G410" s="41"/>
      <c r="H410" s="47"/>
    </row>
    <row r="411" s="2" customFormat="1" ht="16.8" customHeight="1">
      <c r="A411" s="41"/>
      <c r="B411" s="47"/>
      <c r="C411" s="314" t="s">
        <v>420</v>
      </c>
      <c r="D411" s="314" t="s">
        <v>2832</v>
      </c>
      <c r="E411" s="20" t="s">
        <v>19</v>
      </c>
      <c r="F411" s="315">
        <v>2.25</v>
      </c>
      <c r="G411" s="41"/>
      <c r="H411" s="47"/>
    </row>
    <row r="412" s="2" customFormat="1" ht="16.8" customHeight="1">
      <c r="A412" s="41"/>
      <c r="B412" s="47"/>
      <c r="C412" s="310" t="s">
        <v>430</v>
      </c>
      <c r="D412" s="311" t="s">
        <v>430</v>
      </c>
      <c r="E412" s="312" t="s">
        <v>19</v>
      </c>
      <c r="F412" s="313">
        <v>0.5</v>
      </c>
      <c r="G412" s="41"/>
      <c r="H412" s="47"/>
    </row>
    <row r="413" s="2" customFormat="1" ht="16.8" customHeight="1">
      <c r="A413" s="41"/>
      <c r="B413" s="47"/>
      <c r="C413" s="314" t="s">
        <v>430</v>
      </c>
      <c r="D413" s="314" t="s">
        <v>2846</v>
      </c>
      <c r="E413" s="20" t="s">
        <v>19</v>
      </c>
      <c r="F413" s="315">
        <v>0.5</v>
      </c>
      <c r="G413" s="41"/>
      <c r="H413" s="47"/>
    </row>
    <row r="414" s="2" customFormat="1" ht="16.8" customHeight="1">
      <c r="A414" s="41"/>
      <c r="B414" s="47"/>
      <c r="C414" s="310" t="s">
        <v>437</v>
      </c>
      <c r="D414" s="311" t="s">
        <v>437</v>
      </c>
      <c r="E414" s="312" t="s">
        <v>19</v>
      </c>
      <c r="F414" s="313">
        <v>38</v>
      </c>
      <c r="G414" s="41"/>
      <c r="H414" s="47"/>
    </row>
    <row r="415" s="2" customFormat="1" ht="16.8" customHeight="1">
      <c r="A415" s="41"/>
      <c r="B415" s="47"/>
      <c r="C415" s="314" t="s">
        <v>437</v>
      </c>
      <c r="D415" s="314" t="s">
        <v>2850</v>
      </c>
      <c r="E415" s="20" t="s">
        <v>19</v>
      </c>
      <c r="F415" s="315">
        <v>38</v>
      </c>
      <c r="G415" s="41"/>
      <c r="H415" s="47"/>
    </row>
    <row r="416" s="2" customFormat="1" ht="16.8" customHeight="1">
      <c r="A416" s="41"/>
      <c r="B416" s="47"/>
      <c r="C416" s="310" t="s">
        <v>758</v>
      </c>
      <c r="D416" s="311" t="s">
        <v>758</v>
      </c>
      <c r="E416" s="312" t="s">
        <v>19</v>
      </c>
      <c r="F416" s="313">
        <v>0.80000000000000004</v>
      </c>
      <c r="G416" s="41"/>
      <c r="H416" s="47"/>
    </row>
    <row r="417" s="2" customFormat="1" ht="16.8" customHeight="1">
      <c r="A417" s="41"/>
      <c r="B417" s="47"/>
      <c r="C417" s="310" t="s">
        <v>287</v>
      </c>
      <c r="D417" s="311" t="s">
        <v>287</v>
      </c>
      <c r="E417" s="312" t="s">
        <v>19</v>
      </c>
      <c r="F417" s="313">
        <v>0.0050000000000000001</v>
      </c>
      <c r="G417" s="41"/>
      <c r="H417" s="47"/>
    </row>
    <row r="418" s="2" customFormat="1" ht="16.8" customHeight="1">
      <c r="A418" s="41"/>
      <c r="B418" s="47"/>
      <c r="C418" s="314" t="s">
        <v>287</v>
      </c>
      <c r="D418" s="314" t="s">
        <v>2780</v>
      </c>
      <c r="E418" s="20" t="s">
        <v>19</v>
      </c>
      <c r="F418" s="315">
        <v>0.0050000000000000001</v>
      </c>
      <c r="G418" s="41"/>
      <c r="H418" s="47"/>
    </row>
    <row r="419" s="2" customFormat="1" ht="16.8" customHeight="1">
      <c r="A419" s="41"/>
      <c r="B419" s="47"/>
      <c r="C419" s="310" t="s">
        <v>2196</v>
      </c>
      <c r="D419" s="311" t="s">
        <v>2196</v>
      </c>
      <c r="E419" s="312" t="s">
        <v>19</v>
      </c>
      <c r="F419" s="313">
        <v>4.5</v>
      </c>
      <c r="G419" s="41"/>
      <c r="H419" s="47"/>
    </row>
    <row r="420" s="2" customFormat="1" ht="16.8" customHeight="1">
      <c r="A420" s="41"/>
      <c r="B420" s="47"/>
      <c r="C420" s="314" t="s">
        <v>2196</v>
      </c>
      <c r="D420" s="314" t="s">
        <v>2923</v>
      </c>
      <c r="E420" s="20" t="s">
        <v>19</v>
      </c>
      <c r="F420" s="315">
        <v>4.5</v>
      </c>
      <c r="G420" s="41"/>
      <c r="H420" s="47"/>
    </row>
    <row r="421" s="2" customFormat="1" ht="16.8" customHeight="1">
      <c r="A421" s="41"/>
      <c r="B421" s="47"/>
      <c r="C421" s="310" t="s">
        <v>600</v>
      </c>
      <c r="D421" s="311" t="s">
        <v>600</v>
      </c>
      <c r="E421" s="312" t="s">
        <v>19</v>
      </c>
      <c r="F421" s="313">
        <v>3</v>
      </c>
      <c r="G421" s="41"/>
      <c r="H421" s="47"/>
    </row>
    <row r="422" s="2" customFormat="1" ht="16.8" customHeight="1">
      <c r="A422" s="41"/>
      <c r="B422" s="47"/>
      <c r="C422" s="314" t="s">
        <v>600</v>
      </c>
      <c r="D422" s="314" t="s">
        <v>2930</v>
      </c>
      <c r="E422" s="20" t="s">
        <v>19</v>
      </c>
      <c r="F422" s="315">
        <v>3</v>
      </c>
      <c r="G422" s="41"/>
      <c r="H422" s="47"/>
    </row>
    <row r="423" s="2" customFormat="1" ht="16.8" customHeight="1">
      <c r="A423" s="41"/>
      <c r="B423" s="47"/>
      <c r="C423" s="310" t="s">
        <v>701</v>
      </c>
      <c r="D423" s="311" t="s">
        <v>701</v>
      </c>
      <c r="E423" s="312" t="s">
        <v>19</v>
      </c>
      <c r="F423" s="313">
        <v>23.960000000000001</v>
      </c>
      <c r="G423" s="41"/>
      <c r="H423" s="47"/>
    </row>
    <row r="424" s="2" customFormat="1" ht="16.8" customHeight="1">
      <c r="A424" s="41"/>
      <c r="B424" s="47"/>
      <c r="C424" s="314" t="s">
        <v>701</v>
      </c>
      <c r="D424" s="314" t="s">
        <v>2782</v>
      </c>
      <c r="E424" s="20" t="s">
        <v>19</v>
      </c>
      <c r="F424" s="315">
        <v>23.960000000000001</v>
      </c>
      <c r="G424" s="41"/>
      <c r="H424" s="47"/>
    </row>
    <row r="425" s="2" customFormat="1" ht="16.8" customHeight="1">
      <c r="A425" s="41"/>
      <c r="B425" s="47"/>
      <c r="C425" s="310" t="s">
        <v>606</v>
      </c>
      <c r="D425" s="311" t="s">
        <v>606</v>
      </c>
      <c r="E425" s="312" t="s">
        <v>19</v>
      </c>
      <c r="F425" s="313">
        <v>1.5</v>
      </c>
      <c r="G425" s="41"/>
      <c r="H425" s="47"/>
    </row>
    <row r="426" s="2" customFormat="1" ht="16.8" customHeight="1">
      <c r="A426" s="41"/>
      <c r="B426" s="47"/>
      <c r="C426" s="314" t="s">
        <v>606</v>
      </c>
      <c r="D426" s="314" t="s">
        <v>2935</v>
      </c>
      <c r="E426" s="20" t="s">
        <v>19</v>
      </c>
      <c r="F426" s="315">
        <v>1.5</v>
      </c>
      <c r="G426" s="41"/>
      <c r="H426" s="47"/>
    </row>
    <row r="427" s="2" customFormat="1" ht="16.8" customHeight="1">
      <c r="A427" s="41"/>
      <c r="B427" s="47"/>
      <c r="C427" s="310" t="s">
        <v>614</v>
      </c>
      <c r="D427" s="311" t="s">
        <v>614</v>
      </c>
      <c r="E427" s="312" t="s">
        <v>19</v>
      </c>
      <c r="F427" s="313">
        <v>0.19900000000000001</v>
      </c>
      <c r="G427" s="41"/>
      <c r="H427" s="47"/>
    </row>
    <row r="428" s="2" customFormat="1" ht="16.8" customHeight="1">
      <c r="A428" s="41"/>
      <c r="B428" s="47"/>
      <c r="C428" s="314" t="s">
        <v>614</v>
      </c>
      <c r="D428" s="314" t="s">
        <v>2201</v>
      </c>
      <c r="E428" s="20" t="s">
        <v>19</v>
      </c>
      <c r="F428" s="315">
        <v>0.19900000000000001</v>
      </c>
      <c r="G428" s="41"/>
      <c r="H428" s="47"/>
    </row>
    <row r="429" s="2" customFormat="1" ht="16.8" customHeight="1">
      <c r="A429" s="41"/>
      <c r="B429" s="47"/>
      <c r="C429" s="310" t="s">
        <v>300</v>
      </c>
      <c r="D429" s="311" t="s">
        <v>300</v>
      </c>
      <c r="E429" s="312" t="s">
        <v>19</v>
      </c>
      <c r="F429" s="313">
        <v>17.68</v>
      </c>
      <c r="G429" s="41"/>
      <c r="H429" s="47"/>
    </row>
    <row r="430" s="2" customFormat="1" ht="16.8" customHeight="1">
      <c r="A430" s="41"/>
      <c r="B430" s="47"/>
      <c r="C430" s="314" t="s">
        <v>300</v>
      </c>
      <c r="D430" s="314" t="s">
        <v>2785</v>
      </c>
      <c r="E430" s="20" t="s">
        <v>19</v>
      </c>
      <c r="F430" s="315">
        <v>17.68</v>
      </c>
      <c r="G430" s="41"/>
      <c r="H430" s="47"/>
    </row>
    <row r="431" s="2" customFormat="1" ht="16.8" customHeight="1">
      <c r="A431" s="41"/>
      <c r="B431" s="47"/>
      <c r="C431" s="310" t="s">
        <v>312</v>
      </c>
      <c r="D431" s="311" t="s">
        <v>312</v>
      </c>
      <c r="E431" s="312" t="s">
        <v>19</v>
      </c>
      <c r="F431" s="313">
        <v>6</v>
      </c>
      <c r="G431" s="41"/>
      <c r="H431" s="47"/>
    </row>
    <row r="432" s="2" customFormat="1" ht="16.8" customHeight="1">
      <c r="A432" s="41"/>
      <c r="B432" s="47"/>
      <c r="C432" s="314" t="s">
        <v>312</v>
      </c>
      <c r="D432" s="314" t="s">
        <v>2787</v>
      </c>
      <c r="E432" s="20" t="s">
        <v>19</v>
      </c>
      <c r="F432" s="315">
        <v>6</v>
      </c>
      <c r="G432" s="41"/>
      <c r="H432" s="47"/>
    </row>
    <row r="433" s="2" customFormat="1" ht="16.8" customHeight="1">
      <c r="A433" s="41"/>
      <c r="B433" s="47"/>
      <c r="C433" s="310" t="s">
        <v>319</v>
      </c>
      <c r="D433" s="311" t="s">
        <v>319</v>
      </c>
      <c r="E433" s="312" t="s">
        <v>19</v>
      </c>
      <c r="F433" s="313">
        <v>10</v>
      </c>
      <c r="G433" s="41"/>
      <c r="H433" s="47"/>
    </row>
    <row r="434" s="2" customFormat="1" ht="16.8" customHeight="1">
      <c r="A434" s="41"/>
      <c r="B434" s="47"/>
      <c r="C434" s="314" t="s">
        <v>319</v>
      </c>
      <c r="D434" s="314" t="s">
        <v>2790</v>
      </c>
      <c r="E434" s="20" t="s">
        <v>19</v>
      </c>
      <c r="F434" s="315">
        <v>10</v>
      </c>
      <c r="G434" s="41"/>
      <c r="H434" s="47"/>
    </row>
    <row r="435" s="2" customFormat="1" ht="16.8" customHeight="1">
      <c r="A435" s="41"/>
      <c r="B435" s="47"/>
      <c r="C435" s="310" t="s">
        <v>715</v>
      </c>
      <c r="D435" s="311" t="s">
        <v>715</v>
      </c>
      <c r="E435" s="312" t="s">
        <v>19</v>
      </c>
      <c r="F435" s="313">
        <v>3.2130000000000001</v>
      </c>
      <c r="G435" s="41"/>
      <c r="H435" s="47"/>
    </row>
    <row r="436" s="2" customFormat="1" ht="16.8" customHeight="1">
      <c r="A436" s="41"/>
      <c r="B436" s="47"/>
      <c r="C436" s="314" t="s">
        <v>715</v>
      </c>
      <c r="D436" s="314" t="s">
        <v>2792</v>
      </c>
      <c r="E436" s="20" t="s">
        <v>19</v>
      </c>
      <c r="F436" s="315">
        <v>3.2130000000000001</v>
      </c>
      <c r="G436" s="41"/>
      <c r="H436" s="47"/>
    </row>
    <row r="437" s="2" customFormat="1" ht="16.8" customHeight="1">
      <c r="A437" s="41"/>
      <c r="B437" s="47"/>
      <c r="C437" s="310" t="s">
        <v>2799</v>
      </c>
      <c r="D437" s="311" t="s">
        <v>2799</v>
      </c>
      <c r="E437" s="312" t="s">
        <v>19</v>
      </c>
      <c r="F437" s="313">
        <v>3.4630000000000001</v>
      </c>
      <c r="G437" s="41"/>
      <c r="H437" s="47"/>
    </row>
    <row r="438" s="2" customFormat="1" ht="16.8" customHeight="1">
      <c r="A438" s="41"/>
      <c r="B438" s="47"/>
      <c r="C438" s="314" t="s">
        <v>2799</v>
      </c>
      <c r="D438" s="314" t="s">
        <v>2800</v>
      </c>
      <c r="E438" s="20" t="s">
        <v>19</v>
      </c>
      <c r="F438" s="315">
        <v>3.4630000000000001</v>
      </c>
      <c r="G438" s="41"/>
      <c r="H438" s="47"/>
    </row>
    <row r="439" s="2" customFormat="1" ht="16.8" customHeight="1">
      <c r="A439" s="41"/>
      <c r="B439" s="47"/>
      <c r="C439" s="310" t="s">
        <v>365</v>
      </c>
      <c r="D439" s="311" t="s">
        <v>365</v>
      </c>
      <c r="E439" s="312" t="s">
        <v>19</v>
      </c>
      <c r="F439" s="313">
        <v>0.25</v>
      </c>
      <c r="G439" s="41"/>
      <c r="H439" s="47"/>
    </row>
    <row r="440" s="2" customFormat="1" ht="16.8" customHeight="1">
      <c r="A440" s="41"/>
      <c r="B440" s="47"/>
      <c r="C440" s="314" t="s">
        <v>365</v>
      </c>
      <c r="D440" s="314" t="s">
        <v>2088</v>
      </c>
      <c r="E440" s="20" t="s">
        <v>19</v>
      </c>
      <c r="F440" s="315">
        <v>0.25</v>
      </c>
      <c r="G440" s="41"/>
      <c r="H440" s="47"/>
    </row>
    <row r="441" s="2" customFormat="1" ht="16.8" customHeight="1">
      <c r="A441" s="41"/>
      <c r="B441" s="47"/>
      <c r="C441" s="310" t="s">
        <v>2772</v>
      </c>
      <c r="D441" s="311" t="s">
        <v>2772</v>
      </c>
      <c r="E441" s="312" t="s">
        <v>19</v>
      </c>
      <c r="F441" s="313">
        <v>10.25</v>
      </c>
      <c r="G441" s="41"/>
      <c r="H441" s="47"/>
    </row>
    <row r="442" s="2" customFormat="1" ht="16.8" customHeight="1">
      <c r="A442" s="41"/>
      <c r="B442" s="47"/>
      <c r="C442" s="314" t="s">
        <v>2772</v>
      </c>
      <c r="D442" s="314" t="s">
        <v>2773</v>
      </c>
      <c r="E442" s="20" t="s">
        <v>19</v>
      </c>
      <c r="F442" s="315">
        <v>10.25</v>
      </c>
      <c r="G442" s="41"/>
      <c r="H442" s="47"/>
    </row>
    <row r="443" s="2" customFormat="1" ht="16.8" customHeight="1">
      <c r="A443" s="41"/>
      <c r="B443" s="47"/>
      <c r="C443" s="310" t="s">
        <v>2586</v>
      </c>
      <c r="D443" s="311" t="s">
        <v>2586</v>
      </c>
      <c r="E443" s="312" t="s">
        <v>19</v>
      </c>
      <c r="F443" s="313">
        <v>5.5999999999999996</v>
      </c>
      <c r="G443" s="41"/>
      <c r="H443" s="47"/>
    </row>
    <row r="444" s="2" customFormat="1" ht="16.8" customHeight="1">
      <c r="A444" s="41"/>
      <c r="B444" s="47"/>
      <c r="C444" s="314" t="s">
        <v>2586</v>
      </c>
      <c r="D444" s="314" t="s">
        <v>2841</v>
      </c>
      <c r="E444" s="20" t="s">
        <v>19</v>
      </c>
      <c r="F444" s="315">
        <v>5.5999999999999996</v>
      </c>
      <c r="G444" s="41"/>
      <c r="H444" s="47"/>
    </row>
    <row r="445" s="2" customFormat="1" ht="16.8" customHeight="1">
      <c r="A445" s="41"/>
      <c r="B445" s="47"/>
      <c r="C445" s="310" t="s">
        <v>422</v>
      </c>
      <c r="D445" s="311" t="s">
        <v>422</v>
      </c>
      <c r="E445" s="312" t="s">
        <v>19</v>
      </c>
      <c r="F445" s="313">
        <v>22.199999999999999</v>
      </c>
      <c r="G445" s="41"/>
      <c r="H445" s="47"/>
    </row>
    <row r="446" s="2" customFormat="1" ht="16.8" customHeight="1">
      <c r="A446" s="41"/>
      <c r="B446" s="47"/>
      <c r="C446" s="314" t="s">
        <v>422</v>
      </c>
      <c r="D446" s="314" t="s">
        <v>2833</v>
      </c>
      <c r="E446" s="20" t="s">
        <v>19</v>
      </c>
      <c r="F446" s="315">
        <v>22.199999999999999</v>
      </c>
      <c r="G446" s="41"/>
      <c r="H446" s="47"/>
    </row>
    <row r="447" s="2" customFormat="1" ht="16.8" customHeight="1">
      <c r="A447" s="41"/>
      <c r="B447" s="47"/>
      <c r="C447" s="310" t="s">
        <v>2134</v>
      </c>
      <c r="D447" s="311" t="s">
        <v>2134</v>
      </c>
      <c r="E447" s="312" t="s">
        <v>19</v>
      </c>
      <c r="F447" s="313">
        <v>28</v>
      </c>
      <c r="G447" s="41"/>
      <c r="H447" s="47"/>
    </row>
    <row r="448" s="2" customFormat="1" ht="16.8" customHeight="1">
      <c r="A448" s="41"/>
      <c r="B448" s="47"/>
      <c r="C448" s="314" t="s">
        <v>2134</v>
      </c>
      <c r="D448" s="314" t="s">
        <v>2861</v>
      </c>
      <c r="E448" s="20" t="s">
        <v>19</v>
      </c>
      <c r="F448" s="315">
        <v>28</v>
      </c>
      <c r="G448" s="41"/>
      <c r="H448" s="47"/>
    </row>
    <row r="449" s="2" customFormat="1" ht="16.8" customHeight="1">
      <c r="A449" s="41"/>
      <c r="B449" s="47"/>
      <c r="C449" s="310" t="s">
        <v>2936</v>
      </c>
      <c r="D449" s="311" t="s">
        <v>2936</v>
      </c>
      <c r="E449" s="312" t="s">
        <v>19</v>
      </c>
      <c r="F449" s="313">
        <v>2.6000000000000001</v>
      </c>
      <c r="G449" s="41"/>
      <c r="H449" s="47"/>
    </row>
    <row r="450" s="2" customFormat="1" ht="16.8" customHeight="1">
      <c r="A450" s="41"/>
      <c r="B450" s="47"/>
      <c r="C450" s="314" t="s">
        <v>2936</v>
      </c>
      <c r="D450" s="314" t="s">
        <v>2937</v>
      </c>
      <c r="E450" s="20" t="s">
        <v>19</v>
      </c>
      <c r="F450" s="315">
        <v>2.6000000000000001</v>
      </c>
      <c r="G450" s="41"/>
      <c r="H450" s="47"/>
    </row>
    <row r="451" s="2" customFormat="1" ht="16.8" customHeight="1">
      <c r="A451" s="41"/>
      <c r="B451" s="47"/>
      <c r="C451" s="310" t="s">
        <v>717</v>
      </c>
      <c r="D451" s="311" t="s">
        <v>717</v>
      </c>
      <c r="E451" s="312" t="s">
        <v>19</v>
      </c>
      <c r="F451" s="313">
        <v>0.25</v>
      </c>
      <c r="G451" s="41"/>
      <c r="H451" s="47"/>
    </row>
    <row r="452" s="2" customFormat="1" ht="16.8" customHeight="1">
      <c r="A452" s="41"/>
      <c r="B452" s="47"/>
      <c r="C452" s="314" t="s">
        <v>717</v>
      </c>
      <c r="D452" s="314" t="s">
        <v>2793</v>
      </c>
      <c r="E452" s="20" t="s">
        <v>19</v>
      </c>
      <c r="F452" s="315">
        <v>0.25</v>
      </c>
      <c r="G452" s="41"/>
      <c r="H452" s="47"/>
    </row>
    <row r="453" s="2" customFormat="1" ht="16.8" customHeight="1">
      <c r="A453" s="41"/>
      <c r="B453" s="47"/>
      <c r="C453" s="310" t="s">
        <v>2801</v>
      </c>
      <c r="D453" s="311" t="s">
        <v>2801</v>
      </c>
      <c r="E453" s="312" t="s">
        <v>19</v>
      </c>
      <c r="F453" s="313">
        <v>4.9199999999999999</v>
      </c>
      <c r="G453" s="41"/>
      <c r="H453" s="47"/>
    </row>
    <row r="454" s="2" customFormat="1" ht="16.8" customHeight="1">
      <c r="A454" s="41"/>
      <c r="B454" s="47"/>
      <c r="C454" s="314" t="s">
        <v>2801</v>
      </c>
      <c r="D454" s="314" t="s">
        <v>2802</v>
      </c>
      <c r="E454" s="20" t="s">
        <v>19</v>
      </c>
      <c r="F454" s="315">
        <v>4.9199999999999999</v>
      </c>
      <c r="G454" s="41"/>
      <c r="H454" s="47"/>
    </row>
    <row r="455" s="2" customFormat="1" ht="16.8" customHeight="1">
      <c r="A455" s="41"/>
      <c r="B455" s="47"/>
      <c r="C455" s="310" t="s">
        <v>2938</v>
      </c>
      <c r="D455" s="311" t="s">
        <v>2938</v>
      </c>
      <c r="E455" s="312" t="s">
        <v>19</v>
      </c>
      <c r="F455" s="313">
        <v>4.0999999999999996</v>
      </c>
      <c r="G455" s="41"/>
      <c r="H455" s="47"/>
    </row>
    <row r="456" s="2" customFormat="1" ht="16.8" customHeight="1">
      <c r="A456" s="41"/>
      <c r="B456" s="47"/>
      <c r="C456" s="314" t="s">
        <v>2938</v>
      </c>
      <c r="D456" s="314" t="s">
        <v>2939</v>
      </c>
      <c r="E456" s="20" t="s">
        <v>19</v>
      </c>
      <c r="F456" s="315">
        <v>4.0999999999999996</v>
      </c>
      <c r="G456" s="41"/>
      <c r="H456" s="47"/>
    </row>
    <row r="457" s="2" customFormat="1" ht="26.4" customHeight="1">
      <c r="A457" s="41"/>
      <c r="B457" s="47"/>
      <c r="C457" s="309" t="s">
        <v>4140</v>
      </c>
      <c r="D457" s="309" t="s">
        <v>200</v>
      </c>
      <c r="E457" s="41"/>
      <c r="F457" s="41"/>
      <c r="G457" s="41"/>
      <c r="H457" s="47"/>
    </row>
    <row r="458" s="2" customFormat="1" ht="16.8" customHeight="1">
      <c r="A458" s="41"/>
      <c r="B458" s="47"/>
      <c r="C458" s="310" t="s">
        <v>268</v>
      </c>
      <c r="D458" s="311" t="s">
        <v>268</v>
      </c>
      <c r="E458" s="312" t="s">
        <v>19</v>
      </c>
      <c r="F458" s="313">
        <v>3.1499999999999999</v>
      </c>
      <c r="G458" s="41"/>
      <c r="H458" s="47"/>
    </row>
    <row r="459" s="2" customFormat="1" ht="16.8" customHeight="1">
      <c r="A459" s="41"/>
      <c r="B459" s="47"/>
      <c r="C459" s="314" t="s">
        <v>268</v>
      </c>
      <c r="D459" s="314" t="s">
        <v>2943</v>
      </c>
      <c r="E459" s="20" t="s">
        <v>19</v>
      </c>
      <c r="F459" s="315">
        <v>3.1499999999999999</v>
      </c>
      <c r="G459" s="41"/>
      <c r="H459" s="47"/>
    </row>
    <row r="460" s="2" customFormat="1" ht="16.8" customHeight="1">
      <c r="A460" s="41"/>
      <c r="B460" s="47"/>
      <c r="C460" s="310" t="s">
        <v>334</v>
      </c>
      <c r="D460" s="311" t="s">
        <v>334</v>
      </c>
      <c r="E460" s="312" t="s">
        <v>19</v>
      </c>
      <c r="F460" s="313">
        <v>220</v>
      </c>
      <c r="G460" s="41"/>
      <c r="H460" s="47"/>
    </row>
    <row r="461" s="2" customFormat="1" ht="16.8" customHeight="1">
      <c r="A461" s="41"/>
      <c r="B461" s="47"/>
      <c r="C461" s="314" t="s">
        <v>334</v>
      </c>
      <c r="D461" s="314" t="s">
        <v>2962</v>
      </c>
      <c r="E461" s="20" t="s">
        <v>19</v>
      </c>
      <c r="F461" s="315">
        <v>220</v>
      </c>
      <c r="G461" s="41"/>
      <c r="H461" s="47"/>
    </row>
    <row r="462" s="2" customFormat="1" ht="16.8" customHeight="1">
      <c r="A462" s="41"/>
      <c r="B462" s="47"/>
      <c r="C462" s="310" t="s">
        <v>343</v>
      </c>
      <c r="D462" s="311" t="s">
        <v>343</v>
      </c>
      <c r="E462" s="312" t="s">
        <v>19</v>
      </c>
      <c r="F462" s="313">
        <v>1.26</v>
      </c>
      <c r="G462" s="41"/>
      <c r="H462" s="47"/>
    </row>
    <row r="463" s="2" customFormat="1" ht="16.8" customHeight="1">
      <c r="A463" s="41"/>
      <c r="B463" s="47"/>
      <c r="C463" s="314" t="s">
        <v>343</v>
      </c>
      <c r="D463" s="314" t="s">
        <v>2967</v>
      </c>
      <c r="E463" s="20" t="s">
        <v>19</v>
      </c>
      <c r="F463" s="315">
        <v>1.26</v>
      </c>
      <c r="G463" s="41"/>
      <c r="H463" s="47"/>
    </row>
    <row r="464" s="2" customFormat="1" ht="16.8" customHeight="1">
      <c r="A464" s="41"/>
      <c r="B464" s="47"/>
      <c r="C464" s="310" t="s">
        <v>277</v>
      </c>
      <c r="D464" s="311" t="s">
        <v>277</v>
      </c>
      <c r="E464" s="312" t="s">
        <v>19</v>
      </c>
      <c r="F464" s="313">
        <v>0.010999999999999999</v>
      </c>
      <c r="G464" s="41"/>
      <c r="H464" s="47"/>
    </row>
    <row r="465" s="2" customFormat="1" ht="16.8" customHeight="1">
      <c r="A465" s="41"/>
      <c r="B465" s="47"/>
      <c r="C465" s="314" t="s">
        <v>277</v>
      </c>
      <c r="D465" s="314" t="s">
        <v>2946</v>
      </c>
      <c r="E465" s="20" t="s">
        <v>19</v>
      </c>
      <c r="F465" s="315">
        <v>0.010999999999999999</v>
      </c>
      <c r="G465" s="41"/>
      <c r="H465" s="47"/>
    </row>
    <row r="466" s="2" customFormat="1" ht="16.8" customHeight="1">
      <c r="A466" s="41"/>
      <c r="B466" s="47"/>
      <c r="C466" s="310" t="s">
        <v>287</v>
      </c>
      <c r="D466" s="311" t="s">
        <v>287</v>
      </c>
      <c r="E466" s="312" t="s">
        <v>19</v>
      </c>
      <c r="F466" s="313">
        <v>3</v>
      </c>
      <c r="G466" s="41"/>
      <c r="H466" s="47"/>
    </row>
    <row r="467" s="2" customFormat="1" ht="16.8" customHeight="1">
      <c r="A467" s="41"/>
      <c r="B467" s="47"/>
      <c r="C467" s="314" t="s">
        <v>287</v>
      </c>
      <c r="D467" s="314" t="s">
        <v>98</v>
      </c>
      <c r="E467" s="20" t="s">
        <v>19</v>
      </c>
      <c r="F467" s="315">
        <v>3</v>
      </c>
      <c r="G467" s="41"/>
      <c r="H467" s="47"/>
    </row>
    <row r="468" s="2" customFormat="1" ht="16.8" customHeight="1">
      <c r="A468" s="41"/>
      <c r="B468" s="47"/>
      <c r="C468" s="310" t="s">
        <v>701</v>
      </c>
      <c r="D468" s="311" t="s">
        <v>701</v>
      </c>
      <c r="E468" s="312" t="s">
        <v>19</v>
      </c>
      <c r="F468" s="313">
        <v>2</v>
      </c>
      <c r="G468" s="41"/>
      <c r="H468" s="47"/>
    </row>
    <row r="469" s="2" customFormat="1" ht="16.8" customHeight="1">
      <c r="A469" s="41"/>
      <c r="B469" s="47"/>
      <c r="C469" s="314" t="s">
        <v>701</v>
      </c>
      <c r="D469" s="314" t="s">
        <v>2949</v>
      </c>
      <c r="E469" s="20" t="s">
        <v>19</v>
      </c>
      <c r="F469" s="315">
        <v>2</v>
      </c>
      <c r="G469" s="41"/>
      <c r="H469" s="47"/>
    </row>
    <row r="470" s="2" customFormat="1" ht="16.8" customHeight="1">
      <c r="A470" s="41"/>
      <c r="B470" s="47"/>
      <c r="C470" s="310" t="s">
        <v>300</v>
      </c>
      <c r="D470" s="311" t="s">
        <v>300</v>
      </c>
      <c r="E470" s="312" t="s">
        <v>19</v>
      </c>
      <c r="F470" s="313">
        <v>1.26</v>
      </c>
      <c r="G470" s="41"/>
      <c r="H470" s="47"/>
    </row>
    <row r="471" s="2" customFormat="1" ht="16.8" customHeight="1">
      <c r="A471" s="41"/>
      <c r="B471" s="47"/>
      <c r="C471" s="314" t="s">
        <v>300</v>
      </c>
      <c r="D471" s="314" t="s">
        <v>2951</v>
      </c>
      <c r="E471" s="20" t="s">
        <v>19</v>
      </c>
      <c r="F471" s="315">
        <v>1.26</v>
      </c>
      <c r="G471" s="41"/>
      <c r="H471" s="47"/>
    </row>
    <row r="472" s="2" customFormat="1" ht="16.8" customHeight="1">
      <c r="A472" s="41"/>
      <c r="B472" s="47"/>
      <c r="C472" s="310" t="s">
        <v>312</v>
      </c>
      <c r="D472" s="311" t="s">
        <v>312</v>
      </c>
      <c r="E472" s="312" t="s">
        <v>19</v>
      </c>
      <c r="F472" s="313">
        <v>1.26</v>
      </c>
      <c r="G472" s="41"/>
      <c r="H472" s="47"/>
    </row>
    <row r="473" s="2" customFormat="1" ht="16.8" customHeight="1">
      <c r="A473" s="41"/>
      <c r="B473" s="47"/>
      <c r="C473" s="314" t="s">
        <v>312</v>
      </c>
      <c r="D473" s="314" t="s">
        <v>2953</v>
      </c>
      <c r="E473" s="20" t="s">
        <v>19</v>
      </c>
      <c r="F473" s="315">
        <v>1.26</v>
      </c>
      <c r="G473" s="41"/>
      <c r="H473" s="47"/>
    </row>
    <row r="474" s="2" customFormat="1" ht="16.8" customHeight="1">
      <c r="A474" s="41"/>
      <c r="B474" s="47"/>
      <c r="C474" s="310" t="s">
        <v>715</v>
      </c>
      <c r="D474" s="311" t="s">
        <v>715</v>
      </c>
      <c r="E474" s="312" t="s">
        <v>19</v>
      </c>
      <c r="F474" s="313">
        <v>1.26</v>
      </c>
      <c r="G474" s="41"/>
      <c r="H474" s="47"/>
    </row>
    <row r="475" s="2" customFormat="1" ht="16.8" customHeight="1">
      <c r="A475" s="41"/>
      <c r="B475" s="47"/>
      <c r="C475" s="314" t="s">
        <v>715</v>
      </c>
      <c r="D475" s="314" t="s">
        <v>2951</v>
      </c>
      <c r="E475" s="20" t="s">
        <v>19</v>
      </c>
      <c r="F475" s="315">
        <v>1.26</v>
      </c>
      <c r="G475" s="41"/>
      <c r="H475" s="47"/>
    </row>
    <row r="476" s="2" customFormat="1" ht="16.8" customHeight="1">
      <c r="A476" s="41"/>
      <c r="B476" s="47"/>
      <c r="C476" s="310" t="s">
        <v>705</v>
      </c>
      <c r="D476" s="311" t="s">
        <v>705</v>
      </c>
      <c r="E476" s="312" t="s">
        <v>19</v>
      </c>
      <c r="F476" s="313">
        <v>3</v>
      </c>
      <c r="G476" s="41"/>
      <c r="H476" s="47"/>
    </row>
    <row r="477" s="2" customFormat="1" ht="16.8" customHeight="1">
      <c r="A477" s="41"/>
      <c r="B477" s="47"/>
      <c r="C477" s="314" t="s">
        <v>705</v>
      </c>
      <c r="D477" s="314" t="s">
        <v>2954</v>
      </c>
      <c r="E477" s="20" t="s">
        <v>19</v>
      </c>
      <c r="F477" s="315">
        <v>3</v>
      </c>
      <c r="G477" s="41"/>
      <c r="H477" s="47"/>
    </row>
    <row r="478" s="2" customFormat="1" ht="26.4" customHeight="1">
      <c r="A478" s="41"/>
      <c r="B478" s="47"/>
      <c r="C478" s="309" t="s">
        <v>4141</v>
      </c>
      <c r="D478" s="309" t="s">
        <v>206</v>
      </c>
      <c r="E478" s="41"/>
      <c r="F478" s="41"/>
      <c r="G478" s="41"/>
      <c r="H478" s="47"/>
    </row>
    <row r="479" s="2" customFormat="1" ht="16.8" customHeight="1">
      <c r="A479" s="41"/>
      <c r="B479" s="47"/>
      <c r="C479" s="310" t="s">
        <v>268</v>
      </c>
      <c r="D479" s="311" t="s">
        <v>268</v>
      </c>
      <c r="E479" s="312" t="s">
        <v>19</v>
      </c>
      <c r="F479" s="313">
        <v>1</v>
      </c>
      <c r="G479" s="41"/>
      <c r="H479" s="47"/>
    </row>
    <row r="480" s="2" customFormat="1" ht="16.8" customHeight="1">
      <c r="A480" s="41"/>
      <c r="B480" s="47"/>
      <c r="C480" s="314" t="s">
        <v>268</v>
      </c>
      <c r="D480" s="314" t="s">
        <v>3071</v>
      </c>
      <c r="E480" s="20" t="s">
        <v>19</v>
      </c>
      <c r="F480" s="315">
        <v>1</v>
      </c>
      <c r="G480" s="41"/>
      <c r="H480" s="47"/>
    </row>
    <row r="481" s="2" customFormat="1" ht="16.8" customHeight="1">
      <c r="A481" s="41"/>
      <c r="B481" s="47"/>
      <c r="C481" s="310" t="s">
        <v>334</v>
      </c>
      <c r="D481" s="311" t="s">
        <v>334</v>
      </c>
      <c r="E481" s="312" t="s">
        <v>19</v>
      </c>
      <c r="F481" s="313">
        <v>59.426000000000002</v>
      </c>
      <c r="G481" s="41"/>
      <c r="H481" s="47"/>
    </row>
    <row r="482" s="2" customFormat="1" ht="16.8" customHeight="1">
      <c r="A482" s="41"/>
      <c r="B482" s="47"/>
      <c r="C482" s="314" t="s">
        <v>19</v>
      </c>
      <c r="D482" s="314" t="s">
        <v>3083</v>
      </c>
      <c r="E482" s="20" t="s">
        <v>19</v>
      </c>
      <c r="F482" s="315">
        <v>0</v>
      </c>
      <c r="G482" s="41"/>
      <c r="H482" s="47"/>
    </row>
    <row r="483" s="2" customFormat="1" ht="16.8" customHeight="1">
      <c r="A483" s="41"/>
      <c r="B483" s="47"/>
      <c r="C483" s="314" t="s">
        <v>334</v>
      </c>
      <c r="D483" s="314" t="s">
        <v>3084</v>
      </c>
      <c r="E483" s="20" t="s">
        <v>19</v>
      </c>
      <c r="F483" s="315">
        <v>59.426000000000002</v>
      </c>
      <c r="G483" s="41"/>
      <c r="H483" s="47"/>
    </row>
    <row r="484" s="2" customFormat="1" ht="16.8" customHeight="1">
      <c r="A484" s="41"/>
      <c r="B484" s="47"/>
      <c r="C484" s="310" t="s">
        <v>338</v>
      </c>
      <c r="D484" s="311" t="s">
        <v>338</v>
      </c>
      <c r="E484" s="312" t="s">
        <v>19</v>
      </c>
      <c r="F484" s="313">
        <v>35.308</v>
      </c>
      <c r="G484" s="41"/>
      <c r="H484" s="47"/>
    </row>
    <row r="485" s="2" customFormat="1" ht="16.8" customHeight="1">
      <c r="A485" s="41"/>
      <c r="B485" s="47"/>
      <c r="C485" s="314" t="s">
        <v>19</v>
      </c>
      <c r="D485" s="314" t="s">
        <v>3103</v>
      </c>
      <c r="E485" s="20" t="s">
        <v>19</v>
      </c>
      <c r="F485" s="315">
        <v>0</v>
      </c>
      <c r="G485" s="41"/>
      <c r="H485" s="47"/>
    </row>
    <row r="486" s="2" customFormat="1" ht="16.8" customHeight="1">
      <c r="A486" s="41"/>
      <c r="B486" s="47"/>
      <c r="C486" s="314" t="s">
        <v>338</v>
      </c>
      <c r="D486" s="314" t="s">
        <v>3104</v>
      </c>
      <c r="E486" s="20" t="s">
        <v>19</v>
      </c>
      <c r="F486" s="315">
        <v>35.308</v>
      </c>
      <c r="G486" s="41"/>
      <c r="H486" s="47"/>
    </row>
    <row r="487" s="2" customFormat="1" ht="16.8" customHeight="1">
      <c r="A487" s="41"/>
      <c r="B487" s="47"/>
      <c r="C487" s="310" t="s">
        <v>343</v>
      </c>
      <c r="D487" s="311" t="s">
        <v>343</v>
      </c>
      <c r="E487" s="312" t="s">
        <v>19</v>
      </c>
      <c r="F487" s="313">
        <v>3.5310000000000001</v>
      </c>
      <c r="G487" s="41"/>
      <c r="H487" s="47"/>
    </row>
    <row r="488" s="2" customFormat="1" ht="16.8" customHeight="1">
      <c r="A488" s="41"/>
      <c r="B488" s="47"/>
      <c r="C488" s="314" t="s">
        <v>19</v>
      </c>
      <c r="D488" s="314" t="s">
        <v>3108</v>
      </c>
      <c r="E488" s="20" t="s">
        <v>19</v>
      </c>
      <c r="F488" s="315">
        <v>0</v>
      </c>
      <c r="G488" s="41"/>
      <c r="H488" s="47"/>
    </row>
    <row r="489" s="2" customFormat="1" ht="16.8" customHeight="1">
      <c r="A489" s="41"/>
      <c r="B489" s="47"/>
      <c r="C489" s="314" t="s">
        <v>758</v>
      </c>
      <c r="D489" s="314" t="s">
        <v>2854</v>
      </c>
      <c r="E489" s="20" t="s">
        <v>19</v>
      </c>
      <c r="F489" s="315">
        <v>0.80000000000000004</v>
      </c>
      <c r="G489" s="41"/>
      <c r="H489" s="47"/>
    </row>
    <row r="490" s="2" customFormat="1" ht="16.8" customHeight="1">
      <c r="A490" s="41"/>
      <c r="B490" s="47"/>
      <c r="C490" s="310" t="s">
        <v>2129</v>
      </c>
      <c r="D490" s="311" t="s">
        <v>2129</v>
      </c>
      <c r="E490" s="312" t="s">
        <v>19</v>
      </c>
      <c r="F490" s="313">
        <v>1.0800000000000001</v>
      </c>
      <c r="G490" s="41"/>
      <c r="H490" s="47"/>
    </row>
    <row r="491" s="2" customFormat="1" ht="16.8" customHeight="1">
      <c r="A491" s="41"/>
      <c r="B491" s="47"/>
      <c r="C491" s="314" t="s">
        <v>2129</v>
      </c>
      <c r="D491" s="314" t="s">
        <v>2858</v>
      </c>
      <c r="E491" s="20" t="s">
        <v>19</v>
      </c>
      <c r="F491" s="315">
        <v>1.0800000000000001</v>
      </c>
      <c r="G491" s="41"/>
      <c r="H491" s="47"/>
    </row>
    <row r="492" s="2" customFormat="1" ht="16.8" customHeight="1">
      <c r="A492" s="41"/>
      <c r="B492" s="47"/>
      <c r="C492" s="310" t="s">
        <v>452</v>
      </c>
      <c r="D492" s="311" t="s">
        <v>452</v>
      </c>
      <c r="E492" s="312" t="s">
        <v>19</v>
      </c>
      <c r="F492" s="313">
        <v>15</v>
      </c>
      <c r="G492" s="41"/>
      <c r="H492" s="47"/>
    </row>
    <row r="493" s="2" customFormat="1" ht="16.8" customHeight="1">
      <c r="A493" s="41"/>
      <c r="B493" s="47"/>
      <c r="C493" s="314" t="s">
        <v>452</v>
      </c>
      <c r="D493" s="314" t="s">
        <v>2860</v>
      </c>
      <c r="E493" s="20" t="s">
        <v>19</v>
      </c>
      <c r="F493" s="315">
        <v>15</v>
      </c>
      <c r="G493" s="41"/>
      <c r="H493" s="47"/>
    </row>
    <row r="494" s="2" customFormat="1" ht="16.8" customHeight="1">
      <c r="A494" s="41"/>
      <c r="B494" s="47"/>
      <c r="C494" s="310" t="s">
        <v>768</v>
      </c>
      <c r="D494" s="311" t="s">
        <v>768</v>
      </c>
      <c r="E494" s="312" t="s">
        <v>19</v>
      </c>
      <c r="F494" s="313">
        <v>115.2</v>
      </c>
      <c r="G494" s="41"/>
      <c r="H494" s="47"/>
    </row>
    <row r="495" s="2" customFormat="1" ht="16.8" customHeight="1">
      <c r="A495" s="41"/>
      <c r="B495" s="47"/>
      <c r="C495" s="314" t="s">
        <v>768</v>
      </c>
      <c r="D495" s="314" t="s">
        <v>2866</v>
      </c>
      <c r="E495" s="20" t="s">
        <v>19</v>
      </c>
      <c r="F495" s="315">
        <v>115.2</v>
      </c>
      <c r="G495" s="41"/>
      <c r="H495" s="47"/>
    </row>
    <row r="496" s="2" customFormat="1" ht="16.8" customHeight="1">
      <c r="A496" s="41"/>
      <c r="B496" s="47"/>
      <c r="C496" s="310" t="s">
        <v>463</v>
      </c>
      <c r="D496" s="311" t="s">
        <v>463</v>
      </c>
      <c r="E496" s="312" t="s">
        <v>19</v>
      </c>
      <c r="F496" s="313">
        <v>17.800000000000001</v>
      </c>
      <c r="G496" s="41"/>
      <c r="H496" s="47"/>
    </row>
    <row r="497" s="2" customFormat="1" ht="16.8" customHeight="1">
      <c r="A497" s="41"/>
      <c r="B497" s="47"/>
      <c r="C497" s="314" t="s">
        <v>463</v>
      </c>
      <c r="D497" s="314" t="s">
        <v>2870</v>
      </c>
      <c r="E497" s="20" t="s">
        <v>19</v>
      </c>
      <c r="F497" s="315">
        <v>17.800000000000001</v>
      </c>
      <c r="G497" s="41"/>
      <c r="H497" s="47"/>
    </row>
    <row r="498" s="2" customFormat="1" ht="16.8" customHeight="1">
      <c r="A498" s="41"/>
      <c r="B498" s="47"/>
      <c r="C498" s="310" t="s">
        <v>471</v>
      </c>
      <c r="D498" s="311" t="s">
        <v>471</v>
      </c>
      <c r="E498" s="312" t="s">
        <v>19</v>
      </c>
      <c r="F498" s="313">
        <v>15</v>
      </c>
      <c r="G498" s="41"/>
      <c r="H498" s="47"/>
    </row>
    <row r="499" s="2" customFormat="1" ht="16.8" customHeight="1">
      <c r="A499" s="41"/>
      <c r="B499" s="47"/>
      <c r="C499" s="314" t="s">
        <v>471</v>
      </c>
      <c r="D499" s="314" t="s">
        <v>2874</v>
      </c>
      <c r="E499" s="20" t="s">
        <v>19</v>
      </c>
      <c r="F499" s="315">
        <v>15</v>
      </c>
      <c r="G499" s="41"/>
      <c r="H499" s="47"/>
    </row>
    <row r="500" s="2" customFormat="1" ht="16.8" customHeight="1">
      <c r="A500" s="41"/>
      <c r="B500" s="47"/>
      <c r="C500" s="310" t="s">
        <v>488</v>
      </c>
      <c r="D500" s="311" t="s">
        <v>488</v>
      </c>
      <c r="E500" s="312" t="s">
        <v>19</v>
      </c>
      <c r="F500" s="313">
        <v>8.1999999999999993</v>
      </c>
      <c r="G500" s="41"/>
      <c r="H500" s="47"/>
    </row>
    <row r="501" s="2" customFormat="1" ht="16.8" customHeight="1">
      <c r="A501" s="41"/>
      <c r="B501" s="47"/>
      <c r="C501" s="314" t="s">
        <v>488</v>
      </c>
      <c r="D501" s="314" t="s">
        <v>2880</v>
      </c>
      <c r="E501" s="20" t="s">
        <v>19</v>
      </c>
      <c r="F501" s="315">
        <v>8.1999999999999993</v>
      </c>
      <c r="G501" s="41"/>
      <c r="H501" s="47"/>
    </row>
    <row r="502" s="2" customFormat="1" ht="16.8" customHeight="1">
      <c r="A502" s="41"/>
      <c r="B502" s="47"/>
      <c r="C502" s="310" t="s">
        <v>519</v>
      </c>
      <c r="D502" s="311" t="s">
        <v>519</v>
      </c>
      <c r="E502" s="312" t="s">
        <v>19</v>
      </c>
      <c r="F502" s="313">
        <v>27</v>
      </c>
      <c r="G502" s="41"/>
      <c r="H502" s="47"/>
    </row>
    <row r="503" s="2" customFormat="1" ht="16.8" customHeight="1">
      <c r="A503" s="41"/>
      <c r="B503" s="47"/>
      <c r="C503" s="314" t="s">
        <v>519</v>
      </c>
      <c r="D503" s="314" t="s">
        <v>2892</v>
      </c>
      <c r="E503" s="20" t="s">
        <v>19</v>
      </c>
      <c r="F503" s="315">
        <v>27</v>
      </c>
      <c r="G503" s="41"/>
      <c r="H503" s="47"/>
    </row>
    <row r="504" s="2" customFormat="1" ht="16.8" customHeight="1">
      <c r="A504" s="41"/>
      <c r="B504" s="47"/>
      <c r="C504" s="310" t="s">
        <v>525</v>
      </c>
      <c r="D504" s="311" t="s">
        <v>525</v>
      </c>
      <c r="E504" s="312" t="s">
        <v>19</v>
      </c>
      <c r="F504" s="313">
        <v>8</v>
      </c>
      <c r="G504" s="41"/>
      <c r="H504" s="47"/>
    </row>
    <row r="505" s="2" customFormat="1" ht="16.8" customHeight="1">
      <c r="A505" s="41"/>
      <c r="B505" s="47"/>
      <c r="C505" s="314" t="s">
        <v>525</v>
      </c>
      <c r="D505" s="314" t="s">
        <v>2897</v>
      </c>
      <c r="E505" s="20" t="s">
        <v>19</v>
      </c>
      <c r="F505" s="315">
        <v>8</v>
      </c>
      <c r="G505" s="41"/>
      <c r="H505" s="47"/>
    </row>
    <row r="506" s="2" customFormat="1" ht="16.8" customHeight="1">
      <c r="A506" s="41"/>
      <c r="B506" s="47"/>
      <c r="C506" s="314" t="s">
        <v>343</v>
      </c>
      <c r="D506" s="314" t="s">
        <v>3109</v>
      </c>
      <c r="E506" s="20" t="s">
        <v>19</v>
      </c>
      <c r="F506" s="315">
        <v>3.5310000000000001</v>
      </c>
      <c r="G506" s="41"/>
      <c r="H506" s="47"/>
    </row>
    <row r="507" s="2" customFormat="1" ht="16.8" customHeight="1">
      <c r="A507" s="41"/>
      <c r="B507" s="47"/>
      <c r="C507" s="310" t="s">
        <v>358</v>
      </c>
      <c r="D507" s="311" t="s">
        <v>358</v>
      </c>
      <c r="E507" s="312" t="s">
        <v>19</v>
      </c>
      <c r="F507" s="313">
        <v>70.402000000000001</v>
      </c>
      <c r="G507" s="41"/>
      <c r="H507" s="47"/>
    </row>
    <row r="508" s="2" customFormat="1" ht="16.8" customHeight="1">
      <c r="A508" s="41"/>
      <c r="B508" s="47"/>
      <c r="C508" s="314" t="s">
        <v>19</v>
      </c>
      <c r="D508" s="314" t="s">
        <v>3113</v>
      </c>
      <c r="E508" s="20" t="s">
        <v>19</v>
      </c>
      <c r="F508" s="315">
        <v>0</v>
      </c>
      <c r="G508" s="41"/>
      <c r="H508" s="47"/>
    </row>
    <row r="509" s="2" customFormat="1" ht="16.8" customHeight="1">
      <c r="A509" s="41"/>
      <c r="B509" s="47"/>
      <c r="C509" s="314" t="s">
        <v>358</v>
      </c>
      <c r="D509" s="314" t="s">
        <v>3114</v>
      </c>
      <c r="E509" s="20" t="s">
        <v>19</v>
      </c>
      <c r="F509" s="315">
        <v>70.402000000000001</v>
      </c>
      <c r="G509" s="41"/>
      <c r="H509" s="47"/>
    </row>
    <row r="510" s="2" customFormat="1" ht="16.8" customHeight="1">
      <c r="A510" s="41"/>
      <c r="B510" s="47"/>
      <c r="C510" s="310" t="s">
        <v>348</v>
      </c>
      <c r="D510" s="311" t="s">
        <v>348</v>
      </c>
      <c r="E510" s="312" t="s">
        <v>19</v>
      </c>
      <c r="F510" s="313">
        <v>14.372999999999999</v>
      </c>
      <c r="G510" s="41"/>
      <c r="H510" s="47"/>
    </row>
    <row r="511" s="2" customFormat="1" ht="16.8" customHeight="1">
      <c r="A511" s="41"/>
      <c r="B511" s="47"/>
      <c r="C511" s="314" t="s">
        <v>19</v>
      </c>
      <c r="D511" s="314" t="s">
        <v>3118</v>
      </c>
      <c r="E511" s="20" t="s">
        <v>19</v>
      </c>
      <c r="F511" s="315">
        <v>0</v>
      </c>
      <c r="G511" s="41"/>
      <c r="H511" s="47"/>
    </row>
    <row r="512" s="2" customFormat="1" ht="16.8" customHeight="1">
      <c r="A512" s="41"/>
      <c r="B512" s="47"/>
      <c r="C512" s="314" t="s">
        <v>348</v>
      </c>
      <c r="D512" s="314" t="s">
        <v>3119</v>
      </c>
      <c r="E512" s="20" t="s">
        <v>19</v>
      </c>
      <c r="F512" s="315">
        <v>14.372999999999999</v>
      </c>
      <c r="G512" s="41"/>
      <c r="H512" s="47"/>
    </row>
    <row r="513" s="2" customFormat="1" ht="16.8" customHeight="1">
      <c r="A513" s="41"/>
      <c r="B513" s="47"/>
      <c r="C513" s="310" t="s">
        <v>373</v>
      </c>
      <c r="D513" s="311" t="s">
        <v>373</v>
      </c>
      <c r="E513" s="312" t="s">
        <v>19</v>
      </c>
      <c r="F513" s="313">
        <v>3.7509999999999999</v>
      </c>
      <c r="G513" s="41"/>
      <c r="H513" s="47"/>
    </row>
    <row r="514" s="2" customFormat="1" ht="16.8" customHeight="1">
      <c r="A514" s="41"/>
      <c r="B514" s="47"/>
      <c r="C514" s="314" t="s">
        <v>373</v>
      </c>
      <c r="D514" s="314" t="s">
        <v>3122</v>
      </c>
      <c r="E514" s="20" t="s">
        <v>19</v>
      </c>
      <c r="F514" s="315">
        <v>3.7509999999999999</v>
      </c>
      <c r="G514" s="41"/>
      <c r="H514" s="47"/>
    </row>
    <row r="515" s="2" customFormat="1" ht="16.8" customHeight="1">
      <c r="A515" s="41"/>
      <c r="B515" s="47"/>
      <c r="C515" s="310" t="s">
        <v>363</v>
      </c>
      <c r="D515" s="311" t="s">
        <v>363</v>
      </c>
      <c r="E515" s="312" t="s">
        <v>19</v>
      </c>
      <c r="F515" s="313">
        <v>33.874000000000002</v>
      </c>
      <c r="G515" s="41"/>
      <c r="H515" s="47"/>
    </row>
    <row r="516" s="2" customFormat="1" ht="16.8" customHeight="1">
      <c r="A516" s="41"/>
      <c r="B516" s="47"/>
      <c r="C516" s="314" t="s">
        <v>363</v>
      </c>
      <c r="D516" s="314" t="s">
        <v>3126</v>
      </c>
      <c r="E516" s="20" t="s">
        <v>19</v>
      </c>
      <c r="F516" s="315">
        <v>33.874000000000002</v>
      </c>
      <c r="G516" s="41"/>
      <c r="H516" s="47"/>
    </row>
    <row r="517" s="2" customFormat="1" ht="16.8" customHeight="1">
      <c r="A517" s="41"/>
      <c r="B517" s="47"/>
      <c r="C517" s="310" t="s">
        <v>378</v>
      </c>
      <c r="D517" s="311" t="s">
        <v>378</v>
      </c>
      <c r="E517" s="312" t="s">
        <v>19</v>
      </c>
      <c r="F517" s="313">
        <v>14.343</v>
      </c>
      <c r="G517" s="41"/>
      <c r="H517" s="47"/>
    </row>
    <row r="518" s="2" customFormat="1" ht="16.8" customHeight="1">
      <c r="A518" s="41"/>
      <c r="B518" s="47"/>
      <c r="C518" s="314" t="s">
        <v>19</v>
      </c>
      <c r="D518" s="314" t="s">
        <v>3128</v>
      </c>
      <c r="E518" s="20" t="s">
        <v>19</v>
      </c>
      <c r="F518" s="315">
        <v>0</v>
      </c>
      <c r="G518" s="41"/>
      <c r="H518" s="47"/>
    </row>
    <row r="519" s="2" customFormat="1" ht="16.8" customHeight="1">
      <c r="A519" s="41"/>
      <c r="B519" s="47"/>
      <c r="C519" s="314" t="s">
        <v>378</v>
      </c>
      <c r="D519" s="314" t="s">
        <v>3129</v>
      </c>
      <c r="E519" s="20" t="s">
        <v>19</v>
      </c>
      <c r="F519" s="315">
        <v>14.343</v>
      </c>
      <c r="G519" s="41"/>
      <c r="H519" s="47"/>
    </row>
    <row r="520" s="2" customFormat="1" ht="16.8" customHeight="1">
      <c r="A520" s="41"/>
      <c r="B520" s="47"/>
      <c r="C520" s="316" t="s">
        <v>4142</v>
      </c>
      <c r="D520" s="41"/>
      <c r="E520" s="41"/>
      <c r="F520" s="41"/>
      <c r="G520" s="41"/>
      <c r="H520" s="47"/>
    </row>
    <row r="521" s="2" customFormat="1" ht="16.8" customHeight="1">
      <c r="A521" s="41"/>
      <c r="B521" s="47"/>
      <c r="C521" s="314" t="s">
        <v>496</v>
      </c>
      <c r="D521" s="314" t="s">
        <v>497</v>
      </c>
      <c r="E521" s="20" t="s">
        <v>309</v>
      </c>
      <c r="F521" s="315">
        <v>21.981999999999999</v>
      </c>
      <c r="G521" s="41"/>
      <c r="H521" s="47"/>
    </row>
    <row r="522" s="2" customFormat="1" ht="16.8" customHeight="1">
      <c r="A522" s="41"/>
      <c r="B522" s="47"/>
      <c r="C522" s="310" t="s">
        <v>387</v>
      </c>
      <c r="D522" s="311" t="s">
        <v>387</v>
      </c>
      <c r="E522" s="312" t="s">
        <v>19</v>
      </c>
      <c r="F522" s="313">
        <v>3.056</v>
      </c>
      <c r="G522" s="41"/>
      <c r="H522" s="47"/>
    </row>
    <row r="523" s="2" customFormat="1" ht="16.8" customHeight="1">
      <c r="A523" s="41"/>
      <c r="B523" s="47"/>
      <c r="C523" s="314" t="s">
        <v>387</v>
      </c>
      <c r="D523" s="314" t="s">
        <v>3137</v>
      </c>
      <c r="E523" s="20" t="s">
        <v>19</v>
      </c>
      <c r="F523" s="315">
        <v>3.056</v>
      </c>
      <c r="G523" s="41"/>
      <c r="H523" s="47"/>
    </row>
    <row r="524" s="2" customFormat="1" ht="16.8" customHeight="1">
      <c r="A524" s="41"/>
      <c r="B524" s="47"/>
      <c r="C524" s="310" t="s">
        <v>741</v>
      </c>
      <c r="D524" s="311" t="s">
        <v>741</v>
      </c>
      <c r="E524" s="312" t="s">
        <v>19</v>
      </c>
      <c r="F524" s="313">
        <v>264.81</v>
      </c>
      <c r="G524" s="41"/>
      <c r="H524" s="47"/>
    </row>
    <row r="525" s="2" customFormat="1" ht="16.8" customHeight="1">
      <c r="A525" s="41"/>
      <c r="B525" s="47"/>
      <c r="C525" s="314" t="s">
        <v>19</v>
      </c>
      <c r="D525" s="314" t="s">
        <v>3141</v>
      </c>
      <c r="E525" s="20" t="s">
        <v>19</v>
      </c>
      <c r="F525" s="315">
        <v>0</v>
      </c>
      <c r="G525" s="41"/>
      <c r="H525" s="47"/>
    </row>
    <row r="526" s="2" customFormat="1" ht="16.8" customHeight="1">
      <c r="A526" s="41"/>
      <c r="B526" s="47"/>
      <c r="C526" s="314" t="s">
        <v>741</v>
      </c>
      <c r="D526" s="314" t="s">
        <v>3142</v>
      </c>
      <c r="E526" s="20" t="s">
        <v>19</v>
      </c>
      <c r="F526" s="315">
        <v>264.81</v>
      </c>
      <c r="G526" s="41"/>
      <c r="H526" s="47"/>
    </row>
    <row r="527" s="2" customFormat="1" ht="16.8" customHeight="1">
      <c r="A527" s="41"/>
      <c r="B527" s="47"/>
      <c r="C527" s="316" t="s">
        <v>4142</v>
      </c>
      <c r="D527" s="41"/>
      <c r="E527" s="41"/>
      <c r="F527" s="41"/>
      <c r="G527" s="41"/>
      <c r="H527" s="47"/>
    </row>
    <row r="528" s="2" customFormat="1" ht="16.8" customHeight="1">
      <c r="A528" s="41"/>
      <c r="B528" s="47"/>
      <c r="C528" s="314" t="s">
        <v>3138</v>
      </c>
      <c r="D528" s="314" t="s">
        <v>3139</v>
      </c>
      <c r="E528" s="20" t="s">
        <v>442</v>
      </c>
      <c r="F528" s="315">
        <v>884.49099999999999</v>
      </c>
      <c r="G528" s="41"/>
      <c r="H528" s="47"/>
    </row>
    <row r="529" s="2" customFormat="1" ht="16.8" customHeight="1">
      <c r="A529" s="41"/>
      <c r="B529" s="47"/>
      <c r="C529" s="310" t="s">
        <v>282</v>
      </c>
      <c r="D529" s="311" t="s">
        <v>282</v>
      </c>
      <c r="E529" s="312" t="s">
        <v>19</v>
      </c>
      <c r="F529" s="313">
        <v>1</v>
      </c>
      <c r="G529" s="41"/>
      <c r="H529" s="47"/>
    </row>
    <row r="530" s="2" customFormat="1" ht="16.8" customHeight="1">
      <c r="A530" s="41"/>
      <c r="B530" s="47"/>
      <c r="C530" s="314" t="s">
        <v>282</v>
      </c>
      <c r="D530" s="314" t="s">
        <v>3071</v>
      </c>
      <c r="E530" s="20" t="s">
        <v>19</v>
      </c>
      <c r="F530" s="315">
        <v>1</v>
      </c>
      <c r="G530" s="41"/>
      <c r="H530" s="47"/>
    </row>
    <row r="531" s="2" customFormat="1" ht="16.8" customHeight="1">
      <c r="A531" s="41"/>
      <c r="B531" s="47"/>
      <c r="C531" s="310" t="s">
        <v>400</v>
      </c>
      <c r="D531" s="311" t="s">
        <v>400</v>
      </c>
      <c r="E531" s="312" t="s">
        <v>19</v>
      </c>
      <c r="F531" s="313">
        <v>88.269999999999996</v>
      </c>
      <c r="G531" s="41"/>
      <c r="H531" s="47"/>
    </row>
    <row r="532" s="2" customFormat="1" ht="16.8" customHeight="1">
      <c r="A532" s="41"/>
      <c r="B532" s="47"/>
      <c r="C532" s="314" t="s">
        <v>19</v>
      </c>
      <c r="D532" s="314" t="s">
        <v>3141</v>
      </c>
      <c r="E532" s="20" t="s">
        <v>19</v>
      </c>
      <c r="F532" s="315">
        <v>0</v>
      </c>
      <c r="G532" s="41"/>
      <c r="H532" s="47"/>
    </row>
    <row r="533" s="2" customFormat="1" ht="16.8" customHeight="1">
      <c r="A533" s="41"/>
      <c r="B533" s="47"/>
      <c r="C533" s="314" t="s">
        <v>400</v>
      </c>
      <c r="D533" s="314" t="s">
        <v>3151</v>
      </c>
      <c r="E533" s="20" t="s">
        <v>19</v>
      </c>
      <c r="F533" s="315">
        <v>88.269999999999996</v>
      </c>
      <c r="G533" s="41"/>
      <c r="H533" s="47"/>
    </row>
    <row r="534" s="2" customFormat="1" ht="16.8" customHeight="1">
      <c r="A534" s="41"/>
      <c r="B534" s="47"/>
      <c r="C534" s="316" t="s">
        <v>4142</v>
      </c>
      <c r="D534" s="41"/>
      <c r="E534" s="41"/>
      <c r="F534" s="41"/>
      <c r="G534" s="41"/>
      <c r="H534" s="47"/>
    </row>
    <row r="535" s="2" customFormat="1" ht="16.8" customHeight="1">
      <c r="A535" s="41"/>
      <c r="B535" s="47"/>
      <c r="C535" s="314" t="s">
        <v>3148</v>
      </c>
      <c r="D535" s="314" t="s">
        <v>3149</v>
      </c>
      <c r="E535" s="20" t="s">
        <v>442</v>
      </c>
      <c r="F535" s="315">
        <v>294.82999999999998</v>
      </c>
      <c r="G535" s="41"/>
      <c r="H535" s="47"/>
    </row>
    <row r="536" s="2" customFormat="1" ht="16.8" customHeight="1">
      <c r="A536" s="41"/>
      <c r="B536" s="47"/>
      <c r="C536" s="310" t="s">
        <v>410</v>
      </c>
      <c r="D536" s="311" t="s">
        <v>410</v>
      </c>
      <c r="E536" s="312" t="s">
        <v>19</v>
      </c>
      <c r="F536" s="313">
        <v>39.399999999999999</v>
      </c>
      <c r="G536" s="41"/>
      <c r="H536" s="47"/>
    </row>
    <row r="537" s="2" customFormat="1" ht="16.8" customHeight="1">
      <c r="A537" s="41"/>
      <c r="B537" s="47"/>
      <c r="C537" s="314" t="s">
        <v>410</v>
      </c>
      <c r="D537" s="314" t="s">
        <v>3158</v>
      </c>
      <c r="E537" s="20" t="s">
        <v>19</v>
      </c>
      <c r="F537" s="315">
        <v>39.399999999999999</v>
      </c>
      <c r="G537" s="41"/>
      <c r="H537" s="47"/>
    </row>
    <row r="538" s="2" customFormat="1" ht="16.8" customHeight="1">
      <c r="A538" s="41"/>
      <c r="B538" s="47"/>
      <c r="C538" s="310" t="s">
        <v>751</v>
      </c>
      <c r="D538" s="311" t="s">
        <v>751</v>
      </c>
      <c r="E538" s="312" t="s">
        <v>19</v>
      </c>
      <c r="F538" s="313">
        <v>3.1200000000000001</v>
      </c>
      <c r="G538" s="41"/>
      <c r="H538" s="47"/>
    </row>
    <row r="539" s="2" customFormat="1" ht="16.8" customHeight="1">
      <c r="A539" s="41"/>
      <c r="B539" s="47"/>
      <c r="C539" s="314" t="s">
        <v>19</v>
      </c>
      <c r="D539" s="314" t="s">
        <v>3162</v>
      </c>
      <c r="E539" s="20" t="s">
        <v>19</v>
      </c>
      <c r="F539" s="315">
        <v>0</v>
      </c>
      <c r="G539" s="41"/>
      <c r="H539" s="47"/>
    </row>
    <row r="540" s="2" customFormat="1" ht="16.8" customHeight="1">
      <c r="A540" s="41"/>
      <c r="B540" s="47"/>
      <c r="C540" s="314" t="s">
        <v>751</v>
      </c>
      <c r="D540" s="314" t="s">
        <v>3163</v>
      </c>
      <c r="E540" s="20" t="s">
        <v>19</v>
      </c>
      <c r="F540" s="315">
        <v>3.1200000000000001</v>
      </c>
      <c r="G540" s="41"/>
      <c r="H540" s="47"/>
    </row>
    <row r="541" s="2" customFormat="1" ht="16.8" customHeight="1">
      <c r="A541" s="41"/>
      <c r="B541" s="47"/>
      <c r="C541" s="316" t="s">
        <v>4142</v>
      </c>
      <c r="D541" s="41"/>
      <c r="E541" s="41"/>
      <c r="F541" s="41"/>
      <c r="G541" s="41"/>
      <c r="H541" s="47"/>
    </row>
    <row r="542" s="2" customFormat="1" ht="16.8" customHeight="1">
      <c r="A542" s="41"/>
      <c r="B542" s="47"/>
      <c r="C542" s="314" t="s">
        <v>3159</v>
      </c>
      <c r="D542" s="314" t="s">
        <v>3160</v>
      </c>
      <c r="E542" s="20" t="s">
        <v>442</v>
      </c>
      <c r="F542" s="315">
        <v>9.3409999999999993</v>
      </c>
      <c r="G542" s="41"/>
      <c r="H542" s="47"/>
    </row>
    <row r="543" s="2" customFormat="1" ht="16.8" customHeight="1">
      <c r="A543" s="41"/>
      <c r="B543" s="47"/>
      <c r="C543" s="310" t="s">
        <v>420</v>
      </c>
      <c r="D543" s="311" t="s">
        <v>420</v>
      </c>
      <c r="E543" s="312" t="s">
        <v>19</v>
      </c>
      <c r="F543" s="313">
        <v>0.016</v>
      </c>
      <c r="G543" s="41"/>
      <c r="H543" s="47"/>
    </row>
    <row r="544" s="2" customFormat="1" ht="16.8" customHeight="1">
      <c r="A544" s="41"/>
      <c r="B544" s="47"/>
      <c r="C544" s="314" t="s">
        <v>420</v>
      </c>
      <c r="D544" s="314" t="s">
        <v>3171</v>
      </c>
      <c r="E544" s="20" t="s">
        <v>19</v>
      </c>
      <c r="F544" s="315">
        <v>0.016</v>
      </c>
      <c r="G544" s="41"/>
      <c r="H544" s="47"/>
    </row>
    <row r="545" s="2" customFormat="1" ht="16.8" customHeight="1">
      <c r="A545" s="41"/>
      <c r="B545" s="47"/>
      <c r="C545" s="310" t="s">
        <v>277</v>
      </c>
      <c r="D545" s="311" t="s">
        <v>277</v>
      </c>
      <c r="E545" s="312" t="s">
        <v>19</v>
      </c>
      <c r="F545" s="313">
        <v>1</v>
      </c>
      <c r="G545" s="41"/>
      <c r="H545" s="47"/>
    </row>
    <row r="546" s="2" customFormat="1" ht="16.8" customHeight="1">
      <c r="A546" s="41"/>
      <c r="B546" s="47"/>
      <c r="C546" s="310" t="s">
        <v>287</v>
      </c>
      <c r="D546" s="311" t="s">
        <v>287</v>
      </c>
      <c r="E546" s="312" t="s">
        <v>19</v>
      </c>
      <c r="F546" s="313">
        <v>1</v>
      </c>
      <c r="G546" s="41"/>
      <c r="H546" s="47"/>
    </row>
    <row r="547" s="2" customFormat="1" ht="16.8" customHeight="1">
      <c r="A547" s="41"/>
      <c r="B547" s="47"/>
      <c r="C547" s="310" t="s">
        <v>701</v>
      </c>
      <c r="D547" s="311" t="s">
        <v>701</v>
      </c>
      <c r="E547" s="312" t="s">
        <v>19</v>
      </c>
      <c r="F547" s="313">
        <v>1</v>
      </c>
      <c r="G547" s="41"/>
      <c r="H547" s="47"/>
    </row>
    <row r="548" s="2" customFormat="1" ht="16.8" customHeight="1">
      <c r="A548" s="41"/>
      <c r="B548" s="47"/>
      <c r="C548" s="310" t="s">
        <v>300</v>
      </c>
      <c r="D548" s="311" t="s">
        <v>300</v>
      </c>
      <c r="E548" s="312" t="s">
        <v>19</v>
      </c>
      <c r="F548" s="313">
        <v>240</v>
      </c>
      <c r="G548" s="41"/>
      <c r="H548" s="47"/>
    </row>
    <row r="549" s="2" customFormat="1" ht="16.8" customHeight="1">
      <c r="A549" s="41"/>
      <c r="B549" s="47"/>
      <c r="C549" s="314" t="s">
        <v>300</v>
      </c>
      <c r="D549" s="314" t="s">
        <v>3079</v>
      </c>
      <c r="E549" s="20" t="s">
        <v>19</v>
      </c>
      <c r="F549" s="315">
        <v>240</v>
      </c>
      <c r="G549" s="41"/>
      <c r="H549" s="47"/>
    </row>
    <row r="550" s="2" customFormat="1" ht="16.8" customHeight="1">
      <c r="A550" s="41"/>
      <c r="B550" s="47"/>
      <c r="C550" s="310" t="s">
        <v>312</v>
      </c>
      <c r="D550" s="311" t="s">
        <v>312</v>
      </c>
      <c r="E550" s="312" t="s">
        <v>19</v>
      </c>
      <c r="F550" s="313">
        <v>59.426000000000002</v>
      </c>
      <c r="G550" s="41"/>
      <c r="H550" s="47"/>
    </row>
    <row r="551" s="2" customFormat="1" ht="16.8" customHeight="1">
      <c r="A551" s="41"/>
      <c r="B551" s="47"/>
      <c r="C551" s="314" t="s">
        <v>19</v>
      </c>
      <c r="D551" s="314" t="s">
        <v>3083</v>
      </c>
      <c r="E551" s="20" t="s">
        <v>19</v>
      </c>
      <c r="F551" s="315">
        <v>0</v>
      </c>
      <c r="G551" s="41"/>
      <c r="H551" s="47"/>
    </row>
    <row r="552" s="2" customFormat="1" ht="16.8" customHeight="1">
      <c r="A552" s="41"/>
      <c r="B552" s="47"/>
      <c r="C552" s="314" t="s">
        <v>312</v>
      </c>
      <c r="D552" s="314" t="s">
        <v>3084</v>
      </c>
      <c r="E552" s="20" t="s">
        <v>19</v>
      </c>
      <c r="F552" s="315">
        <v>59.426000000000002</v>
      </c>
      <c r="G552" s="41"/>
      <c r="H552" s="47"/>
    </row>
    <row r="553" s="2" customFormat="1" ht="16.8" customHeight="1">
      <c r="A553" s="41"/>
      <c r="B553" s="47"/>
      <c r="C553" s="316" t="s">
        <v>4142</v>
      </c>
      <c r="D553" s="41"/>
      <c r="E553" s="41"/>
      <c r="F553" s="41"/>
      <c r="G553" s="41"/>
      <c r="H553" s="47"/>
    </row>
    <row r="554" s="2" customFormat="1" ht="16.8" customHeight="1">
      <c r="A554" s="41"/>
      <c r="B554" s="47"/>
      <c r="C554" s="314" t="s">
        <v>3080</v>
      </c>
      <c r="D554" s="314" t="s">
        <v>3081</v>
      </c>
      <c r="E554" s="20" t="s">
        <v>309</v>
      </c>
      <c r="F554" s="315">
        <v>271.24200000000002</v>
      </c>
      <c r="G554" s="41"/>
      <c r="H554" s="47"/>
    </row>
    <row r="555" s="2" customFormat="1" ht="16.8" customHeight="1">
      <c r="A555" s="41"/>
      <c r="B555" s="47"/>
      <c r="C555" s="310" t="s">
        <v>319</v>
      </c>
      <c r="D555" s="311" t="s">
        <v>319</v>
      </c>
      <c r="E555" s="312" t="s">
        <v>19</v>
      </c>
      <c r="F555" s="313">
        <v>93.381</v>
      </c>
      <c r="G555" s="41"/>
      <c r="H555" s="47"/>
    </row>
    <row r="556" s="2" customFormat="1" ht="16.8" customHeight="1">
      <c r="A556" s="41"/>
      <c r="B556" s="47"/>
      <c r="C556" s="314" t="s">
        <v>19</v>
      </c>
      <c r="D556" s="314" t="s">
        <v>3097</v>
      </c>
      <c r="E556" s="20" t="s">
        <v>19</v>
      </c>
      <c r="F556" s="315">
        <v>0</v>
      </c>
      <c r="G556" s="41"/>
      <c r="H556" s="47"/>
    </row>
    <row r="557" s="2" customFormat="1" ht="16.8" customHeight="1">
      <c r="A557" s="41"/>
      <c r="B557" s="47"/>
      <c r="C557" s="314" t="s">
        <v>319</v>
      </c>
      <c r="D557" s="314" t="s">
        <v>3098</v>
      </c>
      <c r="E557" s="20" t="s">
        <v>19</v>
      </c>
      <c r="F557" s="315">
        <v>93.381</v>
      </c>
      <c r="G557" s="41"/>
      <c r="H557" s="47"/>
    </row>
    <row r="558" s="2" customFormat="1" ht="16.8" customHeight="1">
      <c r="A558" s="41"/>
      <c r="B558" s="47"/>
      <c r="C558" s="310" t="s">
        <v>715</v>
      </c>
      <c r="D558" s="311" t="s">
        <v>715</v>
      </c>
      <c r="E558" s="312" t="s">
        <v>19</v>
      </c>
      <c r="F558" s="313">
        <v>697.24699999999996</v>
      </c>
      <c r="G558" s="41"/>
      <c r="H558" s="47"/>
    </row>
    <row r="559" s="2" customFormat="1" ht="16.8" customHeight="1">
      <c r="A559" s="41"/>
      <c r="B559" s="47"/>
      <c r="C559" s="314" t="s">
        <v>19</v>
      </c>
      <c r="D559" s="314" t="s">
        <v>3092</v>
      </c>
      <c r="E559" s="20" t="s">
        <v>19</v>
      </c>
      <c r="F559" s="315">
        <v>0</v>
      </c>
      <c r="G559" s="41"/>
      <c r="H559" s="47"/>
    </row>
    <row r="560" s="2" customFormat="1" ht="16.8" customHeight="1">
      <c r="A560" s="41"/>
      <c r="B560" s="47"/>
      <c r="C560" s="314" t="s">
        <v>715</v>
      </c>
      <c r="D560" s="314" t="s">
        <v>3093</v>
      </c>
      <c r="E560" s="20" t="s">
        <v>19</v>
      </c>
      <c r="F560" s="315">
        <v>697.24699999999996</v>
      </c>
      <c r="G560" s="41"/>
      <c r="H560" s="47"/>
    </row>
    <row r="561" s="2" customFormat="1" ht="16.8" customHeight="1">
      <c r="A561" s="41"/>
      <c r="B561" s="47"/>
      <c r="C561" s="310" t="s">
        <v>380</v>
      </c>
      <c r="D561" s="311" t="s">
        <v>380</v>
      </c>
      <c r="E561" s="312" t="s">
        <v>19</v>
      </c>
      <c r="F561" s="313">
        <v>7.6390000000000002</v>
      </c>
      <c r="G561" s="41"/>
      <c r="H561" s="47"/>
    </row>
    <row r="562" s="2" customFormat="1" ht="16.8" customHeight="1">
      <c r="A562" s="41"/>
      <c r="B562" s="47"/>
      <c r="C562" s="314" t="s">
        <v>19</v>
      </c>
      <c r="D562" s="314" t="s">
        <v>3130</v>
      </c>
      <c r="E562" s="20" t="s">
        <v>19</v>
      </c>
      <c r="F562" s="315">
        <v>0</v>
      </c>
      <c r="G562" s="41"/>
      <c r="H562" s="47"/>
    </row>
    <row r="563" s="2" customFormat="1" ht="16.8" customHeight="1">
      <c r="A563" s="41"/>
      <c r="B563" s="47"/>
      <c r="C563" s="314" t="s">
        <v>380</v>
      </c>
      <c r="D563" s="314" t="s">
        <v>3131</v>
      </c>
      <c r="E563" s="20" t="s">
        <v>19</v>
      </c>
      <c r="F563" s="315">
        <v>7.6390000000000002</v>
      </c>
      <c r="G563" s="41"/>
      <c r="H563" s="47"/>
    </row>
    <row r="564" s="2" customFormat="1" ht="16.8" customHeight="1">
      <c r="A564" s="41"/>
      <c r="B564" s="47"/>
      <c r="C564" s="316" t="s">
        <v>4142</v>
      </c>
      <c r="D564" s="41"/>
      <c r="E564" s="41"/>
      <c r="F564" s="41"/>
      <c r="G564" s="41"/>
      <c r="H564" s="47"/>
    </row>
    <row r="565" s="2" customFormat="1" ht="16.8" customHeight="1">
      <c r="A565" s="41"/>
      <c r="B565" s="47"/>
      <c r="C565" s="314" t="s">
        <v>496</v>
      </c>
      <c r="D565" s="314" t="s">
        <v>497</v>
      </c>
      <c r="E565" s="20" t="s">
        <v>309</v>
      </c>
      <c r="F565" s="315">
        <v>21.981999999999999</v>
      </c>
      <c r="G565" s="41"/>
      <c r="H565" s="47"/>
    </row>
    <row r="566" s="2" customFormat="1" ht="16.8" customHeight="1">
      <c r="A566" s="41"/>
      <c r="B566" s="47"/>
      <c r="C566" s="310" t="s">
        <v>3058</v>
      </c>
      <c r="D566" s="311" t="s">
        <v>3058</v>
      </c>
      <c r="E566" s="312" t="s">
        <v>19</v>
      </c>
      <c r="F566" s="313">
        <v>466.90600000000001</v>
      </c>
      <c r="G566" s="41"/>
      <c r="H566" s="47"/>
    </row>
    <row r="567" s="2" customFormat="1" ht="16.8" customHeight="1">
      <c r="A567" s="41"/>
      <c r="B567" s="47"/>
      <c r="C567" s="314" t="s">
        <v>3058</v>
      </c>
      <c r="D567" s="314" t="s">
        <v>3143</v>
      </c>
      <c r="E567" s="20" t="s">
        <v>19</v>
      </c>
      <c r="F567" s="315">
        <v>466.90600000000001</v>
      </c>
      <c r="G567" s="41"/>
      <c r="H567" s="47"/>
    </row>
    <row r="568" s="2" customFormat="1" ht="16.8" customHeight="1">
      <c r="A568" s="41"/>
      <c r="B568" s="47"/>
      <c r="C568" s="316" t="s">
        <v>4142</v>
      </c>
      <c r="D568" s="41"/>
      <c r="E568" s="41"/>
      <c r="F568" s="41"/>
      <c r="G568" s="41"/>
      <c r="H568" s="47"/>
    </row>
    <row r="569" s="2" customFormat="1" ht="16.8" customHeight="1">
      <c r="A569" s="41"/>
      <c r="B569" s="47"/>
      <c r="C569" s="314" t="s">
        <v>3138</v>
      </c>
      <c r="D569" s="314" t="s">
        <v>3139</v>
      </c>
      <c r="E569" s="20" t="s">
        <v>442</v>
      </c>
      <c r="F569" s="315">
        <v>884.49099999999999</v>
      </c>
      <c r="G569" s="41"/>
      <c r="H569" s="47"/>
    </row>
    <row r="570" s="2" customFormat="1" ht="16.8" customHeight="1">
      <c r="A570" s="41"/>
      <c r="B570" s="47"/>
      <c r="C570" s="310" t="s">
        <v>404</v>
      </c>
      <c r="D570" s="311" t="s">
        <v>404</v>
      </c>
      <c r="E570" s="312" t="s">
        <v>19</v>
      </c>
      <c r="F570" s="313">
        <v>155.63499999999999</v>
      </c>
      <c r="G570" s="41"/>
      <c r="H570" s="47"/>
    </row>
    <row r="571" s="2" customFormat="1" ht="16.8" customHeight="1">
      <c r="A571" s="41"/>
      <c r="B571" s="47"/>
      <c r="C571" s="314" t="s">
        <v>404</v>
      </c>
      <c r="D571" s="314" t="s">
        <v>3152</v>
      </c>
      <c r="E571" s="20" t="s">
        <v>19</v>
      </c>
      <c r="F571" s="315">
        <v>155.63499999999999</v>
      </c>
      <c r="G571" s="41"/>
      <c r="H571" s="47"/>
    </row>
    <row r="572" s="2" customFormat="1" ht="16.8" customHeight="1">
      <c r="A572" s="41"/>
      <c r="B572" s="47"/>
      <c r="C572" s="316" t="s">
        <v>4142</v>
      </c>
      <c r="D572" s="41"/>
      <c r="E572" s="41"/>
      <c r="F572" s="41"/>
      <c r="G572" s="41"/>
      <c r="H572" s="47"/>
    </row>
    <row r="573" s="2" customFormat="1" ht="16.8" customHeight="1">
      <c r="A573" s="41"/>
      <c r="B573" s="47"/>
      <c r="C573" s="314" t="s">
        <v>3148</v>
      </c>
      <c r="D573" s="314" t="s">
        <v>3149</v>
      </c>
      <c r="E573" s="20" t="s">
        <v>442</v>
      </c>
      <c r="F573" s="315">
        <v>294.82999999999998</v>
      </c>
      <c r="G573" s="41"/>
      <c r="H573" s="47"/>
    </row>
    <row r="574" s="2" customFormat="1" ht="16.8" customHeight="1">
      <c r="A574" s="41"/>
      <c r="B574" s="47"/>
      <c r="C574" s="310" t="s">
        <v>2108</v>
      </c>
      <c r="D574" s="311" t="s">
        <v>2108</v>
      </c>
      <c r="E574" s="312" t="s">
        <v>19</v>
      </c>
      <c r="F574" s="313">
        <v>6.2210000000000001</v>
      </c>
      <c r="G574" s="41"/>
      <c r="H574" s="47"/>
    </row>
    <row r="575" s="2" customFormat="1" ht="16.8" customHeight="1">
      <c r="A575" s="41"/>
      <c r="B575" s="47"/>
      <c r="C575" s="314" t="s">
        <v>19</v>
      </c>
      <c r="D575" s="314" t="s">
        <v>3164</v>
      </c>
      <c r="E575" s="20" t="s">
        <v>19</v>
      </c>
      <c r="F575" s="315">
        <v>0</v>
      </c>
      <c r="G575" s="41"/>
      <c r="H575" s="47"/>
    </row>
    <row r="576" s="2" customFormat="1" ht="16.8" customHeight="1">
      <c r="A576" s="41"/>
      <c r="B576" s="47"/>
      <c r="C576" s="314" t="s">
        <v>2108</v>
      </c>
      <c r="D576" s="314" t="s">
        <v>3165</v>
      </c>
      <c r="E576" s="20" t="s">
        <v>19</v>
      </c>
      <c r="F576" s="315">
        <v>6.2210000000000001</v>
      </c>
      <c r="G576" s="41"/>
      <c r="H576" s="47"/>
    </row>
    <row r="577" s="2" customFormat="1" ht="16.8" customHeight="1">
      <c r="A577" s="41"/>
      <c r="B577" s="47"/>
      <c r="C577" s="316" t="s">
        <v>4142</v>
      </c>
      <c r="D577" s="41"/>
      <c r="E577" s="41"/>
      <c r="F577" s="41"/>
      <c r="G577" s="41"/>
      <c r="H577" s="47"/>
    </row>
    <row r="578" s="2" customFormat="1" ht="16.8" customHeight="1">
      <c r="A578" s="41"/>
      <c r="B578" s="47"/>
      <c r="C578" s="314" t="s">
        <v>3159</v>
      </c>
      <c r="D578" s="314" t="s">
        <v>3160</v>
      </c>
      <c r="E578" s="20" t="s">
        <v>442</v>
      </c>
      <c r="F578" s="315">
        <v>9.3409999999999993</v>
      </c>
      <c r="G578" s="41"/>
      <c r="H578" s="47"/>
    </row>
    <row r="579" s="2" customFormat="1" ht="16.8" customHeight="1">
      <c r="A579" s="41"/>
      <c r="B579" s="47"/>
      <c r="C579" s="310" t="s">
        <v>705</v>
      </c>
      <c r="D579" s="311" t="s">
        <v>705</v>
      </c>
      <c r="E579" s="312" t="s">
        <v>19</v>
      </c>
      <c r="F579" s="313">
        <v>63.811</v>
      </c>
      <c r="G579" s="41"/>
      <c r="H579" s="47"/>
    </row>
    <row r="580" s="2" customFormat="1" ht="16.8" customHeight="1">
      <c r="A580" s="41"/>
      <c r="B580" s="47"/>
      <c r="C580" s="314" t="s">
        <v>19</v>
      </c>
      <c r="D580" s="314" t="s">
        <v>3085</v>
      </c>
      <c r="E580" s="20" t="s">
        <v>19</v>
      </c>
      <c r="F580" s="315">
        <v>0</v>
      </c>
      <c r="G580" s="41"/>
      <c r="H580" s="47"/>
    </row>
    <row r="581" s="2" customFormat="1" ht="16.8" customHeight="1">
      <c r="A581" s="41"/>
      <c r="B581" s="47"/>
      <c r="C581" s="314" t="s">
        <v>705</v>
      </c>
      <c r="D581" s="314" t="s">
        <v>3086</v>
      </c>
      <c r="E581" s="20" t="s">
        <v>19</v>
      </c>
      <c r="F581" s="315">
        <v>63.811</v>
      </c>
      <c r="G581" s="41"/>
      <c r="H581" s="47"/>
    </row>
    <row r="582" s="2" customFormat="1" ht="16.8" customHeight="1">
      <c r="A582" s="41"/>
      <c r="B582" s="47"/>
      <c r="C582" s="316" t="s">
        <v>4142</v>
      </c>
      <c r="D582" s="41"/>
      <c r="E582" s="41"/>
      <c r="F582" s="41"/>
      <c r="G582" s="41"/>
      <c r="H582" s="47"/>
    </row>
    <row r="583" s="2" customFormat="1" ht="16.8" customHeight="1">
      <c r="A583" s="41"/>
      <c r="B583" s="47"/>
      <c r="C583" s="314" t="s">
        <v>3080</v>
      </c>
      <c r="D583" s="314" t="s">
        <v>3081</v>
      </c>
      <c r="E583" s="20" t="s">
        <v>309</v>
      </c>
      <c r="F583" s="315">
        <v>271.24200000000002</v>
      </c>
      <c r="G583" s="41"/>
      <c r="H583" s="47"/>
    </row>
    <row r="584" s="2" customFormat="1" ht="16.8" customHeight="1">
      <c r="A584" s="41"/>
      <c r="B584" s="47"/>
      <c r="C584" s="310" t="s">
        <v>3132</v>
      </c>
      <c r="D584" s="311" t="s">
        <v>3132</v>
      </c>
      <c r="E584" s="312" t="s">
        <v>19</v>
      </c>
      <c r="F584" s="313">
        <v>21.981999999999999</v>
      </c>
      <c r="G584" s="41"/>
      <c r="H584" s="47"/>
    </row>
    <row r="585" s="2" customFormat="1" ht="16.8" customHeight="1">
      <c r="A585" s="41"/>
      <c r="B585" s="47"/>
      <c r="C585" s="314" t="s">
        <v>3132</v>
      </c>
      <c r="D585" s="314" t="s">
        <v>3133</v>
      </c>
      <c r="E585" s="20" t="s">
        <v>19</v>
      </c>
      <c r="F585" s="315">
        <v>21.981999999999999</v>
      </c>
      <c r="G585" s="41"/>
      <c r="H585" s="47"/>
    </row>
    <row r="586" s="2" customFormat="1" ht="16.8" customHeight="1">
      <c r="A586" s="41"/>
      <c r="B586" s="47"/>
      <c r="C586" s="310" t="s">
        <v>3063</v>
      </c>
      <c r="D586" s="311" t="s">
        <v>3063</v>
      </c>
      <c r="E586" s="312" t="s">
        <v>19</v>
      </c>
      <c r="F586" s="313">
        <v>152.77500000000001</v>
      </c>
      <c r="G586" s="41"/>
      <c r="H586" s="47"/>
    </row>
    <row r="587" s="2" customFormat="1" ht="16.8" customHeight="1">
      <c r="A587" s="41"/>
      <c r="B587" s="47"/>
      <c r="C587" s="314" t="s">
        <v>19</v>
      </c>
      <c r="D587" s="314" t="s">
        <v>3144</v>
      </c>
      <c r="E587" s="20" t="s">
        <v>19</v>
      </c>
      <c r="F587" s="315">
        <v>0</v>
      </c>
      <c r="G587" s="41"/>
      <c r="H587" s="47"/>
    </row>
    <row r="588" s="2" customFormat="1" ht="16.8" customHeight="1">
      <c r="A588" s="41"/>
      <c r="B588" s="47"/>
      <c r="C588" s="314" t="s">
        <v>3063</v>
      </c>
      <c r="D588" s="314" t="s">
        <v>3145</v>
      </c>
      <c r="E588" s="20" t="s">
        <v>19</v>
      </c>
      <c r="F588" s="315">
        <v>152.77500000000001</v>
      </c>
      <c r="G588" s="41"/>
      <c r="H588" s="47"/>
    </row>
    <row r="589" s="2" customFormat="1" ht="16.8" customHeight="1">
      <c r="A589" s="41"/>
      <c r="B589" s="47"/>
      <c r="C589" s="316" t="s">
        <v>4142</v>
      </c>
      <c r="D589" s="41"/>
      <c r="E589" s="41"/>
      <c r="F589" s="41"/>
      <c r="G589" s="41"/>
      <c r="H589" s="47"/>
    </row>
    <row r="590" s="2" customFormat="1" ht="16.8" customHeight="1">
      <c r="A590" s="41"/>
      <c r="B590" s="47"/>
      <c r="C590" s="314" t="s">
        <v>3138</v>
      </c>
      <c r="D590" s="314" t="s">
        <v>3139</v>
      </c>
      <c r="E590" s="20" t="s">
        <v>442</v>
      </c>
      <c r="F590" s="315">
        <v>884.49099999999999</v>
      </c>
      <c r="G590" s="41"/>
      <c r="H590" s="47"/>
    </row>
    <row r="591" s="2" customFormat="1" ht="16.8" customHeight="1">
      <c r="A591" s="41"/>
      <c r="B591" s="47"/>
      <c r="C591" s="310" t="s">
        <v>398</v>
      </c>
      <c r="D591" s="311" t="s">
        <v>398</v>
      </c>
      <c r="E591" s="312" t="s">
        <v>19</v>
      </c>
      <c r="F591" s="313">
        <v>50.924999999999997</v>
      </c>
      <c r="G591" s="41"/>
      <c r="H591" s="47"/>
    </row>
    <row r="592" s="2" customFormat="1" ht="16.8" customHeight="1">
      <c r="A592" s="41"/>
      <c r="B592" s="47"/>
      <c r="C592" s="314" t="s">
        <v>19</v>
      </c>
      <c r="D592" s="314" t="s">
        <v>3144</v>
      </c>
      <c r="E592" s="20" t="s">
        <v>19</v>
      </c>
      <c r="F592" s="315">
        <v>0</v>
      </c>
      <c r="G592" s="41"/>
      <c r="H592" s="47"/>
    </row>
    <row r="593" s="2" customFormat="1" ht="16.8" customHeight="1">
      <c r="A593" s="41"/>
      <c r="B593" s="47"/>
      <c r="C593" s="314" t="s">
        <v>398</v>
      </c>
      <c r="D593" s="314" t="s">
        <v>3153</v>
      </c>
      <c r="E593" s="20" t="s">
        <v>19</v>
      </c>
      <c r="F593" s="315">
        <v>50.924999999999997</v>
      </c>
      <c r="G593" s="41"/>
      <c r="H593" s="47"/>
    </row>
    <row r="594" s="2" customFormat="1" ht="16.8" customHeight="1">
      <c r="A594" s="41"/>
      <c r="B594" s="47"/>
      <c r="C594" s="316" t="s">
        <v>4142</v>
      </c>
      <c r="D594" s="41"/>
      <c r="E594" s="41"/>
      <c r="F594" s="41"/>
      <c r="G594" s="41"/>
      <c r="H594" s="47"/>
    </row>
    <row r="595" s="2" customFormat="1" ht="16.8" customHeight="1">
      <c r="A595" s="41"/>
      <c r="B595" s="47"/>
      <c r="C595" s="314" t="s">
        <v>3148</v>
      </c>
      <c r="D595" s="314" t="s">
        <v>3149</v>
      </c>
      <c r="E595" s="20" t="s">
        <v>442</v>
      </c>
      <c r="F595" s="315">
        <v>294.82999999999998</v>
      </c>
      <c r="G595" s="41"/>
      <c r="H595" s="47"/>
    </row>
    <row r="596" s="2" customFormat="1" ht="16.8" customHeight="1">
      <c r="A596" s="41"/>
      <c r="B596" s="47"/>
      <c r="C596" s="310" t="s">
        <v>3166</v>
      </c>
      <c r="D596" s="311" t="s">
        <v>3166</v>
      </c>
      <c r="E596" s="312" t="s">
        <v>19</v>
      </c>
      <c r="F596" s="313">
        <v>9.3409999999999993</v>
      </c>
      <c r="G596" s="41"/>
      <c r="H596" s="47"/>
    </row>
    <row r="597" s="2" customFormat="1" ht="16.8" customHeight="1">
      <c r="A597" s="41"/>
      <c r="B597" s="47"/>
      <c r="C597" s="314" t="s">
        <v>3166</v>
      </c>
      <c r="D597" s="314" t="s">
        <v>3167</v>
      </c>
      <c r="E597" s="20" t="s">
        <v>19</v>
      </c>
      <c r="F597" s="315">
        <v>9.3409999999999993</v>
      </c>
      <c r="G597" s="41"/>
      <c r="H597" s="47"/>
    </row>
    <row r="598" s="2" customFormat="1" ht="16.8" customHeight="1">
      <c r="A598" s="41"/>
      <c r="B598" s="47"/>
      <c r="C598" s="310" t="s">
        <v>3066</v>
      </c>
      <c r="D598" s="311" t="s">
        <v>3066</v>
      </c>
      <c r="E598" s="312" t="s">
        <v>19</v>
      </c>
      <c r="F598" s="313">
        <v>148.005</v>
      </c>
      <c r="G598" s="41"/>
      <c r="H598" s="47"/>
    </row>
    <row r="599" s="2" customFormat="1" ht="16.8" customHeight="1">
      <c r="A599" s="41"/>
      <c r="B599" s="47"/>
      <c r="C599" s="314" t="s">
        <v>19</v>
      </c>
      <c r="D599" s="314" t="s">
        <v>3087</v>
      </c>
      <c r="E599" s="20" t="s">
        <v>19</v>
      </c>
      <c r="F599" s="315">
        <v>0</v>
      </c>
      <c r="G599" s="41"/>
      <c r="H599" s="47"/>
    </row>
    <row r="600" s="2" customFormat="1" ht="16.8" customHeight="1">
      <c r="A600" s="41"/>
      <c r="B600" s="47"/>
      <c r="C600" s="314" t="s">
        <v>3066</v>
      </c>
      <c r="D600" s="314" t="s">
        <v>3088</v>
      </c>
      <c r="E600" s="20" t="s">
        <v>19</v>
      </c>
      <c r="F600" s="315">
        <v>148.005</v>
      </c>
      <c r="G600" s="41"/>
      <c r="H600" s="47"/>
    </row>
    <row r="601" s="2" customFormat="1" ht="16.8" customHeight="1">
      <c r="A601" s="41"/>
      <c r="B601" s="47"/>
      <c r="C601" s="316" t="s">
        <v>4142</v>
      </c>
      <c r="D601" s="41"/>
      <c r="E601" s="41"/>
      <c r="F601" s="41"/>
      <c r="G601" s="41"/>
      <c r="H601" s="47"/>
    </row>
    <row r="602" s="2" customFormat="1" ht="16.8" customHeight="1">
      <c r="A602" s="41"/>
      <c r="B602" s="47"/>
      <c r="C602" s="314" t="s">
        <v>3080</v>
      </c>
      <c r="D602" s="314" t="s">
        <v>3081</v>
      </c>
      <c r="E602" s="20" t="s">
        <v>309</v>
      </c>
      <c r="F602" s="315">
        <v>271.24200000000002</v>
      </c>
      <c r="G602" s="41"/>
      <c r="H602" s="47"/>
    </row>
    <row r="603" s="2" customFormat="1" ht="16.8" customHeight="1">
      <c r="A603" s="41"/>
      <c r="B603" s="47"/>
      <c r="C603" s="310" t="s">
        <v>3146</v>
      </c>
      <c r="D603" s="311" t="s">
        <v>3146</v>
      </c>
      <c r="E603" s="312" t="s">
        <v>19</v>
      </c>
      <c r="F603" s="313">
        <v>884.49099999999999</v>
      </c>
      <c r="G603" s="41"/>
      <c r="H603" s="47"/>
    </row>
    <row r="604" s="2" customFormat="1" ht="16.8" customHeight="1">
      <c r="A604" s="41"/>
      <c r="B604" s="47"/>
      <c r="C604" s="314" t="s">
        <v>3146</v>
      </c>
      <c r="D604" s="314" t="s">
        <v>3147</v>
      </c>
      <c r="E604" s="20" t="s">
        <v>19</v>
      </c>
      <c r="F604" s="315">
        <v>884.49099999999999</v>
      </c>
      <c r="G604" s="41"/>
      <c r="H604" s="47"/>
    </row>
    <row r="605" s="2" customFormat="1" ht="16.8" customHeight="1">
      <c r="A605" s="41"/>
      <c r="B605" s="47"/>
      <c r="C605" s="310" t="s">
        <v>402</v>
      </c>
      <c r="D605" s="311" t="s">
        <v>402</v>
      </c>
      <c r="E605" s="312" t="s">
        <v>19</v>
      </c>
      <c r="F605" s="313">
        <v>294.82999999999998</v>
      </c>
      <c r="G605" s="41"/>
      <c r="H605" s="47"/>
    </row>
    <row r="606" s="2" customFormat="1" ht="16.8" customHeight="1">
      <c r="A606" s="41"/>
      <c r="B606" s="47"/>
      <c r="C606" s="314" t="s">
        <v>402</v>
      </c>
      <c r="D606" s="314" t="s">
        <v>3154</v>
      </c>
      <c r="E606" s="20" t="s">
        <v>19</v>
      </c>
      <c r="F606" s="315">
        <v>294.82999999999998</v>
      </c>
      <c r="G606" s="41"/>
      <c r="H606" s="47"/>
    </row>
    <row r="607" s="2" customFormat="1" ht="16.8" customHeight="1">
      <c r="A607" s="41"/>
      <c r="B607" s="47"/>
      <c r="C607" s="310" t="s">
        <v>1233</v>
      </c>
      <c r="D607" s="311" t="s">
        <v>1233</v>
      </c>
      <c r="E607" s="312" t="s">
        <v>19</v>
      </c>
      <c r="F607" s="313">
        <v>271.24200000000002</v>
      </c>
      <c r="G607" s="41"/>
      <c r="H607" s="47"/>
    </row>
    <row r="608" s="2" customFormat="1" ht="16.8" customHeight="1">
      <c r="A608" s="41"/>
      <c r="B608" s="47"/>
      <c r="C608" s="314" t="s">
        <v>1233</v>
      </c>
      <c r="D608" s="314" t="s">
        <v>3089</v>
      </c>
      <c r="E608" s="20" t="s">
        <v>19</v>
      </c>
      <c r="F608" s="315">
        <v>271.24200000000002</v>
      </c>
      <c r="G608" s="41"/>
      <c r="H608" s="47"/>
    </row>
    <row r="609" s="2" customFormat="1" ht="7.44" customHeight="1">
      <c r="A609" s="41"/>
      <c r="B609" s="169"/>
      <c r="C609" s="170"/>
      <c r="D609" s="170"/>
      <c r="E609" s="170"/>
      <c r="F609" s="170"/>
      <c r="G609" s="170"/>
      <c r="H609" s="47"/>
    </row>
    <row r="610" s="2" customFormat="1">
      <c r="A610" s="41"/>
      <c r="B610" s="41"/>
      <c r="C610" s="41"/>
      <c r="D610" s="41"/>
      <c r="E610" s="41"/>
      <c r="F610" s="41"/>
      <c r="G610" s="41"/>
      <c r="H610" s="41"/>
    </row>
  </sheetData>
  <sheetProtection sheet="1" formatColumns="0" formatRows="0" objects="1" scenarios="1" spinCount="100000" saltValue="fNP0I2Xl+z/ILXjODvH/rTbZ5fKq/XT+WNakFnDg+95SsF5wJ9IDP7l92SUHqyytHa6sdJIu597BhmQQsd5SYA==" hashValue="MLg1tGeb/OQylm7+rHXN3U25futpZDS6xwr95iHTnO1Q/oFozGUz5gQdiEcqHTJIh9WONr2q7At6DN+jhW/11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7" customWidth="1"/>
    <col min="2" max="2" width="1.667969" style="317" customWidth="1"/>
    <col min="3" max="4" width="5" style="317" customWidth="1"/>
    <col min="5" max="5" width="11.66016" style="317" customWidth="1"/>
    <col min="6" max="6" width="9.160156" style="317" customWidth="1"/>
    <col min="7" max="7" width="5" style="317" customWidth="1"/>
    <col min="8" max="8" width="77.83203" style="317" customWidth="1"/>
    <col min="9" max="10" width="20" style="317" customWidth="1"/>
    <col min="11" max="11" width="1.667969" style="317" customWidth="1"/>
  </cols>
  <sheetData>
    <row r="1" s="1" customFormat="1" ht="37.5" customHeight="1"/>
    <row r="2" s="1" customFormat="1" ht="7.5" customHeight="1">
      <c r="B2" s="318"/>
      <c r="C2" s="319"/>
      <c r="D2" s="319"/>
      <c r="E2" s="319"/>
      <c r="F2" s="319"/>
      <c r="G2" s="319"/>
      <c r="H2" s="319"/>
      <c r="I2" s="319"/>
      <c r="J2" s="319"/>
      <c r="K2" s="320"/>
    </row>
    <row r="3" s="17" customFormat="1" ht="45" customHeight="1">
      <c r="B3" s="321"/>
      <c r="C3" s="322" t="s">
        <v>4143</v>
      </c>
      <c r="D3" s="322"/>
      <c r="E3" s="322"/>
      <c r="F3" s="322"/>
      <c r="G3" s="322"/>
      <c r="H3" s="322"/>
      <c r="I3" s="322"/>
      <c r="J3" s="322"/>
      <c r="K3" s="323"/>
    </row>
    <row r="4" s="1" customFormat="1" ht="25.5" customHeight="1">
      <c r="B4" s="324"/>
      <c r="C4" s="325" t="s">
        <v>4144</v>
      </c>
      <c r="D4" s="325"/>
      <c r="E4" s="325"/>
      <c r="F4" s="325"/>
      <c r="G4" s="325"/>
      <c r="H4" s="325"/>
      <c r="I4" s="325"/>
      <c r="J4" s="325"/>
      <c r="K4" s="326"/>
    </row>
    <row r="5" s="1" customFormat="1" ht="5.25" customHeight="1">
      <c r="B5" s="324"/>
      <c r="C5" s="327"/>
      <c r="D5" s="327"/>
      <c r="E5" s="327"/>
      <c r="F5" s="327"/>
      <c r="G5" s="327"/>
      <c r="H5" s="327"/>
      <c r="I5" s="327"/>
      <c r="J5" s="327"/>
      <c r="K5" s="326"/>
    </row>
    <row r="6" s="1" customFormat="1" ht="15" customHeight="1">
      <c r="B6" s="324"/>
      <c r="C6" s="328" t="s">
        <v>4145</v>
      </c>
      <c r="D6" s="328"/>
      <c r="E6" s="328"/>
      <c r="F6" s="328"/>
      <c r="G6" s="328"/>
      <c r="H6" s="328"/>
      <c r="I6" s="328"/>
      <c r="J6" s="328"/>
      <c r="K6" s="326"/>
    </row>
    <row r="7" s="1" customFormat="1" ht="15" customHeight="1">
      <c r="B7" s="329"/>
      <c r="C7" s="328" t="s">
        <v>4146</v>
      </c>
      <c r="D7" s="328"/>
      <c r="E7" s="328"/>
      <c r="F7" s="328"/>
      <c r="G7" s="328"/>
      <c r="H7" s="328"/>
      <c r="I7" s="328"/>
      <c r="J7" s="328"/>
      <c r="K7" s="326"/>
    </row>
    <row r="8" s="1" customFormat="1" ht="12.75" customHeight="1">
      <c r="B8" s="329"/>
      <c r="C8" s="328"/>
      <c r="D8" s="328"/>
      <c r="E8" s="328"/>
      <c r="F8" s="328"/>
      <c r="G8" s="328"/>
      <c r="H8" s="328"/>
      <c r="I8" s="328"/>
      <c r="J8" s="328"/>
      <c r="K8" s="326"/>
    </row>
    <row r="9" s="1" customFormat="1" ht="15" customHeight="1">
      <c r="B9" s="329"/>
      <c r="C9" s="328" t="s">
        <v>4147</v>
      </c>
      <c r="D9" s="328"/>
      <c r="E9" s="328"/>
      <c r="F9" s="328"/>
      <c r="G9" s="328"/>
      <c r="H9" s="328"/>
      <c r="I9" s="328"/>
      <c r="J9" s="328"/>
      <c r="K9" s="326"/>
    </row>
    <row r="10" s="1" customFormat="1" ht="15" customHeight="1">
      <c r="B10" s="329"/>
      <c r="C10" s="328"/>
      <c r="D10" s="328" t="s">
        <v>4148</v>
      </c>
      <c r="E10" s="328"/>
      <c r="F10" s="328"/>
      <c r="G10" s="328"/>
      <c r="H10" s="328"/>
      <c r="I10" s="328"/>
      <c r="J10" s="328"/>
      <c r="K10" s="326"/>
    </row>
    <row r="11" s="1" customFormat="1" ht="15" customHeight="1">
      <c r="B11" s="329"/>
      <c r="C11" s="330"/>
      <c r="D11" s="328" t="s">
        <v>4149</v>
      </c>
      <c r="E11" s="328"/>
      <c r="F11" s="328"/>
      <c r="G11" s="328"/>
      <c r="H11" s="328"/>
      <c r="I11" s="328"/>
      <c r="J11" s="328"/>
      <c r="K11" s="326"/>
    </row>
    <row r="12" s="1" customFormat="1" ht="15" customHeight="1">
      <c r="B12" s="329"/>
      <c r="C12" s="330"/>
      <c r="D12" s="328"/>
      <c r="E12" s="328"/>
      <c r="F12" s="328"/>
      <c r="G12" s="328"/>
      <c r="H12" s="328"/>
      <c r="I12" s="328"/>
      <c r="J12" s="328"/>
      <c r="K12" s="326"/>
    </row>
    <row r="13" s="1" customFormat="1" ht="15" customHeight="1">
      <c r="B13" s="329"/>
      <c r="C13" s="330"/>
      <c r="D13" s="331" t="s">
        <v>4150</v>
      </c>
      <c r="E13" s="328"/>
      <c r="F13" s="328"/>
      <c r="G13" s="328"/>
      <c r="H13" s="328"/>
      <c r="I13" s="328"/>
      <c r="J13" s="328"/>
      <c r="K13" s="326"/>
    </row>
    <row r="14" s="1" customFormat="1" ht="12.75" customHeight="1">
      <c r="B14" s="329"/>
      <c r="C14" s="330"/>
      <c r="D14" s="330"/>
      <c r="E14" s="330"/>
      <c r="F14" s="330"/>
      <c r="G14" s="330"/>
      <c r="H14" s="330"/>
      <c r="I14" s="330"/>
      <c r="J14" s="330"/>
      <c r="K14" s="326"/>
    </row>
    <row r="15" s="1" customFormat="1" ht="15" customHeight="1">
      <c r="B15" s="329"/>
      <c r="C15" s="330"/>
      <c r="D15" s="328" t="s">
        <v>4151</v>
      </c>
      <c r="E15" s="328"/>
      <c r="F15" s="328"/>
      <c r="G15" s="328"/>
      <c r="H15" s="328"/>
      <c r="I15" s="328"/>
      <c r="J15" s="328"/>
      <c r="K15" s="326"/>
    </row>
    <row r="16" s="1" customFormat="1" ht="15" customHeight="1">
      <c r="B16" s="329"/>
      <c r="C16" s="330"/>
      <c r="D16" s="328" t="s">
        <v>4152</v>
      </c>
      <c r="E16" s="328"/>
      <c r="F16" s="328"/>
      <c r="G16" s="328"/>
      <c r="H16" s="328"/>
      <c r="I16" s="328"/>
      <c r="J16" s="328"/>
      <c r="K16" s="326"/>
    </row>
    <row r="17" s="1" customFormat="1" ht="15" customHeight="1">
      <c r="B17" s="329"/>
      <c r="C17" s="330"/>
      <c r="D17" s="328" t="s">
        <v>4153</v>
      </c>
      <c r="E17" s="328"/>
      <c r="F17" s="328"/>
      <c r="G17" s="328"/>
      <c r="H17" s="328"/>
      <c r="I17" s="328"/>
      <c r="J17" s="328"/>
      <c r="K17" s="326"/>
    </row>
    <row r="18" s="1" customFormat="1" ht="15" customHeight="1">
      <c r="B18" s="329"/>
      <c r="C18" s="330"/>
      <c r="D18" s="330"/>
      <c r="E18" s="332" t="s">
        <v>81</v>
      </c>
      <c r="F18" s="328" t="s">
        <v>4154</v>
      </c>
      <c r="G18" s="328"/>
      <c r="H18" s="328"/>
      <c r="I18" s="328"/>
      <c r="J18" s="328"/>
      <c r="K18" s="326"/>
    </row>
    <row r="19" s="1" customFormat="1" ht="15" customHeight="1">
      <c r="B19" s="329"/>
      <c r="C19" s="330"/>
      <c r="D19" s="330"/>
      <c r="E19" s="332" t="s">
        <v>4155</v>
      </c>
      <c r="F19" s="328" t="s">
        <v>4156</v>
      </c>
      <c r="G19" s="328"/>
      <c r="H19" s="328"/>
      <c r="I19" s="328"/>
      <c r="J19" s="328"/>
      <c r="K19" s="326"/>
    </row>
    <row r="20" s="1" customFormat="1" ht="15" customHeight="1">
      <c r="B20" s="329"/>
      <c r="C20" s="330"/>
      <c r="D20" s="330"/>
      <c r="E20" s="332" t="s">
        <v>4157</v>
      </c>
      <c r="F20" s="328" t="s">
        <v>4158</v>
      </c>
      <c r="G20" s="328"/>
      <c r="H20" s="328"/>
      <c r="I20" s="328"/>
      <c r="J20" s="328"/>
      <c r="K20" s="326"/>
    </row>
    <row r="21" s="1" customFormat="1" ht="15" customHeight="1">
      <c r="B21" s="329"/>
      <c r="C21" s="330"/>
      <c r="D21" s="330"/>
      <c r="E21" s="332" t="s">
        <v>4159</v>
      </c>
      <c r="F21" s="328" t="s">
        <v>4160</v>
      </c>
      <c r="G21" s="328"/>
      <c r="H21" s="328"/>
      <c r="I21" s="328"/>
      <c r="J21" s="328"/>
      <c r="K21" s="326"/>
    </row>
    <row r="22" s="1" customFormat="1" ht="15" customHeight="1">
      <c r="B22" s="329"/>
      <c r="C22" s="330"/>
      <c r="D22" s="330"/>
      <c r="E22" s="332" t="s">
        <v>4161</v>
      </c>
      <c r="F22" s="328" t="s">
        <v>4162</v>
      </c>
      <c r="G22" s="328"/>
      <c r="H22" s="328"/>
      <c r="I22" s="328"/>
      <c r="J22" s="328"/>
      <c r="K22" s="326"/>
    </row>
    <row r="23" s="1" customFormat="1" ht="15" customHeight="1">
      <c r="B23" s="329"/>
      <c r="C23" s="330"/>
      <c r="D23" s="330"/>
      <c r="E23" s="332" t="s">
        <v>88</v>
      </c>
      <c r="F23" s="328" t="s">
        <v>4163</v>
      </c>
      <c r="G23" s="328"/>
      <c r="H23" s="328"/>
      <c r="I23" s="328"/>
      <c r="J23" s="328"/>
      <c r="K23" s="326"/>
    </row>
    <row r="24" s="1" customFormat="1" ht="12.75" customHeight="1">
      <c r="B24" s="329"/>
      <c r="C24" s="330"/>
      <c r="D24" s="330"/>
      <c r="E24" s="330"/>
      <c r="F24" s="330"/>
      <c r="G24" s="330"/>
      <c r="H24" s="330"/>
      <c r="I24" s="330"/>
      <c r="J24" s="330"/>
      <c r="K24" s="326"/>
    </row>
    <row r="25" s="1" customFormat="1" ht="15" customHeight="1">
      <c r="B25" s="329"/>
      <c r="C25" s="328" t="s">
        <v>4164</v>
      </c>
      <c r="D25" s="328"/>
      <c r="E25" s="328"/>
      <c r="F25" s="328"/>
      <c r="G25" s="328"/>
      <c r="H25" s="328"/>
      <c r="I25" s="328"/>
      <c r="J25" s="328"/>
      <c r="K25" s="326"/>
    </row>
    <row r="26" s="1" customFormat="1" ht="15" customHeight="1">
      <c r="B26" s="329"/>
      <c r="C26" s="328" t="s">
        <v>4165</v>
      </c>
      <c r="D26" s="328"/>
      <c r="E26" s="328"/>
      <c r="F26" s="328"/>
      <c r="G26" s="328"/>
      <c r="H26" s="328"/>
      <c r="I26" s="328"/>
      <c r="J26" s="328"/>
      <c r="K26" s="326"/>
    </row>
    <row r="27" s="1" customFormat="1" ht="15" customHeight="1">
      <c r="B27" s="329"/>
      <c r="C27" s="328"/>
      <c r="D27" s="328" t="s">
        <v>4166</v>
      </c>
      <c r="E27" s="328"/>
      <c r="F27" s="328"/>
      <c r="G27" s="328"/>
      <c r="H27" s="328"/>
      <c r="I27" s="328"/>
      <c r="J27" s="328"/>
      <c r="K27" s="326"/>
    </row>
    <row r="28" s="1" customFormat="1" ht="15" customHeight="1">
      <c r="B28" s="329"/>
      <c r="C28" s="330"/>
      <c r="D28" s="328" t="s">
        <v>4167</v>
      </c>
      <c r="E28" s="328"/>
      <c r="F28" s="328"/>
      <c r="G28" s="328"/>
      <c r="H28" s="328"/>
      <c r="I28" s="328"/>
      <c r="J28" s="328"/>
      <c r="K28" s="326"/>
    </row>
    <row r="29" s="1" customFormat="1" ht="12.75" customHeight="1">
      <c r="B29" s="329"/>
      <c r="C29" s="330"/>
      <c r="D29" s="330"/>
      <c r="E29" s="330"/>
      <c r="F29" s="330"/>
      <c r="G29" s="330"/>
      <c r="H29" s="330"/>
      <c r="I29" s="330"/>
      <c r="J29" s="330"/>
      <c r="K29" s="326"/>
    </row>
    <row r="30" s="1" customFormat="1" ht="15" customHeight="1">
      <c r="B30" s="329"/>
      <c r="C30" s="330"/>
      <c r="D30" s="328" t="s">
        <v>4168</v>
      </c>
      <c r="E30" s="328"/>
      <c r="F30" s="328"/>
      <c r="G30" s="328"/>
      <c r="H30" s="328"/>
      <c r="I30" s="328"/>
      <c r="J30" s="328"/>
      <c r="K30" s="326"/>
    </row>
    <row r="31" s="1" customFormat="1" ht="15" customHeight="1">
      <c r="B31" s="329"/>
      <c r="C31" s="330"/>
      <c r="D31" s="328" t="s">
        <v>4169</v>
      </c>
      <c r="E31" s="328"/>
      <c r="F31" s="328"/>
      <c r="G31" s="328"/>
      <c r="H31" s="328"/>
      <c r="I31" s="328"/>
      <c r="J31" s="328"/>
      <c r="K31" s="326"/>
    </row>
    <row r="32" s="1" customFormat="1" ht="12.75" customHeight="1">
      <c r="B32" s="329"/>
      <c r="C32" s="330"/>
      <c r="D32" s="330"/>
      <c r="E32" s="330"/>
      <c r="F32" s="330"/>
      <c r="G32" s="330"/>
      <c r="H32" s="330"/>
      <c r="I32" s="330"/>
      <c r="J32" s="330"/>
      <c r="K32" s="326"/>
    </row>
    <row r="33" s="1" customFormat="1" ht="15" customHeight="1">
      <c r="B33" s="329"/>
      <c r="C33" s="330"/>
      <c r="D33" s="328" t="s">
        <v>4170</v>
      </c>
      <c r="E33" s="328"/>
      <c r="F33" s="328"/>
      <c r="G33" s="328"/>
      <c r="H33" s="328"/>
      <c r="I33" s="328"/>
      <c r="J33" s="328"/>
      <c r="K33" s="326"/>
    </row>
    <row r="34" s="1" customFormat="1" ht="15" customHeight="1">
      <c r="B34" s="329"/>
      <c r="C34" s="330"/>
      <c r="D34" s="328" t="s">
        <v>4171</v>
      </c>
      <c r="E34" s="328"/>
      <c r="F34" s="328"/>
      <c r="G34" s="328"/>
      <c r="H34" s="328"/>
      <c r="I34" s="328"/>
      <c r="J34" s="328"/>
      <c r="K34" s="326"/>
    </row>
    <row r="35" s="1" customFormat="1" ht="15" customHeight="1">
      <c r="B35" s="329"/>
      <c r="C35" s="330"/>
      <c r="D35" s="328" t="s">
        <v>4172</v>
      </c>
      <c r="E35" s="328"/>
      <c r="F35" s="328"/>
      <c r="G35" s="328"/>
      <c r="H35" s="328"/>
      <c r="I35" s="328"/>
      <c r="J35" s="328"/>
      <c r="K35" s="326"/>
    </row>
    <row r="36" s="1" customFormat="1" ht="15" customHeight="1">
      <c r="B36" s="329"/>
      <c r="C36" s="330"/>
      <c r="D36" s="328"/>
      <c r="E36" s="331" t="s">
        <v>245</v>
      </c>
      <c r="F36" s="328"/>
      <c r="G36" s="328" t="s">
        <v>4173</v>
      </c>
      <c r="H36" s="328"/>
      <c r="I36" s="328"/>
      <c r="J36" s="328"/>
      <c r="K36" s="326"/>
    </row>
    <row r="37" s="1" customFormat="1" ht="30.75" customHeight="1">
      <c r="B37" s="329"/>
      <c r="C37" s="330"/>
      <c r="D37" s="328"/>
      <c r="E37" s="331" t="s">
        <v>4174</v>
      </c>
      <c r="F37" s="328"/>
      <c r="G37" s="328" t="s">
        <v>4175</v>
      </c>
      <c r="H37" s="328"/>
      <c r="I37" s="328"/>
      <c r="J37" s="328"/>
      <c r="K37" s="326"/>
    </row>
    <row r="38" s="1" customFormat="1" ht="15" customHeight="1">
      <c r="B38" s="329"/>
      <c r="C38" s="330"/>
      <c r="D38" s="328"/>
      <c r="E38" s="331" t="s">
        <v>56</v>
      </c>
      <c r="F38" s="328"/>
      <c r="G38" s="328" t="s">
        <v>4176</v>
      </c>
      <c r="H38" s="328"/>
      <c r="I38" s="328"/>
      <c r="J38" s="328"/>
      <c r="K38" s="326"/>
    </row>
    <row r="39" s="1" customFormat="1" ht="15" customHeight="1">
      <c r="B39" s="329"/>
      <c r="C39" s="330"/>
      <c r="D39" s="328"/>
      <c r="E39" s="331" t="s">
        <v>57</v>
      </c>
      <c r="F39" s="328"/>
      <c r="G39" s="328" t="s">
        <v>4177</v>
      </c>
      <c r="H39" s="328"/>
      <c r="I39" s="328"/>
      <c r="J39" s="328"/>
      <c r="K39" s="326"/>
    </row>
    <row r="40" s="1" customFormat="1" ht="15" customHeight="1">
      <c r="B40" s="329"/>
      <c r="C40" s="330"/>
      <c r="D40" s="328"/>
      <c r="E40" s="331" t="s">
        <v>246</v>
      </c>
      <c r="F40" s="328"/>
      <c r="G40" s="328" t="s">
        <v>4178</v>
      </c>
      <c r="H40" s="328"/>
      <c r="I40" s="328"/>
      <c r="J40" s="328"/>
      <c r="K40" s="326"/>
    </row>
    <row r="41" s="1" customFormat="1" ht="15" customHeight="1">
      <c r="B41" s="329"/>
      <c r="C41" s="330"/>
      <c r="D41" s="328"/>
      <c r="E41" s="331" t="s">
        <v>247</v>
      </c>
      <c r="F41" s="328"/>
      <c r="G41" s="328" t="s">
        <v>4179</v>
      </c>
      <c r="H41" s="328"/>
      <c r="I41" s="328"/>
      <c r="J41" s="328"/>
      <c r="K41" s="326"/>
    </row>
    <row r="42" s="1" customFormat="1" ht="15" customHeight="1">
      <c r="B42" s="329"/>
      <c r="C42" s="330"/>
      <c r="D42" s="328"/>
      <c r="E42" s="331" t="s">
        <v>4180</v>
      </c>
      <c r="F42" s="328"/>
      <c r="G42" s="328" t="s">
        <v>4181</v>
      </c>
      <c r="H42" s="328"/>
      <c r="I42" s="328"/>
      <c r="J42" s="328"/>
      <c r="K42" s="326"/>
    </row>
    <row r="43" s="1" customFormat="1" ht="15" customHeight="1">
      <c r="B43" s="329"/>
      <c r="C43" s="330"/>
      <c r="D43" s="328"/>
      <c r="E43" s="331"/>
      <c r="F43" s="328"/>
      <c r="G43" s="328" t="s">
        <v>4182</v>
      </c>
      <c r="H43" s="328"/>
      <c r="I43" s="328"/>
      <c r="J43" s="328"/>
      <c r="K43" s="326"/>
    </row>
    <row r="44" s="1" customFormat="1" ht="15" customHeight="1">
      <c r="B44" s="329"/>
      <c r="C44" s="330"/>
      <c r="D44" s="328"/>
      <c r="E44" s="331" t="s">
        <v>4183</v>
      </c>
      <c r="F44" s="328"/>
      <c r="G44" s="328" t="s">
        <v>4184</v>
      </c>
      <c r="H44" s="328"/>
      <c r="I44" s="328"/>
      <c r="J44" s="328"/>
      <c r="K44" s="326"/>
    </row>
    <row r="45" s="1" customFormat="1" ht="15" customHeight="1">
      <c r="B45" s="329"/>
      <c r="C45" s="330"/>
      <c r="D45" s="328"/>
      <c r="E45" s="331" t="s">
        <v>249</v>
      </c>
      <c r="F45" s="328"/>
      <c r="G45" s="328" t="s">
        <v>4185</v>
      </c>
      <c r="H45" s="328"/>
      <c r="I45" s="328"/>
      <c r="J45" s="328"/>
      <c r="K45" s="326"/>
    </row>
    <row r="46" s="1" customFormat="1" ht="12.75" customHeight="1">
      <c r="B46" s="329"/>
      <c r="C46" s="330"/>
      <c r="D46" s="328"/>
      <c r="E46" s="328"/>
      <c r="F46" s="328"/>
      <c r="G46" s="328"/>
      <c r="H46" s="328"/>
      <c r="I46" s="328"/>
      <c r="J46" s="328"/>
      <c r="K46" s="326"/>
    </row>
    <row r="47" s="1" customFormat="1" ht="15" customHeight="1">
      <c r="B47" s="329"/>
      <c r="C47" s="330"/>
      <c r="D47" s="328" t="s">
        <v>4186</v>
      </c>
      <c r="E47" s="328"/>
      <c r="F47" s="328"/>
      <c r="G47" s="328"/>
      <c r="H47" s="328"/>
      <c r="I47" s="328"/>
      <c r="J47" s="328"/>
      <c r="K47" s="326"/>
    </row>
    <row r="48" s="1" customFormat="1" ht="15" customHeight="1">
      <c r="B48" s="329"/>
      <c r="C48" s="330"/>
      <c r="D48" s="330"/>
      <c r="E48" s="328" t="s">
        <v>4187</v>
      </c>
      <c r="F48" s="328"/>
      <c r="G48" s="328"/>
      <c r="H48" s="328"/>
      <c r="I48" s="328"/>
      <c r="J48" s="328"/>
      <c r="K48" s="326"/>
    </row>
    <row r="49" s="1" customFormat="1" ht="15" customHeight="1">
      <c r="B49" s="329"/>
      <c r="C49" s="330"/>
      <c r="D49" s="330"/>
      <c r="E49" s="328" t="s">
        <v>4188</v>
      </c>
      <c r="F49" s="328"/>
      <c r="G49" s="328"/>
      <c r="H49" s="328"/>
      <c r="I49" s="328"/>
      <c r="J49" s="328"/>
      <c r="K49" s="326"/>
    </row>
    <row r="50" s="1" customFormat="1" ht="15" customHeight="1">
      <c r="B50" s="329"/>
      <c r="C50" s="330"/>
      <c r="D50" s="330"/>
      <c r="E50" s="328" t="s">
        <v>4189</v>
      </c>
      <c r="F50" s="328"/>
      <c r="G50" s="328"/>
      <c r="H50" s="328"/>
      <c r="I50" s="328"/>
      <c r="J50" s="328"/>
      <c r="K50" s="326"/>
    </row>
    <row r="51" s="1" customFormat="1" ht="15" customHeight="1">
      <c r="B51" s="329"/>
      <c r="C51" s="330"/>
      <c r="D51" s="328" t="s">
        <v>4190</v>
      </c>
      <c r="E51" s="328"/>
      <c r="F51" s="328"/>
      <c r="G51" s="328"/>
      <c r="H51" s="328"/>
      <c r="I51" s="328"/>
      <c r="J51" s="328"/>
      <c r="K51" s="326"/>
    </row>
    <row r="52" s="1" customFormat="1" ht="25.5" customHeight="1">
      <c r="B52" s="324"/>
      <c r="C52" s="325" t="s">
        <v>4191</v>
      </c>
      <c r="D52" s="325"/>
      <c r="E52" s="325"/>
      <c r="F52" s="325"/>
      <c r="G52" s="325"/>
      <c r="H52" s="325"/>
      <c r="I52" s="325"/>
      <c r="J52" s="325"/>
      <c r="K52" s="326"/>
    </row>
    <row r="53" s="1" customFormat="1" ht="5.25" customHeight="1">
      <c r="B53" s="324"/>
      <c r="C53" s="327"/>
      <c r="D53" s="327"/>
      <c r="E53" s="327"/>
      <c r="F53" s="327"/>
      <c r="G53" s="327"/>
      <c r="H53" s="327"/>
      <c r="I53" s="327"/>
      <c r="J53" s="327"/>
      <c r="K53" s="326"/>
    </row>
    <row r="54" s="1" customFormat="1" ht="15" customHeight="1">
      <c r="B54" s="324"/>
      <c r="C54" s="328" t="s">
        <v>4192</v>
      </c>
      <c r="D54" s="328"/>
      <c r="E54" s="328"/>
      <c r="F54" s="328"/>
      <c r="G54" s="328"/>
      <c r="H54" s="328"/>
      <c r="I54" s="328"/>
      <c r="J54" s="328"/>
      <c r="K54" s="326"/>
    </row>
    <row r="55" s="1" customFormat="1" ht="15" customHeight="1">
      <c r="B55" s="324"/>
      <c r="C55" s="328" t="s">
        <v>4193</v>
      </c>
      <c r="D55" s="328"/>
      <c r="E55" s="328"/>
      <c r="F55" s="328"/>
      <c r="G55" s="328"/>
      <c r="H55" s="328"/>
      <c r="I55" s="328"/>
      <c r="J55" s="328"/>
      <c r="K55" s="326"/>
    </row>
    <row r="56" s="1" customFormat="1" ht="12.75" customHeight="1">
      <c r="B56" s="324"/>
      <c r="C56" s="328"/>
      <c r="D56" s="328"/>
      <c r="E56" s="328"/>
      <c r="F56" s="328"/>
      <c r="G56" s="328"/>
      <c r="H56" s="328"/>
      <c r="I56" s="328"/>
      <c r="J56" s="328"/>
      <c r="K56" s="326"/>
    </row>
    <row r="57" s="1" customFormat="1" ht="15" customHeight="1">
      <c r="B57" s="324"/>
      <c r="C57" s="328" t="s">
        <v>4194</v>
      </c>
      <c r="D57" s="328"/>
      <c r="E57" s="328"/>
      <c r="F57" s="328"/>
      <c r="G57" s="328"/>
      <c r="H57" s="328"/>
      <c r="I57" s="328"/>
      <c r="J57" s="328"/>
      <c r="K57" s="326"/>
    </row>
    <row r="58" s="1" customFormat="1" ht="15" customHeight="1">
      <c r="B58" s="324"/>
      <c r="C58" s="330"/>
      <c r="D58" s="328" t="s">
        <v>4195</v>
      </c>
      <c r="E58" s="328"/>
      <c r="F58" s="328"/>
      <c r="G58" s="328"/>
      <c r="H58" s="328"/>
      <c r="I58" s="328"/>
      <c r="J58" s="328"/>
      <c r="K58" s="326"/>
    </row>
    <row r="59" s="1" customFormat="1" ht="15" customHeight="1">
      <c r="B59" s="324"/>
      <c r="C59" s="330"/>
      <c r="D59" s="328" t="s">
        <v>4196</v>
      </c>
      <c r="E59" s="328"/>
      <c r="F59" s="328"/>
      <c r="G59" s="328"/>
      <c r="H59" s="328"/>
      <c r="I59" s="328"/>
      <c r="J59" s="328"/>
      <c r="K59" s="326"/>
    </row>
    <row r="60" s="1" customFormat="1" ht="15" customHeight="1">
      <c r="B60" s="324"/>
      <c r="C60" s="330"/>
      <c r="D60" s="328" t="s">
        <v>4197</v>
      </c>
      <c r="E60" s="328"/>
      <c r="F60" s="328"/>
      <c r="G60" s="328"/>
      <c r="H60" s="328"/>
      <c r="I60" s="328"/>
      <c r="J60" s="328"/>
      <c r="K60" s="326"/>
    </row>
    <row r="61" s="1" customFormat="1" ht="15" customHeight="1">
      <c r="B61" s="324"/>
      <c r="C61" s="330"/>
      <c r="D61" s="328" t="s">
        <v>4198</v>
      </c>
      <c r="E61" s="328"/>
      <c r="F61" s="328"/>
      <c r="G61" s="328"/>
      <c r="H61" s="328"/>
      <c r="I61" s="328"/>
      <c r="J61" s="328"/>
      <c r="K61" s="326"/>
    </row>
    <row r="62" s="1" customFormat="1" ht="15" customHeight="1">
      <c r="B62" s="324"/>
      <c r="C62" s="330"/>
      <c r="D62" s="333" t="s">
        <v>4199</v>
      </c>
      <c r="E62" s="333"/>
      <c r="F62" s="333"/>
      <c r="G62" s="333"/>
      <c r="H62" s="333"/>
      <c r="I62" s="333"/>
      <c r="J62" s="333"/>
      <c r="K62" s="326"/>
    </row>
    <row r="63" s="1" customFormat="1" ht="15" customHeight="1">
      <c r="B63" s="324"/>
      <c r="C63" s="330"/>
      <c r="D63" s="328" t="s">
        <v>4200</v>
      </c>
      <c r="E63" s="328"/>
      <c r="F63" s="328"/>
      <c r="G63" s="328"/>
      <c r="H63" s="328"/>
      <c r="I63" s="328"/>
      <c r="J63" s="328"/>
      <c r="K63" s="326"/>
    </row>
    <row r="64" s="1" customFormat="1" ht="12.75" customHeight="1">
      <c r="B64" s="324"/>
      <c r="C64" s="330"/>
      <c r="D64" s="330"/>
      <c r="E64" s="334"/>
      <c r="F64" s="330"/>
      <c r="G64" s="330"/>
      <c r="H64" s="330"/>
      <c r="I64" s="330"/>
      <c r="J64" s="330"/>
      <c r="K64" s="326"/>
    </row>
    <row r="65" s="1" customFormat="1" ht="15" customHeight="1">
      <c r="B65" s="324"/>
      <c r="C65" s="330"/>
      <c r="D65" s="328" t="s">
        <v>4201</v>
      </c>
      <c r="E65" s="328"/>
      <c r="F65" s="328"/>
      <c r="G65" s="328"/>
      <c r="H65" s="328"/>
      <c r="I65" s="328"/>
      <c r="J65" s="328"/>
      <c r="K65" s="326"/>
    </row>
    <row r="66" s="1" customFormat="1" ht="15" customHeight="1">
      <c r="B66" s="324"/>
      <c r="C66" s="330"/>
      <c r="D66" s="333" t="s">
        <v>4202</v>
      </c>
      <c r="E66" s="333"/>
      <c r="F66" s="333"/>
      <c r="G66" s="333"/>
      <c r="H66" s="333"/>
      <c r="I66" s="333"/>
      <c r="J66" s="333"/>
      <c r="K66" s="326"/>
    </row>
    <row r="67" s="1" customFormat="1" ht="15" customHeight="1">
      <c r="B67" s="324"/>
      <c r="C67" s="330"/>
      <c r="D67" s="328" t="s">
        <v>4203</v>
      </c>
      <c r="E67" s="328"/>
      <c r="F67" s="328"/>
      <c r="G67" s="328"/>
      <c r="H67" s="328"/>
      <c r="I67" s="328"/>
      <c r="J67" s="328"/>
      <c r="K67" s="326"/>
    </row>
    <row r="68" s="1" customFormat="1" ht="15" customHeight="1">
      <c r="B68" s="324"/>
      <c r="C68" s="330"/>
      <c r="D68" s="328" t="s">
        <v>4204</v>
      </c>
      <c r="E68" s="328"/>
      <c r="F68" s="328"/>
      <c r="G68" s="328"/>
      <c r="H68" s="328"/>
      <c r="I68" s="328"/>
      <c r="J68" s="328"/>
      <c r="K68" s="326"/>
    </row>
    <row r="69" s="1" customFormat="1" ht="15" customHeight="1">
      <c r="B69" s="324"/>
      <c r="C69" s="330"/>
      <c r="D69" s="328" t="s">
        <v>4205</v>
      </c>
      <c r="E69" s="328"/>
      <c r="F69" s="328"/>
      <c r="G69" s="328"/>
      <c r="H69" s="328"/>
      <c r="I69" s="328"/>
      <c r="J69" s="328"/>
      <c r="K69" s="326"/>
    </row>
    <row r="70" s="1" customFormat="1" ht="15" customHeight="1">
      <c r="B70" s="324"/>
      <c r="C70" s="330"/>
      <c r="D70" s="328" t="s">
        <v>4206</v>
      </c>
      <c r="E70" s="328"/>
      <c r="F70" s="328"/>
      <c r="G70" s="328"/>
      <c r="H70" s="328"/>
      <c r="I70" s="328"/>
      <c r="J70" s="328"/>
      <c r="K70" s="326"/>
    </row>
    <row r="71" s="1" customFormat="1" ht="12.75" customHeight="1">
      <c r="B71" s="335"/>
      <c r="C71" s="336"/>
      <c r="D71" s="336"/>
      <c r="E71" s="336"/>
      <c r="F71" s="336"/>
      <c r="G71" s="336"/>
      <c r="H71" s="336"/>
      <c r="I71" s="336"/>
      <c r="J71" s="336"/>
      <c r="K71" s="337"/>
    </row>
    <row r="72" s="1" customFormat="1" ht="18.75" customHeight="1">
      <c r="B72" s="338"/>
      <c r="C72" s="338"/>
      <c r="D72" s="338"/>
      <c r="E72" s="338"/>
      <c r="F72" s="338"/>
      <c r="G72" s="338"/>
      <c r="H72" s="338"/>
      <c r="I72" s="338"/>
      <c r="J72" s="338"/>
      <c r="K72" s="339"/>
    </row>
    <row r="73" s="1" customFormat="1" ht="18.75" customHeight="1">
      <c r="B73" s="339"/>
      <c r="C73" s="339"/>
      <c r="D73" s="339"/>
      <c r="E73" s="339"/>
      <c r="F73" s="339"/>
      <c r="G73" s="339"/>
      <c r="H73" s="339"/>
      <c r="I73" s="339"/>
      <c r="J73" s="339"/>
      <c r="K73" s="339"/>
    </row>
    <row r="74" s="1" customFormat="1" ht="7.5" customHeight="1">
      <c r="B74" s="340"/>
      <c r="C74" s="341"/>
      <c r="D74" s="341"/>
      <c r="E74" s="341"/>
      <c r="F74" s="341"/>
      <c r="G74" s="341"/>
      <c r="H74" s="341"/>
      <c r="I74" s="341"/>
      <c r="J74" s="341"/>
      <c r="K74" s="342"/>
    </row>
    <row r="75" s="1" customFormat="1" ht="45" customHeight="1">
      <c r="B75" s="343"/>
      <c r="C75" s="344" t="s">
        <v>4207</v>
      </c>
      <c r="D75" s="344"/>
      <c r="E75" s="344"/>
      <c r="F75" s="344"/>
      <c r="G75" s="344"/>
      <c r="H75" s="344"/>
      <c r="I75" s="344"/>
      <c r="J75" s="344"/>
      <c r="K75" s="345"/>
    </row>
    <row r="76" s="1" customFormat="1" ht="17.25" customHeight="1">
      <c r="B76" s="343"/>
      <c r="C76" s="346" t="s">
        <v>4208</v>
      </c>
      <c r="D76" s="346"/>
      <c r="E76" s="346"/>
      <c r="F76" s="346" t="s">
        <v>4209</v>
      </c>
      <c r="G76" s="347"/>
      <c r="H76" s="346" t="s">
        <v>57</v>
      </c>
      <c r="I76" s="346" t="s">
        <v>60</v>
      </c>
      <c r="J76" s="346" t="s">
        <v>4210</v>
      </c>
      <c r="K76" s="345"/>
    </row>
    <row r="77" s="1" customFormat="1" ht="17.25" customHeight="1">
      <c r="B77" s="343"/>
      <c r="C77" s="348" t="s">
        <v>4211</v>
      </c>
      <c r="D77" s="348"/>
      <c r="E77" s="348"/>
      <c r="F77" s="349" t="s">
        <v>4212</v>
      </c>
      <c r="G77" s="350"/>
      <c r="H77" s="348"/>
      <c r="I77" s="348"/>
      <c r="J77" s="348" t="s">
        <v>4213</v>
      </c>
      <c r="K77" s="345"/>
    </row>
    <row r="78" s="1" customFormat="1" ht="5.25" customHeight="1">
      <c r="B78" s="343"/>
      <c r="C78" s="351"/>
      <c r="D78" s="351"/>
      <c r="E78" s="351"/>
      <c r="F78" s="351"/>
      <c r="G78" s="352"/>
      <c r="H78" s="351"/>
      <c r="I78" s="351"/>
      <c r="J78" s="351"/>
      <c r="K78" s="345"/>
    </row>
    <row r="79" s="1" customFormat="1" ht="15" customHeight="1">
      <c r="B79" s="343"/>
      <c r="C79" s="331" t="s">
        <v>56</v>
      </c>
      <c r="D79" s="353"/>
      <c r="E79" s="353"/>
      <c r="F79" s="354" t="s">
        <v>4214</v>
      </c>
      <c r="G79" s="355"/>
      <c r="H79" s="331" t="s">
        <v>4215</v>
      </c>
      <c r="I79" s="331" t="s">
        <v>4216</v>
      </c>
      <c r="J79" s="331">
        <v>20</v>
      </c>
      <c r="K79" s="345"/>
    </row>
    <row r="80" s="1" customFormat="1" ht="15" customHeight="1">
      <c r="B80" s="343"/>
      <c r="C80" s="331" t="s">
        <v>4217</v>
      </c>
      <c r="D80" s="331"/>
      <c r="E80" s="331"/>
      <c r="F80" s="354" t="s">
        <v>4214</v>
      </c>
      <c r="G80" s="355"/>
      <c r="H80" s="331" t="s">
        <v>4218</v>
      </c>
      <c r="I80" s="331" t="s">
        <v>4216</v>
      </c>
      <c r="J80" s="331">
        <v>120</v>
      </c>
      <c r="K80" s="345"/>
    </row>
    <row r="81" s="1" customFormat="1" ht="15" customHeight="1">
      <c r="B81" s="356"/>
      <c r="C81" s="331" t="s">
        <v>4219</v>
      </c>
      <c r="D81" s="331"/>
      <c r="E81" s="331"/>
      <c r="F81" s="354" t="s">
        <v>4220</v>
      </c>
      <c r="G81" s="355"/>
      <c r="H81" s="331" t="s">
        <v>4221</v>
      </c>
      <c r="I81" s="331" t="s">
        <v>4216</v>
      </c>
      <c r="J81" s="331">
        <v>50</v>
      </c>
      <c r="K81" s="345"/>
    </row>
    <row r="82" s="1" customFormat="1" ht="15" customHeight="1">
      <c r="B82" s="356"/>
      <c r="C82" s="331" t="s">
        <v>4222</v>
      </c>
      <c r="D82" s="331"/>
      <c r="E82" s="331"/>
      <c r="F82" s="354" t="s">
        <v>4214</v>
      </c>
      <c r="G82" s="355"/>
      <c r="H82" s="331" t="s">
        <v>4223</v>
      </c>
      <c r="I82" s="331" t="s">
        <v>4224</v>
      </c>
      <c r="J82" s="331"/>
      <c r="K82" s="345"/>
    </row>
    <row r="83" s="1" customFormat="1" ht="15" customHeight="1">
      <c r="B83" s="356"/>
      <c r="C83" s="357" t="s">
        <v>4225</v>
      </c>
      <c r="D83" s="357"/>
      <c r="E83" s="357"/>
      <c r="F83" s="358" t="s">
        <v>4220</v>
      </c>
      <c r="G83" s="357"/>
      <c r="H83" s="357" t="s">
        <v>4226</v>
      </c>
      <c r="I83" s="357" t="s">
        <v>4216</v>
      </c>
      <c r="J83" s="357">
        <v>15</v>
      </c>
      <c r="K83" s="345"/>
    </row>
    <row r="84" s="1" customFormat="1" ht="15" customHeight="1">
      <c r="B84" s="356"/>
      <c r="C84" s="357" t="s">
        <v>4227</v>
      </c>
      <c r="D84" s="357"/>
      <c r="E84" s="357"/>
      <c r="F84" s="358" t="s">
        <v>4220</v>
      </c>
      <c r="G84" s="357"/>
      <c r="H84" s="357" t="s">
        <v>4228</v>
      </c>
      <c r="I84" s="357" t="s">
        <v>4216</v>
      </c>
      <c r="J84" s="357">
        <v>15</v>
      </c>
      <c r="K84" s="345"/>
    </row>
    <row r="85" s="1" customFormat="1" ht="15" customHeight="1">
      <c r="B85" s="356"/>
      <c r="C85" s="357" t="s">
        <v>4229</v>
      </c>
      <c r="D85" s="357"/>
      <c r="E85" s="357"/>
      <c r="F85" s="358" t="s">
        <v>4220</v>
      </c>
      <c r="G85" s="357"/>
      <c r="H85" s="357" t="s">
        <v>4230</v>
      </c>
      <c r="I85" s="357" t="s">
        <v>4216</v>
      </c>
      <c r="J85" s="357">
        <v>20</v>
      </c>
      <c r="K85" s="345"/>
    </row>
    <row r="86" s="1" customFormat="1" ht="15" customHeight="1">
      <c r="B86" s="356"/>
      <c r="C86" s="357" t="s">
        <v>4231</v>
      </c>
      <c r="D86" s="357"/>
      <c r="E86" s="357"/>
      <c r="F86" s="358" t="s">
        <v>4220</v>
      </c>
      <c r="G86" s="357"/>
      <c r="H86" s="357" t="s">
        <v>4232</v>
      </c>
      <c r="I86" s="357" t="s">
        <v>4216</v>
      </c>
      <c r="J86" s="357">
        <v>20</v>
      </c>
      <c r="K86" s="345"/>
    </row>
    <row r="87" s="1" customFormat="1" ht="15" customHeight="1">
      <c r="B87" s="356"/>
      <c r="C87" s="331" t="s">
        <v>4233</v>
      </c>
      <c r="D87" s="331"/>
      <c r="E87" s="331"/>
      <c r="F87" s="354" t="s">
        <v>4220</v>
      </c>
      <c r="G87" s="355"/>
      <c r="H87" s="331" t="s">
        <v>4234</v>
      </c>
      <c r="I87" s="331" t="s">
        <v>4216</v>
      </c>
      <c r="J87" s="331">
        <v>50</v>
      </c>
      <c r="K87" s="345"/>
    </row>
    <row r="88" s="1" customFormat="1" ht="15" customHeight="1">
      <c r="B88" s="356"/>
      <c r="C88" s="331" t="s">
        <v>4235</v>
      </c>
      <c r="D88" s="331"/>
      <c r="E88" s="331"/>
      <c r="F88" s="354" t="s">
        <v>4220</v>
      </c>
      <c r="G88" s="355"/>
      <c r="H88" s="331" t="s">
        <v>4236</v>
      </c>
      <c r="I88" s="331" t="s">
        <v>4216</v>
      </c>
      <c r="J88" s="331">
        <v>20</v>
      </c>
      <c r="K88" s="345"/>
    </row>
    <row r="89" s="1" customFormat="1" ht="15" customHeight="1">
      <c r="B89" s="356"/>
      <c r="C89" s="331" t="s">
        <v>4237</v>
      </c>
      <c r="D89" s="331"/>
      <c r="E89" s="331"/>
      <c r="F89" s="354" t="s">
        <v>4220</v>
      </c>
      <c r="G89" s="355"/>
      <c r="H89" s="331" t="s">
        <v>4238</v>
      </c>
      <c r="I89" s="331" t="s">
        <v>4216</v>
      </c>
      <c r="J89" s="331">
        <v>20</v>
      </c>
      <c r="K89" s="345"/>
    </row>
    <row r="90" s="1" customFormat="1" ht="15" customHeight="1">
      <c r="B90" s="356"/>
      <c r="C90" s="331" t="s">
        <v>4239</v>
      </c>
      <c r="D90" s="331"/>
      <c r="E90" s="331"/>
      <c r="F90" s="354" t="s">
        <v>4220</v>
      </c>
      <c r="G90" s="355"/>
      <c r="H90" s="331" t="s">
        <v>4240</v>
      </c>
      <c r="I90" s="331" t="s">
        <v>4216</v>
      </c>
      <c r="J90" s="331">
        <v>50</v>
      </c>
      <c r="K90" s="345"/>
    </row>
    <row r="91" s="1" customFormat="1" ht="15" customHeight="1">
      <c r="B91" s="356"/>
      <c r="C91" s="331" t="s">
        <v>4241</v>
      </c>
      <c r="D91" s="331"/>
      <c r="E91" s="331"/>
      <c r="F91" s="354" t="s">
        <v>4220</v>
      </c>
      <c r="G91" s="355"/>
      <c r="H91" s="331" t="s">
        <v>4241</v>
      </c>
      <c r="I91" s="331" t="s">
        <v>4216</v>
      </c>
      <c r="J91" s="331">
        <v>50</v>
      </c>
      <c r="K91" s="345"/>
    </row>
    <row r="92" s="1" customFormat="1" ht="15" customHeight="1">
      <c r="B92" s="356"/>
      <c r="C92" s="331" t="s">
        <v>4242</v>
      </c>
      <c r="D92" s="331"/>
      <c r="E92" s="331"/>
      <c r="F92" s="354" t="s">
        <v>4220</v>
      </c>
      <c r="G92" s="355"/>
      <c r="H92" s="331" t="s">
        <v>4243</v>
      </c>
      <c r="I92" s="331" t="s">
        <v>4216</v>
      </c>
      <c r="J92" s="331">
        <v>255</v>
      </c>
      <c r="K92" s="345"/>
    </row>
    <row r="93" s="1" customFormat="1" ht="15" customHeight="1">
      <c r="B93" s="356"/>
      <c r="C93" s="331" t="s">
        <v>4244</v>
      </c>
      <c r="D93" s="331"/>
      <c r="E93" s="331"/>
      <c r="F93" s="354" t="s">
        <v>4214</v>
      </c>
      <c r="G93" s="355"/>
      <c r="H93" s="331" t="s">
        <v>4245</v>
      </c>
      <c r="I93" s="331" t="s">
        <v>4246</v>
      </c>
      <c r="J93" s="331"/>
      <c r="K93" s="345"/>
    </row>
    <row r="94" s="1" customFormat="1" ht="15" customHeight="1">
      <c r="B94" s="356"/>
      <c r="C94" s="331" t="s">
        <v>4247</v>
      </c>
      <c r="D94" s="331"/>
      <c r="E94" s="331"/>
      <c r="F94" s="354" t="s">
        <v>4214</v>
      </c>
      <c r="G94" s="355"/>
      <c r="H94" s="331" t="s">
        <v>4248</v>
      </c>
      <c r="I94" s="331" t="s">
        <v>4249</v>
      </c>
      <c r="J94" s="331"/>
      <c r="K94" s="345"/>
    </row>
    <row r="95" s="1" customFormat="1" ht="15" customHeight="1">
      <c r="B95" s="356"/>
      <c r="C95" s="331" t="s">
        <v>4250</v>
      </c>
      <c r="D95" s="331"/>
      <c r="E95" s="331"/>
      <c r="F95" s="354" t="s">
        <v>4214</v>
      </c>
      <c r="G95" s="355"/>
      <c r="H95" s="331" t="s">
        <v>4250</v>
      </c>
      <c r="I95" s="331" t="s">
        <v>4249</v>
      </c>
      <c r="J95" s="331"/>
      <c r="K95" s="345"/>
    </row>
    <row r="96" s="1" customFormat="1" ht="15" customHeight="1">
      <c r="B96" s="356"/>
      <c r="C96" s="331" t="s">
        <v>41</v>
      </c>
      <c r="D96" s="331"/>
      <c r="E96" s="331"/>
      <c r="F96" s="354" t="s">
        <v>4214</v>
      </c>
      <c r="G96" s="355"/>
      <c r="H96" s="331" t="s">
        <v>4251</v>
      </c>
      <c r="I96" s="331" t="s">
        <v>4249</v>
      </c>
      <c r="J96" s="331"/>
      <c r="K96" s="345"/>
    </row>
    <row r="97" s="1" customFormat="1" ht="15" customHeight="1">
      <c r="B97" s="356"/>
      <c r="C97" s="331" t="s">
        <v>51</v>
      </c>
      <c r="D97" s="331"/>
      <c r="E97" s="331"/>
      <c r="F97" s="354" t="s">
        <v>4214</v>
      </c>
      <c r="G97" s="355"/>
      <c r="H97" s="331" t="s">
        <v>4252</v>
      </c>
      <c r="I97" s="331" t="s">
        <v>4249</v>
      </c>
      <c r="J97" s="331"/>
      <c r="K97" s="345"/>
    </row>
    <row r="98" s="1" customFormat="1" ht="15" customHeight="1">
      <c r="B98" s="359"/>
      <c r="C98" s="360"/>
      <c r="D98" s="360"/>
      <c r="E98" s="360"/>
      <c r="F98" s="360"/>
      <c r="G98" s="360"/>
      <c r="H98" s="360"/>
      <c r="I98" s="360"/>
      <c r="J98" s="360"/>
      <c r="K98" s="361"/>
    </row>
    <row r="99" s="1" customFormat="1" ht="18.75" customHeight="1">
      <c r="B99" s="362"/>
      <c r="C99" s="363"/>
      <c r="D99" s="363"/>
      <c r="E99" s="363"/>
      <c r="F99" s="363"/>
      <c r="G99" s="363"/>
      <c r="H99" s="363"/>
      <c r="I99" s="363"/>
      <c r="J99" s="363"/>
      <c r="K99" s="362"/>
    </row>
    <row r="100" s="1" customFormat="1" ht="18.75" customHeight="1"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</row>
    <row r="101" s="1" customFormat="1" ht="7.5" customHeight="1">
      <c r="B101" s="340"/>
      <c r="C101" s="341"/>
      <c r="D101" s="341"/>
      <c r="E101" s="341"/>
      <c r="F101" s="341"/>
      <c r="G101" s="341"/>
      <c r="H101" s="341"/>
      <c r="I101" s="341"/>
      <c r="J101" s="341"/>
      <c r="K101" s="342"/>
    </row>
    <row r="102" s="1" customFormat="1" ht="45" customHeight="1">
      <c r="B102" s="343"/>
      <c r="C102" s="344" t="s">
        <v>4253</v>
      </c>
      <c r="D102" s="344"/>
      <c r="E102" s="344"/>
      <c r="F102" s="344"/>
      <c r="G102" s="344"/>
      <c r="H102" s="344"/>
      <c r="I102" s="344"/>
      <c r="J102" s="344"/>
      <c r="K102" s="345"/>
    </row>
    <row r="103" s="1" customFormat="1" ht="17.25" customHeight="1">
      <c r="B103" s="343"/>
      <c r="C103" s="346" t="s">
        <v>4208</v>
      </c>
      <c r="D103" s="346"/>
      <c r="E103" s="346"/>
      <c r="F103" s="346" t="s">
        <v>4209</v>
      </c>
      <c r="G103" s="347"/>
      <c r="H103" s="346" t="s">
        <v>57</v>
      </c>
      <c r="I103" s="346" t="s">
        <v>60</v>
      </c>
      <c r="J103" s="346" t="s">
        <v>4210</v>
      </c>
      <c r="K103" s="345"/>
    </row>
    <row r="104" s="1" customFormat="1" ht="17.25" customHeight="1">
      <c r="B104" s="343"/>
      <c r="C104" s="348" t="s">
        <v>4211</v>
      </c>
      <c r="D104" s="348"/>
      <c r="E104" s="348"/>
      <c r="F104" s="349" t="s">
        <v>4212</v>
      </c>
      <c r="G104" s="350"/>
      <c r="H104" s="348"/>
      <c r="I104" s="348"/>
      <c r="J104" s="348" t="s">
        <v>4213</v>
      </c>
      <c r="K104" s="345"/>
    </row>
    <row r="105" s="1" customFormat="1" ht="5.25" customHeight="1">
      <c r="B105" s="343"/>
      <c r="C105" s="346"/>
      <c r="D105" s="346"/>
      <c r="E105" s="346"/>
      <c r="F105" s="346"/>
      <c r="G105" s="364"/>
      <c r="H105" s="346"/>
      <c r="I105" s="346"/>
      <c r="J105" s="346"/>
      <c r="K105" s="345"/>
    </row>
    <row r="106" s="1" customFormat="1" ht="15" customHeight="1">
      <c r="B106" s="343"/>
      <c r="C106" s="331" t="s">
        <v>56</v>
      </c>
      <c r="D106" s="353"/>
      <c r="E106" s="353"/>
      <c r="F106" s="354" t="s">
        <v>4214</v>
      </c>
      <c r="G106" s="331"/>
      <c r="H106" s="331" t="s">
        <v>4254</v>
      </c>
      <c r="I106" s="331" t="s">
        <v>4216</v>
      </c>
      <c r="J106" s="331">
        <v>20</v>
      </c>
      <c r="K106" s="345"/>
    </row>
    <row r="107" s="1" customFormat="1" ht="15" customHeight="1">
      <c r="B107" s="343"/>
      <c r="C107" s="331" t="s">
        <v>4217</v>
      </c>
      <c r="D107" s="331"/>
      <c r="E107" s="331"/>
      <c r="F107" s="354" t="s">
        <v>4214</v>
      </c>
      <c r="G107" s="331"/>
      <c r="H107" s="331" t="s">
        <v>4254</v>
      </c>
      <c r="I107" s="331" t="s">
        <v>4216</v>
      </c>
      <c r="J107" s="331">
        <v>120</v>
      </c>
      <c r="K107" s="345"/>
    </row>
    <row r="108" s="1" customFormat="1" ht="15" customHeight="1">
      <c r="B108" s="356"/>
      <c r="C108" s="331" t="s">
        <v>4219</v>
      </c>
      <c r="D108" s="331"/>
      <c r="E108" s="331"/>
      <c r="F108" s="354" t="s">
        <v>4220</v>
      </c>
      <c r="G108" s="331"/>
      <c r="H108" s="331" t="s">
        <v>4254</v>
      </c>
      <c r="I108" s="331" t="s">
        <v>4216</v>
      </c>
      <c r="J108" s="331">
        <v>50</v>
      </c>
      <c r="K108" s="345"/>
    </row>
    <row r="109" s="1" customFormat="1" ht="15" customHeight="1">
      <c r="B109" s="356"/>
      <c r="C109" s="331" t="s">
        <v>4222</v>
      </c>
      <c r="D109" s="331"/>
      <c r="E109" s="331"/>
      <c r="F109" s="354" t="s">
        <v>4214</v>
      </c>
      <c r="G109" s="331"/>
      <c r="H109" s="331" t="s">
        <v>4254</v>
      </c>
      <c r="I109" s="331" t="s">
        <v>4224</v>
      </c>
      <c r="J109" s="331"/>
      <c r="K109" s="345"/>
    </row>
    <row r="110" s="1" customFormat="1" ht="15" customHeight="1">
      <c r="B110" s="356"/>
      <c r="C110" s="331" t="s">
        <v>4233</v>
      </c>
      <c r="D110" s="331"/>
      <c r="E110" s="331"/>
      <c r="F110" s="354" t="s">
        <v>4220</v>
      </c>
      <c r="G110" s="331"/>
      <c r="H110" s="331" t="s">
        <v>4254</v>
      </c>
      <c r="I110" s="331" t="s">
        <v>4216</v>
      </c>
      <c r="J110" s="331">
        <v>50</v>
      </c>
      <c r="K110" s="345"/>
    </row>
    <row r="111" s="1" customFormat="1" ht="15" customHeight="1">
      <c r="B111" s="356"/>
      <c r="C111" s="331" t="s">
        <v>4241</v>
      </c>
      <c r="D111" s="331"/>
      <c r="E111" s="331"/>
      <c r="F111" s="354" t="s">
        <v>4220</v>
      </c>
      <c r="G111" s="331"/>
      <c r="H111" s="331" t="s">
        <v>4254</v>
      </c>
      <c r="I111" s="331" t="s">
        <v>4216</v>
      </c>
      <c r="J111" s="331">
        <v>50</v>
      </c>
      <c r="K111" s="345"/>
    </row>
    <row r="112" s="1" customFormat="1" ht="15" customHeight="1">
      <c r="B112" s="356"/>
      <c r="C112" s="331" t="s">
        <v>4239</v>
      </c>
      <c r="D112" s="331"/>
      <c r="E112" s="331"/>
      <c r="F112" s="354" t="s">
        <v>4220</v>
      </c>
      <c r="G112" s="331"/>
      <c r="H112" s="331" t="s">
        <v>4254</v>
      </c>
      <c r="I112" s="331" t="s">
        <v>4216</v>
      </c>
      <c r="J112" s="331">
        <v>50</v>
      </c>
      <c r="K112" s="345"/>
    </row>
    <row r="113" s="1" customFormat="1" ht="15" customHeight="1">
      <c r="B113" s="356"/>
      <c r="C113" s="331" t="s">
        <v>56</v>
      </c>
      <c r="D113" s="331"/>
      <c r="E113" s="331"/>
      <c r="F113" s="354" t="s">
        <v>4214</v>
      </c>
      <c r="G113" s="331"/>
      <c r="H113" s="331" t="s">
        <v>4255</v>
      </c>
      <c r="I113" s="331" t="s">
        <v>4216</v>
      </c>
      <c r="J113" s="331">
        <v>20</v>
      </c>
      <c r="K113" s="345"/>
    </row>
    <row r="114" s="1" customFormat="1" ht="15" customHeight="1">
      <c r="B114" s="356"/>
      <c r="C114" s="331" t="s">
        <v>4256</v>
      </c>
      <c r="D114" s="331"/>
      <c r="E114" s="331"/>
      <c r="F114" s="354" t="s">
        <v>4214</v>
      </c>
      <c r="G114" s="331"/>
      <c r="H114" s="331" t="s">
        <v>4257</v>
      </c>
      <c r="I114" s="331" t="s">
        <v>4216</v>
      </c>
      <c r="J114" s="331">
        <v>120</v>
      </c>
      <c r="K114" s="345"/>
    </row>
    <row r="115" s="1" customFormat="1" ht="15" customHeight="1">
      <c r="B115" s="356"/>
      <c r="C115" s="331" t="s">
        <v>41</v>
      </c>
      <c r="D115" s="331"/>
      <c r="E115" s="331"/>
      <c r="F115" s="354" t="s">
        <v>4214</v>
      </c>
      <c r="G115" s="331"/>
      <c r="H115" s="331" t="s">
        <v>4258</v>
      </c>
      <c r="I115" s="331" t="s">
        <v>4249</v>
      </c>
      <c r="J115" s="331"/>
      <c r="K115" s="345"/>
    </row>
    <row r="116" s="1" customFormat="1" ht="15" customHeight="1">
      <c r="B116" s="356"/>
      <c r="C116" s="331" t="s">
        <v>51</v>
      </c>
      <c r="D116" s="331"/>
      <c r="E116" s="331"/>
      <c r="F116" s="354" t="s">
        <v>4214</v>
      </c>
      <c r="G116" s="331"/>
      <c r="H116" s="331" t="s">
        <v>4259</v>
      </c>
      <c r="I116" s="331" t="s">
        <v>4249</v>
      </c>
      <c r="J116" s="331"/>
      <c r="K116" s="345"/>
    </row>
    <row r="117" s="1" customFormat="1" ht="15" customHeight="1">
      <c r="B117" s="356"/>
      <c r="C117" s="331" t="s">
        <v>60</v>
      </c>
      <c r="D117" s="331"/>
      <c r="E117" s="331"/>
      <c r="F117" s="354" t="s">
        <v>4214</v>
      </c>
      <c r="G117" s="331"/>
      <c r="H117" s="331" t="s">
        <v>4260</v>
      </c>
      <c r="I117" s="331" t="s">
        <v>4261</v>
      </c>
      <c r="J117" s="331"/>
      <c r="K117" s="345"/>
    </row>
    <row r="118" s="1" customFormat="1" ht="15" customHeight="1">
      <c r="B118" s="359"/>
      <c r="C118" s="365"/>
      <c r="D118" s="365"/>
      <c r="E118" s="365"/>
      <c r="F118" s="365"/>
      <c r="G118" s="365"/>
      <c r="H118" s="365"/>
      <c r="I118" s="365"/>
      <c r="J118" s="365"/>
      <c r="K118" s="361"/>
    </row>
    <row r="119" s="1" customFormat="1" ht="18.75" customHeight="1">
      <c r="B119" s="366"/>
      <c r="C119" s="367"/>
      <c r="D119" s="367"/>
      <c r="E119" s="367"/>
      <c r="F119" s="368"/>
      <c r="G119" s="367"/>
      <c r="H119" s="367"/>
      <c r="I119" s="367"/>
      <c r="J119" s="367"/>
      <c r="K119" s="366"/>
    </row>
    <row r="120" s="1" customFormat="1" ht="18.75" customHeight="1"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</row>
    <row r="121" s="1" customFormat="1" ht="7.5" customHeight="1">
      <c r="B121" s="369"/>
      <c r="C121" s="370"/>
      <c r="D121" s="370"/>
      <c r="E121" s="370"/>
      <c r="F121" s="370"/>
      <c r="G121" s="370"/>
      <c r="H121" s="370"/>
      <c r="I121" s="370"/>
      <c r="J121" s="370"/>
      <c r="K121" s="371"/>
    </row>
    <row r="122" s="1" customFormat="1" ht="45" customHeight="1">
      <c r="B122" s="372"/>
      <c r="C122" s="322" t="s">
        <v>4262</v>
      </c>
      <c r="D122" s="322"/>
      <c r="E122" s="322"/>
      <c r="F122" s="322"/>
      <c r="G122" s="322"/>
      <c r="H122" s="322"/>
      <c r="I122" s="322"/>
      <c r="J122" s="322"/>
      <c r="K122" s="373"/>
    </row>
    <row r="123" s="1" customFormat="1" ht="17.25" customHeight="1">
      <c r="B123" s="374"/>
      <c r="C123" s="346" t="s">
        <v>4208</v>
      </c>
      <c r="D123" s="346"/>
      <c r="E123" s="346"/>
      <c r="F123" s="346" t="s">
        <v>4209</v>
      </c>
      <c r="G123" s="347"/>
      <c r="H123" s="346" t="s">
        <v>57</v>
      </c>
      <c r="I123" s="346" t="s">
        <v>60</v>
      </c>
      <c r="J123" s="346" t="s">
        <v>4210</v>
      </c>
      <c r="K123" s="375"/>
    </row>
    <row r="124" s="1" customFormat="1" ht="17.25" customHeight="1">
      <c r="B124" s="374"/>
      <c r="C124" s="348" t="s">
        <v>4211</v>
      </c>
      <c r="D124" s="348"/>
      <c r="E124" s="348"/>
      <c r="F124" s="349" t="s">
        <v>4212</v>
      </c>
      <c r="G124" s="350"/>
      <c r="H124" s="348"/>
      <c r="I124" s="348"/>
      <c r="J124" s="348" t="s">
        <v>4213</v>
      </c>
      <c r="K124" s="375"/>
    </row>
    <row r="125" s="1" customFormat="1" ht="5.25" customHeight="1">
      <c r="B125" s="376"/>
      <c r="C125" s="351"/>
      <c r="D125" s="351"/>
      <c r="E125" s="351"/>
      <c r="F125" s="351"/>
      <c r="G125" s="377"/>
      <c r="H125" s="351"/>
      <c r="I125" s="351"/>
      <c r="J125" s="351"/>
      <c r="K125" s="378"/>
    </row>
    <row r="126" s="1" customFormat="1" ht="15" customHeight="1">
      <c r="B126" s="376"/>
      <c r="C126" s="331" t="s">
        <v>4217</v>
      </c>
      <c r="D126" s="353"/>
      <c r="E126" s="353"/>
      <c r="F126" s="354" t="s">
        <v>4214</v>
      </c>
      <c r="G126" s="331"/>
      <c r="H126" s="331" t="s">
        <v>4254</v>
      </c>
      <c r="I126" s="331" t="s">
        <v>4216</v>
      </c>
      <c r="J126" s="331">
        <v>120</v>
      </c>
      <c r="K126" s="379"/>
    </row>
    <row r="127" s="1" customFormat="1" ht="15" customHeight="1">
      <c r="B127" s="376"/>
      <c r="C127" s="331" t="s">
        <v>4263</v>
      </c>
      <c r="D127" s="331"/>
      <c r="E127" s="331"/>
      <c r="F127" s="354" t="s">
        <v>4214</v>
      </c>
      <c r="G127" s="331"/>
      <c r="H127" s="331" t="s">
        <v>4264</v>
      </c>
      <c r="I127" s="331" t="s">
        <v>4216</v>
      </c>
      <c r="J127" s="331" t="s">
        <v>4265</v>
      </c>
      <c r="K127" s="379"/>
    </row>
    <row r="128" s="1" customFormat="1" ht="15" customHeight="1">
      <c r="B128" s="376"/>
      <c r="C128" s="331" t="s">
        <v>88</v>
      </c>
      <c r="D128" s="331"/>
      <c r="E128" s="331"/>
      <c r="F128" s="354" t="s">
        <v>4214</v>
      </c>
      <c r="G128" s="331"/>
      <c r="H128" s="331" t="s">
        <v>4266</v>
      </c>
      <c r="I128" s="331" t="s">
        <v>4216</v>
      </c>
      <c r="J128" s="331" t="s">
        <v>4265</v>
      </c>
      <c r="K128" s="379"/>
    </row>
    <row r="129" s="1" customFormat="1" ht="15" customHeight="1">
      <c r="B129" s="376"/>
      <c r="C129" s="331" t="s">
        <v>4225</v>
      </c>
      <c r="D129" s="331"/>
      <c r="E129" s="331"/>
      <c r="F129" s="354" t="s">
        <v>4220</v>
      </c>
      <c r="G129" s="331"/>
      <c r="H129" s="331" t="s">
        <v>4226</v>
      </c>
      <c r="I129" s="331" t="s">
        <v>4216</v>
      </c>
      <c r="J129" s="331">
        <v>15</v>
      </c>
      <c r="K129" s="379"/>
    </row>
    <row r="130" s="1" customFormat="1" ht="15" customHeight="1">
      <c r="B130" s="376"/>
      <c r="C130" s="357" t="s">
        <v>4227</v>
      </c>
      <c r="D130" s="357"/>
      <c r="E130" s="357"/>
      <c r="F130" s="358" t="s">
        <v>4220</v>
      </c>
      <c r="G130" s="357"/>
      <c r="H130" s="357" t="s">
        <v>4228</v>
      </c>
      <c r="I130" s="357" t="s">
        <v>4216</v>
      </c>
      <c r="J130" s="357">
        <v>15</v>
      </c>
      <c r="K130" s="379"/>
    </row>
    <row r="131" s="1" customFormat="1" ht="15" customHeight="1">
      <c r="B131" s="376"/>
      <c r="C131" s="357" t="s">
        <v>4229</v>
      </c>
      <c r="D131" s="357"/>
      <c r="E131" s="357"/>
      <c r="F131" s="358" t="s">
        <v>4220</v>
      </c>
      <c r="G131" s="357"/>
      <c r="H131" s="357" t="s">
        <v>4230</v>
      </c>
      <c r="I131" s="357" t="s">
        <v>4216</v>
      </c>
      <c r="J131" s="357">
        <v>20</v>
      </c>
      <c r="K131" s="379"/>
    </row>
    <row r="132" s="1" customFormat="1" ht="15" customHeight="1">
      <c r="B132" s="376"/>
      <c r="C132" s="357" t="s">
        <v>4231</v>
      </c>
      <c r="D132" s="357"/>
      <c r="E132" s="357"/>
      <c r="F132" s="358" t="s">
        <v>4220</v>
      </c>
      <c r="G132" s="357"/>
      <c r="H132" s="357" t="s">
        <v>4232</v>
      </c>
      <c r="I132" s="357" t="s">
        <v>4216</v>
      </c>
      <c r="J132" s="357">
        <v>20</v>
      </c>
      <c r="K132" s="379"/>
    </row>
    <row r="133" s="1" customFormat="1" ht="15" customHeight="1">
      <c r="B133" s="376"/>
      <c r="C133" s="331" t="s">
        <v>4219</v>
      </c>
      <c r="D133" s="331"/>
      <c r="E133" s="331"/>
      <c r="F133" s="354" t="s">
        <v>4220</v>
      </c>
      <c r="G133" s="331"/>
      <c r="H133" s="331" t="s">
        <v>4254</v>
      </c>
      <c r="I133" s="331" t="s">
        <v>4216</v>
      </c>
      <c r="J133" s="331">
        <v>50</v>
      </c>
      <c r="K133" s="379"/>
    </row>
    <row r="134" s="1" customFormat="1" ht="15" customHeight="1">
      <c r="B134" s="376"/>
      <c r="C134" s="331" t="s">
        <v>4233</v>
      </c>
      <c r="D134" s="331"/>
      <c r="E134" s="331"/>
      <c r="F134" s="354" t="s">
        <v>4220</v>
      </c>
      <c r="G134" s="331"/>
      <c r="H134" s="331" t="s">
        <v>4254</v>
      </c>
      <c r="I134" s="331" t="s">
        <v>4216</v>
      </c>
      <c r="J134" s="331">
        <v>50</v>
      </c>
      <c r="K134" s="379"/>
    </row>
    <row r="135" s="1" customFormat="1" ht="15" customHeight="1">
      <c r="B135" s="376"/>
      <c r="C135" s="331" t="s">
        <v>4239</v>
      </c>
      <c r="D135" s="331"/>
      <c r="E135" s="331"/>
      <c r="F135" s="354" t="s">
        <v>4220</v>
      </c>
      <c r="G135" s="331"/>
      <c r="H135" s="331" t="s">
        <v>4254</v>
      </c>
      <c r="I135" s="331" t="s">
        <v>4216</v>
      </c>
      <c r="J135" s="331">
        <v>50</v>
      </c>
      <c r="K135" s="379"/>
    </row>
    <row r="136" s="1" customFormat="1" ht="15" customHeight="1">
      <c r="B136" s="376"/>
      <c r="C136" s="331" t="s">
        <v>4241</v>
      </c>
      <c r="D136" s="331"/>
      <c r="E136" s="331"/>
      <c r="F136" s="354" t="s">
        <v>4220</v>
      </c>
      <c r="G136" s="331"/>
      <c r="H136" s="331" t="s">
        <v>4254</v>
      </c>
      <c r="I136" s="331" t="s">
        <v>4216</v>
      </c>
      <c r="J136" s="331">
        <v>50</v>
      </c>
      <c r="K136" s="379"/>
    </row>
    <row r="137" s="1" customFormat="1" ht="15" customHeight="1">
      <c r="B137" s="376"/>
      <c r="C137" s="331" t="s">
        <v>4242</v>
      </c>
      <c r="D137" s="331"/>
      <c r="E137" s="331"/>
      <c r="F137" s="354" t="s">
        <v>4220</v>
      </c>
      <c r="G137" s="331"/>
      <c r="H137" s="331" t="s">
        <v>4267</v>
      </c>
      <c r="I137" s="331" t="s">
        <v>4216</v>
      </c>
      <c r="J137" s="331">
        <v>255</v>
      </c>
      <c r="K137" s="379"/>
    </row>
    <row r="138" s="1" customFormat="1" ht="15" customHeight="1">
      <c r="B138" s="376"/>
      <c r="C138" s="331" t="s">
        <v>4244</v>
      </c>
      <c r="D138" s="331"/>
      <c r="E138" s="331"/>
      <c r="F138" s="354" t="s">
        <v>4214</v>
      </c>
      <c r="G138" s="331"/>
      <c r="H138" s="331" t="s">
        <v>4268</v>
      </c>
      <c r="I138" s="331" t="s">
        <v>4246</v>
      </c>
      <c r="J138" s="331"/>
      <c r="K138" s="379"/>
    </row>
    <row r="139" s="1" customFormat="1" ht="15" customHeight="1">
      <c r="B139" s="376"/>
      <c r="C139" s="331" t="s">
        <v>4247</v>
      </c>
      <c r="D139" s="331"/>
      <c r="E139" s="331"/>
      <c r="F139" s="354" t="s">
        <v>4214</v>
      </c>
      <c r="G139" s="331"/>
      <c r="H139" s="331" t="s">
        <v>4269</v>
      </c>
      <c r="I139" s="331" t="s">
        <v>4249</v>
      </c>
      <c r="J139" s="331"/>
      <c r="K139" s="379"/>
    </row>
    <row r="140" s="1" customFormat="1" ht="15" customHeight="1">
      <c r="B140" s="376"/>
      <c r="C140" s="331" t="s">
        <v>4250</v>
      </c>
      <c r="D140" s="331"/>
      <c r="E140" s="331"/>
      <c r="F140" s="354" t="s">
        <v>4214</v>
      </c>
      <c r="G140" s="331"/>
      <c r="H140" s="331" t="s">
        <v>4250</v>
      </c>
      <c r="I140" s="331" t="s">
        <v>4249</v>
      </c>
      <c r="J140" s="331"/>
      <c r="K140" s="379"/>
    </row>
    <row r="141" s="1" customFormat="1" ht="15" customHeight="1">
      <c r="B141" s="376"/>
      <c r="C141" s="331" t="s">
        <v>41</v>
      </c>
      <c r="D141" s="331"/>
      <c r="E141" s="331"/>
      <c r="F141" s="354" t="s">
        <v>4214</v>
      </c>
      <c r="G141" s="331"/>
      <c r="H141" s="331" t="s">
        <v>4270</v>
      </c>
      <c r="I141" s="331" t="s">
        <v>4249</v>
      </c>
      <c r="J141" s="331"/>
      <c r="K141" s="379"/>
    </row>
    <row r="142" s="1" customFormat="1" ht="15" customHeight="1">
      <c r="B142" s="376"/>
      <c r="C142" s="331" t="s">
        <v>4271</v>
      </c>
      <c r="D142" s="331"/>
      <c r="E142" s="331"/>
      <c r="F142" s="354" t="s">
        <v>4214</v>
      </c>
      <c r="G142" s="331"/>
      <c r="H142" s="331" t="s">
        <v>4272</v>
      </c>
      <c r="I142" s="331" t="s">
        <v>4249</v>
      </c>
      <c r="J142" s="331"/>
      <c r="K142" s="379"/>
    </row>
    <row r="143" s="1" customFormat="1" ht="15" customHeight="1">
      <c r="B143" s="380"/>
      <c r="C143" s="381"/>
      <c r="D143" s="381"/>
      <c r="E143" s="381"/>
      <c r="F143" s="381"/>
      <c r="G143" s="381"/>
      <c r="H143" s="381"/>
      <c r="I143" s="381"/>
      <c r="J143" s="381"/>
      <c r="K143" s="382"/>
    </row>
    <row r="144" s="1" customFormat="1" ht="18.75" customHeight="1">
      <c r="B144" s="367"/>
      <c r="C144" s="367"/>
      <c r="D144" s="367"/>
      <c r="E144" s="367"/>
      <c r="F144" s="368"/>
      <c r="G144" s="367"/>
      <c r="H144" s="367"/>
      <c r="I144" s="367"/>
      <c r="J144" s="367"/>
      <c r="K144" s="367"/>
    </row>
    <row r="145" s="1" customFormat="1" ht="18.75" customHeight="1"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</row>
    <row r="146" s="1" customFormat="1" ht="7.5" customHeight="1">
      <c r="B146" s="340"/>
      <c r="C146" s="341"/>
      <c r="D146" s="341"/>
      <c r="E146" s="341"/>
      <c r="F146" s="341"/>
      <c r="G146" s="341"/>
      <c r="H146" s="341"/>
      <c r="I146" s="341"/>
      <c r="J146" s="341"/>
      <c r="K146" s="342"/>
    </row>
    <row r="147" s="1" customFormat="1" ht="45" customHeight="1">
      <c r="B147" s="343"/>
      <c r="C147" s="344" t="s">
        <v>4273</v>
      </c>
      <c r="D147" s="344"/>
      <c r="E147" s="344"/>
      <c r="F147" s="344"/>
      <c r="G147" s="344"/>
      <c r="H147" s="344"/>
      <c r="I147" s="344"/>
      <c r="J147" s="344"/>
      <c r="K147" s="345"/>
    </row>
    <row r="148" s="1" customFormat="1" ht="17.25" customHeight="1">
      <c r="B148" s="343"/>
      <c r="C148" s="346" t="s">
        <v>4208</v>
      </c>
      <c r="D148" s="346"/>
      <c r="E148" s="346"/>
      <c r="F148" s="346" t="s">
        <v>4209</v>
      </c>
      <c r="G148" s="347"/>
      <c r="H148" s="346" t="s">
        <v>57</v>
      </c>
      <c r="I148" s="346" t="s">
        <v>60</v>
      </c>
      <c r="J148" s="346" t="s">
        <v>4210</v>
      </c>
      <c r="K148" s="345"/>
    </row>
    <row r="149" s="1" customFormat="1" ht="17.25" customHeight="1">
      <c r="B149" s="343"/>
      <c r="C149" s="348" t="s">
        <v>4211</v>
      </c>
      <c r="D149" s="348"/>
      <c r="E149" s="348"/>
      <c r="F149" s="349" t="s">
        <v>4212</v>
      </c>
      <c r="G149" s="350"/>
      <c r="H149" s="348"/>
      <c r="I149" s="348"/>
      <c r="J149" s="348" t="s">
        <v>4213</v>
      </c>
      <c r="K149" s="345"/>
    </row>
    <row r="150" s="1" customFormat="1" ht="5.25" customHeight="1">
      <c r="B150" s="356"/>
      <c r="C150" s="351"/>
      <c r="D150" s="351"/>
      <c r="E150" s="351"/>
      <c r="F150" s="351"/>
      <c r="G150" s="352"/>
      <c r="H150" s="351"/>
      <c r="I150" s="351"/>
      <c r="J150" s="351"/>
      <c r="K150" s="379"/>
    </row>
    <row r="151" s="1" customFormat="1" ht="15" customHeight="1">
      <c r="B151" s="356"/>
      <c r="C151" s="383" t="s">
        <v>4217</v>
      </c>
      <c r="D151" s="331"/>
      <c r="E151" s="331"/>
      <c r="F151" s="384" t="s">
        <v>4214</v>
      </c>
      <c r="G151" s="331"/>
      <c r="H151" s="383" t="s">
        <v>4254</v>
      </c>
      <c r="I151" s="383" t="s">
        <v>4216</v>
      </c>
      <c r="J151" s="383">
        <v>120</v>
      </c>
      <c r="K151" s="379"/>
    </row>
    <row r="152" s="1" customFormat="1" ht="15" customHeight="1">
      <c r="B152" s="356"/>
      <c r="C152" s="383" t="s">
        <v>4263</v>
      </c>
      <c r="D152" s="331"/>
      <c r="E152" s="331"/>
      <c r="F152" s="384" t="s">
        <v>4214</v>
      </c>
      <c r="G152" s="331"/>
      <c r="H152" s="383" t="s">
        <v>4274</v>
      </c>
      <c r="I152" s="383" t="s">
        <v>4216</v>
      </c>
      <c r="J152" s="383" t="s">
        <v>4265</v>
      </c>
      <c r="K152" s="379"/>
    </row>
    <row r="153" s="1" customFormat="1" ht="15" customHeight="1">
      <c r="B153" s="356"/>
      <c r="C153" s="383" t="s">
        <v>88</v>
      </c>
      <c r="D153" s="331"/>
      <c r="E153" s="331"/>
      <c r="F153" s="384" t="s">
        <v>4214</v>
      </c>
      <c r="G153" s="331"/>
      <c r="H153" s="383" t="s">
        <v>4275</v>
      </c>
      <c r="I153" s="383" t="s">
        <v>4216</v>
      </c>
      <c r="J153" s="383" t="s">
        <v>4265</v>
      </c>
      <c r="K153" s="379"/>
    </row>
    <row r="154" s="1" customFormat="1" ht="15" customHeight="1">
      <c r="B154" s="356"/>
      <c r="C154" s="383" t="s">
        <v>4219</v>
      </c>
      <c r="D154" s="331"/>
      <c r="E154" s="331"/>
      <c r="F154" s="384" t="s">
        <v>4220</v>
      </c>
      <c r="G154" s="331"/>
      <c r="H154" s="383" t="s">
        <v>4254</v>
      </c>
      <c r="I154" s="383" t="s">
        <v>4216</v>
      </c>
      <c r="J154" s="383">
        <v>50</v>
      </c>
      <c r="K154" s="379"/>
    </row>
    <row r="155" s="1" customFormat="1" ht="15" customHeight="1">
      <c r="B155" s="356"/>
      <c r="C155" s="383" t="s">
        <v>4222</v>
      </c>
      <c r="D155" s="331"/>
      <c r="E155" s="331"/>
      <c r="F155" s="384" t="s">
        <v>4214</v>
      </c>
      <c r="G155" s="331"/>
      <c r="H155" s="383" t="s">
        <v>4254</v>
      </c>
      <c r="I155" s="383" t="s">
        <v>4224</v>
      </c>
      <c r="J155" s="383"/>
      <c r="K155" s="379"/>
    </row>
    <row r="156" s="1" customFormat="1" ht="15" customHeight="1">
      <c r="B156" s="356"/>
      <c r="C156" s="383" t="s">
        <v>4233</v>
      </c>
      <c r="D156" s="331"/>
      <c r="E156" s="331"/>
      <c r="F156" s="384" t="s">
        <v>4220</v>
      </c>
      <c r="G156" s="331"/>
      <c r="H156" s="383" t="s">
        <v>4254</v>
      </c>
      <c r="I156" s="383" t="s">
        <v>4216</v>
      </c>
      <c r="J156" s="383">
        <v>50</v>
      </c>
      <c r="K156" s="379"/>
    </row>
    <row r="157" s="1" customFormat="1" ht="15" customHeight="1">
      <c r="B157" s="356"/>
      <c r="C157" s="383" t="s">
        <v>4241</v>
      </c>
      <c r="D157" s="331"/>
      <c r="E157" s="331"/>
      <c r="F157" s="384" t="s">
        <v>4220</v>
      </c>
      <c r="G157" s="331"/>
      <c r="H157" s="383" t="s">
        <v>4254</v>
      </c>
      <c r="I157" s="383" t="s">
        <v>4216</v>
      </c>
      <c r="J157" s="383">
        <v>50</v>
      </c>
      <c r="K157" s="379"/>
    </row>
    <row r="158" s="1" customFormat="1" ht="15" customHeight="1">
      <c r="B158" s="356"/>
      <c r="C158" s="383" t="s">
        <v>4239</v>
      </c>
      <c r="D158" s="331"/>
      <c r="E158" s="331"/>
      <c r="F158" s="384" t="s">
        <v>4220</v>
      </c>
      <c r="G158" s="331"/>
      <c r="H158" s="383" t="s">
        <v>4254</v>
      </c>
      <c r="I158" s="383" t="s">
        <v>4216</v>
      </c>
      <c r="J158" s="383">
        <v>50</v>
      </c>
      <c r="K158" s="379"/>
    </row>
    <row r="159" s="1" customFormat="1" ht="15" customHeight="1">
      <c r="B159" s="356"/>
      <c r="C159" s="383" t="s">
        <v>232</v>
      </c>
      <c r="D159" s="331"/>
      <c r="E159" s="331"/>
      <c r="F159" s="384" t="s">
        <v>4214</v>
      </c>
      <c r="G159" s="331"/>
      <c r="H159" s="383" t="s">
        <v>4276</v>
      </c>
      <c r="I159" s="383" t="s">
        <v>4216</v>
      </c>
      <c r="J159" s="383" t="s">
        <v>4277</v>
      </c>
      <c r="K159" s="379"/>
    </row>
    <row r="160" s="1" customFormat="1" ht="15" customHeight="1">
      <c r="B160" s="356"/>
      <c r="C160" s="383" t="s">
        <v>4278</v>
      </c>
      <c r="D160" s="331"/>
      <c r="E160" s="331"/>
      <c r="F160" s="384" t="s">
        <v>4214</v>
      </c>
      <c r="G160" s="331"/>
      <c r="H160" s="383" t="s">
        <v>4279</v>
      </c>
      <c r="I160" s="383" t="s">
        <v>4249</v>
      </c>
      <c r="J160" s="383"/>
      <c r="K160" s="379"/>
    </row>
    <row r="161" s="1" customFormat="1" ht="15" customHeight="1">
      <c r="B161" s="385"/>
      <c r="C161" s="365"/>
      <c r="D161" s="365"/>
      <c r="E161" s="365"/>
      <c r="F161" s="365"/>
      <c r="G161" s="365"/>
      <c r="H161" s="365"/>
      <c r="I161" s="365"/>
      <c r="J161" s="365"/>
      <c r="K161" s="386"/>
    </row>
    <row r="162" s="1" customFormat="1" ht="18.75" customHeight="1">
      <c r="B162" s="367"/>
      <c r="C162" s="377"/>
      <c r="D162" s="377"/>
      <c r="E162" s="377"/>
      <c r="F162" s="387"/>
      <c r="G162" s="377"/>
      <c r="H162" s="377"/>
      <c r="I162" s="377"/>
      <c r="J162" s="377"/>
      <c r="K162" s="367"/>
    </row>
    <row r="163" s="1" customFormat="1" ht="18.75" customHeight="1">
      <c r="B163" s="339"/>
      <c r="C163" s="339"/>
      <c r="D163" s="339"/>
      <c r="E163" s="339"/>
      <c r="F163" s="339"/>
      <c r="G163" s="339"/>
      <c r="H163" s="339"/>
      <c r="I163" s="339"/>
      <c r="J163" s="339"/>
      <c r="K163" s="339"/>
    </row>
    <row r="164" s="1" customFormat="1" ht="7.5" customHeight="1">
      <c r="B164" s="318"/>
      <c r="C164" s="319"/>
      <c r="D164" s="319"/>
      <c r="E164" s="319"/>
      <c r="F164" s="319"/>
      <c r="G164" s="319"/>
      <c r="H164" s="319"/>
      <c r="I164" s="319"/>
      <c r="J164" s="319"/>
      <c r="K164" s="320"/>
    </row>
    <row r="165" s="1" customFormat="1" ht="45" customHeight="1">
      <c r="B165" s="321"/>
      <c r="C165" s="322" t="s">
        <v>4280</v>
      </c>
      <c r="D165" s="322"/>
      <c r="E165" s="322"/>
      <c r="F165" s="322"/>
      <c r="G165" s="322"/>
      <c r="H165" s="322"/>
      <c r="I165" s="322"/>
      <c r="J165" s="322"/>
      <c r="K165" s="323"/>
    </row>
    <row r="166" s="1" customFormat="1" ht="17.25" customHeight="1">
      <c r="B166" s="321"/>
      <c r="C166" s="346" t="s">
        <v>4208</v>
      </c>
      <c r="D166" s="346"/>
      <c r="E166" s="346"/>
      <c r="F166" s="346" t="s">
        <v>4209</v>
      </c>
      <c r="G166" s="388"/>
      <c r="H166" s="389" t="s">
        <v>57</v>
      </c>
      <c r="I166" s="389" t="s">
        <v>60</v>
      </c>
      <c r="J166" s="346" t="s">
        <v>4210</v>
      </c>
      <c r="K166" s="323"/>
    </row>
    <row r="167" s="1" customFormat="1" ht="17.25" customHeight="1">
      <c r="B167" s="324"/>
      <c r="C167" s="348" t="s">
        <v>4211</v>
      </c>
      <c r="D167" s="348"/>
      <c r="E167" s="348"/>
      <c r="F167" s="349" t="s">
        <v>4212</v>
      </c>
      <c r="G167" s="390"/>
      <c r="H167" s="391"/>
      <c r="I167" s="391"/>
      <c r="J167" s="348" t="s">
        <v>4213</v>
      </c>
      <c r="K167" s="326"/>
    </row>
    <row r="168" s="1" customFormat="1" ht="5.25" customHeight="1">
      <c r="B168" s="356"/>
      <c r="C168" s="351"/>
      <c r="D168" s="351"/>
      <c r="E168" s="351"/>
      <c r="F168" s="351"/>
      <c r="G168" s="352"/>
      <c r="H168" s="351"/>
      <c r="I168" s="351"/>
      <c r="J168" s="351"/>
      <c r="K168" s="379"/>
    </row>
    <row r="169" s="1" customFormat="1" ht="15" customHeight="1">
      <c r="B169" s="356"/>
      <c r="C169" s="331" t="s">
        <v>4217</v>
      </c>
      <c r="D169" s="331"/>
      <c r="E169" s="331"/>
      <c r="F169" s="354" t="s">
        <v>4214</v>
      </c>
      <c r="G169" s="331"/>
      <c r="H169" s="331" t="s">
        <v>4254</v>
      </c>
      <c r="I169" s="331" t="s">
        <v>4216</v>
      </c>
      <c r="J169" s="331">
        <v>120</v>
      </c>
      <c r="K169" s="379"/>
    </row>
    <row r="170" s="1" customFormat="1" ht="15" customHeight="1">
      <c r="B170" s="356"/>
      <c r="C170" s="331" t="s">
        <v>4263</v>
      </c>
      <c r="D170" s="331"/>
      <c r="E170" s="331"/>
      <c r="F170" s="354" t="s">
        <v>4214</v>
      </c>
      <c r="G170" s="331"/>
      <c r="H170" s="331" t="s">
        <v>4264</v>
      </c>
      <c r="I170" s="331" t="s">
        <v>4216</v>
      </c>
      <c r="J170" s="331" t="s">
        <v>4265</v>
      </c>
      <c r="K170" s="379"/>
    </row>
    <row r="171" s="1" customFormat="1" ht="15" customHeight="1">
      <c r="B171" s="356"/>
      <c r="C171" s="331" t="s">
        <v>88</v>
      </c>
      <c r="D171" s="331"/>
      <c r="E171" s="331"/>
      <c r="F171" s="354" t="s">
        <v>4214</v>
      </c>
      <c r="G171" s="331"/>
      <c r="H171" s="331" t="s">
        <v>4281</v>
      </c>
      <c r="I171" s="331" t="s">
        <v>4216</v>
      </c>
      <c r="J171" s="331" t="s">
        <v>4265</v>
      </c>
      <c r="K171" s="379"/>
    </row>
    <row r="172" s="1" customFormat="1" ht="15" customHeight="1">
      <c r="B172" s="356"/>
      <c r="C172" s="331" t="s">
        <v>4219</v>
      </c>
      <c r="D172" s="331"/>
      <c r="E172" s="331"/>
      <c r="F172" s="354" t="s">
        <v>4220</v>
      </c>
      <c r="G172" s="331"/>
      <c r="H172" s="331" t="s">
        <v>4281</v>
      </c>
      <c r="I172" s="331" t="s">
        <v>4216</v>
      </c>
      <c r="J172" s="331">
        <v>50</v>
      </c>
      <c r="K172" s="379"/>
    </row>
    <row r="173" s="1" customFormat="1" ht="15" customHeight="1">
      <c r="B173" s="356"/>
      <c r="C173" s="331" t="s">
        <v>4222</v>
      </c>
      <c r="D173" s="331"/>
      <c r="E173" s="331"/>
      <c r="F173" s="354" t="s">
        <v>4214</v>
      </c>
      <c r="G173" s="331"/>
      <c r="H173" s="331" t="s">
        <v>4281</v>
      </c>
      <c r="I173" s="331" t="s">
        <v>4224</v>
      </c>
      <c r="J173" s="331"/>
      <c r="K173" s="379"/>
    </row>
    <row r="174" s="1" customFormat="1" ht="15" customHeight="1">
      <c r="B174" s="356"/>
      <c r="C174" s="331" t="s">
        <v>4233</v>
      </c>
      <c r="D174" s="331"/>
      <c r="E174" s="331"/>
      <c r="F174" s="354" t="s">
        <v>4220</v>
      </c>
      <c r="G174" s="331"/>
      <c r="H174" s="331" t="s">
        <v>4281</v>
      </c>
      <c r="I174" s="331" t="s">
        <v>4216</v>
      </c>
      <c r="J174" s="331">
        <v>50</v>
      </c>
      <c r="K174" s="379"/>
    </row>
    <row r="175" s="1" customFormat="1" ht="15" customHeight="1">
      <c r="B175" s="356"/>
      <c r="C175" s="331" t="s">
        <v>4241</v>
      </c>
      <c r="D175" s="331"/>
      <c r="E175" s="331"/>
      <c r="F175" s="354" t="s">
        <v>4220</v>
      </c>
      <c r="G175" s="331"/>
      <c r="H175" s="331" t="s">
        <v>4281</v>
      </c>
      <c r="I175" s="331" t="s">
        <v>4216</v>
      </c>
      <c r="J175" s="331">
        <v>50</v>
      </c>
      <c r="K175" s="379"/>
    </row>
    <row r="176" s="1" customFormat="1" ht="15" customHeight="1">
      <c r="B176" s="356"/>
      <c r="C176" s="331" t="s">
        <v>4239</v>
      </c>
      <c r="D176" s="331"/>
      <c r="E176" s="331"/>
      <c r="F176" s="354" t="s">
        <v>4220</v>
      </c>
      <c r="G176" s="331"/>
      <c r="H176" s="331" t="s">
        <v>4281</v>
      </c>
      <c r="I176" s="331" t="s">
        <v>4216</v>
      </c>
      <c r="J176" s="331">
        <v>50</v>
      </c>
      <c r="K176" s="379"/>
    </row>
    <row r="177" s="1" customFormat="1" ht="15" customHeight="1">
      <c r="B177" s="356"/>
      <c r="C177" s="331" t="s">
        <v>245</v>
      </c>
      <c r="D177" s="331"/>
      <c r="E177" s="331"/>
      <c r="F177" s="354" t="s">
        <v>4214</v>
      </c>
      <c r="G177" s="331"/>
      <c r="H177" s="331" t="s">
        <v>4282</v>
      </c>
      <c r="I177" s="331" t="s">
        <v>4283</v>
      </c>
      <c r="J177" s="331"/>
      <c r="K177" s="379"/>
    </row>
    <row r="178" s="1" customFormat="1" ht="15" customHeight="1">
      <c r="B178" s="356"/>
      <c r="C178" s="331" t="s">
        <v>60</v>
      </c>
      <c r="D178" s="331"/>
      <c r="E178" s="331"/>
      <c r="F178" s="354" t="s">
        <v>4214</v>
      </c>
      <c r="G178" s="331"/>
      <c r="H178" s="331" t="s">
        <v>4284</v>
      </c>
      <c r="I178" s="331" t="s">
        <v>4285</v>
      </c>
      <c r="J178" s="331">
        <v>1</v>
      </c>
      <c r="K178" s="379"/>
    </row>
    <row r="179" s="1" customFormat="1" ht="15" customHeight="1">
      <c r="B179" s="356"/>
      <c r="C179" s="331" t="s">
        <v>56</v>
      </c>
      <c r="D179" s="331"/>
      <c r="E179" s="331"/>
      <c r="F179" s="354" t="s">
        <v>4214</v>
      </c>
      <c r="G179" s="331"/>
      <c r="H179" s="331" t="s">
        <v>4286</v>
      </c>
      <c r="I179" s="331" t="s">
        <v>4216</v>
      </c>
      <c r="J179" s="331">
        <v>20</v>
      </c>
      <c r="K179" s="379"/>
    </row>
    <row r="180" s="1" customFormat="1" ht="15" customHeight="1">
      <c r="B180" s="356"/>
      <c r="C180" s="331" t="s">
        <v>57</v>
      </c>
      <c r="D180" s="331"/>
      <c r="E180" s="331"/>
      <c r="F180" s="354" t="s">
        <v>4214</v>
      </c>
      <c r="G180" s="331"/>
      <c r="H180" s="331" t="s">
        <v>4287</v>
      </c>
      <c r="I180" s="331" t="s">
        <v>4216</v>
      </c>
      <c r="J180" s="331">
        <v>255</v>
      </c>
      <c r="K180" s="379"/>
    </row>
    <row r="181" s="1" customFormat="1" ht="15" customHeight="1">
      <c r="B181" s="356"/>
      <c r="C181" s="331" t="s">
        <v>246</v>
      </c>
      <c r="D181" s="331"/>
      <c r="E181" s="331"/>
      <c r="F181" s="354" t="s">
        <v>4214</v>
      </c>
      <c r="G181" s="331"/>
      <c r="H181" s="331" t="s">
        <v>4178</v>
      </c>
      <c r="I181" s="331" t="s">
        <v>4216</v>
      </c>
      <c r="J181" s="331">
        <v>10</v>
      </c>
      <c r="K181" s="379"/>
    </row>
    <row r="182" s="1" customFormat="1" ht="15" customHeight="1">
      <c r="B182" s="356"/>
      <c r="C182" s="331" t="s">
        <v>247</v>
      </c>
      <c r="D182" s="331"/>
      <c r="E182" s="331"/>
      <c r="F182" s="354" t="s">
        <v>4214</v>
      </c>
      <c r="G182" s="331"/>
      <c r="H182" s="331" t="s">
        <v>4288</v>
      </c>
      <c r="I182" s="331" t="s">
        <v>4249</v>
      </c>
      <c r="J182" s="331"/>
      <c r="K182" s="379"/>
    </row>
    <row r="183" s="1" customFormat="1" ht="15" customHeight="1">
      <c r="B183" s="356"/>
      <c r="C183" s="331" t="s">
        <v>4289</v>
      </c>
      <c r="D183" s="331"/>
      <c r="E183" s="331"/>
      <c r="F183" s="354" t="s">
        <v>4214</v>
      </c>
      <c r="G183" s="331"/>
      <c r="H183" s="331" t="s">
        <v>4290</v>
      </c>
      <c r="I183" s="331" t="s">
        <v>4249</v>
      </c>
      <c r="J183" s="331"/>
      <c r="K183" s="379"/>
    </row>
    <row r="184" s="1" customFormat="1" ht="15" customHeight="1">
      <c r="B184" s="356"/>
      <c r="C184" s="331" t="s">
        <v>4278</v>
      </c>
      <c r="D184" s="331"/>
      <c r="E184" s="331"/>
      <c r="F184" s="354" t="s">
        <v>4214</v>
      </c>
      <c r="G184" s="331"/>
      <c r="H184" s="331" t="s">
        <v>4291</v>
      </c>
      <c r="I184" s="331" t="s">
        <v>4249</v>
      </c>
      <c r="J184" s="331"/>
      <c r="K184" s="379"/>
    </row>
    <row r="185" s="1" customFormat="1" ht="15" customHeight="1">
      <c r="B185" s="356"/>
      <c r="C185" s="331" t="s">
        <v>249</v>
      </c>
      <c r="D185" s="331"/>
      <c r="E185" s="331"/>
      <c r="F185" s="354" t="s">
        <v>4220</v>
      </c>
      <c r="G185" s="331"/>
      <c r="H185" s="331" t="s">
        <v>4292</v>
      </c>
      <c r="I185" s="331" t="s">
        <v>4216</v>
      </c>
      <c r="J185" s="331">
        <v>50</v>
      </c>
      <c r="K185" s="379"/>
    </row>
    <row r="186" s="1" customFormat="1" ht="15" customHeight="1">
      <c r="B186" s="356"/>
      <c r="C186" s="331" t="s">
        <v>4293</v>
      </c>
      <c r="D186" s="331"/>
      <c r="E186" s="331"/>
      <c r="F186" s="354" t="s">
        <v>4220</v>
      </c>
      <c r="G186" s="331"/>
      <c r="H186" s="331" t="s">
        <v>4294</v>
      </c>
      <c r="I186" s="331" t="s">
        <v>4295</v>
      </c>
      <c r="J186" s="331"/>
      <c r="K186" s="379"/>
    </row>
    <row r="187" s="1" customFormat="1" ht="15" customHeight="1">
      <c r="B187" s="356"/>
      <c r="C187" s="331" t="s">
        <v>4296</v>
      </c>
      <c r="D187" s="331"/>
      <c r="E187" s="331"/>
      <c r="F187" s="354" t="s">
        <v>4220</v>
      </c>
      <c r="G187" s="331"/>
      <c r="H187" s="331" t="s">
        <v>4297</v>
      </c>
      <c r="I187" s="331" t="s">
        <v>4295</v>
      </c>
      <c r="J187" s="331"/>
      <c r="K187" s="379"/>
    </row>
    <row r="188" s="1" customFormat="1" ht="15" customHeight="1">
      <c r="B188" s="356"/>
      <c r="C188" s="331" t="s">
        <v>4298</v>
      </c>
      <c r="D188" s="331"/>
      <c r="E188" s="331"/>
      <c r="F188" s="354" t="s">
        <v>4220</v>
      </c>
      <c r="G188" s="331"/>
      <c r="H188" s="331" t="s">
        <v>4299</v>
      </c>
      <c r="I188" s="331" t="s">
        <v>4295</v>
      </c>
      <c r="J188" s="331"/>
      <c r="K188" s="379"/>
    </row>
    <row r="189" s="1" customFormat="1" ht="15" customHeight="1">
      <c r="B189" s="356"/>
      <c r="C189" s="392" t="s">
        <v>4300</v>
      </c>
      <c r="D189" s="331"/>
      <c r="E189" s="331"/>
      <c r="F189" s="354" t="s">
        <v>4220</v>
      </c>
      <c r="G189" s="331"/>
      <c r="H189" s="331" t="s">
        <v>4301</v>
      </c>
      <c r="I189" s="331" t="s">
        <v>4302</v>
      </c>
      <c r="J189" s="393" t="s">
        <v>4303</v>
      </c>
      <c r="K189" s="379"/>
    </row>
    <row r="190" s="18" customFormat="1" ht="15" customHeight="1">
      <c r="B190" s="394"/>
      <c r="C190" s="395" t="s">
        <v>4304</v>
      </c>
      <c r="D190" s="396"/>
      <c r="E190" s="396"/>
      <c r="F190" s="397" t="s">
        <v>4220</v>
      </c>
      <c r="G190" s="396"/>
      <c r="H190" s="396" t="s">
        <v>4305</v>
      </c>
      <c r="I190" s="396" t="s">
        <v>4302</v>
      </c>
      <c r="J190" s="398" t="s">
        <v>4303</v>
      </c>
      <c r="K190" s="399"/>
    </row>
    <row r="191" s="1" customFormat="1" ht="15" customHeight="1">
      <c r="B191" s="356"/>
      <c r="C191" s="392" t="s">
        <v>45</v>
      </c>
      <c r="D191" s="331"/>
      <c r="E191" s="331"/>
      <c r="F191" s="354" t="s">
        <v>4214</v>
      </c>
      <c r="G191" s="331"/>
      <c r="H191" s="328" t="s">
        <v>4306</v>
      </c>
      <c r="I191" s="331" t="s">
        <v>4307</v>
      </c>
      <c r="J191" s="331"/>
      <c r="K191" s="379"/>
    </row>
    <row r="192" s="1" customFormat="1" ht="15" customHeight="1">
      <c r="B192" s="356"/>
      <c r="C192" s="392" t="s">
        <v>4308</v>
      </c>
      <c r="D192" s="331"/>
      <c r="E192" s="331"/>
      <c r="F192" s="354" t="s">
        <v>4214</v>
      </c>
      <c r="G192" s="331"/>
      <c r="H192" s="331" t="s">
        <v>4309</v>
      </c>
      <c r="I192" s="331" t="s">
        <v>4249</v>
      </c>
      <c r="J192" s="331"/>
      <c r="K192" s="379"/>
    </row>
    <row r="193" s="1" customFormat="1" ht="15" customHeight="1">
      <c r="B193" s="356"/>
      <c r="C193" s="392" t="s">
        <v>4310</v>
      </c>
      <c r="D193" s="331"/>
      <c r="E193" s="331"/>
      <c r="F193" s="354" t="s">
        <v>4214</v>
      </c>
      <c r="G193" s="331"/>
      <c r="H193" s="331" t="s">
        <v>4311</v>
      </c>
      <c r="I193" s="331" t="s">
        <v>4249</v>
      </c>
      <c r="J193" s="331"/>
      <c r="K193" s="379"/>
    </row>
    <row r="194" s="1" customFormat="1" ht="15" customHeight="1">
      <c r="B194" s="356"/>
      <c r="C194" s="392" t="s">
        <v>4312</v>
      </c>
      <c r="D194" s="331"/>
      <c r="E194" s="331"/>
      <c r="F194" s="354" t="s">
        <v>4220</v>
      </c>
      <c r="G194" s="331"/>
      <c r="H194" s="331" t="s">
        <v>4313</v>
      </c>
      <c r="I194" s="331" t="s">
        <v>4249</v>
      </c>
      <c r="J194" s="331"/>
      <c r="K194" s="379"/>
    </row>
    <row r="195" s="1" customFormat="1" ht="15" customHeight="1">
      <c r="B195" s="385"/>
      <c r="C195" s="400"/>
      <c r="D195" s="365"/>
      <c r="E195" s="365"/>
      <c r="F195" s="365"/>
      <c r="G195" s="365"/>
      <c r="H195" s="365"/>
      <c r="I195" s="365"/>
      <c r="J195" s="365"/>
      <c r="K195" s="386"/>
    </row>
    <row r="196" s="1" customFormat="1" ht="18.75" customHeight="1">
      <c r="B196" s="367"/>
      <c r="C196" s="377"/>
      <c r="D196" s="377"/>
      <c r="E196" s="377"/>
      <c r="F196" s="387"/>
      <c r="G196" s="377"/>
      <c r="H196" s="377"/>
      <c r="I196" s="377"/>
      <c r="J196" s="377"/>
      <c r="K196" s="367"/>
    </row>
    <row r="197" s="1" customFormat="1" ht="18.75" customHeight="1">
      <c r="B197" s="367"/>
      <c r="C197" s="377"/>
      <c r="D197" s="377"/>
      <c r="E197" s="377"/>
      <c r="F197" s="387"/>
      <c r="G197" s="377"/>
      <c r="H197" s="377"/>
      <c r="I197" s="377"/>
      <c r="J197" s="377"/>
      <c r="K197" s="367"/>
    </row>
    <row r="198" s="1" customFormat="1" ht="18.75" customHeight="1">
      <c r="B198" s="339"/>
      <c r="C198" s="339"/>
      <c r="D198" s="339"/>
      <c r="E198" s="339"/>
      <c r="F198" s="339"/>
      <c r="G198" s="339"/>
      <c r="H198" s="339"/>
      <c r="I198" s="339"/>
      <c r="J198" s="339"/>
      <c r="K198" s="339"/>
    </row>
    <row r="199" s="1" customFormat="1" ht="13.5">
      <c r="B199" s="318"/>
      <c r="C199" s="319"/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1">
      <c r="B200" s="321"/>
      <c r="C200" s="322" t="s">
        <v>4314</v>
      </c>
      <c r="D200" s="322"/>
      <c r="E200" s="322"/>
      <c r="F200" s="322"/>
      <c r="G200" s="322"/>
      <c r="H200" s="322"/>
      <c r="I200" s="322"/>
      <c r="J200" s="322"/>
      <c r="K200" s="323"/>
    </row>
    <row r="201" s="1" customFormat="1" ht="25.5" customHeight="1">
      <c r="B201" s="321"/>
      <c r="C201" s="401" t="s">
        <v>4315</v>
      </c>
      <c r="D201" s="401"/>
      <c r="E201" s="401"/>
      <c r="F201" s="401" t="s">
        <v>4316</v>
      </c>
      <c r="G201" s="402"/>
      <c r="H201" s="401" t="s">
        <v>4317</v>
      </c>
      <c r="I201" s="401"/>
      <c r="J201" s="401"/>
      <c r="K201" s="323"/>
    </row>
    <row r="202" s="1" customFormat="1" ht="5.25" customHeight="1">
      <c r="B202" s="356"/>
      <c r="C202" s="351"/>
      <c r="D202" s="351"/>
      <c r="E202" s="351"/>
      <c r="F202" s="351"/>
      <c r="G202" s="377"/>
      <c r="H202" s="351"/>
      <c r="I202" s="351"/>
      <c r="J202" s="351"/>
      <c r="K202" s="379"/>
    </row>
    <row r="203" s="1" customFormat="1" ht="15" customHeight="1">
      <c r="B203" s="356"/>
      <c r="C203" s="331" t="s">
        <v>4307</v>
      </c>
      <c r="D203" s="331"/>
      <c r="E203" s="331"/>
      <c r="F203" s="354" t="s">
        <v>46</v>
      </c>
      <c r="G203" s="331"/>
      <c r="H203" s="331" t="s">
        <v>4318</v>
      </c>
      <c r="I203" s="331"/>
      <c r="J203" s="331"/>
      <c r="K203" s="379"/>
    </row>
    <row r="204" s="1" customFormat="1" ht="15" customHeight="1">
      <c r="B204" s="356"/>
      <c r="C204" s="331"/>
      <c r="D204" s="331"/>
      <c r="E204" s="331"/>
      <c r="F204" s="354" t="s">
        <v>47</v>
      </c>
      <c r="G204" s="331"/>
      <c r="H204" s="331" t="s">
        <v>4319</v>
      </c>
      <c r="I204" s="331"/>
      <c r="J204" s="331"/>
      <c r="K204" s="379"/>
    </row>
    <row r="205" s="1" customFormat="1" ht="15" customHeight="1">
      <c r="B205" s="356"/>
      <c r="C205" s="331"/>
      <c r="D205" s="331"/>
      <c r="E205" s="331"/>
      <c r="F205" s="354" t="s">
        <v>50</v>
      </c>
      <c r="G205" s="331"/>
      <c r="H205" s="331" t="s">
        <v>4320</v>
      </c>
      <c r="I205" s="331"/>
      <c r="J205" s="331"/>
      <c r="K205" s="379"/>
    </row>
    <row r="206" s="1" customFormat="1" ht="15" customHeight="1">
      <c r="B206" s="356"/>
      <c r="C206" s="331"/>
      <c r="D206" s="331"/>
      <c r="E206" s="331"/>
      <c r="F206" s="354" t="s">
        <v>48</v>
      </c>
      <c r="G206" s="331"/>
      <c r="H206" s="331" t="s">
        <v>4321</v>
      </c>
      <c r="I206" s="331"/>
      <c r="J206" s="331"/>
      <c r="K206" s="379"/>
    </row>
    <row r="207" s="1" customFormat="1" ht="15" customHeight="1">
      <c r="B207" s="356"/>
      <c r="C207" s="331"/>
      <c r="D207" s="331"/>
      <c r="E207" s="331"/>
      <c r="F207" s="354" t="s">
        <v>49</v>
      </c>
      <c r="G207" s="331"/>
      <c r="H207" s="331" t="s">
        <v>4322</v>
      </c>
      <c r="I207" s="331"/>
      <c r="J207" s="331"/>
      <c r="K207" s="379"/>
    </row>
    <row r="208" s="1" customFormat="1" ht="15" customHeight="1">
      <c r="B208" s="356"/>
      <c r="C208" s="331"/>
      <c r="D208" s="331"/>
      <c r="E208" s="331"/>
      <c r="F208" s="354"/>
      <c r="G208" s="331"/>
      <c r="H208" s="331"/>
      <c r="I208" s="331"/>
      <c r="J208" s="331"/>
      <c r="K208" s="379"/>
    </row>
    <row r="209" s="1" customFormat="1" ht="15" customHeight="1">
      <c r="B209" s="356"/>
      <c r="C209" s="331" t="s">
        <v>4261</v>
      </c>
      <c r="D209" s="331"/>
      <c r="E209" s="331"/>
      <c r="F209" s="354" t="s">
        <v>81</v>
      </c>
      <c r="G209" s="331"/>
      <c r="H209" s="331" t="s">
        <v>4323</v>
      </c>
      <c r="I209" s="331"/>
      <c r="J209" s="331"/>
      <c r="K209" s="379"/>
    </row>
    <row r="210" s="1" customFormat="1" ht="15" customHeight="1">
      <c r="B210" s="356"/>
      <c r="C210" s="331"/>
      <c r="D210" s="331"/>
      <c r="E210" s="331"/>
      <c r="F210" s="354" t="s">
        <v>4157</v>
      </c>
      <c r="G210" s="331"/>
      <c r="H210" s="331" t="s">
        <v>4158</v>
      </c>
      <c r="I210" s="331"/>
      <c r="J210" s="331"/>
      <c r="K210" s="379"/>
    </row>
    <row r="211" s="1" customFormat="1" ht="15" customHeight="1">
      <c r="B211" s="356"/>
      <c r="C211" s="331"/>
      <c r="D211" s="331"/>
      <c r="E211" s="331"/>
      <c r="F211" s="354" t="s">
        <v>4155</v>
      </c>
      <c r="G211" s="331"/>
      <c r="H211" s="331" t="s">
        <v>4324</v>
      </c>
      <c r="I211" s="331"/>
      <c r="J211" s="331"/>
      <c r="K211" s="379"/>
    </row>
    <row r="212" s="1" customFormat="1" ht="15" customHeight="1">
      <c r="B212" s="403"/>
      <c r="C212" s="331"/>
      <c r="D212" s="331"/>
      <c r="E212" s="331"/>
      <c r="F212" s="354" t="s">
        <v>4159</v>
      </c>
      <c r="G212" s="392"/>
      <c r="H212" s="383" t="s">
        <v>4160</v>
      </c>
      <c r="I212" s="383"/>
      <c r="J212" s="383"/>
      <c r="K212" s="404"/>
    </row>
    <row r="213" s="1" customFormat="1" ht="15" customHeight="1">
      <c r="B213" s="403"/>
      <c r="C213" s="331"/>
      <c r="D213" s="331"/>
      <c r="E213" s="331"/>
      <c r="F213" s="354" t="s">
        <v>4161</v>
      </c>
      <c r="G213" s="392"/>
      <c r="H213" s="383" t="s">
        <v>4124</v>
      </c>
      <c r="I213" s="383"/>
      <c r="J213" s="383"/>
      <c r="K213" s="404"/>
    </row>
    <row r="214" s="1" customFormat="1" ht="15" customHeight="1">
      <c r="B214" s="403"/>
      <c r="C214" s="331"/>
      <c r="D214" s="331"/>
      <c r="E214" s="331"/>
      <c r="F214" s="354"/>
      <c r="G214" s="392"/>
      <c r="H214" s="383"/>
      <c r="I214" s="383"/>
      <c r="J214" s="383"/>
      <c r="K214" s="404"/>
    </row>
    <row r="215" s="1" customFormat="1" ht="15" customHeight="1">
      <c r="B215" s="403"/>
      <c r="C215" s="331" t="s">
        <v>4285</v>
      </c>
      <c r="D215" s="331"/>
      <c r="E215" s="331"/>
      <c r="F215" s="354">
        <v>1</v>
      </c>
      <c r="G215" s="392"/>
      <c r="H215" s="383" t="s">
        <v>4325</v>
      </c>
      <c r="I215" s="383"/>
      <c r="J215" s="383"/>
      <c r="K215" s="404"/>
    </row>
    <row r="216" s="1" customFormat="1" ht="15" customHeight="1">
      <c r="B216" s="403"/>
      <c r="C216" s="331"/>
      <c r="D216" s="331"/>
      <c r="E216" s="331"/>
      <c r="F216" s="354">
        <v>2</v>
      </c>
      <c r="G216" s="392"/>
      <c r="H216" s="383" t="s">
        <v>4326</v>
      </c>
      <c r="I216" s="383"/>
      <c r="J216" s="383"/>
      <c r="K216" s="404"/>
    </row>
    <row r="217" s="1" customFormat="1" ht="15" customHeight="1">
      <c r="B217" s="403"/>
      <c r="C217" s="331"/>
      <c r="D217" s="331"/>
      <c r="E217" s="331"/>
      <c r="F217" s="354">
        <v>3</v>
      </c>
      <c r="G217" s="392"/>
      <c r="H217" s="383" t="s">
        <v>4327</v>
      </c>
      <c r="I217" s="383"/>
      <c r="J217" s="383"/>
      <c r="K217" s="404"/>
    </row>
    <row r="218" s="1" customFormat="1" ht="15" customHeight="1">
      <c r="B218" s="403"/>
      <c r="C218" s="331"/>
      <c r="D218" s="331"/>
      <c r="E218" s="331"/>
      <c r="F218" s="354">
        <v>4</v>
      </c>
      <c r="G218" s="392"/>
      <c r="H218" s="383" t="s">
        <v>4328</v>
      </c>
      <c r="I218" s="383"/>
      <c r="J218" s="383"/>
      <c r="K218" s="404"/>
    </row>
    <row r="219" s="1" customFormat="1" ht="12.75" customHeight="1">
      <c r="B219" s="405"/>
      <c r="C219" s="406"/>
      <c r="D219" s="406"/>
      <c r="E219" s="406"/>
      <c r="F219" s="406"/>
      <c r="G219" s="406"/>
      <c r="H219" s="406"/>
      <c r="I219" s="406"/>
      <c r="J219" s="406"/>
      <c r="K219" s="40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Nezbeda Javůrek</dc:creator>
  <cp:lastModifiedBy>Pavel Nezbeda Javůrek</cp:lastModifiedBy>
  <dcterms:created xsi:type="dcterms:W3CDTF">2024-05-27T21:19:00Z</dcterms:created>
  <dcterms:modified xsi:type="dcterms:W3CDTF">2024-05-27T21:19:46Z</dcterms:modified>
</cp:coreProperties>
</file>