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3044" windowHeight="8964" activeTab="0"/>
  </bookViews>
  <sheets>
    <sheet name="SO 400 - Veřejné osvětlení" sheetId="1" r:id="rId1"/>
    <sheet name="VON - VEDLEJŠÍ A OSTATNÍ ..." sheetId="2" r:id="rId2"/>
    <sheet name="Pokyny pro vyplnění" sheetId="3" r:id="rId3"/>
  </sheets>
  <definedNames>
    <definedName name="_xlnm._FilterDatabase" localSheetId="0" hidden="1">'SO 400 - Veřejné osvětlení'!$C$82:$K$82</definedName>
    <definedName name="_xlnm._FilterDatabase" localSheetId="1" hidden="1">'VON - VEDLEJŠÍ A OSTATNÍ ...'!$C$75:$K$75</definedName>
    <definedName name="_xlnm.Print_Titles" localSheetId="0">'SO 400 - Veřejné osvětlení'!$82:$82</definedName>
    <definedName name="_xlnm.Print_Titles" localSheetId="1">'VON - VEDLEJŠÍ A OSTATNÍ ...'!$75:$75</definedName>
    <definedName name="_xlnm.Print_Area" localSheetId="2">'Pokyny pro vyplnění'!$B$2:$K$68,'Pokyny pro vyplnění'!$B$71:$K$109,'Pokyny pro vyplnění'!$B$112:$K$172,'Pokyny pro vyplnění'!$B$175:$K$192</definedName>
    <definedName name="_xlnm.Print_Area" localSheetId="0">'SO 400 - Veřejné osvětlení'!$C$4:$J$38,'SO 400 - Veřejné osvětlení'!$C$44:$J$64,'SO 400 - Veřejné osvětlení'!$C$70:$K$315</definedName>
    <definedName name="_xlnm.Print_Area" localSheetId="1">'VON - VEDLEJŠÍ A OSTATNÍ ...'!$C$4:$J$32,'VON - VEDLEJŠÍ A OSTATNÍ ...'!$C$38:$J$57,'VON - VEDLEJŠÍ A OSTATNÍ ...'!$C$63:$K$105</definedName>
  </definedNames>
  <calcPr fullCalcOnLoad="1"/>
</workbook>
</file>

<file path=xl/sharedStrings.xml><?xml version="1.0" encoding="utf-8"?>
<sst xmlns="http://schemas.openxmlformats.org/spreadsheetml/2006/main" count="3106" uniqueCount="663">
  <si>
    <t>List obsahuje:</t>
  </si>
  <si>
    <t>&gt;&gt;  skryté sloupce  &lt;&lt;</t>
  </si>
  <si>
    <t>21</t>
  </si>
  <si>
    <t>10</t>
  </si>
  <si>
    <t>Stavba:</t>
  </si>
  <si>
    <t>KSO:</t>
  </si>
  <si>
    <t>CC-CZ:</t>
  </si>
  <si>
    <t>Okres:</t>
  </si>
  <si>
    <t>LI - Liberec</t>
  </si>
  <si>
    <t>Datum:</t>
  </si>
  <si>
    <t>Zadavatel:</t>
  </si>
  <si>
    <t>IČ:</t>
  </si>
  <si>
    <t>00262978</t>
  </si>
  <si>
    <t>DIČ:</t>
  </si>
  <si>
    <t>CZ00262978</t>
  </si>
  <si>
    <t>Uchazeč:</t>
  </si>
  <si>
    <t>Projekční firma:</t>
  </si>
  <si>
    <t>25464787</t>
  </si>
  <si>
    <t>KOLLERT ELEKTRO s.r.o.</t>
  </si>
  <si>
    <t>Poznámka:</t>
  </si>
  <si>
    <t>Cena bez DPH</t>
  </si>
  <si>
    <t>Sazba daně</t>
  </si>
  <si>
    <t>Základ daně</t>
  </si>
  <si>
    <t>Výše daně</t>
  </si>
  <si>
    <t>DPH</t>
  </si>
  <si>
    <t>zákl. přenesená</t>
  </si>
  <si>
    <t>Cena s DPH</t>
  </si>
  <si>
    <t>v</t>
  </si>
  <si>
    <t>CZK</t>
  </si>
  <si>
    <t>Kód</t>
  </si>
  <si>
    <t>Typ</t>
  </si>
  <si>
    <t>D</t>
  </si>
  <si>
    <t>0</t>
  </si>
  <si>
    <t>SO 400</t>
  </si>
  <si>
    <t>Veřejné osvětlení</t>
  </si>
  <si>
    <t>STA</t>
  </si>
  <si>
    <t>1</t>
  </si>
  <si>
    <t>{BD445E8E-BD13-4166-966A-4C748799ACE1}</t>
  </si>
  <si>
    <t>2</t>
  </si>
  <si>
    <t>VON</t>
  </si>
  <si>
    <t>{6D797D69-256B-4547-8425-DD73C5FC1A90}</t>
  </si>
  <si>
    <t>Zpět na list:</t>
  </si>
  <si>
    <t>KRYCÍ LIST SOUPISU</t>
  </si>
  <si>
    <t>v ---  níže se nacházejí doplňkové a pomocní údaje k sestavám  --- v</t>
  </si>
  <si>
    <t>True</t>
  </si>
  <si>
    <t>Objekt:</t>
  </si>
  <si>
    <t>SO 400 - Veřejné osvětlení</t>
  </si>
  <si>
    <t>Materiály dodávané zhotovitelem</t>
  </si>
  <si>
    <t>Práce</t>
  </si>
  <si>
    <t>Počet hodin elektromont. prací / Hodinová sazba</t>
  </si>
  <si>
    <t>Počet hodin stavebních (zemních) prací / Hodinová sazba</t>
  </si>
  <si>
    <t>REKAPITULACE ČLENĚNÍ SOUPISU PRACÍ</t>
  </si>
  <si>
    <t>Kód dílu - Popis</t>
  </si>
  <si>
    <t>Cena celkem [CZK]</t>
  </si>
  <si>
    <t>Náklady soupisu celkem</t>
  </si>
  <si>
    <t>-1</t>
  </si>
  <si>
    <t>POB0001 - řez B1</t>
  </si>
  <si>
    <t>POB0002 - řez D1</t>
  </si>
  <si>
    <t>POB0003 - řez G1</t>
  </si>
  <si>
    <t>POB0004 - zádlažby</t>
  </si>
  <si>
    <t>POB0005 - část elektro</t>
  </si>
  <si>
    <t>Nezařazené položky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</si>
  <si>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</si>
  <si>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</si>
  <si>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</si>
  <si>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</si>
  <si>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</si>
  <si>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</si>
  <si>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</si>
  <si>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</si>
  <si>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</si>
  <si>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</si>
  <si>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</si>
  <si>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[kg]</t>
  </si>
  <si>
    <t>Hmotnost
celkem [kg]</t>
  </si>
  <si>
    <t>J. suť [kg]</t>
  </si>
  <si>
    <t>Suť celkem [kg]</t>
  </si>
  <si>
    <t>POB0001</t>
  </si>
  <si>
    <t>řez B1</t>
  </si>
  <si>
    <t>M</t>
  </si>
  <si>
    <t>ROZPOCET</t>
  </si>
  <si>
    <t>PRAB07A</t>
  </si>
  <si>
    <t xml:space="preserve">RYHY 35X85CM ZASTAV.UZEMI TR3     </t>
  </si>
  <si>
    <t>4</t>
  </si>
  <si>
    <t>K</t>
  </si>
  <si>
    <t>VV</t>
  </si>
  <si>
    <t>1*152 'Přepočtené koeficientem množství</t>
  </si>
  <si>
    <t>zhot</t>
  </si>
  <si>
    <t>9870039000</t>
  </si>
  <si>
    <t xml:space="preserve">VYK&gt; MATERIAL PRO ZABEZPECENI VYKOPU     </t>
  </si>
  <si>
    <t>SADA</t>
  </si>
  <si>
    <t>3</t>
  </si>
  <si>
    <t>9870039100</t>
  </si>
  <si>
    <t xml:space="preserve">VYK&gt; MATERIAL ZAJISTENI STEN KABEL. RYH     </t>
  </si>
  <si>
    <t>1*45,296 'Přepočtené koeficientem množství</t>
  </si>
  <si>
    <t>PELB40A</t>
  </si>
  <si>
    <t xml:space="preserve">TRUBKA KORUG. PE KORUFLEX 63/50 OHEBNA     </t>
  </si>
  <si>
    <t>5</t>
  </si>
  <si>
    <t>1000174090</t>
  </si>
  <si>
    <t xml:space="preserve">TRUBKA KORUG.OHEBNA KORUFL. 63 CERNA 50M     </t>
  </si>
  <si>
    <t>6</t>
  </si>
  <si>
    <t>PRDB50A</t>
  </si>
  <si>
    <t xml:space="preserve">KAB.LOZE PISKOVE NN SIRE 35 CM,BEZ ZAKR.     </t>
  </si>
  <si>
    <t>7</t>
  </si>
  <si>
    <t>9870020290</t>
  </si>
  <si>
    <t xml:space="preserve">VYK&gt; PISEK ZASYPOVY FR.0-4     </t>
  </si>
  <si>
    <t>KG</t>
  </si>
  <si>
    <t>1*23256 'Přepočtené koeficientem množství</t>
  </si>
  <si>
    <t>8</t>
  </si>
  <si>
    <t>PRDB87A</t>
  </si>
  <si>
    <t xml:space="preserve">KRYTI KABELU VYSTRAZNOU FOLII SIRKY 33CM     </t>
  </si>
  <si>
    <t>9</t>
  </si>
  <si>
    <t>1000327780</t>
  </si>
  <si>
    <t xml:space="preserve">FOLIE VYSTR. BLESK 330/0,4 CERVENA 125M     </t>
  </si>
  <si>
    <t>KS</t>
  </si>
  <si>
    <t>FÓLIE VÝSTR.S BLESKEM 330X0,4 ČERV.</t>
  </si>
  <si>
    <t>1*1,368 'Přepočtené koeficientem množství</t>
  </si>
  <si>
    <t>PRDB01A</t>
  </si>
  <si>
    <t xml:space="preserve">RYHY 10X10CM ZASTAV.UZEMI TR3     </t>
  </si>
  <si>
    <t>11</t>
  </si>
  <si>
    <t>PDQB13A</t>
  </si>
  <si>
    <t xml:space="preserve">UZEMNENI V ZEMI-PASKA FEZN 30X4MM     </t>
  </si>
  <si>
    <t>12</t>
  </si>
  <si>
    <t>9880006600</t>
  </si>
  <si>
    <t xml:space="preserve">PASKA ZEMNICI FEZN 30x4     </t>
  </si>
  <si>
    <t>13</t>
  </si>
  <si>
    <t>PCHB40A</t>
  </si>
  <si>
    <t xml:space="preserve">PRIPL.NA ZATAH. KABELU V OCHRANNE TRUBCE     </t>
  </si>
  <si>
    <t>POB0002</t>
  </si>
  <si>
    <t>řez D1</t>
  </si>
  <si>
    <t>14</t>
  </si>
  <si>
    <t>V</t>
  </si>
  <si>
    <t>PRAB01A</t>
  </si>
  <si>
    <t xml:space="preserve">RYHY 35X50CM ZASTAV.UZEMI TR3     </t>
  </si>
  <si>
    <t>1*27 'Přepočtené koeficientem množství</t>
  </si>
  <si>
    <t>15</t>
  </si>
  <si>
    <t>16</t>
  </si>
  <si>
    <t>1*4,725 'Přepočtené koeficientem množství</t>
  </si>
  <si>
    <t>17</t>
  </si>
  <si>
    <t>18</t>
  </si>
  <si>
    <t>19</t>
  </si>
  <si>
    <t>20</t>
  </si>
  <si>
    <t>1*4131 'Přepočtené koeficientem množství</t>
  </si>
  <si>
    <t>22</t>
  </si>
  <si>
    <t>23</t>
  </si>
  <si>
    <t>1*0,243 'Přepočtené koeficientem množství</t>
  </si>
  <si>
    <t>24</t>
  </si>
  <si>
    <t>25</t>
  </si>
  <si>
    <t>26</t>
  </si>
  <si>
    <t>POB0003</t>
  </si>
  <si>
    <t>řez G1</t>
  </si>
  <si>
    <t>27</t>
  </si>
  <si>
    <t>PRAB23A</t>
  </si>
  <si>
    <t xml:space="preserve">RYHY 50X120CM ZASTAV.UZEMI TR4     </t>
  </si>
  <si>
    <t>1*31 'Přepočtené koeficientem množství</t>
  </si>
  <si>
    <t>28</t>
  </si>
  <si>
    <t>29</t>
  </si>
  <si>
    <t>1*18,6 'Přepočtené koeficientem množství</t>
  </si>
  <si>
    <t>30</t>
  </si>
  <si>
    <t>PELB87A</t>
  </si>
  <si>
    <t xml:space="preserve">TRUBKA S HRDLEM PVC 110 N450 4m     </t>
  </si>
  <si>
    <t>0,25*31 'Přepočtené koeficientem množství</t>
  </si>
  <si>
    <t>31</t>
  </si>
  <si>
    <t>1004367770</t>
  </si>
  <si>
    <t>32</t>
  </si>
  <si>
    <t>33</t>
  </si>
  <si>
    <t>34</t>
  </si>
  <si>
    <t>35</t>
  </si>
  <si>
    <t>PEQB17A</t>
  </si>
  <si>
    <t xml:space="preserve">PODKLADOVA VRSTVA Z BETONU TR. C6/7,5     </t>
  </si>
  <si>
    <t>M3</t>
  </si>
  <si>
    <t>0,5*0,3</t>
  </si>
  <si>
    <t>0,15*31 'Přepočtené koeficientem množství</t>
  </si>
  <si>
    <t>36</t>
  </si>
  <si>
    <t>9870011005</t>
  </si>
  <si>
    <t xml:space="preserve">VYK&gt; SMES BETON. TR.C6/7,5 PODKLADOVY     </t>
  </si>
  <si>
    <t>37</t>
  </si>
  <si>
    <t>38</t>
  </si>
  <si>
    <t>1*0,279 'Přepočtené koeficientem množství</t>
  </si>
  <si>
    <t>39</t>
  </si>
  <si>
    <t>PEQB16A</t>
  </si>
  <si>
    <t xml:space="preserve">PODKLADOVA VRSTVA ZE STERKOPISKU FR.0-22     </t>
  </si>
  <si>
    <t>0,9*0,5</t>
  </si>
  <si>
    <t>0,45*31 'Přepočtené koeficientem množství</t>
  </si>
  <si>
    <t>40</t>
  </si>
  <si>
    <t>9870020110</t>
  </si>
  <si>
    <t xml:space="preserve">VYK&gt; STERKOPISEK FR.0-22 TR.B     </t>
  </si>
  <si>
    <t>0,45*49600 'Přepočtené koeficientem množství</t>
  </si>
  <si>
    <t>41</t>
  </si>
  <si>
    <t>PRDB02A</t>
  </si>
  <si>
    <t xml:space="preserve">RYHY 10X10CM ZASTAV.UZEMI TR4     </t>
  </si>
  <si>
    <t>42</t>
  </si>
  <si>
    <t>43</t>
  </si>
  <si>
    <t>POB0004</t>
  </si>
  <si>
    <t>zádlažby</t>
  </si>
  <si>
    <t>BOD</t>
  </si>
  <si>
    <t>44</t>
  </si>
  <si>
    <t>PMEB31A</t>
  </si>
  <si>
    <t xml:space="preserve">ODSTRAN.CHODNIKU ASFALT.KRYT NAD VYKOPEM     </t>
  </si>
  <si>
    <t>M2</t>
  </si>
  <si>
    <t>45</t>
  </si>
  <si>
    <t>9870020300</t>
  </si>
  <si>
    <t xml:space="preserve">VYK&gt; KOTOUC REZACI DIAMANT PR450ASFALT     </t>
  </si>
  <si>
    <t>5,6*0,002 'Přepočtené koeficientem množství</t>
  </si>
  <si>
    <t>46</t>
  </si>
  <si>
    <t>PMEB32A</t>
  </si>
  <si>
    <t xml:space="preserve">ZRIZENI CHODNIKU ASFALT.KRYT NAD VYKOPEM     </t>
  </si>
  <si>
    <t>47</t>
  </si>
  <si>
    <t>9870020090</t>
  </si>
  <si>
    <t xml:space="preserve">VYK&gt; KAMENIVO DOLOM.DO BETONU FR.0-4VL     </t>
  </si>
  <si>
    <t>5,6*1,62 'Přepočtené koeficientem množství</t>
  </si>
  <si>
    <t>48</t>
  </si>
  <si>
    <t>9870020140</t>
  </si>
  <si>
    <t xml:space="preserve">VYK&gt; STERKODRT FR.0-63 TR.A     </t>
  </si>
  <si>
    <t>5,6*559,87 'Přepočtené koeficientem množství</t>
  </si>
  <si>
    <t>49</t>
  </si>
  <si>
    <t>9870020180</t>
  </si>
  <si>
    <t xml:space="preserve">VYK&gt; LAK ASFALT.PENETRAL ALP SUD 160KG     </t>
  </si>
  <si>
    <t>5,6*0,08 'Přepočtené koeficientem množství</t>
  </si>
  <si>
    <t>50</t>
  </si>
  <si>
    <t>9870020190</t>
  </si>
  <si>
    <t xml:space="preserve">VYK&gt; ZALIVKA ASFALTOVA AZ BUBNY     </t>
  </si>
  <si>
    <t>5,6*2,78 'Přepočtené koeficientem množství</t>
  </si>
  <si>
    <t>51</t>
  </si>
  <si>
    <t>9870020340</t>
  </si>
  <si>
    <t xml:space="preserve">VYK&gt; ASFALT.BET.OBRUS.ACO11 50/70 TR2     </t>
  </si>
  <si>
    <t>5,6*88,62 'Přepočtené koeficientem množství</t>
  </si>
  <si>
    <t>52</t>
  </si>
  <si>
    <t>9870020360</t>
  </si>
  <si>
    <t xml:space="preserve">VYK&gt; ASFALT.BET.PODKL.ACP16S 50/70 TR1     </t>
  </si>
  <si>
    <t>5,6*164,58 'Přepočtené koeficientem množství</t>
  </si>
  <si>
    <t>53</t>
  </si>
  <si>
    <t>PMEB33A</t>
  </si>
  <si>
    <t xml:space="preserve">ODSTRAN.CHODNIKU ASFALT. KRYT MIMO VYKOP     </t>
  </si>
  <si>
    <t>54</t>
  </si>
  <si>
    <t>PMEB34A</t>
  </si>
  <si>
    <t xml:space="preserve">ZRIZENI CHODNIKU ASFALT.KRYT MIMO VYKOP     </t>
  </si>
  <si>
    <t>55</t>
  </si>
  <si>
    <t>9870020100</t>
  </si>
  <si>
    <t xml:space="preserve">VYK&gt; STERKODRT FR.0-22     </t>
  </si>
  <si>
    <t>20*98,2 'Přepočtené koeficientem množství</t>
  </si>
  <si>
    <t>56</t>
  </si>
  <si>
    <t>20*88,62 'Přepočtené koeficientem množství</t>
  </si>
  <si>
    <t>57</t>
  </si>
  <si>
    <t>20*164,58 'Přepočtené koeficientem množství</t>
  </si>
  <si>
    <t>58</t>
  </si>
  <si>
    <t>PMEB65A</t>
  </si>
  <si>
    <t xml:space="preserve">ODSTRAN.VOZOVKY ASFALT. KRYT NAD VYKOPEM     </t>
  </si>
  <si>
    <t>59</t>
  </si>
  <si>
    <t>15,5*0,002 'Přepočtené koeficientem množství</t>
  </si>
  <si>
    <t>60</t>
  </si>
  <si>
    <t>PMEB66A</t>
  </si>
  <si>
    <t xml:space="preserve">ZRIZENI VOZOVKY ASFALT. KRYT NAD VYKOPEM     </t>
  </si>
  <si>
    <t>61</t>
  </si>
  <si>
    <t>15,5*2,43 'Přepočtené koeficientem množství</t>
  </si>
  <si>
    <t>62</t>
  </si>
  <si>
    <t>15,5*833,932 'Přepočtené koeficientem množství</t>
  </si>
  <si>
    <t>63</t>
  </si>
  <si>
    <t>15,5*0,12 'Přepočtené koeficientem množství</t>
  </si>
  <si>
    <t>64</t>
  </si>
  <si>
    <t>15,5*4,17 'Přepočtené koeficientem množství</t>
  </si>
  <si>
    <t>65</t>
  </si>
  <si>
    <t>9870020350</t>
  </si>
  <si>
    <t xml:space="preserve">VYK&gt; ASFALT.BET.OBRUS.ACO11+ 50/70 TR1     </t>
  </si>
  <si>
    <t>15,5*113,94 'Přepočtené koeficientem množství</t>
  </si>
  <si>
    <t>66</t>
  </si>
  <si>
    <t>15,5*132,93 'Přepočtené koeficientem množství</t>
  </si>
  <si>
    <t>67</t>
  </si>
  <si>
    <t>9870020370</t>
  </si>
  <si>
    <t xml:space="preserve">VYK&gt; ASFALT.BET.LOZNI ACL16S+ 50/70TR1     </t>
  </si>
  <si>
    <t>68</t>
  </si>
  <si>
    <t>PMEB67A</t>
  </si>
  <si>
    <t xml:space="preserve">ODSTRAN. VOZOVKY ASFALT. KRYT MIMO VYKOP     </t>
  </si>
  <si>
    <t>15+17,6</t>
  </si>
  <si>
    <t>69</t>
  </si>
  <si>
    <t>PMEB68A</t>
  </si>
  <si>
    <t xml:space="preserve">ZRIZENI VOZOVKY ASFALT. KRYT MIMO VYKOP     </t>
  </si>
  <si>
    <t>70</t>
  </si>
  <si>
    <t>32,6*98,2 'Přepočtené koeficientem množství</t>
  </si>
  <si>
    <t>71</t>
  </si>
  <si>
    <t>32,6*113,94 'Přepočtené koeficientem množství</t>
  </si>
  <si>
    <t>72</t>
  </si>
  <si>
    <t>32,6*132,93 'Přepočtené koeficientem množství</t>
  </si>
  <si>
    <t>73</t>
  </si>
  <si>
    <t>74</t>
  </si>
  <si>
    <t>PMEB75A</t>
  </si>
  <si>
    <t xml:space="preserve">ODSTRAN.VOZOVKY KAMEN.DLAZBA NAD VYKOPEM     </t>
  </si>
  <si>
    <t>75</t>
  </si>
  <si>
    <t>PMEB76A</t>
  </si>
  <si>
    <t xml:space="preserve">ZRIZENI VOZOVKY KAMEN.DLAZBA NAD VYKOPEM     </t>
  </si>
  <si>
    <t>76</t>
  </si>
  <si>
    <t>9870020020</t>
  </si>
  <si>
    <t xml:space="preserve">VYK&gt; KAMENIVO DRC.HRUBE FR.4-8 TR.B     </t>
  </si>
  <si>
    <t>33,5*48,09 'Přepočtené koeficientem množství</t>
  </si>
  <si>
    <t>77</t>
  </si>
  <si>
    <t>9870020030</t>
  </si>
  <si>
    <t xml:space="preserve">VYK&gt; KAMENIVO DRC.HRUBE FR.63-125 TR.B     </t>
  </si>
  <si>
    <t>33,5*432,81 'Přepočtené koeficientem množství</t>
  </si>
  <si>
    <t>78</t>
  </si>
  <si>
    <t>9870020070</t>
  </si>
  <si>
    <t xml:space="preserve">VYK&gt; KAMENIVO TEZ.DROBNE FR.0-4 TR.D     </t>
  </si>
  <si>
    <t>33,5*183,7 'Přepočtené koeficientem množství</t>
  </si>
  <si>
    <t>79</t>
  </si>
  <si>
    <t>33,5*469,01 'Přepočtené koeficientem množství</t>
  </si>
  <si>
    <t>80</t>
  </si>
  <si>
    <t>9870020240</t>
  </si>
  <si>
    <t xml:space="preserve">VYK&gt; KOSTKA DLAZEBNI VELKA 15/17 TR.I     </t>
  </si>
  <si>
    <t>33,5*60 'Přepočtené koeficientem množství</t>
  </si>
  <si>
    <t>81</t>
  </si>
  <si>
    <t>PMEB45A</t>
  </si>
  <si>
    <t xml:space="preserve">ODSTRAN. CHODNIKU BETON.DLAZBA NAD VYKOP     </t>
  </si>
  <si>
    <t>82</t>
  </si>
  <si>
    <t>PMEB46A</t>
  </si>
  <si>
    <t xml:space="preserve">ZRIZENI CHODNIKU BETON. DLAZBA NAD VYKOP     </t>
  </si>
  <si>
    <t>83</t>
  </si>
  <si>
    <t>2,5*101 'Přepočtené koeficientem množství</t>
  </si>
  <si>
    <t>84</t>
  </si>
  <si>
    <t>2,5*468,428 'Přepočtené koeficientem množství</t>
  </si>
  <si>
    <t>85</t>
  </si>
  <si>
    <t>9870020250</t>
  </si>
  <si>
    <t xml:space="preserve">VYK&gt; DLAZBA DESK.BETON.HBB 30X30X3,7CM     </t>
  </si>
  <si>
    <t>2,5*0,25 'Přepočtené koeficientem množství</t>
  </si>
  <si>
    <t>86</t>
  </si>
  <si>
    <t>PMEB47A</t>
  </si>
  <si>
    <t xml:space="preserve">ODSTRAN.CHODNIKU BETON.DLAZBA MIMO VYKOP     </t>
  </si>
  <si>
    <t>87</t>
  </si>
  <si>
    <t>PMEB48A</t>
  </si>
  <si>
    <t xml:space="preserve">ZRIZENI CHODNIKU BETON.DLAZBA MIMO VYKOP     </t>
  </si>
  <si>
    <t>88</t>
  </si>
  <si>
    <t>7*101 'Přepočtené koeficientem množství</t>
  </si>
  <si>
    <t>89</t>
  </si>
  <si>
    <t>7*0,25 'Přepočtené koeficientem množství</t>
  </si>
  <si>
    <t>90</t>
  </si>
  <si>
    <t>PMEB59A</t>
  </si>
  <si>
    <t xml:space="preserve">ODSTRANENI OBRUBNIKU VOZOVKA     </t>
  </si>
  <si>
    <t>91</t>
  </si>
  <si>
    <t>PMEB60A</t>
  </si>
  <si>
    <t xml:space="preserve">ZRIZENI OBRUBNIKU VOZOVKA     </t>
  </si>
  <si>
    <t>92</t>
  </si>
  <si>
    <t>9870020210</t>
  </si>
  <si>
    <t xml:space="preserve">VYK&gt; MALTA CEMENT. PRO DLAZBY Z CEM II     </t>
  </si>
  <si>
    <t>130*0,002 'Přepočtené koeficientem množství</t>
  </si>
  <si>
    <t>93</t>
  </si>
  <si>
    <t>9870020220</t>
  </si>
  <si>
    <t xml:space="preserve">VYK&gt; SMES BETON TR.C12/15 KAMEN DO22MM     </t>
  </si>
  <si>
    <t>130*0,063 'Přepočtené koeficientem množství</t>
  </si>
  <si>
    <t>94</t>
  </si>
  <si>
    <t>9870020270</t>
  </si>
  <si>
    <t xml:space="preserve">VYK&gt; OBRUBNIK VOZOVKA ABO 100X15X25CM     </t>
  </si>
  <si>
    <t>130*0,25 'Přepočtené koeficientem množství</t>
  </si>
  <si>
    <t>POB0005</t>
  </si>
  <si>
    <t>část elektro</t>
  </si>
  <si>
    <t>95</t>
  </si>
  <si>
    <t>PSMB56A</t>
  </si>
  <si>
    <t xml:space="preserve">KABEL 1-CYKY-J 4X10 1000V VOLNE ULOZENY     </t>
  </si>
  <si>
    <t>96</t>
  </si>
  <si>
    <t>1004283310</t>
  </si>
  <si>
    <t xml:space="preserve">KABEL 1-CYKY-J 4X10 1000V     </t>
  </si>
  <si>
    <t>231*1,05 'Přepočtené koeficientem množství</t>
  </si>
  <si>
    <t>97</t>
  </si>
  <si>
    <t>PCIB42A</t>
  </si>
  <si>
    <t xml:space="preserve">UKONC.KAB. DO 4X10 BEZ KONCOVKY A OK     </t>
  </si>
  <si>
    <t>98</t>
  </si>
  <si>
    <t>PECB70A</t>
  </si>
  <si>
    <t xml:space="preserve">ROZBOURANI BETONOVEHO ZAKLADU     </t>
  </si>
  <si>
    <t>5*0,3</t>
  </si>
  <si>
    <t>99</t>
  </si>
  <si>
    <t>PECB71A</t>
  </si>
  <si>
    <t xml:space="preserve">ZAKL.BETON C12/15 DO5M3 DO BEDN.BEZ DOPR     </t>
  </si>
  <si>
    <t>100</t>
  </si>
  <si>
    <t>9870011010</t>
  </si>
  <si>
    <t xml:space="preserve">VYK&gt; SMES BETONOVA C12/15 XC0     </t>
  </si>
  <si>
    <t>101</t>
  </si>
  <si>
    <t>9870011600</t>
  </si>
  <si>
    <t xml:space="preserve">VYK&gt; REZIVO HRANOL JEHLICNATE DO120CM2     </t>
  </si>
  <si>
    <t>1,5*0,004 'Přepočtené koeficientem množství</t>
  </si>
  <si>
    <t>102</t>
  </si>
  <si>
    <t>9870011610</t>
  </si>
  <si>
    <t xml:space="preserve">VYK&gt; REZIVO DESKOVE JEHLICNATE NEOPRAC     </t>
  </si>
  <si>
    <t>1,5*0,011 'Přepočtené koeficientem množství</t>
  </si>
  <si>
    <t>103</t>
  </si>
  <si>
    <t>PECB92A</t>
  </si>
  <si>
    <t xml:space="preserve">UPRAVA BET.HLAVY ZAKLADU-PRIHRAD.STOZAR     </t>
  </si>
  <si>
    <t>104</t>
  </si>
  <si>
    <t>PDQB64A</t>
  </si>
  <si>
    <t xml:space="preserve">OCHRANA PRECHODU ZEM-VZDUCH UZEM.PAS30/4     </t>
  </si>
  <si>
    <t>105</t>
  </si>
  <si>
    <t>1000039080</t>
  </si>
  <si>
    <t xml:space="preserve">TRUBKA SMRST.RPK 40/16/1000  CERNA     </t>
  </si>
  <si>
    <t>5*0,5 'Přepočtené koeficientem množství</t>
  </si>
  <si>
    <t>106</t>
  </si>
  <si>
    <t>9870011550</t>
  </si>
  <si>
    <t xml:space="preserve">VYK&gt; GUMOASFALT SA 12     </t>
  </si>
  <si>
    <t>107</t>
  </si>
  <si>
    <t>1000040380</t>
  </si>
  <si>
    <t xml:space="preserve">SVORKA SR02 - SPOJENI PASEK 30X4     </t>
  </si>
  <si>
    <t>108</t>
  </si>
  <si>
    <t>1000040390</t>
  </si>
  <si>
    <t xml:space="preserve">SVORKA ZEMNICI SR03 LIT.-SPOJ.PASEK,LANO     </t>
  </si>
  <si>
    <t>109</t>
  </si>
  <si>
    <t>1000040290</t>
  </si>
  <si>
    <t xml:space="preserve">SVORKA SP1 - PRIPOJENI NA KONSTRUKCI     </t>
  </si>
  <si>
    <t>110</t>
  </si>
  <si>
    <t>9876002600</t>
  </si>
  <si>
    <t xml:space="preserve">VYK&gt; SROUB M10X45, 6-HR.HLAVA, POZ.     </t>
  </si>
  <si>
    <t>DIN933-8.8-A2K</t>
  </si>
  <si>
    <t>111</t>
  </si>
  <si>
    <t>9876008300</t>
  </si>
  <si>
    <t xml:space="preserve">VYK&gt; MATICE M10, 6-HRANNA, POZ.     </t>
  </si>
  <si>
    <t>DIN934-8-A2K</t>
  </si>
  <si>
    <t>112</t>
  </si>
  <si>
    <t>9876010400</t>
  </si>
  <si>
    <t xml:space="preserve">VYK&gt; PODLOZKA PRUZNA 12, POZ.     </t>
  </si>
  <si>
    <t>DIN7980-230HV-A2K</t>
  </si>
  <si>
    <t>113</t>
  </si>
  <si>
    <t>PDQB32A</t>
  </si>
  <si>
    <t xml:space="preserve">SVODOVY VODIC-LANO FEZN50MM2 BEZ PODPER     </t>
  </si>
  <si>
    <t>114</t>
  </si>
  <si>
    <t>1003605250</t>
  </si>
  <si>
    <t xml:space="preserve">PRAMENEC OCELOVY 50 FE 540MPA, 25,4KN     </t>
  </si>
  <si>
    <t>15*0,406 'Přepočtené koeficientem množství</t>
  </si>
  <si>
    <t>115</t>
  </si>
  <si>
    <t>VO001</t>
  </si>
  <si>
    <t xml:space="preserve">Montáž stožáru výšky 10m     </t>
  </si>
  <si>
    <t>116</t>
  </si>
  <si>
    <t>VO002</t>
  </si>
  <si>
    <t xml:space="preserve">Montáž výložníku 1m     </t>
  </si>
  <si>
    <t>117</t>
  </si>
  <si>
    <t>VO003</t>
  </si>
  <si>
    <t xml:space="preserve">Montáž svítidla     </t>
  </si>
  <si>
    <t>118</t>
  </si>
  <si>
    <t>VO004</t>
  </si>
  <si>
    <t xml:space="preserve">Montáž - stožárová výzbroj     </t>
  </si>
  <si>
    <t>119</t>
  </si>
  <si>
    <t>VO001M</t>
  </si>
  <si>
    <t xml:space="preserve">Stožár silniční JB10 + RAL     </t>
  </si>
  <si>
    <t>120</t>
  </si>
  <si>
    <t>VO002M</t>
  </si>
  <si>
    <t xml:space="preserve">Výložník V2/89-100/120 RAL     </t>
  </si>
  <si>
    <t>121</t>
  </si>
  <si>
    <t>VO003M</t>
  </si>
  <si>
    <t xml:space="preserve">STREET PICC.28X3 LED W/W ST1.2 X PALO 76     </t>
  </si>
  <si>
    <t>122</t>
  </si>
  <si>
    <t>VO003MX</t>
  </si>
  <si>
    <t xml:space="preserve">STREET MICR.2X14 LED W/W PSU 5500lm ST1      </t>
  </si>
  <si>
    <t>123</t>
  </si>
  <si>
    <t>VO005</t>
  </si>
  <si>
    <t xml:space="preserve">TESTAPALO PER PALO 60-76 STREET MICRO     </t>
  </si>
  <si>
    <t>124</t>
  </si>
  <si>
    <t>VO006</t>
  </si>
  <si>
    <t xml:space="preserve">Programování svítidel     </t>
  </si>
  <si>
    <t>125</t>
  </si>
  <si>
    <t>VO004M</t>
  </si>
  <si>
    <t xml:space="preserve">Stožárová svorkovnice     </t>
  </si>
  <si>
    <t>126</t>
  </si>
  <si>
    <t>PCCB04A</t>
  </si>
  <si>
    <t xml:space="preserve">KABEL CYKY-J 3X1,5 VOLNE ULOZENY     </t>
  </si>
  <si>
    <t>127</t>
  </si>
  <si>
    <t>1000013270</t>
  </si>
  <si>
    <t xml:space="preserve">KABEL CYKY-J 3X1,5 750V     </t>
  </si>
  <si>
    <t>30*1,05 'Přepočtené koeficientem množství</t>
  </si>
  <si>
    <t>128</t>
  </si>
  <si>
    <t>PRGB32A</t>
  </si>
  <si>
    <t xml:space="preserve">VYKOP JAMY ZASTAVENE UZEMI TR.3     </t>
  </si>
  <si>
    <t>129</t>
  </si>
  <si>
    <t>PECB65A</t>
  </si>
  <si>
    <t xml:space="preserve">ZAKL.BETON C12/15 DO 5M3 BEZ BEDN.A DOPR     </t>
  </si>
  <si>
    <t>130</t>
  </si>
  <si>
    <t>131</t>
  </si>
  <si>
    <t>VO007</t>
  </si>
  <si>
    <t xml:space="preserve">Dodávka a montáž stožárového pouzdra     </t>
  </si>
  <si>
    <t>VON - VEDLEJŠÍ A OSTATNÍ NÁKLADY</t>
  </si>
  <si>
    <t xml:space="preserve">    1 - II.+III. Provozní soubory a stavební objekty</t>
  </si>
  <si>
    <t xml:space="preserve">    2 - VII. Ostatní náklady</t>
  </si>
  <si>
    <t xml:space="preserve">    3 - IX. Jiné investice</t>
  </si>
  <si>
    <t>II.+III. Provozní soubory a stavební objekty</t>
  </si>
  <si>
    <t>VII. Ostatní náklady</t>
  </si>
  <si>
    <t xml:space="preserve">Vytýčení podzemních zařízení     </t>
  </si>
  <si>
    <t>KČ</t>
  </si>
  <si>
    <t xml:space="preserve">Doprava výkonového materiálu,odvoz zeminy     </t>
  </si>
  <si>
    <t xml:space="preserve">Revize     </t>
  </si>
  <si>
    <t xml:space="preserve">Zábory veřejného prostranství, pronájmy ploch     </t>
  </si>
  <si>
    <t xml:space="preserve">Skládkovné     </t>
  </si>
  <si>
    <t xml:space="preserve">Ekonomické újmy na plodinách     </t>
  </si>
  <si>
    <t xml:space="preserve">Koordinační činnost zhotovitele     </t>
  </si>
  <si>
    <t xml:space="preserve">Archeologický dohled     </t>
  </si>
  <si>
    <t xml:space="preserve">Dopravní značení     </t>
  </si>
  <si>
    <t xml:space="preserve">Hutnící zkoušky     </t>
  </si>
  <si>
    <t>IX. Jiné investice</t>
  </si>
  <si>
    <t xml:space="preserve">Inženýrink DSO     </t>
  </si>
  <si>
    <t xml:space="preserve">Manipulace,vypínání,diagnostika a činnost ČDS     </t>
  </si>
  <si>
    <t xml:space="preserve">Koordinátor BOZP     </t>
  </si>
  <si>
    <t xml:space="preserve">Pronájem záložních zdrojů a mobilních TS     </t>
  </si>
  <si>
    <t xml:space="preserve">Jednorázové náhr. za omezení užívání     </t>
  </si>
  <si>
    <t xml:space="preserve">Geometrické plány pro dohody o omezení     </t>
  </si>
  <si>
    <t xml:space="preserve">Věcná břemena vklady     </t>
  </si>
  <si>
    <t xml:space="preserve">Věcná břemena náhrady     </t>
  </si>
  <si>
    <t xml:space="preserve">Geometrické plány pro VB     </t>
  </si>
  <si>
    <t xml:space="preserve">Geodetické vytýčení před. zaháj. stavby     </t>
  </si>
  <si>
    <t xml:space="preserve">Geodetické zaměření skutečného stavu     </t>
  </si>
  <si>
    <t xml:space="preserve">Zajištění kupní smlouvy pozemku TR vč. zápisu do KN     </t>
  </si>
  <si>
    <t xml:space="preserve">Geometrické plány pro účel odkupu pozemku     </t>
  </si>
  <si>
    <t xml:space="preserve">Kupní cena pozemku     </t>
  </si>
  <si>
    <t xml:space="preserve">Dokumentace skutečného provedeni stavby (DSPS)     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</si>
  <si>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</si>
  <si>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</si>
  <si>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</si>
  <si>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</si>
  <si>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</si>
  <si>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</si>
  <si>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 xml:space="preserve">Soubor xls je složen ze záložky Rekapitulace stavby a záložek s jednotlivými objekty (soupisy prací). Každá ze záložek přitom obsahuje ještě samostatné sestavy </t>
  </si>
  <si>
    <t>vymezené orámovaním a nadpisem sestavy. Všechny sestavy jsou optimalizovány i pro tisk ve formátu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</si>
  <si>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provozních souborů (soupisů prací).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</si>
  <si>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</si>
  <si>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 xml:space="preserve">uchazeče za všechny objekty, provozní soubory a vedlejších a ostaních nákladů. </t>
  </si>
  <si>
    <r>
      <t xml:space="preserve">V sestavě </t>
    </r>
    <r>
      <rPr>
        <b/>
        <sz val="9"/>
        <rFont val="Trebuchet MS"/>
        <family val="2"/>
      </rPr>
      <t>Rekapitulace objektů stavby (soupisů prací)</t>
    </r>
    <r>
      <rPr>
        <sz val="9"/>
        <rFont val="Trebuchet MS"/>
        <family val="2"/>
      </rPr>
      <t xml:space="preserve"> je uvedena rekapitulace stavebních objektů, inženýrských objektů, provozních souborů</t>
    </r>
  </si>
  <si>
    <t>a vedlejších a ostaních nákladů s rekapitulací jejich cen. Na základě údaje Typ je možné identifikovat typ objektu: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</si>
  <si>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</si>
  <si>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</si>
  <si>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</si>
  <si>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</si>
  <si>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</si>
  <si>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</si>
  <si>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r>
      <t xml:space="preserve">Záložky </t>
    </r>
    <r>
      <rPr>
        <i/>
        <sz val="9"/>
        <rFont val="Trebuchet MS"/>
        <family val="2"/>
      </rPr>
      <t xml:space="preserve">Soupisů prací </t>
    </r>
    <r>
      <rPr>
        <sz val="9"/>
        <rFont val="Trebuchet MS"/>
        <family val="2"/>
      </rPr>
      <t xml:space="preserve">pro jednotlivé objekty obsahují sestavy Krycí list soupisu, Rekapitulace členění soupisu prací a Soupis prací. 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</si>
  <si>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</si>
  <si>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</si>
  <si>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</si>
  <si>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</si>
  <si>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</si>
  <si>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nebo provozního souboru.</t>
  </si>
  <si>
    <t>Pro položky soupisu prací se zobrazují následující informace:</t>
  </si>
  <si>
    <t>Pořadové číslo položky v aktuálním soupisu</t>
  </si>
  <si>
    <t>TYP</t>
  </si>
  <si>
    <t xml:space="preserve">Typ položky: </t>
  </si>
  <si>
    <t xml:space="preserve">   M - Montáž (obsahuje práci + materiál, nebo pouze práci)</t>
  </si>
  <si>
    <t xml:space="preserve">   O - Opětovná montáž (obsahuje práce spojené s demontáží a následnou montáží stávajícího materiálu)</t>
  </si>
  <si>
    <t xml:space="preserve">   D -  Demontáž</t>
  </si>
  <si>
    <r>
      <t xml:space="preserve">   zhot - Samostatná položka materiálu. Materiál dodává zhotovitel (Uchazeč) – </t>
    </r>
    <r>
      <rPr>
        <b/>
        <sz val="9"/>
        <rFont val="Trebuchet MS"/>
        <family val="2"/>
      </rPr>
      <t>ocenit</t>
    </r>
    <r>
      <rPr>
        <sz val="9"/>
        <rFont val="Trebuchet MS"/>
        <family val="2"/>
      </rPr>
      <t xml:space="preserve"> tento materiál je předmětem nabídky </t>
    </r>
  </si>
  <si>
    <r>
      <t xml:space="preserve">   člg - Samostatná položka materiálu. Materiál dodává Zadavatel (ČLG) -  </t>
    </r>
    <r>
      <rPr>
        <b/>
        <sz val="9"/>
        <rFont val="Trebuchet MS"/>
        <family val="2"/>
      </rPr>
      <t>neoceňovat</t>
    </r>
    <r>
      <rPr>
        <sz val="9"/>
        <rFont val="Trebuchet MS"/>
        <family val="2"/>
      </rPr>
      <t xml:space="preserve"> (uveden pouze pro informaci)</t>
    </r>
  </si>
  <si>
    <t xml:space="preserve">   VON - Vedlejší a ostatní náklady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</si>
  <si>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</si>
  <si>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</si>
  <si>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</si>
  <si>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</si>
  <si>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</si>
  <si>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 bez DPH </t>
  </si>
  <si>
    <t xml:space="preserve">Cena celkem </t>
  </si>
  <si>
    <t>Celková cena položky bez DPH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</si>
  <si>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</si>
  <si>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</si>
  <si>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</si>
  <si>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</si>
  <si>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</si>
  <si>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</si>
  <si>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</si>
  <si>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Editovatelná pole jsou zvýrazněna žlutým podbarvením, ostatní pole neslouží k editaci a nesmí být jakkoliv</t>
  </si>
  <si>
    <t>modifikována.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</si>
  <si>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</si>
  <si>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</si>
  <si>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</si>
  <si>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</si>
  <si>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 xml:space="preserve">J.cena = Jednotková cena bez DPH o maximálním počtu desetinných míst uvedených v poli. J.cena musí být vyplněna nenulovými </t>
  </si>
  <si>
    <t>kladnými číslicemi.</t>
  </si>
  <si>
    <t xml:space="preserve">J.cena - uchazeč je povinen vyplnit všechna tato pole, s vyjímkou materiálových položek, které dodává Zadavatel (označení "člg" ve sloupci Typ). </t>
  </si>
  <si>
    <t>Tyto materiálové položky, které dodává zadavatel, Uchazeč nevyplňuje.</t>
  </si>
  <si>
    <t>Poznámka - nepovinný údaj pro položku soupisu</t>
  </si>
  <si>
    <t xml:space="preserve">Při realizaci staveb podléhajících VŘ se uplatňuje tzv. režim „přenesené daňové povinnosti“ (tzv. tuzemský revers charge ). V praxi to znamená, že DPH </t>
  </si>
  <si>
    <t>nárokuje i odvádí odběratel. V tomto případě je to ČEZ Distribuce, a.s. (DPH tudíž není předmětem nabídky zhotovitele stavby).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</si>
  <si>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</si>
  <si>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</si>
  <si>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</si>
  <si>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</si>
  <si>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</si>
  <si>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</si>
  <si>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</si>
  <si>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</si>
  <si>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</si>
  <si>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</si>
  <si>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</si>
  <si>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</si>
  <si>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</si>
  <si>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</si>
  <si>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</si>
  <si>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</si>
  <si>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</si>
  <si>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</si>
  <si>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</si>
  <si>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</si>
  <si>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</si>
  <si>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</si>
  <si>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</si>
  <si>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</si>
  <si>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</si>
  <si>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</si>
  <si>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</si>
  <si>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</si>
  <si>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</si>
  <si>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</si>
  <si>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</si>
  <si>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</si>
  <si>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</si>
  <si>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</si>
  <si>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</si>
  <si>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</si>
  <si>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</si>
  <si>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</si>
  <si>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</si>
  <si>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</si>
  <si>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</si>
  <si>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</si>
  <si>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</si>
  <si>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</si>
  <si>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</si>
  <si>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</si>
  <si>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</si>
  <si>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</si>
  <si>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Soupis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</si>
  <si>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</si>
  <si>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</si>
  <si>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</si>
  <si>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</si>
  <si>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</si>
  <si>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</si>
  <si>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</si>
  <si>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</si>
  <si>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</si>
  <si>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</si>
  <si>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</si>
  <si>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</si>
  <si>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</si>
  <si>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</si>
  <si>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</si>
  <si>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</si>
  <si>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</si>
  <si>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</si>
  <si>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</si>
  <si>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</si>
  <si>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</si>
  <si>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</si>
  <si>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</si>
  <si>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</si>
  <si>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</si>
  <si>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</si>
  <si>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</si>
  <si>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</si>
  <si>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</si>
  <si>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</si>
  <si>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</si>
  <si>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</si>
  <si>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</si>
  <si>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 přenesená</t>
  </si>
  <si>
    <t>Stavební objekt</t>
  </si>
  <si>
    <t>Inženýrský objekt</t>
  </si>
  <si>
    <t>Montáž (obsahuje práci + materiál, nebo pouze práci)</t>
  </si>
  <si>
    <t>O</t>
  </si>
  <si>
    <t>Opětovná montáž (obsahuje práce spojené s demontáží a následnou montáží stávajícího materiálu)</t>
  </si>
  <si>
    <t>Demontáž</t>
  </si>
  <si>
    <r>
      <t xml:space="preserve">Samostatná položka materiálu. Materiál dodává zhotovitel (Uchazeč) – </t>
    </r>
    <r>
      <rPr>
        <b/>
        <sz val="9"/>
        <rFont val="Trebuchet MS"/>
        <family val="2"/>
      </rPr>
      <t>ocenit</t>
    </r>
    <r>
      <rPr>
        <sz val="9"/>
        <rFont val="Trebuchet MS"/>
        <family val="2"/>
      </rPr>
      <t xml:space="preserve"> tento materiál je předmětem nabídky </t>
    </r>
  </si>
  <si>
    <t>ćlg</t>
  </si>
  <si>
    <r>
      <t xml:space="preserve">Samostatná položka materiálu. Materiál dodává Zadavatel (ČLG) -  </t>
    </r>
    <r>
      <rPr>
        <b/>
        <sz val="9"/>
        <rFont val="Trebuchet MS"/>
        <family val="2"/>
      </rPr>
      <t>neoceňovat</t>
    </r>
    <r>
      <rPr>
        <sz val="9"/>
        <rFont val="Trebuchet MS"/>
        <family val="2"/>
      </rPr>
      <t xml:space="preserve"> (uveden pouze pro informaci)</t>
    </r>
  </si>
  <si>
    <t>VO Liberec Tržní náměstí</t>
  </si>
  <si>
    <t>Statutární město Liberec</t>
  </si>
  <si>
    <t>Liberec, VO Tržní náměstí-Technické muzeum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</si>
</sst>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%;\-0.00%"/>
    <numFmt numFmtId="167" formatCode="dd\.mm\.yyyy"/>
    <numFmt numFmtId="168" formatCode="#,##0.00000;\-#,##0.00000"/>
    <numFmt numFmtId="169" formatCode="#,##0.000;\-#,##0.000"/>
  </numFmts>
  <fonts count="68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i/>
      <sz val="8"/>
      <color indexed="12"/>
      <name val="Trebuchet MS"/>
      <family val="0"/>
    </font>
    <font>
      <sz val="7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b/>
      <sz val="16"/>
      <color indexed="10"/>
      <name val="Trebuchet MS"/>
      <family val="2"/>
    </font>
    <font>
      <b/>
      <sz val="11"/>
      <name val="Trebuchet MS"/>
      <family val="2"/>
    </font>
    <font>
      <i/>
      <sz val="9"/>
      <name val="Trebuchet MS"/>
      <family val="2"/>
    </font>
    <font>
      <b/>
      <sz val="9"/>
      <name val="Trebuchet MS"/>
      <family val="2"/>
    </font>
    <font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Trebuchet MS"/>
      <family val="0"/>
    </font>
    <font>
      <u val="single"/>
      <sz val="8"/>
      <color indexed="20"/>
      <name val="Trebuchet MS"/>
      <family val="0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Trebuchet MS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1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7" borderId="0" applyNumberFormat="0" applyBorder="0" applyAlignment="0" applyProtection="0"/>
    <xf numFmtId="0" fontId="29" fillId="9" borderId="0" applyNumberFormat="0" applyBorder="0" applyAlignment="0" applyProtection="0"/>
    <xf numFmtId="0" fontId="30" fillId="38" borderId="1" applyNumberFormat="0" applyAlignment="0" applyProtection="0"/>
    <xf numFmtId="0" fontId="50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6" fillId="39" borderId="6" applyNumberFormat="0" applyAlignment="0" applyProtection="0"/>
    <xf numFmtId="0" fontId="37" fillId="13" borderId="1" applyNumberFormat="0" applyAlignment="0" applyProtection="0"/>
    <xf numFmtId="0" fontId="52" fillId="40" borderId="7" applyNumberFormat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57" fillId="42" borderId="0" applyNumberFormat="0" applyBorder="0" applyAlignment="0" applyProtection="0"/>
    <xf numFmtId="0" fontId="0" fillId="43" borderId="12" applyNumberFormat="0" applyFont="0" applyAlignment="0" applyProtection="0"/>
    <xf numFmtId="0" fontId="40" fillId="38" borderId="13" applyNumberFormat="0" applyAlignment="0" applyProtection="0"/>
    <xf numFmtId="0" fontId="58" fillId="0" borderId="0" applyNumberFormat="0" applyFill="0" applyBorder="0" applyAlignment="0" applyProtection="0"/>
    <xf numFmtId="0" fontId="0" fillId="44" borderId="14" applyNumberFormat="0" applyFont="0" applyAlignment="0" applyProtection="0"/>
    <xf numFmtId="9" fontId="0" fillId="0" borderId="0" applyFont="0" applyFill="0" applyBorder="0" applyAlignment="0" applyProtection="0"/>
    <xf numFmtId="0" fontId="59" fillId="0" borderId="15" applyNumberFormat="0" applyFill="0" applyAlignment="0" applyProtection="0"/>
    <xf numFmtId="0" fontId="60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63" fillId="47" borderId="17" applyNumberFormat="0" applyAlignment="0" applyProtection="0"/>
    <xf numFmtId="0" fontId="64" fillId="48" borderId="17" applyNumberFormat="0" applyAlignment="0" applyProtection="0"/>
    <xf numFmtId="0" fontId="65" fillId="48" borderId="18" applyNumberFormat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</cellStyleXfs>
  <cellXfs count="21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41" borderId="0" xfId="0" applyFill="1" applyAlignment="1">
      <alignment horizontal="left" vertical="top"/>
    </xf>
    <xf numFmtId="0" fontId="0" fillId="41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38" borderId="0" xfId="0" applyFill="1" applyAlignment="1">
      <alignment horizontal="left" vertical="center"/>
    </xf>
    <xf numFmtId="0" fontId="7" fillId="38" borderId="24" xfId="0" applyFont="1" applyFill="1" applyBorder="1" applyAlignment="1">
      <alignment horizontal="left" vertical="center"/>
    </xf>
    <xf numFmtId="0" fontId="0" fillId="38" borderId="25" xfId="0" applyFill="1" applyBorder="1" applyAlignment="1">
      <alignment horizontal="left" vertical="center"/>
    </xf>
    <xf numFmtId="0" fontId="7" fillId="38" borderId="25" xfId="0" applyFont="1" applyFill="1" applyBorder="1" applyAlignment="1">
      <alignment horizontal="center" vertical="center"/>
    </xf>
    <xf numFmtId="39" fontId="7" fillId="38" borderId="25" xfId="0" applyNumberFormat="1" applyFont="1" applyFill="1" applyBorder="1" applyAlignment="1">
      <alignment horizontal="right" vertical="center"/>
    </xf>
    <xf numFmtId="0" fontId="0" fillId="38" borderId="23" xfId="0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67" fontId="6" fillId="0" borderId="0" xfId="0" applyNumberFormat="1" applyFont="1" applyAlignment="1">
      <alignment horizontal="left" vertical="top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39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6" xfId="0" applyBorder="1" applyAlignment="1">
      <alignment horizontal="left" vertical="center"/>
    </xf>
    <xf numFmtId="39" fontId="9" fillId="0" borderId="0" xfId="0" applyNumberFormat="1" applyFont="1" applyAlignment="1">
      <alignment horizontal="right" vertical="center"/>
    </xf>
    <xf numFmtId="169" fontId="9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right" vertical="center"/>
    </xf>
    <xf numFmtId="0" fontId="7" fillId="38" borderId="25" xfId="0" applyFont="1" applyFill="1" applyBorder="1" applyAlignment="1">
      <alignment horizontal="right" vertical="center"/>
    </xf>
    <xf numFmtId="0" fontId="0" fillId="38" borderId="37" xfId="0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" fillId="38" borderId="0" xfId="0" applyFont="1" applyFill="1" applyAlignment="1">
      <alignment horizontal="left" vertical="center"/>
    </xf>
    <xf numFmtId="0" fontId="6" fillId="38" borderId="0" xfId="0" applyFont="1" applyFill="1" applyAlignment="1">
      <alignment horizontal="right" vertical="center"/>
    </xf>
    <xf numFmtId="0" fontId="12" fillId="0" borderId="22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39" fontId="12" fillId="0" borderId="38" xfId="0" applyNumberFormat="1" applyFont="1" applyBorder="1" applyAlignment="1">
      <alignment horizontal="right" vertical="center"/>
    </xf>
    <xf numFmtId="0" fontId="12" fillId="0" borderId="2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39" fontId="12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38" borderId="32" xfId="0" applyFont="1" applyFill="1" applyBorder="1" applyAlignment="1">
      <alignment horizontal="center" vertical="center" wrapText="1"/>
    </xf>
    <xf numFmtId="0" fontId="6" fillId="38" borderId="33" xfId="0" applyFont="1" applyFill="1" applyBorder="1" applyAlignment="1">
      <alignment horizontal="center" vertical="center" wrapText="1"/>
    </xf>
    <xf numFmtId="0" fontId="6" fillId="38" borderId="34" xfId="0" applyFont="1" applyFill="1" applyBorder="1" applyAlignment="1">
      <alignment horizontal="center" vertical="center" wrapText="1"/>
    </xf>
    <xf numFmtId="39" fontId="10" fillId="0" borderId="0" xfId="0" applyNumberFormat="1" applyFont="1" applyAlignment="1">
      <alignment horizontal="right"/>
    </xf>
    <xf numFmtId="168" fontId="13" fillId="0" borderId="29" xfId="0" applyNumberFormat="1" applyFont="1" applyBorder="1" applyAlignment="1">
      <alignment horizontal="right"/>
    </xf>
    <xf numFmtId="168" fontId="13" fillId="0" borderId="39" xfId="0" applyNumberFormat="1" applyFont="1" applyBorder="1" applyAlignment="1">
      <alignment horizontal="right"/>
    </xf>
    <xf numFmtId="39" fontId="14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9" fontId="12" fillId="0" borderId="0" xfId="0" applyNumberFormat="1" applyFont="1" applyAlignment="1">
      <alignment horizontal="right"/>
    </xf>
    <xf numFmtId="39" fontId="12" fillId="0" borderId="0" xfId="0" applyNumberFormat="1" applyFont="1" applyAlignment="1">
      <alignment horizontal="right"/>
    </xf>
    <xf numFmtId="0" fontId="15" fillId="0" borderId="30" xfId="0" applyFont="1" applyBorder="1" applyAlignment="1">
      <alignment horizontal="left"/>
    </xf>
    <xf numFmtId="168" fontId="15" fillId="0" borderId="0" xfId="0" applyNumberFormat="1" applyFont="1" applyAlignment="1">
      <alignment horizontal="right"/>
    </xf>
    <xf numFmtId="168" fontId="15" fillId="0" borderId="31" xfId="0" applyNumberFormat="1" applyFont="1" applyBorder="1" applyAlignment="1">
      <alignment horizontal="right"/>
    </xf>
    <xf numFmtId="39" fontId="15" fillId="0" borderId="0" xfId="0" applyNumberFormat="1" applyFont="1" applyAlignment="1">
      <alignment horizontal="right" vertical="center"/>
    </xf>
    <xf numFmtId="0" fontId="0" fillId="0" borderId="40" xfId="0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center" vertical="center" wrapText="1"/>
    </xf>
    <xf numFmtId="169" fontId="0" fillId="0" borderId="40" xfId="0" applyNumberFormat="1" applyFont="1" applyBorder="1" applyAlignment="1">
      <alignment horizontal="right" vertical="center"/>
    </xf>
    <xf numFmtId="39" fontId="0" fillId="0" borderId="40" xfId="0" applyNumberFormat="1" applyFont="1" applyBorder="1" applyAlignment="1">
      <alignment horizontal="right" vertical="center"/>
    </xf>
    <xf numFmtId="0" fontId="0" fillId="0" borderId="40" xfId="0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168" fontId="9" fillId="0" borderId="0" xfId="0" applyNumberFormat="1" applyFont="1" applyAlignment="1">
      <alignment horizontal="right" vertical="center"/>
    </xf>
    <xf numFmtId="168" fontId="9" fillId="0" borderId="31" xfId="0" applyNumberFormat="1" applyFont="1" applyBorder="1" applyAlignment="1">
      <alignment horizontal="right" vertical="center"/>
    </xf>
    <xf numFmtId="39" fontId="0" fillId="0" borderId="0" xfId="0" applyNumberFormat="1" applyFont="1" applyAlignment="1">
      <alignment horizontal="right" vertical="center"/>
    </xf>
    <xf numFmtId="0" fontId="16" fillId="0" borderId="22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169" fontId="16" fillId="0" borderId="0" xfId="0" applyNumberFormat="1" applyFont="1" applyAlignment="1">
      <alignment horizontal="right" vertical="center"/>
    </xf>
    <xf numFmtId="0" fontId="16" fillId="0" borderId="30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40" xfId="0" applyFont="1" applyBorder="1" applyAlignment="1">
      <alignment horizontal="center" vertical="center"/>
    </xf>
    <xf numFmtId="49" fontId="18" fillId="0" borderId="40" xfId="0" applyNumberFormat="1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center" vertical="center" wrapText="1"/>
    </xf>
    <xf numFmtId="169" fontId="18" fillId="0" borderId="40" xfId="0" applyNumberFormat="1" applyFont="1" applyBorder="1" applyAlignment="1">
      <alignment horizontal="right" vertical="center"/>
    </xf>
    <xf numFmtId="39" fontId="18" fillId="0" borderId="40" xfId="0" applyNumberFormat="1" applyFont="1" applyBorder="1" applyAlignment="1">
      <alignment horizontal="right" vertical="center"/>
    </xf>
    <xf numFmtId="0" fontId="18" fillId="0" borderId="40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9" fillId="0" borderId="38" xfId="0" applyFont="1" applyBorder="1" applyAlignment="1">
      <alignment horizontal="center" vertical="center"/>
    </xf>
    <xf numFmtId="168" fontId="9" fillId="0" borderId="38" xfId="0" applyNumberFormat="1" applyFont="1" applyBorder="1" applyAlignment="1">
      <alignment horizontal="right" vertical="center"/>
    </xf>
    <xf numFmtId="168" fontId="9" fillId="0" borderId="41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39" fontId="21" fillId="0" borderId="38" xfId="0" applyNumberFormat="1" applyFont="1" applyBorder="1" applyAlignment="1">
      <alignment horizontal="right" vertical="center"/>
    </xf>
    <xf numFmtId="0" fontId="21" fillId="0" borderId="23" xfId="0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39" fontId="21" fillId="0" borderId="0" xfId="0" applyNumberFormat="1" applyFont="1" applyAlignment="1">
      <alignment horizontal="right"/>
    </xf>
    <xf numFmtId="0" fontId="0" fillId="0" borderId="38" xfId="0" applyBorder="1" applyAlignment="1">
      <alignment horizontal="left" vertical="center"/>
    </xf>
    <xf numFmtId="0" fontId="20" fillId="41" borderId="0" xfId="0" applyFont="1" applyFill="1" applyAlignment="1" applyProtection="1">
      <alignment horizontal="left" vertical="center"/>
      <protection/>
    </xf>
    <xf numFmtId="0" fontId="2" fillId="41" borderId="0" xfId="0" applyFont="1" applyFill="1" applyAlignment="1" applyProtection="1">
      <alignment horizontal="left" vertical="center"/>
      <protection/>
    </xf>
    <xf numFmtId="0" fontId="67" fillId="41" borderId="0" xfId="68" applyFont="1" applyFill="1" applyAlignment="1" applyProtection="1">
      <alignment horizontal="left" vertical="center"/>
      <protection/>
    </xf>
    <xf numFmtId="0" fontId="0" fillId="41" borderId="0" xfId="0" applyFont="1" applyFill="1" applyAlignment="1" applyProtection="1">
      <alignment horizontal="left" vertical="top"/>
      <protection/>
    </xf>
    <xf numFmtId="0" fontId="51" fillId="41" borderId="0" xfId="68" applyFill="1" applyAlignment="1" applyProtection="1">
      <alignment horizontal="left" vertical="top"/>
      <protection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2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3" fillId="0" borderId="48" xfId="0" applyFont="1" applyBorder="1" applyAlignment="1">
      <alignment horizontal="left" vertical="center"/>
    </xf>
    <xf numFmtId="0" fontId="23" fillId="0" borderId="48" xfId="0" applyFont="1" applyBorder="1" applyAlignment="1">
      <alignment horizontal="center" vertical="center"/>
    </xf>
    <xf numFmtId="0" fontId="26" fillId="0" borderId="48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0" fillId="0" borderId="48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0" borderId="46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47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6" fillId="0" borderId="48" xfId="0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23" fillId="0" borderId="48" xfId="0" applyFont="1" applyBorder="1" applyAlignment="1">
      <alignment horizontal="left"/>
    </xf>
    <xf numFmtId="0" fontId="26" fillId="0" borderId="48" xfId="0" applyFont="1" applyBorder="1" applyAlignment="1">
      <alignment/>
    </xf>
    <xf numFmtId="0" fontId="0" fillId="0" borderId="45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7" xfId="0" applyFont="1" applyBorder="1" applyAlignment="1">
      <alignment vertical="top"/>
    </xf>
    <xf numFmtId="0" fontId="0" fillId="0" borderId="48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7" fillId="41" borderId="0" xfId="68" applyFont="1" applyFill="1" applyAlignment="1" applyProtection="1">
      <alignment horizontal="left" vertical="center"/>
      <protection/>
    </xf>
    <xf numFmtId="0" fontId="3" fillId="38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3" fillId="0" borderId="48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48" xfId="0" applyFont="1" applyBorder="1" applyAlignment="1">
      <alignment horizontal="left" wrapText="1"/>
    </xf>
    <xf numFmtId="0" fontId="22" fillId="0" borderId="0" xfId="0" applyFont="1" applyBorder="1" applyAlignment="1">
      <alignment horizontal="center" vertical="center" wrapText="1"/>
    </xf>
  </cellXfs>
  <cellStyles count="9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te" xfId="82"/>
    <cellStyle name="Output" xfId="83"/>
    <cellStyle name="Followed Hyperlink" xfId="84"/>
    <cellStyle name="Poznámka" xfId="85"/>
    <cellStyle name="Percent" xfId="86"/>
    <cellStyle name="Propojená buňka" xfId="87"/>
    <cellStyle name="Správně" xfId="88"/>
    <cellStyle name="Špatně" xfId="89"/>
    <cellStyle name="Text upozornění" xfId="90"/>
    <cellStyle name="Title" xfId="91"/>
    <cellStyle name="Total" xfId="92"/>
    <cellStyle name="Vstup" xfId="93"/>
    <cellStyle name="Výpočet" xfId="94"/>
    <cellStyle name="Výstup" xfId="95"/>
    <cellStyle name="Vysvětlující text" xfId="96"/>
    <cellStyle name="Warning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qtkollerpet\AppData\Local\Temp\18\KROSPLUS\rad1098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Users\qtkollerpet\AppData\Local\Temp\18\KROSPLUS\rad08FD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 descr="C:\Users\qtkollerpet\AppData\Local\Temp\18\KROSPLUS\rad1098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 descr="C:\Users\qtkollerpet\AppData\Local\Temp\18\KROSPLUS\rad08FD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5" defaultRowHeight="14.25" customHeight="1"/>
  <cols>
    <col min="1" max="1" width="8.5" style="2" customWidth="1"/>
    <col min="2" max="2" width="1.5" style="2" customWidth="1"/>
    <col min="3" max="3" width="4.16015625" style="2" customWidth="1"/>
    <col min="4" max="4" width="4.5" style="2" customWidth="1"/>
    <col min="5" max="5" width="17.16015625" style="2" customWidth="1"/>
    <col min="6" max="6" width="90.83203125" style="2" customWidth="1"/>
    <col min="7" max="7" width="8.5" style="2" customWidth="1"/>
    <col min="8" max="8" width="11.16015625" style="2" customWidth="1"/>
    <col min="9" max="9" width="12.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5" style="2" hidden="1" customWidth="1"/>
    <col min="21" max="21" width="16.5" style="2" hidden="1" customWidth="1"/>
    <col min="22" max="22" width="12.5" style="2" customWidth="1"/>
    <col min="23" max="23" width="16.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5" style="2" customWidth="1"/>
    <col min="29" max="29" width="11" style="2" customWidth="1"/>
    <col min="30" max="30" width="15" style="2" customWidth="1"/>
    <col min="31" max="31" width="16.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24"/>
      <c r="B1" s="121"/>
      <c r="C1" s="121"/>
      <c r="D1" s="122" t="s">
        <v>0</v>
      </c>
      <c r="E1" s="121"/>
      <c r="F1" s="123" t="s">
        <v>504</v>
      </c>
      <c r="G1" s="201" t="s">
        <v>505</v>
      </c>
      <c r="H1" s="201"/>
      <c r="I1" s="121"/>
      <c r="J1" s="123" t="s">
        <v>506</v>
      </c>
      <c r="K1" s="122"/>
      <c r="L1" s="123"/>
      <c r="M1" s="123"/>
      <c r="N1" s="123"/>
      <c r="O1" s="123"/>
      <c r="P1" s="123"/>
      <c r="Q1" s="123"/>
      <c r="R1" s="123"/>
      <c r="S1" s="123"/>
      <c r="T1" s="123"/>
      <c r="U1" s="125"/>
      <c r="V1" s="12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3:46" s="2" customFormat="1" ht="37.5" customHeight="1">
      <c r="C2" s="2"/>
      <c r="L2" s="202" t="s">
        <v>1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2" t="s">
        <v>37</v>
      </c>
    </row>
    <row r="3" spans="2:46" s="2" customFormat="1" ht="7.5" customHeight="1">
      <c r="B3" s="6"/>
      <c r="C3" s="7"/>
      <c r="D3" s="7"/>
      <c r="E3" s="7"/>
      <c r="F3" s="7"/>
      <c r="G3" s="7"/>
      <c r="H3" s="7"/>
      <c r="I3" s="7"/>
      <c r="J3" s="7"/>
      <c r="K3" s="8"/>
      <c r="AT3" s="2" t="s">
        <v>38</v>
      </c>
    </row>
    <row r="4" spans="2:46" s="2" customFormat="1" ht="37.5" customHeight="1">
      <c r="B4" s="9"/>
      <c r="D4" s="10" t="s">
        <v>42</v>
      </c>
      <c r="K4" s="11"/>
      <c r="M4" s="12" t="s">
        <v>43</v>
      </c>
      <c r="AT4" s="2" t="s">
        <v>44</v>
      </c>
    </row>
    <row r="5" spans="2:11" s="2" customFormat="1" ht="7.5" customHeight="1">
      <c r="B5" s="9"/>
      <c r="K5" s="11"/>
    </row>
    <row r="6" spans="2:11" s="2" customFormat="1" ht="15.75" customHeight="1">
      <c r="B6" s="9"/>
      <c r="D6" s="14" t="s">
        <v>4</v>
      </c>
      <c r="K6" s="11"/>
    </row>
    <row r="7" spans="2:11" s="2" customFormat="1" ht="15.75" customHeight="1">
      <c r="B7" s="9"/>
      <c r="E7" s="204" t="s">
        <v>662</v>
      </c>
      <c r="F7" s="203"/>
      <c r="G7" s="203"/>
      <c r="H7" s="203"/>
      <c r="K7" s="11"/>
    </row>
    <row r="8" spans="2:11" s="5" customFormat="1" ht="15.75" customHeight="1">
      <c r="B8" s="15"/>
      <c r="D8" s="14" t="s">
        <v>45</v>
      </c>
      <c r="K8" s="16"/>
    </row>
    <row r="9" spans="2:11" s="5" customFormat="1" ht="37.5" customHeight="1">
      <c r="B9" s="15"/>
      <c r="E9" s="205" t="s">
        <v>46</v>
      </c>
      <c r="F9" s="200"/>
      <c r="G9" s="200"/>
      <c r="H9" s="200"/>
      <c r="K9" s="16"/>
    </row>
    <row r="10" spans="2:11" s="5" customFormat="1" ht="14.25" customHeight="1">
      <c r="B10" s="15"/>
      <c r="K10" s="16"/>
    </row>
    <row r="11" spans="2:11" s="5" customFormat="1" ht="15" customHeight="1">
      <c r="B11" s="15"/>
      <c r="D11" s="14" t="s">
        <v>5</v>
      </c>
      <c r="F11" s="13"/>
      <c r="I11" s="14" t="s">
        <v>6</v>
      </c>
      <c r="J11" s="13"/>
      <c r="K11" s="16"/>
    </row>
    <row r="12" spans="2:11" s="5" customFormat="1" ht="15" customHeight="1">
      <c r="B12" s="15"/>
      <c r="D12" s="14" t="s">
        <v>7</v>
      </c>
      <c r="F12" s="13" t="s">
        <v>8</v>
      </c>
      <c r="I12" s="14" t="s">
        <v>9</v>
      </c>
      <c r="J12" s="30"/>
      <c r="K12" s="16"/>
    </row>
    <row r="13" spans="2:11" s="5" customFormat="1" ht="12" customHeight="1">
      <c r="B13" s="15"/>
      <c r="K13" s="16"/>
    </row>
    <row r="14" spans="2:11" s="5" customFormat="1" ht="15" customHeight="1">
      <c r="B14" s="15"/>
      <c r="D14" s="14" t="s">
        <v>10</v>
      </c>
      <c r="I14" s="14" t="s">
        <v>11</v>
      </c>
      <c r="J14" s="13" t="s">
        <v>12</v>
      </c>
      <c r="K14" s="16"/>
    </row>
    <row r="15" spans="2:11" s="5" customFormat="1" ht="18.75" customHeight="1">
      <c r="B15" s="15"/>
      <c r="E15" s="13" t="s">
        <v>661</v>
      </c>
      <c r="I15" s="14" t="s">
        <v>13</v>
      </c>
      <c r="J15" s="13" t="s">
        <v>14</v>
      </c>
      <c r="K15" s="16"/>
    </row>
    <row r="16" spans="2:11" s="5" customFormat="1" ht="7.5" customHeight="1">
      <c r="B16" s="15"/>
      <c r="K16" s="16"/>
    </row>
    <row r="17" spans="2:11" s="5" customFormat="1" ht="15" customHeight="1">
      <c r="B17" s="15"/>
      <c r="D17" s="14" t="s">
        <v>15</v>
      </c>
      <c r="I17" s="14" t="s">
        <v>11</v>
      </c>
      <c r="J17" s="13"/>
      <c r="K17" s="16"/>
    </row>
    <row r="18" spans="2:11" s="5" customFormat="1" ht="18.75" customHeight="1">
      <c r="B18" s="15"/>
      <c r="E18" s="13"/>
      <c r="I18" s="14" t="s">
        <v>13</v>
      </c>
      <c r="J18" s="13"/>
      <c r="K18" s="16"/>
    </row>
    <row r="19" spans="2:11" s="5" customFormat="1" ht="7.5" customHeight="1">
      <c r="B19" s="15"/>
      <c r="K19" s="16"/>
    </row>
    <row r="20" spans="2:11" s="5" customFormat="1" ht="15" customHeight="1">
      <c r="B20" s="15"/>
      <c r="D20" s="14" t="s">
        <v>16</v>
      </c>
      <c r="I20" s="14" t="s">
        <v>11</v>
      </c>
      <c r="J20" s="13" t="s">
        <v>17</v>
      </c>
      <c r="K20" s="16"/>
    </row>
    <row r="21" spans="2:11" s="5" customFormat="1" ht="18.75" customHeight="1">
      <c r="B21" s="15"/>
      <c r="E21" s="13" t="s">
        <v>18</v>
      </c>
      <c r="I21" s="14" t="s">
        <v>13</v>
      </c>
      <c r="J21" s="13"/>
      <c r="K21" s="16"/>
    </row>
    <row r="22" spans="2:11" s="5" customFormat="1" ht="7.5" customHeight="1">
      <c r="B22" s="15"/>
      <c r="K22" s="16"/>
    </row>
    <row r="23" spans="2:11" s="5" customFormat="1" ht="15" customHeight="1">
      <c r="B23" s="15"/>
      <c r="D23" s="14" t="s">
        <v>19</v>
      </c>
      <c r="K23" s="16"/>
    </row>
    <row r="24" spans="2:11" s="41" customFormat="1" ht="15.75" customHeight="1">
      <c r="B24" s="42"/>
      <c r="E24" s="206"/>
      <c r="F24" s="207"/>
      <c r="G24" s="207"/>
      <c r="H24" s="207"/>
      <c r="K24" s="43"/>
    </row>
    <row r="25" spans="2:11" s="5" customFormat="1" ht="7.5" customHeight="1">
      <c r="B25" s="15"/>
      <c r="K25" s="16"/>
    </row>
    <row r="26" spans="2:11" s="5" customFormat="1" ht="7.5" customHeight="1">
      <c r="B26" s="15"/>
      <c r="D26" s="31"/>
      <c r="E26" s="31"/>
      <c r="F26" s="31"/>
      <c r="G26" s="31"/>
      <c r="H26" s="31"/>
      <c r="I26" s="31"/>
      <c r="J26" s="31"/>
      <c r="K26" s="44"/>
    </row>
    <row r="27" spans="2:11" s="5" customFormat="1" ht="14.25" customHeight="1">
      <c r="B27" s="15"/>
      <c r="D27" s="18"/>
      <c r="J27" s="45"/>
      <c r="K27" s="16"/>
    </row>
    <row r="28" spans="2:11" s="5" customFormat="1" ht="14.25" customHeight="1">
      <c r="B28" s="15"/>
      <c r="D28" s="18"/>
      <c r="J28" s="45"/>
      <c r="K28" s="16"/>
    </row>
    <row r="29" spans="2:11" s="5" customFormat="1" ht="14.25" customHeight="1">
      <c r="B29" s="15"/>
      <c r="D29" s="18" t="s">
        <v>47</v>
      </c>
      <c r="J29" s="45">
        <v>0</v>
      </c>
      <c r="K29" s="16"/>
    </row>
    <row r="30" spans="2:11" s="5" customFormat="1" ht="14.25" customHeight="1">
      <c r="B30" s="15"/>
      <c r="D30" s="18" t="s">
        <v>48</v>
      </c>
      <c r="J30" s="45">
        <v>0</v>
      </c>
      <c r="K30" s="16"/>
    </row>
    <row r="31" spans="2:11" s="5" customFormat="1" ht="14.25" customHeight="1">
      <c r="B31" s="15"/>
      <c r="D31" s="18" t="s">
        <v>49</v>
      </c>
      <c r="I31" s="46">
        <v>50.595</v>
      </c>
      <c r="J31" s="45">
        <v>0</v>
      </c>
      <c r="K31" s="16"/>
    </row>
    <row r="32" spans="2:11" s="5" customFormat="1" ht="14.25" customHeight="1">
      <c r="B32" s="15"/>
      <c r="D32" s="18" t="s">
        <v>50</v>
      </c>
      <c r="I32" s="46">
        <v>311.1316</v>
      </c>
      <c r="J32" s="45">
        <v>0</v>
      </c>
      <c r="K32" s="16"/>
    </row>
    <row r="33" spans="2:11" s="5" customFormat="1" ht="26.25" customHeight="1">
      <c r="B33" s="15"/>
      <c r="D33" s="47" t="s">
        <v>20</v>
      </c>
      <c r="J33" s="39">
        <f>ROUNDUP($J$83,2)</f>
        <v>0</v>
      </c>
      <c r="K33" s="16"/>
    </row>
    <row r="34" spans="2:11" s="5" customFormat="1" ht="7.5" customHeight="1">
      <c r="B34" s="15"/>
      <c r="D34" s="31"/>
      <c r="E34" s="31"/>
      <c r="F34" s="31"/>
      <c r="G34" s="31"/>
      <c r="H34" s="31"/>
      <c r="I34" s="31"/>
      <c r="J34" s="31"/>
      <c r="K34" s="44"/>
    </row>
    <row r="35" spans="2:11" s="5" customFormat="1" ht="15" customHeight="1">
      <c r="B35" s="15"/>
      <c r="F35" s="17" t="s">
        <v>22</v>
      </c>
      <c r="I35" s="17" t="s">
        <v>21</v>
      </c>
      <c r="J35" s="17" t="s">
        <v>23</v>
      </c>
      <c r="K35" s="16"/>
    </row>
    <row r="36" spans="2:11" s="5" customFormat="1" ht="15" customHeight="1">
      <c r="B36" s="15"/>
      <c r="D36" s="18" t="s">
        <v>24</v>
      </c>
      <c r="E36" s="18" t="s">
        <v>25</v>
      </c>
      <c r="F36" s="45">
        <f>ROUNDUP(SUM($BG$83:$BG$315),2)</f>
        <v>0</v>
      </c>
      <c r="I36" s="48">
        <v>0.21</v>
      </c>
      <c r="J36" s="45">
        <v>0</v>
      </c>
      <c r="K36" s="16"/>
    </row>
    <row r="37" spans="2:11" s="5" customFormat="1" ht="7.5" customHeight="1">
      <c r="B37" s="15"/>
      <c r="K37" s="16"/>
    </row>
    <row r="38" spans="2:11" s="5" customFormat="1" ht="26.25" customHeight="1">
      <c r="B38" s="15"/>
      <c r="C38" s="19"/>
      <c r="D38" s="20" t="s">
        <v>26</v>
      </c>
      <c r="E38" s="21"/>
      <c r="F38" s="21"/>
      <c r="G38" s="49" t="s">
        <v>27</v>
      </c>
      <c r="H38" s="22" t="s">
        <v>28</v>
      </c>
      <c r="I38" s="21"/>
      <c r="J38" s="23">
        <f>ROUNDUP(SUM($J$33:$J$36),2)</f>
        <v>0</v>
      </c>
      <c r="K38" s="50"/>
    </row>
    <row r="39" spans="2:11" s="5" customFormat="1" ht="15" customHeight="1"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3" spans="2:11" s="5" customFormat="1" ht="7.5" customHeight="1">
      <c r="B43" s="28"/>
      <c r="C43" s="29"/>
      <c r="D43" s="29"/>
      <c r="E43" s="29"/>
      <c r="F43" s="29"/>
      <c r="G43" s="29"/>
      <c r="H43" s="29"/>
      <c r="I43" s="29"/>
      <c r="J43" s="29"/>
      <c r="K43" s="51"/>
    </row>
    <row r="44" spans="2:11" s="5" customFormat="1" ht="37.5" customHeight="1">
      <c r="B44" s="15"/>
      <c r="C44" s="10" t="s">
        <v>51</v>
      </c>
      <c r="K44" s="16"/>
    </row>
    <row r="45" spans="2:11" s="5" customFormat="1" ht="7.5" customHeight="1">
      <c r="B45" s="15"/>
      <c r="K45" s="16"/>
    </row>
    <row r="46" spans="2:11" s="5" customFormat="1" ht="15" customHeight="1">
      <c r="B46" s="15"/>
      <c r="C46" s="14" t="s">
        <v>4</v>
      </c>
      <c r="K46" s="16"/>
    </row>
    <row r="47" spans="2:11" s="5" customFormat="1" ht="16.5" customHeight="1">
      <c r="B47" s="15"/>
      <c r="E47" s="204" t="str">
        <f>$E$7</f>
        <v>Liberec, VO Tržní náměstí-Technické muzeum</v>
      </c>
      <c r="F47" s="200"/>
      <c r="G47" s="200"/>
      <c r="H47" s="200"/>
      <c r="K47" s="16"/>
    </row>
    <row r="48" spans="2:11" s="5" customFormat="1" ht="15" customHeight="1">
      <c r="B48" s="15"/>
      <c r="C48" s="14" t="s">
        <v>45</v>
      </c>
      <c r="K48" s="16"/>
    </row>
    <row r="49" spans="2:11" s="5" customFormat="1" ht="19.5" customHeight="1">
      <c r="B49" s="15"/>
      <c r="E49" s="205" t="str">
        <f>$E$9</f>
        <v>SO 400 - Veřejné osvětlení</v>
      </c>
      <c r="F49" s="200"/>
      <c r="G49" s="200"/>
      <c r="H49" s="200"/>
      <c r="K49" s="16"/>
    </row>
    <row r="50" spans="2:11" s="5" customFormat="1" ht="7.5" customHeight="1">
      <c r="B50" s="15"/>
      <c r="K50" s="16"/>
    </row>
    <row r="51" spans="2:11" s="5" customFormat="1" ht="18.75" customHeight="1">
      <c r="B51" s="15"/>
      <c r="C51" s="14" t="s">
        <v>7</v>
      </c>
      <c r="F51" s="13" t="str">
        <f>$F$12</f>
        <v>LI - Liberec</v>
      </c>
      <c r="H51" s="14" t="s">
        <v>9</v>
      </c>
      <c r="J51" s="30">
        <f>IF($J$12="","",$J$12)</f>
      </c>
      <c r="K51" s="16"/>
    </row>
    <row r="52" spans="2:11" s="5" customFormat="1" ht="7.5" customHeight="1">
      <c r="B52" s="15"/>
      <c r="K52" s="16"/>
    </row>
    <row r="53" spans="2:11" s="5" customFormat="1" ht="15.75" customHeight="1">
      <c r="B53" s="15"/>
      <c r="C53" s="14" t="s">
        <v>10</v>
      </c>
      <c r="F53" s="13" t="str">
        <f>$E$15</f>
        <v>Statutární město Liberec</v>
      </c>
      <c r="H53" s="14" t="s">
        <v>16</v>
      </c>
      <c r="J53" s="13" t="str">
        <f>$E$21</f>
        <v>KOLLERT ELEKTRO s.r.o.</v>
      </c>
      <c r="K53" s="16"/>
    </row>
    <row r="54" spans="2:11" s="5" customFormat="1" ht="15" customHeight="1">
      <c r="B54" s="15"/>
      <c r="C54" s="14" t="s">
        <v>15</v>
      </c>
      <c r="F54" s="13">
        <f>IF($E$18="","",$E$18)</f>
      </c>
      <c r="K54" s="16"/>
    </row>
    <row r="55" spans="2:11" s="5" customFormat="1" ht="11.25" customHeight="1">
      <c r="B55" s="15"/>
      <c r="K55" s="16"/>
    </row>
    <row r="56" spans="2:11" s="5" customFormat="1" ht="30" customHeight="1">
      <c r="B56" s="15"/>
      <c r="C56" s="52" t="s">
        <v>52</v>
      </c>
      <c r="D56" s="19"/>
      <c r="E56" s="19"/>
      <c r="F56" s="19"/>
      <c r="G56" s="19"/>
      <c r="H56" s="19"/>
      <c r="I56" s="19"/>
      <c r="J56" s="53" t="s">
        <v>53</v>
      </c>
      <c r="K56" s="24"/>
    </row>
    <row r="57" spans="2:11" s="5" customFormat="1" ht="11.25" customHeight="1">
      <c r="B57" s="15"/>
      <c r="K57" s="16"/>
    </row>
    <row r="58" spans="2:47" s="5" customFormat="1" ht="30" customHeight="1">
      <c r="B58" s="15"/>
      <c r="C58" s="38" t="s">
        <v>54</v>
      </c>
      <c r="J58" s="39">
        <f>ROUNDUP($J$83,2)</f>
        <v>0</v>
      </c>
      <c r="K58" s="16"/>
      <c r="AU58" s="5" t="s">
        <v>55</v>
      </c>
    </row>
    <row r="59" spans="2:11" s="40" customFormat="1" ht="25.5" customHeight="1">
      <c r="B59" s="54"/>
      <c r="D59" s="55" t="s">
        <v>56</v>
      </c>
      <c r="E59" s="55"/>
      <c r="F59" s="55"/>
      <c r="G59" s="55"/>
      <c r="H59" s="55"/>
      <c r="I59" s="55"/>
      <c r="J59" s="56">
        <f>ROUNDUP($J$84,2)</f>
        <v>0</v>
      </c>
      <c r="K59" s="57"/>
    </row>
    <row r="60" spans="2:11" s="40" customFormat="1" ht="25.5" customHeight="1">
      <c r="B60" s="54"/>
      <c r="D60" s="55" t="s">
        <v>57</v>
      </c>
      <c r="E60" s="55"/>
      <c r="F60" s="55"/>
      <c r="G60" s="55"/>
      <c r="H60" s="55"/>
      <c r="I60" s="55"/>
      <c r="J60" s="56">
        <f>ROUNDUP($J$112,2)</f>
        <v>0</v>
      </c>
      <c r="K60" s="57"/>
    </row>
    <row r="61" spans="2:11" s="40" customFormat="1" ht="25.5" customHeight="1">
      <c r="B61" s="54"/>
      <c r="D61" s="55" t="s">
        <v>58</v>
      </c>
      <c r="E61" s="55"/>
      <c r="F61" s="55"/>
      <c r="G61" s="55"/>
      <c r="H61" s="55"/>
      <c r="I61" s="55"/>
      <c r="J61" s="56">
        <f>ROUNDUP($J$140,2)</f>
        <v>0</v>
      </c>
      <c r="K61" s="57"/>
    </row>
    <row r="62" spans="2:11" s="40" customFormat="1" ht="25.5" customHeight="1">
      <c r="B62" s="54"/>
      <c r="D62" s="55" t="s">
        <v>59</v>
      </c>
      <c r="E62" s="55"/>
      <c r="F62" s="55"/>
      <c r="G62" s="55"/>
      <c r="H62" s="55"/>
      <c r="I62" s="55"/>
      <c r="J62" s="56">
        <v>0</v>
      </c>
      <c r="K62" s="57"/>
    </row>
    <row r="63" spans="2:11" s="40" customFormat="1" ht="25.5" customHeight="1">
      <c r="B63" s="54"/>
      <c r="D63" s="55" t="s">
        <v>60</v>
      </c>
      <c r="E63" s="55"/>
      <c r="F63" s="55"/>
      <c r="G63" s="55"/>
      <c r="H63" s="55"/>
      <c r="I63" s="55"/>
      <c r="J63" s="56">
        <f>ROUNDUP($J$268,2)</f>
        <v>0</v>
      </c>
      <c r="K63" s="57"/>
    </row>
    <row r="64" spans="2:11" s="40" customFormat="1" ht="22.5" customHeight="1">
      <c r="B64" s="54"/>
      <c r="D64" s="58" t="s">
        <v>61</v>
      </c>
      <c r="J64" s="59">
        <v>0</v>
      </c>
      <c r="K64" s="57"/>
    </row>
    <row r="65" spans="2:11" s="5" customFormat="1" ht="7.5" customHeight="1">
      <c r="B65" s="25"/>
      <c r="C65" s="26"/>
      <c r="D65" s="26"/>
      <c r="E65" s="26"/>
      <c r="F65" s="26"/>
      <c r="G65" s="26"/>
      <c r="H65" s="26"/>
      <c r="I65" s="26"/>
      <c r="J65" s="26"/>
      <c r="K65" s="27"/>
    </row>
    <row r="69" spans="2:12" s="5" customFormat="1" ht="7.5" customHeight="1"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15"/>
    </row>
    <row r="70" spans="2:12" s="5" customFormat="1" ht="37.5" customHeight="1">
      <c r="B70" s="15"/>
      <c r="C70" s="10" t="s">
        <v>62</v>
      </c>
      <c r="L70" s="15"/>
    </row>
    <row r="71" spans="2:12" s="5" customFormat="1" ht="7.5" customHeight="1">
      <c r="B71" s="15"/>
      <c r="L71" s="15"/>
    </row>
    <row r="72" spans="2:12" s="5" customFormat="1" ht="15" customHeight="1">
      <c r="B72" s="15"/>
      <c r="C72" s="14" t="s">
        <v>4</v>
      </c>
      <c r="L72" s="15"/>
    </row>
    <row r="73" spans="2:12" s="5" customFormat="1" ht="16.5" customHeight="1">
      <c r="B73" s="15"/>
      <c r="E73" s="204" t="str">
        <f>$E$7</f>
        <v>Liberec, VO Tržní náměstí-Technické muzeum</v>
      </c>
      <c r="F73" s="200"/>
      <c r="G73" s="200"/>
      <c r="H73" s="200"/>
      <c r="L73" s="15"/>
    </row>
    <row r="74" spans="2:12" s="5" customFormat="1" ht="15" customHeight="1">
      <c r="B74" s="15"/>
      <c r="C74" s="14" t="s">
        <v>45</v>
      </c>
      <c r="L74" s="15"/>
    </row>
    <row r="75" spans="2:12" s="5" customFormat="1" ht="18" customHeight="1">
      <c r="B75" s="15"/>
      <c r="E75" s="199" t="str">
        <f>$E$9</f>
        <v>SO 400 - Veřejné osvětlení</v>
      </c>
      <c r="F75" s="200"/>
      <c r="G75" s="200"/>
      <c r="H75" s="200"/>
      <c r="L75" s="15"/>
    </row>
    <row r="76" spans="2:12" s="5" customFormat="1" ht="7.5" customHeight="1">
      <c r="B76" s="15"/>
      <c r="L76" s="15"/>
    </row>
    <row r="77" spans="2:12" s="5" customFormat="1" ht="18.75" customHeight="1">
      <c r="B77" s="15"/>
      <c r="C77" s="14" t="s">
        <v>7</v>
      </c>
      <c r="F77" s="13" t="str">
        <f>$F$12</f>
        <v>LI - Liberec</v>
      </c>
      <c r="H77" s="14" t="s">
        <v>9</v>
      </c>
      <c r="J77" s="30">
        <f>IF($J$12="","",$J$12)</f>
      </c>
      <c r="L77" s="15"/>
    </row>
    <row r="78" spans="2:12" s="5" customFormat="1" ht="7.5" customHeight="1">
      <c r="B78" s="15"/>
      <c r="L78" s="15"/>
    </row>
    <row r="79" spans="2:12" s="5" customFormat="1" ht="15.75" customHeight="1">
      <c r="B79" s="15"/>
      <c r="C79" s="14" t="s">
        <v>10</v>
      </c>
      <c r="F79" s="13" t="str">
        <f>$E$15</f>
        <v>Statutární město Liberec</v>
      </c>
      <c r="H79" s="14" t="s">
        <v>16</v>
      </c>
      <c r="J79" s="13" t="str">
        <f>$E$21</f>
        <v>KOLLERT ELEKTRO s.r.o.</v>
      </c>
      <c r="L79" s="15"/>
    </row>
    <row r="80" spans="2:12" s="5" customFormat="1" ht="15" customHeight="1">
      <c r="B80" s="15"/>
      <c r="C80" s="14" t="s">
        <v>15</v>
      </c>
      <c r="F80" s="13">
        <f>IF($E$18="","",$E$18)</f>
      </c>
      <c r="L80" s="15"/>
    </row>
    <row r="81" spans="2:12" s="5" customFormat="1" ht="11.25" customHeight="1">
      <c r="B81" s="15"/>
      <c r="L81" s="15"/>
    </row>
    <row r="82" spans="2:20" s="60" customFormat="1" ht="30" customHeight="1">
      <c r="B82" s="61"/>
      <c r="C82" s="62" t="s">
        <v>63</v>
      </c>
      <c r="D82" s="63" t="s">
        <v>30</v>
      </c>
      <c r="E82" s="63" t="s">
        <v>29</v>
      </c>
      <c r="F82" s="63" t="s">
        <v>64</v>
      </c>
      <c r="G82" s="63" t="s">
        <v>65</v>
      </c>
      <c r="H82" s="63" t="s">
        <v>66</v>
      </c>
      <c r="I82" s="63" t="s">
        <v>67</v>
      </c>
      <c r="J82" s="63" t="s">
        <v>68</v>
      </c>
      <c r="K82" s="64" t="s">
        <v>69</v>
      </c>
      <c r="L82" s="61"/>
      <c r="M82" s="34" t="s">
        <v>70</v>
      </c>
      <c r="N82" s="35" t="s">
        <v>24</v>
      </c>
      <c r="O82" s="35" t="s">
        <v>71</v>
      </c>
      <c r="P82" s="35" t="s">
        <v>72</v>
      </c>
      <c r="Q82" s="35" t="s">
        <v>73</v>
      </c>
      <c r="R82" s="35" t="s">
        <v>74</v>
      </c>
      <c r="S82" s="35" t="s">
        <v>75</v>
      </c>
      <c r="T82" s="36" t="s">
        <v>76</v>
      </c>
    </row>
    <row r="83" spans="2:63" s="5" customFormat="1" ht="30" customHeight="1">
      <c r="B83" s="15"/>
      <c r="C83" s="38" t="s">
        <v>54</v>
      </c>
      <c r="J83" s="65">
        <f>$BK$83</f>
        <v>0</v>
      </c>
      <c r="L83" s="15"/>
      <c r="M83" s="37"/>
      <c r="N83" s="31"/>
      <c r="O83" s="31"/>
      <c r="P83" s="66">
        <f>$P$84+$P$112+$P$140+$P$180+$P$268</f>
        <v>361.7266</v>
      </c>
      <c r="Q83" s="31"/>
      <c r="R83" s="66">
        <f>$R$84+$R$112+$R$140+$R$180+$R$268</f>
        <v>483.3885</v>
      </c>
      <c r="S83" s="31"/>
      <c r="T83" s="67">
        <f>$T$84+$T$112+$T$140+$T$180+$T$268</f>
        <v>0</v>
      </c>
      <c r="AT83" s="5" t="s">
        <v>31</v>
      </c>
      <c r="AU83" s="5" t="s">
        <v>55</v>
      </c>
      <c r="BK83" s="68">
        <f>$BK$84+$BK$112+$BK$140+$BK$180+$BK$268</f>
        <v>0</v>
      </c>
    </row>
    <row r="84" spans="2:63" s="69" customFormat="1" ht="25.5" customHeight="1">
      <c r="B84" s="70"/>
      <c r="D84" s="71" t="s">
        <v>31</v>
      </c>
      <c r="E84" s="72" t="s">
        <v>77</v>
      </c>
      <c r="F84" s="72" t="s">
        <v>78</v>
      </c>
      <c r="G84" s="73" t="s">
        <v>79</v>
      </c>
      <c r="H84" s="74"/>
      <c r="J84" s="75">
        <f>$BK$84</f>
        <v>0</v>
      </c>
      <c r="L84" s="70"/>
      <c r="M84" s="76"/>
      <c r="P84" s="77">
        <f>SUM($P$85:$P$111)</f>
        <v>160.66400000000002</v>
      </c>
      <c r="R84" s="77">
        <f>SUM($R$85:$R$111)</f>
        <v>213.712</v>
      </c>
      <c r="T84" s="78">
        <f>SUM($T$85:$T$111)</f>
        <v>0</v>
      </c>
      <c r="AR84" s="72" t="s">
        <v>36</v>
      </c>
      <c r="AT84" s="72" t="s">
        <v>31</v>
      </c>
      <c r="AU84" s="71" t="s">
        <v>32</v>
      </c>
      <c r="AY84" s="71" t="s">
        <v>80</v>
      </c>
      <c r="BK84" s="79">
        <f>SUM($BK$85:$BK$111)</f>
        <v>0</v>
      </c>
    </row>
    <row r="85" spans="2:63" s="5" customFormat="1" ht="15.75" customHeight="1">
      <c r="B85" s="15"/>
      <c r="C85" s="80" t="s">
        <v>36</v>
      </c>
      <c r="D85" s="80" t="s">
        <v>79</v>
      </c>
      <c r="E85" s="81" t="s">
        <v>81</v>
      </c>
      <c r="F85" s="82" t="s">
        <v>82</v>
      </c>
      <c r="G85" s="83" t="s">
        <v>79</v>
      </c>
      <c r="H85" s="84">
        <v>152</v>
      </c>
      <c r="I85" s="85">
        <v>0</v>
      </c>
      <c r="J85" s="85">
        <f>ROUND($I$85*$H$85,2)</f>
        <v>0</v>
      </c>
      <c r="K85" s="86"/>
      <c r="L85" s="15"/>
      <c r="M85" s="87"/>
      <c r="N85" s="88" t="s">
        <v>25</v>
      </c>
      <c r="O85" s="89">
        <v>0.828</v>
      </c>
      <c r="P85" s="89">
        <f>$O$85*$H$85</f>
        <v>125.856</v>
      </c>
      <c r="Q85" s="89">
        <v>0</v>
      </c>
      <c r="R85" s="89">
        <f>$Q$85*$H$85</f>
        <v>0</v>
      </c>
      <c r="S85" s="89">
        <v>0</v>
      </c>
      <c r="T85" s="90">
        <f>$S$85*$H$85</f>
        <v>0</v>
      </c>
      <c r="AR85" s="5" t="s">
        <v>83</v>
      </c>
      <c r="AT85" s="5" t="s">
        <v>84</v>
      </c>
      <c r="AU85" s="5" t="s">
        <v>36</v>
      </c>
      <c r="AY85" s="5" t="s">
        <v>80</v>
      </c>
      <c r="BG85" s="91">
        <f>IF($N$85="zákl. přenesená",$J$85,0)</f>
        <v>0</v>
      </c>
      <c r="BJ85" s="5" t="s">
        <v>83</v>
      </c>
      <c r="BK85" s="91">
        <f>ROUND($I$85*$H$85,2)</f>
        <v>0</v>
      </c>
    </row>
    <row r="86" spans="2:51" s="5" customFormat="1" ht="15.75" customHeight="1">
      <c r="B86" s="92"/>
      <c r="D86" s="93" t="s">
        <v>85</v>
      </c>
      <c r="F86" s="94" t="s">
        <v>86</v>
      </c>
      <c r="H86" s="95">
        <v>152</v>
      </c>
      <c r="L86" s="92"/>
      <c r="M86" s="96"/>
      <c r="T86" s="97"/>
      <c r="AT86" s="98" t="s">
        <v>85</v>
      </c>
      <c r="AU86" s="98" t="s">
        <v>36</v>
      </c>
      <c r="AV86" s="98" t="s">
        <v>38</v>
      </c>
      <c r="AW86" s="98" t="s">
        <v>32</v>
      </c>
      <c r="AX86" s="98" t="s">
        <v>36</v>
      </c>
      <c r="AY86" s="98" t="s">
        <v>80</v>
      </c>
    </row>
    <row r="87" spans="2:63" s="5" customFormat="1" ht="15.75" customHeight="1">
      <c r="B87" s="15"/>
      <c r="C87" s="99" t="s">
        <v>38</v>
      </c>
      <c r="D87" s="99" t="s">
        <v>87</v>
      </c>
      <c r="E87" s="100" t="s">
        <v>88</v>
      </c>
      <c r="F87" s="101" t="s">
        <v>89</v>
      </c>
      <c r="G87" s="102" t="s">
        <v>90</v>
      </c>
      <c r="H87" s="103">
        <v>152</v>
      </c>
      <c r="I87" s="104">
        <v>0</v>
      </c>
      <c r="J87" s="104">
        <f>ROUND($I$87*$H$87,2)</f>
        <v>0</v>
      </c>
      <c r="K87" s="105"/>
      <c r="L87" s="106"/>
      <c r="M87" s="105"/>
      <c r="N87" s="107" t="s">
        <v>25</v>
      </c>
      <c r="Q87" s="89">
        <v>0</v>
      </c>
      <c r="R87" s="89">
        <f>$Q$87*$H$87</f>
        <v>0</v>
      </c>
      <c r="S87" s="89">
        <v>0</v>
      </c>
      <c r="T87" s="90">
        <f>$S$87*$H$87</f>
        <v>0</v>
      </c>
      <c r="AR87" s="5" t="s">
        <v>83</v>
      </c>
      <c r="AT87" s="5" t="s">
        <v>79</v>
      </c>
      <c r="AU87" s="5" t="s">
        <v>36</v>
      </c>
      <c r="AY87" s="5" t="s">
        <v>80</v>
      </c>
      <c r="BG87" s="91">
        <f>IF($N$87="zákl. přenesená",$J$87,0)</f>
        <v>0</v>
      </c>
      <c r="BJ87" s="5" t="s">
        <v>83</v>
      </c>
      <c r="BK87" s="91">
        <f>ROUND($I$87*$H$87,2)</f>
        <v>0</v>
      </c>
    </row>
    <row r="88" spans="2:51" s="5" customFormat="1" ht="15.75" customHeight="1">
      <c r="B88" s="92"/>
      <c r="D88" s="93" t="s">
        <v>85</v>
      </c>
      <c r="F88" s="94" t="s">
        <v>86</v>
      </c>
      <c r="H88" s="95">
        <v>152</v>
      </c>
      <c r="L88" s="92"/>
      <c r="M88" s="96"/>
      <c r="T88" s="97"/>
      <c r="AT88" s="98" t="s">
        <v>85</v>
      </c>
      <c r="AU88" s="98" t="s">
        <v>36</v>
      </c>
      <c r="AV88" s="98" t="s">
        <v>38</v>
      </c>
      <c r="AW88" s="98" t="s">
        <v>32</v>
      </c>
      <c r="AX88" s="98" t="s">
        <v>36</v>
      </c>
      <c r="AY88" s="98" t="s">
        <v>80</v>
      </c>
    </row>
    <row r="89" spans="2:63" s="5" customFormat="1" ht="15.75" customHeight="1">
      <c r="B89" s="15"/>
      <c r="C89" s="99" t="s">
        <v>91</v>
      </c>
      <c r="D89" s="99" t="s">
        <v>87</v>
      </c>
      <c r="E89" s="100" t="s">
        <v>92</v>
      </c>
      <c r="F89" s="101" t="s">
        <v>93</v>
      </c>
      <c r="G89" s="102" t="s">
        <v>90</v>
      </c>
      <c r="H89" s="103">
        <v>45.296</v>
      </c>
      <c r="I89" s="104">
        <v>0</v>
      </c>
      <c r="J89" s="104">
        <f>ROUND($I$89*$H$89,2)</f>
        <v>0</v>
      </c>
      <c r="K89" s="105"/>
      <c r="L89" s="106"/>
      <c r="M89" s="105"/>
      <c r="N89" s="107" t="s">
        <v>25</v>
      </c>
      <c r="Q89" s="89">
        <v>0</v>
      </c>
      <c r="R89" s="89">
        <f>$Q$89*$H$89</f>
        <v>0</v>
      </c>
      <c r="S89" s="89">
        <v>0</v>
      </c>
      <c r="T89" s="90">
        <f>$S$89*$H$89</f>
        <v>0</v>
      </c>
      <c r="AR89" s="5" t="s">
        <v>83</v>
      </c>
      <c r="AT89" s="5" t="s">
        <v>79</v>
      </c>
      <c r="AU89" s="5" t="s">
        <v>36</v>
      </c>
      <c r="AY89" s="5" t="s">
        <v>80</v>
      </c>
      <c r="BG89" s="91">
        <f>IF($N$89="zákl. přenesená",$J$89,0)</f>
        <v>0</v>
      </c>
      <c r="BJ89" s="5" t="s">
        <v>83</v>
      </c>
      <c r="BK89" s="91">
        <f>ROUND($I$89*$H$89,2)</f>
        <v>0</v>
      </c>
    </row>
    <row r="90" spans="2:51" s="5" customFormat="1" ht="15.75" customHeight="1">
      <c r="B90" s="92"/>
      <c r="D90" s="93" t="s">
        <v>85</v>
      </c>
      <c r="F90" s="94" t="s">
        <v>94</v>
      </c>
      <c r="H90" s="95">
        <v>45.296</v>
      </c>
      <c r="L90" s="92"/>
      <c r="M90" s="96"/>
      <c r="T90" s="97"/>
      <c r="AT90" s="98" t="s">
        <v>85</v>
      </c>
      <c r="AU90" s="98" t="s">
        <v>36</v>
      </c>
      <c r="AV90" s="98" t="s">
        <v>38</v>
      </c>
      <c r="AW90" s="98" t="s">
        <v>32</v>
      </c>
      <c r="AX90" s="98" t="s">
        <v>36</v>
      </c>
      <c r="AY90" s="98" t="s">
        <v>80</v>
      </c>
    </row>
    <row r="91" spans="2:63" s="5" customFormat="1" ht="15.75" customHeight="1">
      <c r="B91" s="15"/>
      <c r="C91" s="80" t="s">
        <v>83</v>
      </c>
      <c r="D91" s="80" t="s">
        <v>79</v>
      </c>
      <c r="E91" s="81" t="s">
        <v>95</v>
      </c>
      <c r="F91" s="82" t="s">
        <v>96</v>
      </c>
      <c r="G91" s="83" t="s">
        <v>79</v>
      </c>
      <c r="H91" s="84">
        <v>152</v>
      </c>
      <c r="I91" s="85">
        <v>0</v>
      </c>
      <c r="J91" s="85">
        <f>ROUND($I$91*$H$91,2)</f>
        <v>0</v>
      </c>
      <c r="K91" s="86"/>
      <c r="L91" s="15"/>
      <c r="M91" s="87"/>
      <c r="N91" s="88" t="s">
        <v>25</v>
      </c>
      <c r="O91" s="89">
        <v>0.075</v>
      </c>
      <c r="P91" s="89">
        <f>$O$91*$H$91</f>
        <v>11.4</v>
      </c>
      <c r="Q91" s="89">
        <v>0</v>
      </c>
      <c r="R91" s="89">
        <f>$Q$91*$H$91</f>
        <v>0</v>
      </c>
      <c r="S91" s="89">
        <v>0</v>
      </c>
      <c r="T91" s="90">
        <f>$S$91*$H$91</f>
        <v>0</v>
      </c>
      <c r="AR91" s="5" t="s">
        <v>83</v>
      </c>
      <c r="AT91" s="5" t="s">
        <v>84</v>
      </c>
      <c r="AU91" s="5" t="s">
        <v>36</v>
      </c>
      <c r="AY91" s="5" t="s">
        <v>80</v>
      </c>
      <c r="BG91" s="91">
        <f>IF($N$91="zákl. přenesená",$J$91,0)</f>
        <v>0</v>
      </c>
      <c r="BJ91" s="5" t="s">
        <v>83</v>
      </c>
      <c r="BK91" s="91">
        <f>ROUND($I$91*$H$91,2)</f>
        <v>0</v>
      </c>
    </row>
    <row r="92" spans="2:51" s="5" customFormat="1" ht="15.75" customHeight="1">
      <c r="B92" s="92"/>
      <c r="D92" s="93" t="s">
        <v>85</v>
      </c>
      <c r="F92" s="94" t="s">
        <v>86</v>
      </c>
      <c r="H92" s="95">
        <v>152</v>
      </c>
      <c r="L92" s="92"/>
      <c r="M92" s="96"/>
      <c r="T92" s="97"/>
      <c r="AT92" s="98" t="s">
        <v>85</v>
      </c>
      <c r="AU92" s="98" t="s">
        <v>36</v>
      </c>
      <c r="AV92" s="98" t="s">
        <v>38</v>
      </c>
      <c r="AW92" s="98" t="s">
        <v>32</v>
      </c>
      <c r="AX92" s="98" t="s">
        <v>36</v>
      </c>
      <c r="AY92" s="98" t="s">
        <v>80</v>
      </c>
    </row>
    <row r="93" spans="2:63" s="5" customFormat="1" ht="15.75" customHeight="1">
      <c r="B93" s="15"/>
      <c r="C93" s="99" t="s">
        <v>97</v>
      </c>
      <c r="D93" s="99" t="s">
        <v>87</v>
      </c>
      <c r="E93" s="100" t="s">
        <v>98</v>
      </c>
      <c r="F93" s="101" t="s">
        <v>99</v>
      </c>
      <c r="G93" s="102" t="s">
        <v>79</v>
      </c>
      <c r="H93" s="103">
        <v>152</v>
      </c>
      <c r="I93" s="104">
        <v>0</v>
      </c>
      <c r="J93" s="104">
        <f>ROUND($I$93*$H$93,2)</f>
        <v>0</v>
      </c>
      <c r="K93" s="105"/>
      <c r="L93" s="106"/>
      <c r="M93" s="105"/>
      <c r="N93" s="107" t="s">
        <v>25</v>
      </c>
      <c r="Q93" s="89">
        <v>0.28</v>
      </c>
      <c r="R93" s="89">
        <f>$Q$93*$H$93</f>
        <v>42.56</v>
      </c>
      <c r="S93" s="89">
        <v>0</v>
      </c>
      <c r="T93" s="90">
        <f>$S$93*$H$93</f>
        <v>0</v>
      </c>
      <c r="AR93" s="5" t="s">
        <v>83</v>
      </c>
      <c r="AT93" s="5" t="s">
        <v>79</v>
      </c>
      <c r="AU93" s="5" t="s">
        <v>36</v>
      </c>
      <c r="AY93" s="5" t="s">
        <v>80</v>
      </c>
      <c r="BG93" s="91">
        <f>IF($N$93="zákl. přenesená",$J$93,0)</f>
        <v>0</v>
      </c>
      <c r="BJ93" s="5" t="s">
        <v>83</v>
      </c>
      <c r="BK93" s="91">
        <f>ROUND($I$93*$H$93,2)</f>
        <v>0</v>
      </c>
    </row>
    <row r="94" spans="2:51" s="5" customFormat="1" ht="15.75" customHeight="1">
      <c r="B94" s="92"/>
      <c r="D94" s="93" t="s">
        <v>85</v>
      </c>
      <c r="F94" s="94" t="s">
        <v>86</v>
      </c>
      <c r="H94" s="95">
        <v>152</v>
      </c>
      <c r="L94" s="92"/>
      <c r="M94" s="96"/>
      <c r="T94" s="97"/>
      <c r="AT94" s="98" t="s">
        <v>85</v>
      </c>
      <c r="AU94" s="98" t="s">
        <v>36</v>
      </c>
      <c r="AV94" s="98" t="s">
        <v>38</v>
      </c>
      <c r="AW94" s="98" t="s">
        <v>32</v>
      </c>
      <c r="AX94" s="98" t="s">
        <v>36</v>
      </c>
      <c r="AY94" s="98" t="s">
        <v>80</v>
      </c>
    </row>
    <row r="95" spans="2:63" s="5" customFormat="1" ht="15.75" customHeight="1">
      <c r="B95" s="15"/>
      <c r="C95" s="80" t="s">
        <v>100</v>
      </c>
      <c r="D95" s="80" t="s">
        <v>79</v>
      </c>
      <c r="E95" s="81" t="s">
        <v>101</v>
      </c>
      <c r="F95" s="82" t="s">
        <v>102</v>
      </c>
      <c r="G95" s="83" t="s">
        <v>79</v>
      </c>
      <c r="H95" s="84">
        <v>152</v>
      </c>
      <c r="I95" s="85">
        <v>0</v>
      </c>
      <c r="J95" s="85">
        <f>ROUND($I$95*$H$95,2)</f>
        <v>0</v>
      </c>
      <c r="K95" s="86"/>
      <c r="L95" s="15"/>
      <c r="M95" s="87"/>
      <c r="N95" s="88" t="s">
        <v>25</v>
      </c>
      <c r="O95" s="89">
        <v>0.015</v>
      </c>
      <c r="P95" s="89">
        <f>$O$95*$H$95</f>
        <v>2.28</v>
      </c>
      <c r="Q95" s="89">
        <v>0</v>
      </c>
      <c r="R95" s="89">
        <f>$Q$95*$H$95</f>
        <v>0</v>
      </c>
      <c r="S95" s="89">
        <v>0</v>
      </c>
      <c r="T95" s="90">
        <f>$S$95*$H$95</f>
        <v>0</v>
      </c>
      <c r="AR95" s="5" t="s">
        <v>83</v>
      </c>
      <c r="AT95" s="5" t="s">
        <v>84</v>
      </c>
      <c r="AU95" s="5" t="s">
        <v>36</v>
      </c>
      <c r="AY95" s="5" t="s">
        <v>80</v>
      </c>
      <c r="BG95" s="91">
        <f>IF($N$95="zákl. přenesená",$J$95,0)</f>
        <v>0</v>
      </c>
      <c r="BJ95" s="5" t="s">
        <v>83</v>
      </c>
      <c r="BK95" s="91">
        <f>ROUND($I$95*$H$95,2)</f>
        <v>0</v>
      </c>
    </row>
    <row r="96" spans="2:51" s="5" customFormat="1" ht="15.75" customHeight="1">
      <c r="B96" s="92"/>
      <c r="D96" s="93" t="s">
        <v>85</v>
      </c>
      <c r="F96" s="94" t="s">
        <v>86</v>
      </c>
      <c r="H96" s="95">
        <v>152</v>
      </c>
      <c r="L96" s="92"/>
      <c r="M96" s="96"/>
      <c r="T96" s="97"/>
      <c r="AT96" s="98" t="s">
        <v>85</v>
      </c>
      <c r="AU96" s="98" t="s">
        <v>36</v>
      </c>
      <c r="AV96" s="98" t="s">
        <v>38</v>
      </c>
      <c r="AW96" s="98" t="s">
        <v>32</v>
      </c>
      <c r="AX96" s="98" t="s">
        <v>36</v>
      </c>
      <c r="AY96" s="98" t="s">
        <v>80</v>
      </c>
    </row>
    <row r="97" spans="2:63" s="5" customFormat="1" ht="15.75" customHeight="1">
      <c r="B97" s="15"/>
      <c r="C97" s="99" t="s">
        <v>103</v>
      </c>
      <c r="D97" s="99" t="s">
        <v>87</v>
      </c>
      <c r="E97" s="100" t="s">
        <v>104</v>
      </c>
      <c r="F97" s="101" t="s">
        <v>105</v>
      </c>
      <c r="G97" s="102" t="s">
        <v>106</v>
      </c>
      <c r="H97" s="103">
        <v>23256</v>
      </c>
      <c r="I97" s="104">
        <v>0</v>
      </c>
      <c r="J97" s="104">
        <f>ROUND($I$97*$H$97,2)</f>
        <v>0</v>
      </c>
      <c r="K97" s="105"/>
      <c r="L97" s="106"/>
      <c r="M97" s="105"/>
      <c r="N97" s="107" t="s">
        <v>25</v>
      </c>
      <c r="Q97" s="89">
        <v>0</v>
      </c>
      <c r="R97" s="89">
        <f>$Q$97*$H$97</f>
        <v>0</v>
      </c>
      <c r="S97" s="89">
        <v>0</v>
      </c>
      <c r="T97" s="90">
        <f>$S$97*$H$97</f>
        <v>0</v>
      </c>
      <c r="AR97" s="5" t="s">
        <v>83</v>
      </c>
      <c r="AT97" s="5" t="s">
        <v>79</v>
      </c>
      <c r="AU97" s="5" t="s">
        <v>36</v>
      </c>
      <c r="AY97" s="5" t="s">
        <v>80</v>
      </c>
      <c r="BG97" s="91">
        <f>IF($N$97="zákl. přenesená",$J$97,0)</f>
        <v>0</v>
      </c>
      <c r="BJ97" s="5" t="s">
        <v>83</v>
      </c>
      <c r="BK97" s="91">
        <f>ROUND($I$97*$H$97,2)</f>
        <v>0</v>
      </c>
    </row>
    <row r="98" spans="2:51" s="5" customFormat="1" ht="15.75" customHeight="1">
      <c r="B98" s="92"/>
      <c r="D98" s="93" t="s">
        <v>85</v>
      </c>
      <c r="F98" s="94" t="s">
        <v>107</v>
      </c>
      <c r="H98" s="95">
        <v>23256</v>
      </c>
      <c r="L98" s="92"/>
      <c r="M98" s="96"/>
      <c r="T98" s="97"/>
      <c r="AT98" s="98" t="s">
        <v>85</v>
      </c>
      <c r="AU98" s="98" t="s">
        <v>36</v>
      </c>
      <c r="AV98" s="98" t="s">
        <v>38</v>
      </c>
      <c r="AW98" s="98" t="s">
        <v>32</v>
      </c>
      <c r="AX98" s="98" t="s">
        <v>36</v>
      </c>
      <c r="AY98" s="98" t="s">
        <v>80</v>
      </c>
    </row>
    <row r="99" spans="2:63" s="5" customFormat="1" ht="15.75" customHeight="1">
      <c r="B99" s="15"/>
      <c r="C99" s="80" t="s">
        <v>108</v>
      </c>
      <c r="D99" s="80" t="s">
        <v>79</v>
      </c>
      <c r="E99" s="81" t="s">
        <v>109</v>
      </c>
      <c r="F99" s="82" t="s">
        <v>110</v>
      </c>
      <c r="G99" s="83" t="s">
        <v>79</v>
      </c>
      <c r="H99" s="84">
        <v>152</v>
      </c>
      <c r="I99" s="85">
        <v>0</v>
      </c>
      <c r="J99" s="85">
        <f>ROUND($I$99*$H$99,2)</f>
        <v>0</v>
      </c>
      <c r="K99" s="86"/>
      <c r="L99" s="15"/>
      <c r="M99" s="87"/>
      <c r="N99" s="88" t="s">
        <v>25</v>
      </c>
      <c r="O99" s="89">
        <v>0.03</v>
      </c>
      <c r="P99" s="89">
        <f>$O$99*$H$99</f>
        <v>4.56</v>
      </c>
      <c r="Q99" s="89">
        <v>0</v>
      </c>
      <c r="R99" s="89">
        <f>$Q$99*$H$99</f>
        <v>0</v>
      </c>
      <c r="S99" s="89">
        <v>0</v>
      </c>
      <c r="T99" s="90">
        <f>$S$99*$H$99</f>
        <v>0</v>
      </c>
      <c r="AR99" s="5" t="s">
        <v>83</v>
      </c>
      <c r="AT99" s="5" t="s">
        <v>84</v>
      </c>
      <c r="AU99" s="5" t="s">
        <v>36</v>
      </c>
      <c r="AY99" s="5" t="s">
        <v>80</v>
      </c>
      <c r="BG99" s="91">
        <f>IF($N$99="zákl. přenesená",$J$99,0)</f>
        <v>0</v>
      </c>
      <c r="BJ99" s="5" t="s">
        <v>83</v>
      </c>
      <c r="BK99" s="91">
        <f>ROUND($I$99*$H$99,2)</f>
        <v>0</v>
      </c>
    </row>
    <row r="100" spans="2:51" s="5" customFormat="1" ht="15.75" customHeight="1">
      <c r="B100" s="92"/>
      <c r="D100" s="93" t="s">
        <v>85</v>
      </c>
      <c r="F100" s="94" t="s">
        <v>86</v>
      </c>
      <c r="H100" s="95">
        <v>152</v>
      </c>
      <c r="L100" s="92"/>
      <c r="M100" s="96"/>
      <c r="T100" s="97"/>
      <c r="AT100" s="98" t="s">
        <v>85</v>
      </c>
      <c r="AU100" s="98" t="s">
        <v>36</v>
      </c>
      <c r="AV100" s="98" t="s">
        <v>38</v>
      </c>
      <c r="AW100" s="98" t="s">
        <v>32</v>
      </c>
      <c r="AX100" s="98" t="s">
        <v>36</v>
      </c>
      <c r="AY100" s="98" t="s">
        <v>80</v>
      </c>
    </row>
    <row r="101" spans="2:63" s="5" customFormat="1" ht="15.75" customHeight="1">
      <c r="B101" s="15"/>
      <c r="C101" s="99" t="s">
        <v>111</v>
      </c>
      <c r="D101" s="99" t="s">
        <v>87</v>
      </c>
      <c r="E101" s="100" t="s">
        <v>112</v>
      </c>
      <c r="F101" s="101" t="s">
        <v>113</v>
      </c>
      <c r="G101" s="102" t="s">
        <v>114</v>
      </c>
      <c r="H101" s="103">
        <v>1.368</v>
      </c>
      <c r="I101" s="104">
        <v>0</v>
      </c>
      <c r="J101" s="104">
        <f>ROUND($I$101*$H$101,2)</f>
        <v>0</v>
      </c>
      <c r="K101" s="105"/>
      <c r="L101" s="106"/>
      <c r="M101" s="105"/>
      <c r="N101" s="107" t="s">
        <v>25</v>
      </c>
      <c r="Q101" s="89">
        <v>14</v>
      </c>
      <c r="R101" s="89">
        <f>$Q$101*$H$101</f>
        <v>19.152</v>
      </c>
      <c r="S101" s="89">
        <v>0</v>
      </c>
      <c r="T101" s="90">
        <f>$S$101*$H$101</f>
        <v>0</v>
      </c>
      <c r="AR101" s="5" t="s">
        <v>83</v>
      </c>
      <c r="AT101" s="5" t="s">
        <v>79</v>
      </c>
      <c r="AU101" s="5" t="s">
        <v>36</v>
      </c>
      <c r="AY101" s="5" t="s">
        <v>80</v>
      </c>
      <c r="BG101" s="91">
        <f>IF($N$101="zákl. přenesená",$J$101,0)</f>
        <v>0</v>
      </c>
      <c r="BJ101" s="5" t="s">
        <v>83</v>
      </c>
      <c r="BK101" s="91">
        <f>ROUND($I$101*$H$101,2)</f>
        <v>0</v>
      </c>
    </row>
    <row r="102" spans="2:47" s="5" customFormat="1" ht="16.5" customHeight="1">
      <c r="B102" s="15"/>
      <c r="F102" s="108" t="s">
        <v>115</v>
      </c>
      <c r="L102" s="15"/>
      <c r="M102" s="32"/>
      <c r="T102" s="33"/>
      <c r="AU102" s="5" t="s">
        <v>36</v>
      </c>
    </row>
    <row r="103" spans="2:51" s="5" customFormat="1" ht="15.75" customHeight="1">
      <c r="B103" s="92"/>
      <c r="D103" s="93" t="s">
        <v>85</v>
      </c>
      <c r="F103" s="94" t="s">
        <v>116</v>
      </c>
      <c r="H103" s="95">
        <v>1.368</v>
      </c>
      <c r="L103" s="92"/>
      <c r="M103" s="96"/>
      <c r="T103" s="97"/>
      <c r="AT103" s="98" t="s">
        <v>85</v>
      </c>
      <c r="AU103" s="98" t="s">
        <v>36</v>
      </c>
      <c r="AV103" s="98" t="s">
        <v>38</v>
      </c>
      <c r="AW103" s="98" t="s">
        <v>32</v>
      </c>
      <c r="AX103" s="98" t="s">
        <v>36</v>
      </c>
      <c r="AY103" s="98" t="s">
        <v>80</v>
      </c>
    </row>
    <row r="104" spans="2:63" s="5" customFormat="1" ht="15.75" customHeight="1">
      <c r="B104" s="15"/>
      <c r="C104" s="80" t="s">
        <v>3</v>
      </c>
      <c r="D104" s="80" t="s">
        <v>79</v>
      </c>
      <c r="E104" s="81" t="s">
        <v>117</v>
      </c>
      <c r="F104" s="82" t="s">
        <v>118</v>
      </c>
      <c r="G104" s="83" t="s">
        <v>79</v>
      </c>
      <c r="H104" s="84">
        <v>152</v>
      </c>
      <c r="I104" s="85">
        <v>0</v>
      </c>
      <c r="J104" s="85">
        <f>ROUND($I$104*$H$104,2)</f>
        <v>0</v>
      </c>
      <c r="K104" s="86"/>
      <c r="L104" s="15"/>
      <c r="M104" s="87"/>
      <c r="N104" s="88" t="s">
        <v>25</v>
      </c>
      <c r="O104" s="89">
        <v>0.04</v>
      </c>
      <c r="P104" s="89">
        <f>$O$104*$H$104</f>
        <v>6.08</v>
      </c>
      <c r="Q104" s="89">
        <v>0</v>
      </c>
      <c r="R104" s="89">
        <f>$Q$104*$H$104</f>
        <v>0</v>
      </c>
      <c r="S104" s="89">
        <v>0</v>
      </c>
      <c r="T104" s="90">
        <f>$S$104*$H$104</f>
        <v>0</v>
      </c>
      <c r="AR104" s="5" t="s">
        <v>83</v>
      </c>
      <c r="AT104" s="5" t="s">
        <v>84</v>
      </c>
      <c r="AU104" s="5" t="s">
        <v>36</v>
      </c>
      <c r="AY104" s="5" t="s">
        <v>80</v>
      </c>
      <c r="BG104" s="91">
        <f>IF($N$104="zákl. přenesená",$J$104,0)</f>
        <v>0</v>
      </c>
      <c r="BJ104" s="5" t="s">
        <v>83</v>
      </c>
      <c r="BK104" s="91">
        <f>ROUND($I$104*$H$104,2)</f>
        <v>0</v>
      </c>
    </row>
    <row r="105" spans="2:51" s="5" customFormat="1" ht="15.75" customHeight="1">
      <c r="B105" s="92"/>
      <c r="D105" s="93" t="s">
        <v>85</v>
      </c>
      <c r="F105" s="94" t="s">
        <v>86</v>
      </c>
      <c r="H105" s="95">
        <v>152</v>
      </c>
      <c r="L105" s="92"/>
      <c r="M105" s="96"/>
      <c r="T105" s="97"/>
      <c r="AT105" s="98" t="s">
        <v>85</v>
      </c>
      <c r="AU105" s="98" t="s">
        <v>36</v>
      </c>
      <c r="AV105" s="98" t="s">
        <v>38</v>
      </c>
      <c r="AW105" s="98" t="s">
        <v>32</v>
      </c>
      <c r="AX105" s="98" t="s">
        <v>36</v>
      </c>
      <c r="AY105" s="98" t="s">
        <v>80</v>
      </c>
    </row>
    <row r="106" spans="2:63" s="5" customFormat="1" ht="15.75" customHeight="1">
      <c r="B106" s="15"/>
      <c r="C106" s="80" t="s">
        <v>119</v>
      </c>
      <c r="D106" s="80" t="s">
        <v>79</v>
      </c>
      <c r="E106" s="81" t="s">
        <v>120</v>
      </c>
      <c r="F106" s="82" t="s">
        <v>121</v>
      </c>
      <c r="G106" s="83" t="s">
        <v>79</v>
      </c>
      <c r="H106" s="84">
        <v>152</v>
      </c>
      <c r="I106" s="85">
        <v>0</v>
      </c>
      <c r="J106" s="85">
        <f>ROUND($I$106*$H$106,2)</f>
        <v>0</v>
      </c>
      <c r="K106" s="86"/>
      <c r="L106" s="15"/>
      <c r="M106" s="87"/>
      <c r="N106" s="88" t="s">
        <v>25</v>
      </c>
      <c r="O106" s="89">
        <v>0.054</v>
      </c>
      <c r="P106" s="89">
        <f>$O$106*$H$106</f>
        <v>8.208</v>
      </c>
      <c r="Q106" s="89">
        <v>0</v>
      </c>
      <c r="R106" s="89">
        <f>$Q$106*$H$106</f>
        <v>0</v>
      </c>
      <c r="S106" s="89">
        <v>0</v>
      </c>
      <c r="T106" s="90">
        <f>$S$106*$H$106</f>
        <v>0</v>
      </c>
      <c r="AR106" s="5" t="s">
        <v>83</v>
      </c>
      <c r="AT106" s="5" t="s">
        <v>84</v>
      </c>
      <c r="AU106" s="5" t="s">
        <v>36</v>
      </c>
      <c r="AY106" s="5" t="s">
        <v>80</v>
      </c>
      <c r="BG106" s="91">
        <f>IF($N$106="zákl. přenesená",$J$106,0)</f>
        <v>0</v>
      </c>
      <c r="BJ106" s="5" t="s">
        <v>83</v>
      </c>
      <c r="BK106" s="91">
        <f>ROUND($I$106*$H$106,2)</f>
        <v>0</v>
      </c>
    </row>
    <row r="107" spans="2:51" s="5" customFormat="1" ht="15.75" customHeight="1">
      <c r="B107" s="92"/>
      <c r="D107" s="93" t="s">
        <v>85</v>
      </c>
      <c r="F107" s="94" t="s">
        <v>86</v>
      </c>
      <c r="H107" s="95">
        <v>152</v>
      </c>
      <c r="L107" s="92"/>
      <c r="M107" s="96"/>
      <c r="T107" s="97"/>
      <c r="AT107" s="98" t="s">
        <v>85</v>
      </c>
      <c r="AU107" s="98" t="s">
        <v>36</v>
      </c>
      <c r="AV107" s="98" t="s">
        <v>38</v>
      </c>
      <c r="AW107" s="98" t="s">
        <v>32</v>
      </c>
      <c r="AX107" s="98" t="s">
        <v>36</v>
      </c>
      <c r="AY107" s="98" t="s">
        <v>80</v>
      </c>
    </row>
    <row r="108" spans="2:63" s="5" customFormat="1" ht="15.75" customHeight="1">
      <c r="B108" s="15"/>
      <c r="C108" s="99" t="s">
        <v>122</v>
      </c>
      <c r="D108" s="99" t="s">
        <v>87</v>
      </c>
      <c r="E108" s="100" t="s">
        <v>123</v>
      </c>
      <c r="F108" s="101" t="s">
        <v>124</v>
      </c>
      <c r="G108" s="102" t="s">
        <v>106</v>
      </c>
      <c r="H108" s="103">
        <v>152</v>
      </c>
      <c r="I108" s="104">
        <v>0</v>
      </c>
      <c r="J108" s="104">
        <f>ROUND($I$108*$H$108,2)</f>
        <v>0</v>
      </c>
      <c r="K108" s="105"/>
      <c r="L108" s="106"/>
      <c r="M108" s="105"/>
      <c r="N108" s="107" t="s">
        <v>25</v>
      </c>
      <c r="Q108" s="89">
        <v>1</v>
      </c>
      <c r="R108" s="89">
        <f>$Q$108*$H$108</f>
        <v>152</v>
      </c>
      <c r="S108" s="89">
        <v>0</v>
      </c>
      <c r="T108" s="90">
        <f>$S$108*$H$108</f>
        <v>0</v>
      </c>
      <c r="AR108" s="5" t="s">
        <v>83</v>
      </c>
      <c r="AT108" s="5" t="s">
        <v>79</v>
      </c>
      <c r="AU108" s="5" t="s">
        <v>36</v>
      </c>
      <c r="AY108" s="5" t="s">
        <v>80</v>
      </c>
      <c r="BG108" s="91">
        <f>IF($N$108="zákl. přenesená",$J$108,0)</f>
        <v>0</v>
      </c>
      <c r="BJ108" s="5" t="s">
        <v>83</v>
      </c>
      <c r="BK108" s="91">
        <f>ROUND($I$108*$H$108,2)</f>
        <v>0</v>
      </c>
    </row>
    <row r="109" spans="2:51" s="5" customFormat="1" ht="15.75" customHeight="1">
      <c r="B109" s="92"/>
      <c r="D109" s="93" t="s">
        <v>85</v>
      </c>
      <c r="F109" s="94" t="s">
        <v>86</v>
      </c>
      <c r="H109" s="95">
        <v>152</v>
      </c>
      <c r="L109" s="92"/>
      <c r="M109" s="96"/>
      <c r="T109" s="97"/>
      <c r="AT109" s="98" t="s">
        <v>85</v>
      </c>
      <c r="AU109" s="98" t="s">
        <v>36</v>
      </c>
      <c r="AV109" s="98" t="s">
        <v>38</v>
      </c>
      <c r="AW109" s="98" t="s">
        <v>32</v>
      </c>
      <c r="AX109" s="98" t="s">
        <v>36</v>
      </c>
      <c r="AY109" s="98" t="s">
        <v>80</v>
      </c>
    </row>
    <row r="110" spans="2:63" s="5" customFormat="1" ht="15.75" customHeight="1">
      <c r="B110" s="15"/>
      <c r="C110" s="80" t="s">
        <v>125</v>
      </c>
      <c r="D110" s="80" t="s">
        <v>79</v>
      </c>
      <c r="E110" s="81" t="s">
        <v>126</v>
      </c>
      <c r="F110" s="82" t="s">
        <v>127</v>
      </c>
      <c r="G110" s="83" t="s">
        <v>79</v>
      </c>
      <c r="H110" s="84">
        <v>152</v>
      </c>
      <c r="I110" s="85">
        <v>0</v>
      </c>
      <c r="J110" s="85">
        <f>ROUND($I$110*$H$110,2)</f>
        <v>0</v>
      </c>
      <c r="K110" s="86"/>
      <c r="L110" s="15"/>
      <c r="M110" s="87"/>
      <c r="N110" s="88" t="s">
        <v>25</v>
      </c>
      <c r="O110" s="89">
        <v>0.015</v>
      </c>
      <c r="P110" s="89">
        <f>$O$110*$H$110</f>
        <v>2.28</v>
      </c>
      <c r="Q110" s="89">
        <v>0</v>
      </c>
      <c r="R110" s="89">
        <f>$Q$110*$H$110</f>
        <v>0</v>
      </c>
      <c r="S110" s="89">
        <v>0</v>
      </c>
      <c r="T110" s="90">
        <f>$S$110*$H$110</f>
        <v>0</v>
      </c>
      <c r="AR110" s="5" t="s">
        <v>83</v>
      </c>
      <c r="AT110" s="5" t="s">
        <v>84</v>
      </c>
      <c r="AU110" s="5" t="s">
        <v>36</v>
      </c>
      <c r="AY110" s="5" t="s">
        <v>80</v>
      </c>
      <c r="BG110" s="91">
        <f>IF($N$110="zákl. přenesená",$J$110,0)</f>
        <v>0</v>
      </c>
      <c r="BJ110" s="5" t="s">
        <v>83</v>
      </c>
      <c r="BK110" s="91">
        <f>ROUND($I$110*$H$110,2)</f>
        <v>0</v>
      </c>
    </row>
    <row r="111" spans="2:51" s="5" customFormat="1" ht="15.75" customHeight="1">
      <c r="B111" s="92"/>
      <c r="D111" s="93" t="s">
        <v>85</v>
      </c>
      <c r="F111" s="94" t="s">
        <v>86</v>
      </c>
      <c r="H111" s="95">
        <v>152</v>
      </c>
      <c r="L111" s="92"/>
      <c r="M111" s="96"/>
      <c r="T111" s="97"/>
      <c r="AT111" s="98" t="s">
        <v>85</v>
      </c>
      <c r="AU111" s="98" t="s">
        <v>36</v>
      </c>
      <c r="AV111" s="98" t="s">
        <v>38</v>
      </c>
      <c r="AW111" s="98" t="s">
        <v>32</v>
      </c>
      <c r="AX111" s="98" t="s">
        <v>36</v>
      </c>
      <c r="AY111" s="98" t="s">
        <v>80</v>
      </c>
    </row>
    <row r="112" spans="2:63" s="69" customFormat="1" ht="25.5" customHeight="1">
      <c r="B112" s="70"/>
      <c r="D112" s="71" t="s">
        <v>31</v>
      </c>
      <c r="E112" s="72" t="s">
        <v>128</v>
      </c>
      <c r="F112" s="72" t="s">
        <v>129</v>
      </c>
      <c r="G112" s="73" t="s">
        <v>79</v>
      </c>
      <c r="H112" s="74">
        <v>27</v>
      </c>
      <c r="J112" s="75">
        <f>$BK$112</f>
        <v>0</v>
      </c>
      <c r="L112" s="70"/>
      <c r="M112" s="76"/>
      <c r="P112" s="77">
        <f>SUM($P$113:$P$139)</f>
        <v>22.2534</v>
      </c>
      <c r="R112" s="77">
        <f>SUM($R$113:$R$139)</f>
        <v>37.962</v>
      </c>
      <c r="T112" s="78">
        <f>SUM($T$113:$T$139)</f>
        <v>0</v>
      </c>
      <c r="AR112" s="72" t="s">
        <v>36</v>
      </c>
      <c r="AT112" s="72" t="s">
        <v>31</v>
      </c>
      <c r="AU112" s="71" t="s">
        <v>32</v>
      </c>
      <c r="AY112" s="71" t="s">
        <v>80</v>
      </c>
      <c r="BK112" s="79">
        <f>SUM($BK$113:$BK$139)</f>
        <v>0</v>
      </c>
    </row>
    <row r="113" spans="2:63" s="5" customFormat="1" ht="15.75" customHeight="1">
      <c r="B113" s="15"/>
      <c r="C113" s="80" t="s">
        <v>130</v>
      </c>
      <c r="D113" s="80" t="s">
        <v>131</v>
      </c>
      <c r="E113" s="81" t="s">
        <v>132</v>
      </c>
      <c r="F113" s="82" t="s">
        <v>133</v>
      </c>
      <c r="G113" s="83" t="s">
        <v>79</v>
      </c>
      <c r="H113" s="84">
        <v>27</v>
      </c>
      <c r="I113" s="85">
        <v>0</v>
      </c>
      <c r="J113" s="85">
        <f>ROUND($I$113*$H$113,2)</f>
        <v>0</v>
      </c>
      <c r="K113" s="86"/>
      <c r="L113" s="15"/>
      <c r="M113" s="87"/>
      <c r="N113" s="88" t="s">
        <v>25</v>
      </c>
      <c r="O113" s="89">
        <v>0.5952</v>
      </c>
      <c r="P113" s="89">
        <f>$O$113*$H$113</f>
        <v>16.0704</v>
      </c>
      <c r="Q113" s="89">
        <v>0</v>
      </c>
      <c r="R113" s="89">
        <f>$Q$113*$H$113</f>
        <v>0</v>
      </c>
      <c r="S113" s="89">
        <v>0</v>
      </c>
      <c r="T113" s="90">
        <f>$S$113*$H$113</f>
        <v>0</v>
      </c>
      <c r="AR113" s="5" t="s">
        <v>83</v>
      </c>
      <c r="AT113" s="5" t="s">
        <v>84</v>
      </c>
      <c r="AU113" s="5" t="s">
        <v>36</v>
      </c>
      <c r="AY113" s="5" t="s">
        <v>80</v>
      </c>
      <c r="BG113" s="91">
        <f>IF($N$113="zákl. přenesená",$J$113,0)</f>
        <v>0</v>
      </c>
      <c r="BJ113" s="5" t="s">
        <v>83</v>
      </c>
      <c r="BK113" s="91">
        <f>ROUND($I$113*$H$113,2)</f>
        <v>0</v>
      </c>
    </row>
    <row r="114" spans="2:51" s="5" customFormat="1" ht="15.75" customHeight="1">
      <c r="B114" s="92"/>
      <c r="D114" s="93" t="s">
        <v>85</v>
      </c>
      <c r="F114" s="94" t="s">
        <v>134</v>
      </c>
      <c r="H114" s="95">
        <v>27</v>
      </c>
      <c r="L114" s="92"/>
      <c r="M114" s="96"/>
      <c r="T114" s="97"/>
      <c r="AT114" s="98" t="s">
        <v>85</v>
      </c>
      <c r="AU114" s="98" t="s">
        <v>36</v>
      </c>
      <c r="AV114" s="98" t="s">
        <v>38</v>
      </c>
      <c r="AW114" s="98" t="s">
        <v>32</v>
      </c>
      <c r="AX114" s="98" t="s">
        <v>36</v>
      </c>
      <c r="AY114" s="98" t="s">
        <v>80</v>
      </c>
    </row>
    <row r="115" spans="2:63" s="5" customFormat="1" ht="15.75" customHeight="1">
      <c r="B115" s="15"/>
      <c r="C115" s="99" t="s">
        <v>135</v>
      </c>
      <c r="D115" s="99" t="s">
        <v>87</v>
      </c>
      <c r="E115" s="100" t="s">
        <v>88</v>
      </c>
      <c r="F115" s="101" t="s">
        <v>89</v>
      </c>
      <c r="G115" s="102" t="s">
        <v>90</v>
      </c>
      <c r="H115" s="103">
        <v>27</v>
      </c>
      <c r="I115" s="104">
        <v>0</v>
      </c>
      <c r="J115" s="104">
        <f>ROUND($I$115*$H$115,2)</f>
        <v>0</v>
      </c>
      <c r="K115" s="105"/>
      <c r="L115" s="106"/>
      <c r="M115" s="105"/>
      <c r="N115" s="107" t="s">
        <v>25</v>
      </c>
      <c r="Q115" s="89">
        <v>0</v>
      </c>
      <c r="R115" s="89">
        <f>$Q$115*$H$115</f>
        <v>0</v>
      </c>
      <c r="S115" s="89">
        <v>0</v>
      </c>
      <c r="T115" s="90">
        <f>$S$115*$H$115</f>
        <v>0</v>
      </c>
      <c r="AR115" s="5" t="s">
        <v>83</v>
      </c>
      <c r="AT115" s="5" t="s">
        <v>79</v>
      </c>
      <c r="AU115" s="5" t="s">
        <v>36</v>
      </c>
      <c r="AY115" s="5" t="s">
        <v>80</v>
      </c>
      <c r="BG115" s="91">
        <f>IF($N$115="zákl. přenesená",$J$115,0)</f>
        <v>0</v>
      </c>
      <c r="BJ115" s="5" t="s">
        <v>83</v>
      </c>
      <c r="BK115" s="91">
        <f>ROUND($I$115*$H$115,2)</f>
        <v>0</v>
      </c>
    </row>
    <row r="116" spans="2:51" s="5" customFormat="1" ht="15.75" customHeight="1">
      <c r="B116" s="92"/>
      <c r="D116" s="93" t="s">
        <v>85</v>
      </c>
      <c r="F116" s="94" t="s">
        <v>134</v>
      </c>
      <c r="H116" s="95">
        <v>27</v>
      </c>
      <c r="L116" s="92"/>
      <c r="M116" s="96"/>
      <c r="T116" s="97"/>
      <c r="AT116" s="98" t="s">
        <v>85</v>
      </c>
      <c r="AU116" s="98" t="s">
        <v>36</v>
      </c>
      <c r="AV116" s="98" t="s">
        <v>38</v>
      </c>
      <c r="AW116" s="98" t="s">
        <v>32</v>
      </c>
      <c r="AX116" s="98" t="s">
        <v>36</v>
      </c>
      <c r="AY116" s="98" t="s">
        <v>80</v>
      </c>
    </row>
    <row r="117" spans="2:63" s="5" customFormat="1" ht="15.75" customHeight="1">
      <c r="B117" s="15"/>
      <c r="C117" s="99" t="s">
        <v>136</v>
      </c>
      <c r="D117" s="99" t="s">
        <v>87</v>
      </c>
      <c r="E117" s="100" t="s">
        <v>92</v>
      </c>
      <c r="F117" s="101" t="s">
        <v>93</v>
      </c>
      <c r="G117" s="102" t="s">
        <v>90</v>
      </c>
      <c r="H117" s="103">
        <v>4.725</v>
      </c>
      <c r="I117" s="104">
        <v>0</v>
      </c>
      <c r="J117" s="104">
        <f>ROUND($I$117*$H$117,2)</f>
        <v>0</v>
      </c>
      <c r="K117" s="105"/>
      <c r="L117" s="106"/>
      <c r="M117" s="105"/>
      <c r="N117" s="107" t="s">
        <v>25</v>
      </c>
      <c r="Q117" s="89">
        <v>0</v>
      </c>
      <c r="R117" s="89">
        <f>$Q$117*$H$117</f>
        <v>0</v>
      </c>
      <c r="S117" s="89">
        <v>0</v>
      </c>
      <c r="T117" s="90">
        <f>$S$117*$H$117</f>
        <v>0</v>
      </c>
      <c r="AR117" s="5" t="s">
        <v>83</v>
      </c>
      <c r="AT117" s="5" t="s">
        <v>79</v>
      </c>
      <c r="AU117" s="5" t="s">
        <v>36</v>
      </c>
      <c r="AY117" s="5" t="s">
        <v>80</v>
      </c>
      <c r="BG117" s="91">
        <f>IF($N$117="zákl. přenesená",$J$117,0)</f>
        <v>0</v>
      </c>
      <c r="BJ117" s="5" t="s">
        <v>83</v>
      </c>
      <c r="BK117" s="91">
        <f>ROUND($I$117*$H$117,2)</f>
        <v>0</v>
      </c>
    </row>
    <row r="118" spans="2:51" s="5" customFormat="1" ht="15.75" customHeight="1">
      <c r="B118" s="92"/>
      <c r="D118" s="93" t="s">
        <v>85</v>
      </c>
      <c r="F118" s="94" t="s">
        <v>137</v>
      </c>
      <c r="H118" s="95">
        <v>4.725</v>
      </c>
      <c r="L118" s="92"/>
      <c r="M118" s="96"/>
      <c r="T118" s="97"/>
      <c r="AT118" s="98" t="s">
        <v>85</v>
      </c>
      <c r="AU118" s="98" t="s">
        <v>36</v>
      </c>
      <c r="AV118" s="98" t="s">
        <v>38</v>
      </c>
      <c r="AW118" s="98" t="s">
        <v>32</v>
      </c>
      <c r="AX118" s="98" t="s">
        <v>36</v>
      </c>
      <c r="AY118" s="98" t="s">
        <v>80</v>
      </c>
    </row>
    <row r="119" spans="2:63" s="5" customFormat="1" ht="15.75" customHeight="1">
      <c r="B119" s="15"/>
      <c r="C119" s="80" t="s">
        <v>138</v>
      </c>
      <c r="D119" s="80" t="s">
        <v>79</v>
      </c>
      <c r="E119" s="81" t="s">
        <v>95</v>
      </c>
      <c r="F119" s="82" t="s">
        <v>96</v>
      </c>
      <c r="G119" s="83" t="s">
        <v>79</v>
      </c>
      <c r="H119" s="84">
        <v>27</v>
      </c>
      <c r="I119" s="85">
        <v>0</v>
      </c>
      <c r="J119" s="85">
        <f>ROUND($I$119*$H$119,2)</f>
        <v>0</v>
      </c>
      <c r="K119" s="86"/>
      <c r="L119" s="15"/>
      <c r="M119" s="87"/>
      <c r="N119" s="88" t="s">
        <v>25</v>
      </c>
      <c r="O119" s="89">
        <v>0.075</v>
      </c>
      <c r="P119" s="89">
        <f>$O$119*$H$119</f>
        <v>2.025</v>
      </c>
      <c r="Q119" s="89">
        <v>0</v>
      </c>
      <c r="R119" s="89">
        <f>$Q$119*$H$119</f>
        <v>0</v>
      </c>
      <c r="S119" s="89">
        <v>0</v>
      </c>
      <c r="T119" s="90">
        <f>$S$119*$H$119</f>
        <v>0</v>
      </c>
      <c r="AR119" s="5" t="s">
        <v>83</v>
      </c>
      <c r="AT119" s="5" t="s">
        <v>84</v>
      </c>
      <c r="AU119" s="5" t="s">
        <v>36</v>
      </c>
      <c r="AY119" s="5" t="s">
        <v>80</v>
      </c>
      <c r="BG119" s="91">
        <f>IF($N$119="zákl. přenesená",$J$119,0)</f>
        <v>0</v>
      </c>
      <c r="BJ119" s="5" t="s">
        <v>83</v>
      </c>
      <c r="BK119" s="91">
        <f>ROUND($I$119*$H$119,2)</f>
        <v>0</v>
      </c>
    </row>
    <row r="120" spans="2:51" s="5" customFormat="1" ht="15.75" customHeight="1">
      <c r="B120" s="92"/>
      <c r="D120" s="93" t="s">
        <v>85</v>
      </c>
      <c r="F120" s="94" t="s">
        <v>134</v>
      </c>
      <c r="H120" s="95">
        <v>27</v>
      </c>
      <c r="L120" s="92"/>
      <c r="M120" s="96"/>
      <c r="T120" s="97"/>
      <c r="AT120" s="98" t="s">
        <v>85</v>
      </c>
      <c r="AU120" s="98" t="s">
        <v>36</v>
      </c>
      <c r="AV120" s="98" t="s">
        <v>38</v>
      </c>
      <c r="AW120" s="98" t="s">
        <v>32</v>
      </c>
      <c r="AX120" s="98" t="s">
        <v>36</v>
      </c>
      <c r="AY120" s="98" t="s">
        <v>80</v>
      </c>
    </row>
    <row r="121" spans="2:63" s="5" customFormat="1" ht="15.75" customHeight="1">
      <c r="B121" s="15"/>
      <c r="C121" s="99" t="s">
        <v>139</v>
      </c>
      <c r="D121" s="99" t="s">
        <v>87</v>
      </c>
      <c r="E121" s="100" t="s">
        <v>98</v>
      </c>
      <c r="F121" s="101" t="s">
        <v>99</v>
      </c>
      <c r="G121" s="102" t="s">
        <v>79</v>
      </c>
      <c r="H121" s="103">
        <v>27</v>
      </c>
      <c r="I121" s="104">
        <v>0</v>
      </c>
      <c r="J121" s="104">
        <f>ROUND($I$121*$H$121,2)</f>
        <v>0</v>
      </c>
      <c r="K121" s="105"/>
      <c r="L121" s="106"/>
      <c r="M121" s="105"/>
      <c r="N121" s="107" t="s">
        <v>25</v>
      </c>
      <c r="Q121" s="89">
        <v>0.28</v>
      </c>
      <c r="R121" s="89">
        <f>$Q$121*$H$121</f>
        <v>7.5600000000000005</v>
      </c>
      <c r="S121" s="89">
        <v>0</v>
      </c>
      <c r="T121" s="90">
        <f>$S$121*$H$121</f>
        <v>0</v>
      </c>
      <c r="AR121" s="5" t="s">
        <v>83</v>
      </c>
      <c r="AT121" s="5" t="s">
        <v>79</v>
      </c>
      <c r="AU121" s="5" t="s">
        <v>36</v>
      </c>
      <c r="AY121" s="5" t="s">
        <v>80</v>
      </c>
      <c r="BG121" s="91">
        <f>IF($N$121="zákl. přenesená",$J$121,0)</f>
        <v>0</v>
      </c>
      <c r="BJ121" s="5" t="s">
        <v>83</v>
      </c>
      <c r="BK121" s="91">
        <f>ROUND($I$121*$H$121,2)</f>
        <v>0</v>
      </c>
    </row>
    <row r="122" spans="2:51" s="5" customFormat="1" ht="15.75" customHeight="1">
      <c r="B122" s="92"/>
      <c r="D122" s="93" t="s">
        <v>85</v>
      </c>
      <c r="F122" s="94" t="s">
        <v>134</v>
      </c>
      <c r="H122" s="95">
        <v>27</v>
      </c>
      <c r="L122" s="92"/>
      <c r="M122" s="96"/>
      <c r="T122" s="97"/>
      <c r="AT122" s="98" t="s">
        <v>85</v>
      </c>
      <c r="AU122" s="98" t="s">
        <v>36</v>
      </c>
      <c r="AV122" s="98" t="s">
        <v>38</v>
      </c>
      <c r="AW122" s="98" t="s">
        <v>32</v>
      </c>
      <c r="AX122" s="98" t="s">
        <v>36</v>
      </c>
      <c r="AY122" s="98" t="s">
        <v>80</v>
      </c>
    </row>
    <row r="123" spans="2:63" s="5" customFormat="1" ht="15.75" customHeight="1">
      <c r="B123" s="15"/>
      <c r="C123" s="80" t="s">
        <v>140</v>
      </c>
      <c r="D123" s="80" t="s">
        <v>79</v>
      </c>
      <c r="E123" s="81" t="s">
        <v>101</v>
      </c>
      <c r="F123" s="82" t="s">
        <v>102</v>
      </c>
      <c r="G123" s="83" t="s">
        <v>79</v>
      </c>
      <c r="H123" s="84">
        <v>27</v>
      </c>
      <c r="I123" s="85">
        <v>0</v>
      </c>
      <c r="J123" s="85">
        <f>ROUND($I$123*$H$123,2)</f>
        <v>0</v>
      </c>
      <c r="K123" s="86"/>
      <c r="L123" s="15"/>
      <c r="M123" s="87"/>
      <c r="N123" s="88" t="s">
        <v>25</v>
      </c>
      <c r="O123" s="89">
        <v>0.015</v>
      </c>
      <c r="P123" s="89">
        <f>$O$123*$H$123</f>
        <v>0.40499999999999997</v>
      </c>
      <c r="Q123" s="89">
        <v>0</v>
      </c>
      <c r="R123" s="89">
        <f>$Q$123*$H$123</f>
        <v>0</v>
      </c>
      <c r="S123" s="89">
        <v>0</v>
      </c>
      <c r="T123" s="90">
        <f>$S$123*$H$123</f>
        <v>0</v>
      </c>
      <c r="AR123" s="5" t="s">
        <v>83</v>
      </c>
      <c r="AT123" s="5" t="s">
        <v>84</v>
      </c>
      <c r="AU123" s="5" t="s">
        <v>36</v>
      </c>
      <c r="AY123" s="5" t="s">
        <v>80</v>
      </c>
      <c r="BG123" s="91">
        <f>IF($N$123="zákl. přenesená",$J$123,0)</f>
        <v>0</v>
      </c>
      <c r="BJ123" s="5" t="s">
        <v>83</v>
      </c>
      <c r="BK123" s="91">
        <f>ROUND($I$123*$H$123,2)</f>
        <v>0</v>
      </c>
    </row>
    <row r="124" spans="2:51" s="5" customFormat="1" ht="15.75" customHeight="1">
      <c r="B124" s="92"/>
      <c r="D124" s="93" t="s">
        <v>85</v>
      </c>
      <c r="F124" s="94" t="s">
        <v>134</v>
      </c>
      <c r="H124" s="95">
        <v>27</v>
      </c>
      <c r="L124" s="92"/>
      <c r="M124" s="96"/>
      <c r="T124" s="97"/>
      <c r="AT124" s="98" t="s">
        <v>85</v>
      </c>
      <c r="AU124" s="98" t="s">
        <v>36</v>
      </c>
      <c r="AV124" s="98" t="s">
        <v>38</v>
      </c>
      <c r="AW124" s="98" t="s">
        <v>32</v>
      </c>
      <c r="AX124" s="98" t="s">
        <v>36</v>
      </c>
      <c r="AY124" s="98" t="s">
        <v>80</v>
      </c>
    </row>
    <row r="125" spans="2:63" s="5" customFormat="1" ht="15.75" customHeight="1">
      <c r="B125" s="15"/>
      <c r="C125" s="99" t="s">
        <v>141</v>
      </c>
      <c r="D125" s="99" t="s">
        <v>87</v>
      </c>
      <c r="E125" s="100" t="s">
        <v>104</v>
      </c>
      <c r="F125" s="101" t="s">
        <v>105</v>
      </c>
      <c r="G125" s="102" t="s">
        <v>106</v>
      </c>
      <c r="H125" s="103">
        <v>4131</v>
      </c>
      <c r="I125" s="104">
        <v>0</v>
      </c>
      <c r="J125" s="104">
        <f>ROUND($I$125*$H$125,2)</f>
        <v>0</v>
      </c>
      <c r="K125" s="105"/>
      <c r="L125" s="106"/>
      <c r="M125" s="105"/>
      <c r="N125" s="107" t="s">
        <v>25</v>
      </c>
      <c r="Q125" s="89">
        <v>0</v>
      </c>
      <c r="R125" s="89">
        <f>$Q$125*$H$125</f>
        <v>0</v>
      </c>
      <c r="S125" s="89">
        <v>0</v>
      </c>
      <c r="T125" s="90">
        <f>$S$125*$H$125</f>
        <v>0</v>
      </c>
      <c r="AR125" s="5" t="s">
        <v>83</v>
      </c>
      <c r="AT125" s="5" t="s">
        <v>79</v>
      </c>
      <c r="AU125" s="5" t="s">
        <v>36</v>
      </c>
      <c r="AY125" s="5" t="s">
        <v>80</v>
      </c>
      <c r="BG125" s="91">
        <f>IF($N$125="zákl. přenesená",$J$125,0)</f>
        <v>0</v>
      </c>
      <c r="BJ125" s="5" t="s">
        <v>83</v>
      </c>
      <c r="BK125" s="91">
        <f>ROUND($I$125*$H$125,2)</f>
        <v>0</v>
      </c>
    </row>
    <row r="126" spans="2:51" s="5" customFormat="1" ht="15.75" customHeight="1">
      <c r="B126" s="92"/>
      <c r="D126" s="93" t="s">
        <v>85</v>
      </c>
      <c r="F126" s="94" t="s">
        <v>142</v>
      </c>
      <c r="H126" s="95">
        <v>4131</v>
      </c>
      <c r="L126" s="92"/>
      <c r="M126" s="96"/>
      <c r="T126" s="97"/>
      <c r="AT126" s="98" t="s">
        <v>85</v>
      </c>
      <c r="AU126" s="98" t="s">
        <v>36</v>
      </c>
      <c r="AV126" s="98" t="s">
        <v>38</v>
      </c>
      <c r="AW126" s="98" t="s">
        <v>32</v>
      </c>
      <c r="AX126" s="98" t="s">
        <v>36</v>
      </c>
      <c r="AY126" s="98" t="s">
        <v>80</v>
      </c>
    </row>
    <row r="127" spans="2:63" s="5" customFormat="1" ht="15.75" customHeight="1">
      <c r="B127" s="15"/>
      <c r="C127" s="80" t="s">
        <v>2</v>
      </c>
      <c r="D127" s="80" t="s">
        <v>79</v>
      </c>
      <c r="E127" s="81" t="s">
        <v>126</v>
      </c>
      <c r="F127" s="82" t="s">
        <v>127</v>
      </c>
      <c r="G127" s="83" t="s">
        <v>79</v>
      </c>
      <c r="H127" s="84">
        <v>27</v>
      </c>
      <c r="I127" s="85">
        <v>0</v>
      </c>
      <c r="J127" s="85">
        <f>ROUND($I$127*$H$127,2)</f>
        <v>0</v>
      </c>
      <c r="K127" s="86"/>
      <c r="L127" s="15"/>
      <c r="M127" s="87"/>
      <c r="N127" s="88" t="s">
        <v>25</v>
      </c>
      <c r="O127" s="89">
        <v>0.015</v>
      </c>
      <c r="P127" s="89">
        <f>$O$127*$H$127</f>
        <v>0.40499999999999997</v>
      </c>
      <c r="Q127" s="89">
        <v>0</v>
      </c>
      <c r="R127" s="89">
        <f>$Q$127*$H$127</f>
        <v>0</v>
      </c>
      <c r="S127" s="89">
        <v>0</v>
      </c>
      <c r="T127" s="90">
        <f>$S$127*$H$127</f>
        <v>0</v>
      </c>
      <c r="AR127" s="5" t="s">
        <v>83</v>
      </c>
      <c r="AT127" s="5" t="s">
        <v>84</v>
      </c>
      <c r="AU127" s="5" t="s">
        <v>36</v>
      </c>
      <c r="AY127" s="5" t="s">
        <v>80</v>
      </c>
      <c r="BG127" s="91">
        <f>IF($N$127="zákl. přenesená",$J$127,0)</f>
        <v>0</v>
      </c>
      <c r="BJ127" s="5" t="s">
        <v>83</v>
      </c>
      <c r="BK127" s="91">
        <f>ROUND($I$127*$H$127,2)</f>
        <v>0</v>
      </c>
    </row>
    <row r="128" spans="2:51" s="5" customFormat="1" ht="15.75" customHeight="1">
      <c r="B128" s="92"/>
      <c r="D128" s="93" t="s">
        <v>85</v>
      </c>
      <c r="F128" s="94" t="s">
        <v>134</v>
      </c>
      <c r="H128" s="95">
        <v>27</v>
      </c>
      <c r="L128" s="92"/>
      <c r="M128" s="96"/>
      <c r="T128" s="97"/>
      <c r="AT128" s="98" t="s">
        <v>85</v>
      </c>
      <c r="AU128" s="98" t="s">
        <v>36</v>
      </c>
      <c r="AV128" s="98" t="s">
        <v>38</v>
      </c>
      <c r="AW128" s="98" t="s">
        <v>32</v>
      </c>
      <c r="AX128" s="98" t="s">
        <v>36</v>
      </c>
      <c r="AY128" s="98" t="s">
        <v>80</v>
      </c>
    </row>
    <row r="129" spans="2:63" s="5" customFormat="1" ht="15.75" customHeight="1">
      <c r="B129" s="15"/>
      <c r="C129" s="80" t="s">
        <v>143</v>
      </c>
      <c r="D129" s="80" t="s">
        <v>79</v>
      </c>
      <c r="E129" s="81" t="s">
        <v>109</v>
      </c>
      <c r="F129" s="82" t="s">
        <v>110</v>
      </c>
      <c r="G129" s="83" t="s">
        <v>79</v>
      </c>
      <c r="H129" s="84">
        <v>27</v>
      </c>
      <c r="I129" s="85">
        <v>0</v>
      </c>
      <c r="J129" s="85">
        <f>ROUND($I$129*$H$129,2)</f>
        <v>0</v>
      </c>
      <c r="K129" s="86"/>
      <c r="L129" s="15"/>
      <c r="M129" s="87"/>
      <c r="N129" s="88" t="s">
        <v>25</v>
      </c>
      <c r="O129" s="89">
        <v>0.03</v>
      </c>
      <c r="P129" s="89">
        <f>$O$129*$H$129</f>
        <v>0.8099999999999999</v>
      </c>
      <c r="Q129" s="89">
        <v>0</v>
      </c>
      <c r="R129" s="89">
        <f>$Q$129*$H$129</f>
        <v>0</v>
      </c>
      <c r="S129" s="89">
        <v>0</v>
      </c>
      <c r="T129" s="90">
        <f>$S$129*$H$129</f>
        <v>0</v>
      </c>
      <c r="AR129" s="5" t="s">
        <v>83</v>
      </c>
      <c r="AT129" s="5" t="s">
        <v>84</v>
      </c>
      <c r="AU129" s="5" t="s">
        <v>36</v>
      </c>
      <c r="AY129" s="5" t="s">
        <v>80</v>
      </c>
      <c r="BG129" s="91">
        <f>IF($N$129="zákl. přenesená",$J$129,0)</f>
        <v>0</v>
      </c>
      <c r="BJ129" s="5" t="s">
        <v>83</v>
      </c>
      <c r="BK129" s="91">
        <f>ROUND($I$129*$H$129,2)</f>
        <v>0</v>
      </c>
    </row>
    <row r="130" spans="2:51" s="5" customFormat="1" ht="15.75" customHeight="1">
      <c r="B130" s="92"/>
      <c r="D130" s="93" t="s">
        <v>85</v>
      </c>
      <c r="F130" s="94" t="s">
        <v>134</v>
      </c>
      <c r="H130" s="95">
        <v>27</v>
      </c>
      <c r="L130" s="92"/>
      <c r="M130" s="96"/>
      <c r="T130" s="97"/>
      <c r="AT130" s="98" t="s">
        <v>85</v>
      </c>
      <c r="AU130" s="98" t="s">
        <v>36</v>
      </c>
      <c r="AV130" s="98" t="s">
        <v>38</v>
      </c>
      <c r="AW130" s="98" t="s">
        <v>32</v>
      </c>
      <c r="AX130" s="98" t="s">
        <v>36</v>
      </c>
      <c r="AY130" s="98" t="s">
        <v>80</v>
      </c>
    </row>
    <row r="131" spans="2:63" s="5" customFormat="1" ht="15.75" customHeight="1">
      <c r="B131" s="15"/>
      <c r="C131" s="99" t="s">
        <v>144</v>
      </c>
      <c r="D131" s="99" t="s">
        <v>87</v>
      </c>
      <c r="E131" s="100" t="s">
        <v>112</v>
      </c>
      <c r="F131" s="101" t="s">
        <v>113</v>
      </c>
      <c r="G131" s="102" t="s">
        <v>114</v>
      </c>
      <c r="H131" s="103">
        <v>0.243</v>
      </c>
      <c r="I131" s="104">
        <v>0</v>
      </c>
      <c r="J131" s="104">
        <f>ROUND($I$131*$H$131,2)</f>
        <v>0</v>
      </c>
      <c r="K131" s="105"/>
      <c r="L131" s="106"/>
      <c r="M131" s="105"/>
      <c r="N131" s="107" t="s">
        <v>25</v>
      </c>
      <c r="Q131" s="89">
        <v>14</v>
      </c>
      <c r="R131" s="89">
        <f>$Q$131*$H$131</f>
        <v>3.402</v>
      </c>
      <c r="S131" s="89">
        <v>0</v>
      </c>
      <c r="T131" s="90">
        <f>$S$131*$H$131</f>
        <v>0</v>
      </c>
      <c r="AR131" s="5" t="s">
        <v>83</v>
      </c>
      <c r="AT131" s="5" t="s">
        <v>79</v>
      </c>
      <c r="AU131" s="5" t="s">
        <v>36</v>
      </c>
      <c r="AY131" s="5" t="s">
        <v>80</v>
      </c>
      <c r="BG131" s="91">
        <f>IF($N$131="zákl. přenesená",$J$131,0)</f>
        <v>0</v>
      </c>
      <c r="BJ131" s="5" t="s">
        <v>83</v>
      </c>
      <c r="BK131" s="91">
        <f>ROUND($I$131*$H$131,2)</f>
        <v>0</v>
      </c>
    </row>
    <row r="132" spans="2:47" s="5" customFormat="1" ht="16.5" customHeight="1">
      <c r="B132" s="15"/>
      <c r="F132" s="108" t="s">
        <v>115</v>
      </c>
      <c r="L132" s="15"/>
      <c r="M132" s="32"/>
      <c r="T132" s="33"/>
      <c r="AU132" s="5" t="s">
        <v>36</v>
      </c>
    </row>
    <row r="133" spans="2:51" s="5" customFormat="1" ht="15.75" customHeight="1">
      <c r="B133" s="92"/>
      <c r="D133" s="93" t="s">
        <v>85</v>
      </c>
      <c r="F133" s="94" t="s">
        <v>145</v>
      </c>
      <c r="H133" s="95">
        <v>0.243</v>
      </c>
      <c r="L133" s="92"/>
      <c r="M133" s="96"/>
      <c r="T133" s="97"/>
      <c r="AT133" s="98" t="s">
        <v>85</v>
      </c>
      <c r="AU133" s="98" t="s">
        <v>36</v>
      </c>
      <c r="AV133" s="98" t="s">
        <v>38</v>
      </c>
      <c r="AW133" s="98" t="s">
        <v>32</v>
      </c>
      <c r="AX133" s="98" t="s">
        <v>36</v>
      </c>
      <c r="AY133" s="98" t="s">
        <v>80</v>
      </c>
    </row>
    <row r="134" spans="2:63" s="5" customFormat="1" ht="15.75" customHeight="1">
      <c r="B134" s="15"/>
      <c r="C134" s="80" t="s">
        <v>146</v>
      </c>
      <c r="D134" s="80" t="s">
        <v>79</v>
      </c>
      <c r="E134" s="81" t="s">
        <v>120</v>
      </c>
      <c r="F134" s="82" t="s">
        <v>121</v>
      </c>
      <c r="G134" s="83" t="s">
        <v>79</v>
      </c>
      <c r="H134" s="84">
        <v>27</v>
      </c>
      <c r="I134" s="85">
        <v>0</v>
      </c>
      <c r="J134" s="85">
        <f>ROUND($I$134*$H$134,2)</f>
        <v>0</v>
      </c>
      <c r="K134" s="86"/>
      <c r="L134" s="15"/>
      <c r="M134" s="87"/>
      <c r="N134" s="88" t="s">
        <v>25</v>
      </c>
      <c r="O134" s="89">
        <v>0.054</v>
      </c>
      <c r="P134" s="89">
        <f>$O$134*$H$134</f>
        <v>1.458</v>
      </c>
      <c r="Q134" s="89">
        <v>0</v>
      </c>
      <c r="R134" s="89">
        <f>$Q$134*$H$134</f>
        <v>0</v>
      </c>
      <c r="S134" s="89">
        <v>0</v>
      </c>
      <c r="T134" s="90">
        <f>$S$134*$H$134</f>
        <v>0</v>
      </c>
      <c r="AR134" s="5" t="s">
        <v>83</v>
      </c>
      <c r="AT134" s="5" t="s">
        <v>84</v>
      </c>
      <c r="AU134" s="5" t="s">
        <v>36</v>
      </c>
      <c r="AY134" s="5" t="s">
        <v>80</v>
      </c>
      <c r="BG134" s="91">
        <f>IF($N$134="zákl. přenesená",$J$134,0)</f>
        <v>0</v>
      </c>
      <c r="BJ134" s="5" t="s">
        <v>83</v>
      </c>
      <c r="BK134" s="91">
        <f>ROUND($I$134*$H$134,2)</f>
        <v>0</v>
      </c>
    </row>
    <row r="135" spans="2:51" s="5" customFormat="1" ht="15.75" customHeight="1">
      <c r="B135" s="92"/>
      <c r="D135" s="93" t="s">
        <v>85</v>
      </c>
      <c r="F135" s="94" t="s">
        <v>134</v>
      </c>
      <c r="H135" s="95">
        <v>27</v>
      </c>
      <c r="L135" s="92"/>
      <c r="M135" s="96"/>
      <c r="T135" s="97"/>
      <c r="AT135" s="98" t="s">
        <v>85</v>
      </c>
      <c r="AU135" s="98" t="s">
        <v>36</v>
      </c>
      <c r="AV135" s="98" t="s">
        <v>38</v>
      </c>
      <c r="AW135" s="98" t="s">
        <v>32</v>
      </c>
      <c r="AX135" s="98" t="s">
        <v>36</v>
      </c>
      <c r="AY135" s="98" t="s">
        <v>80</v>
      </c>
    </row>
    <row r="136" spans="2:63" s="5" customFormat="1" ht="15.75" customHeight="1">
      <c r="B136" s="15"/>
      <c r="C136" s="99" t="s">
        <v>147</v>
      </c>
      <c r="D136" s="99" t="s">
        <v>87</v>
      </c>
      <c r="E136" s="100" t="s">
        <v>123</v>
      </c>
      <c r="F136" s="101" t="s">
        <v>124</v>
      </c>
      <c r="G136" s="102" t="s">
        <v>106</v>
      </c>
      <c r="H136" s="103">
        <v>27</v>
      </c>
      <c r="I136" s="104">
        <v>0</v>
      </c>
      <c r="J136" s="104">
        <f>ROUND($I$136*$H$136,2)</f>
        <v>0</v>
      </c>
      <c r="K136" s="105"/>
      <c r="L136" s="106"/>
      <c r="M136" s="105"/>
      <c r="N136" s="107" t="s">
        <v>25</v>
      </c>
      <c r="Q136" s="89">
        <v>1</v>
      </c>
      <c r="R136" s="89">
        <f>$Q$136*$H$136</f>
        <v>27</v>
      </c>
      <c r="S136" s="89">
        <v>0</v>
      </c>
      <c r="T136" s="90">
        <f>$S$136*$H$136</f>
        <v>0</v>
      </c>
      <c r="AR136" s="5" t="s">
        <v>83</v>
      </c>
      <c r="AT136" s="5" t="s">
        <v>79</v>
      </c>
      <c r="AU136" s="5" t="s">
        <v>36</v>
      </c>
      <c r="AY136" s="5" t="s">
        <v>80</v>
      </c>
      <c r="BG136" s="91">
        <f>IF($N$136="zákl. přenesená",$J$136,0)</f>
        <v>0</v>
      </c>
      <c r="BJ136" s="5" t="s">
        <v>83</v>
      </c>
      <c r="BK136" s="91">
        <f>ROUND($I$136*$H$136,2)</f>
        <v>0</v>
      </c>
    </row>
    <row r="137" spans="2:51" s="5" customFormat="1" ht="15.75" customHeight="1">
      <c r="B137" s="92"/>
      <c r="D137" s="93" t="s">
        <v>85</v>
      </c>
      <c r="F137" s="94" t="s">
        <v>134</v>
      </c>
      <c r="H137" s="95">
        <v>27</v>
      </c>
      <c r="L137" s="92"/>
      <c r="M137" s="96"/>
      <c r="T137" s="97"/>
      <c r="AT137" s="98" t="s">
        <v>85</v>
      </c>
      <c r="AU137" s="98" t="s">
        <v>36</v>
      </c>
      <c r="AV137" s="98" t="s">
        <v>38</v>
      </c>
      <c r="AW137" s="98" t="s">
        <v>32</v>
      </c>
      <c r="AX137" s="98" t="s">
        <v>36</v>
      </c>
      <c r="AY137" s="98" t="s">
        <v>80</v>
      </c>
    </row>
    <row r="138" spans="2:63" s="5" customFormat="1" ht="15.75" customHeight="1">
      <c r="B138" s="15"/>
      <c r="C138" s="80" t="s">
        <v>148</v>
      </c>
      <c r="D138" s="80" t="s">
        <v>79</v>
      </c>
      <c r="E138" s="81" t="s">
        <v>117</v>
      </c>
      <c r="F138" s="82" t="s">
        <v>118</v>
      </c>
      <c r="G138" s="83" t="s">
        <v>79</v>
      </c>
      <c r="H138" s="84">
        <v>27</v>
      </c>
      <c r="I138" s="85">
        <v>0</v>
      </c>
      <c r="J138" s="85">
        <f>ROUND($I$138*$H$138,2)</f>
        <v>0</v>
      </c>
      <c r="K138" s="86"/>
      <c r="L138" s="15"/>
      <c r="M138" s="87"/>
      <c r="N138" s="88" t="s">
        <v>25</v>
      </c>
      <c r="O138" s="89">
        <v>0.04</v>
      </c>
      <c r="P138" s="89">
        <f>$O$138*$H$138</f>
        <v>1.08</v>
      </c>
      <c r="Q138" s="89">
        <v>0</v>
      </c>
      <c r="R138" s="89">
        <f>$Q$138*$H$138</f>
        <v>0</v>
      </c>
      <c r="S138" s="89">
        <v>0</v>
      </c>
      <c r="T138" s="90">
        <f>$S$138*$H$138</f>
        <v>0</v>
      </c>
      <c r="AR138" s="5" t="s">
        <v>83</v>
      </c>
      <c r="AT138" s="5" t="s">
        <v>84</v>
      </c>
      <c r="AU138" s="5" t="s">
        <v>36</v>
      </c>
      <c r="AY138" s="5" t="s">
        <v>80</v>
      </c>
      <c r="BG138" s="91">
        <f>IF($N$138="zákl. přenesená",$J$138,0)</f>
        <v>0</v>
      </c>
      <c r="BJ138" s="5" t="s">
        <v>83</v>
      </c>
      <c r="BK138" s="91">
        <f>ROUND($I$138*$H$138,2)</f>
        <v>0</v>
      </c>
    </row>
    <row r="139" spans="2:51" s="5" customFormat="1" ht="15.75" customHeight="1">
      <c r="B139" s="92"/>
      <c r="D139" s="93" t="s">
        <v>85</v>
      </c>
      <c r="F139" s="94" t="s">
        <v>134</v>
      </c>
      <c r="H139" s="95">
        <v>27</v>
      </c>
      <c r="L139" s="92"/>
      <c r="M139" s="96"/>
      <c r="T139" s="97"/>
      <c r="AT139" s="98" t="s">
        <v>85</v>
      </c>
      <c r="AU139" s="98" t="s">
        <v>36</v>
      </c>
      <c r="AV139" s="98" t="s">
        <v>38</v>
      </c>
      <c r="AW139" s="98" t="s">
        <v>32</v>
      </c>
      <c r="AX139" s="98" t="s">
        <v>36</v>
      </c>
      <c r="AY139" s="98" t="s">
        <v>80</v>
      </c>
    </row>
    <row r="140" spans="2:63" s="69" customFormat="1" ht="25.5" customHeight="1">
      <c r="B140" s="70"/>
      <c r="D140" s="71" t="s">
        <v>31</v>
      </c>
      <c r="E140" s="72" t="s">
        <v>149</v>
      </c>
      <c r="F140" s="72" t="s">
        <v>150</v>
      </c>
      <c r="G140" s="73" t="s">
        <v>79</v>
      </c>
      <c r="H140" s="74">
        <v>31</v>
      </c>
      <c r="J140" s="75">
        <f>$BK$140</f>
        <v>0</v>
      </c>
      <c r="L140" s="70"/>
      <c r="M140" s="76"/>
      <c r="P140" s="77">
        <f>SUM($P$141:$P$179)</f>
        <v>113.24920000000002</v>
      </c>
      <c r="R140" s="77">
        <f>SUM($R$141:$R$179)</f>
        <v>61.0235</v>
      </c>
      <c r="T140" s="78">
        <f>SUM($T$141:$T$179)</f>
        <v>0</v>
      </c>
      <c r="AR140" s="72" t="s">
        <v>36</v>
      </c>
      <c r="AT140" s="72" t="s">
        <v>31</v>
      </c>
      <c r="AU140" s="71" t="s">
        <v>32</v>
      </c>
      <c r="AY140" s="71" t="s">
        <v>80</v>
      </c>
      <c r="BK140" s="79">
        <f>SUM($BK$141:$BK$179)</f>
        <v>0</v>
      </c>
    </row>
    <row r="141" spans="2:63" s="5" customFormat="1" ht="15.75" customHeight="1">
      <c r="B141" s="15"/>
      <c r="C141" s="80" t="s">
        <v>151</v>
      </c>
      <c r="D141" s="80" t="s">
        <v>79</v>
      </c>
      <c r="E141" s="81" t="s">
        <v>152</v>
      </c>
      <c r="F141" s="82" t="s">
        <v>153</v>
      </c>
      <c r="G141" s="83" t="s">
        <v>79</v>
      </c>
      <c r="H141" s="84">
        <v>31</v>
      </c>
      <c r="I141" s="85">
        <v>0</v>
      </c>
      <c r="J141" s="85">
        <f>ROUND($I$141*$H$141,2)</f>
        <v>0</v>
      </c>
      <c r="K141" s="86"/>
      <c r="L141" s="15"/>
      <c r="M141" s="87"/>
      <c r="N141" s="88" t="s">
        <v>25</v>
      </c>
      <c r="O141" s="89">
        <v>2.631</v>
      </c>
      <c r="P141" s="89">
        <f>$O$141*$H$141</f>
        <v>81.56099999999999</v>
      </c>
      <c r="Q141" s="89">
        <v>0</v>
      </c>
      <c r="R141" s="89">
        <f>$Q$141*$H$141</f>
        <v>0</v>
      </c>
      <c r="S141" s="89">
        <v>0</v>
      </c>
      <c r="T141" s="90">
        <f>$S$141*$H$141</f>
        <v>0</v>
      </c>
      <c r="AR141" s="5" t="s">
        <v>83</v>
      </c>
      <c r="AT141" s="5" t="s">
        <v>84</v>
      </c>
      <c r="AU141" s="5" t="s">
        <v>36</v>
      </c>
      <c r="AY141" s="5" t="s">
        <v>80</v>
      </c>
      <c r="BG141" s="91">
        <f>IF($N$141="zákl. přenesená",$J$141,0)</f>
        <v>0</v>
      </c>
      <c r="BJ141" s="5" t="s">
        <v>83</v>
      </c>
      <c r="BK141" s="91">
        <f>ROUND($I$141*$H$141,2)</f>
        <v>0</v>
      </c>
    </row>
    <row r="142" spans="2:51" s="5" customFormat="1" ht="15.75" customHeight="1">
      <c r="B142" s="92"/>
      <c r="D142" s="93" t="s">
        <v>85</v>
      </c>
      <c r="F142" s="94" t="s">
        <v>154</v>
      </c>
      <c r="H142" s="95">
        <v>31</v>
      </c>
      <c r="L142" s="92"/>
      <c r="M142" s="96"/>
      <c r="T142" s="97"/>
      <c r="AT142" s="98" t="s">
        <v>85</v>
      </c>
      <c r="AU142" s="98" t="s">
        <v>36</v>
      </c>
      <c r="AV142" s="98" t="s">
        <v>38</v>
      </c>
      <c r="AW142" s="98" t="s">
        <v>32</v>
      </c>
      <c r="AX142" s="98" t="s">
        <v>36</v>
      </c>
      <c r="AY142" s="98" t="s">
        <v>80</v>
      </c>
    </row>
    <row r="143" spans="2:63" s="5" customFormat="1" ht="15.75" customHeight="1">
      <c r="B143" s="15"/>
      <c r="C143" s="99" t="s">
        <v>155</v>
      </c>
      <c r="D143" s="99" t="s">
        <v>87</v>
      </c>
      <c r="E143" s="100" t="s">
        <v>88</v>
      </c>
      <c r="F143" s="101" t="s">
        <v>89</v>
      </c>
      <c r="G143" s="102" t="s">
        <v>90</v>
      </c>
      <c r="H143" s="103">
        <v>31</v>
      </c>
      <c r="I143" s="104">
        <v>0</v>
      </c>
      <c r="J143" s="104">
        <f>ROUND($I$143*$H$143,2)</f>
        <v>0</v>
      </c>
      <c r="K143" s="105"/>
      <c r="L143" s="106"/>
      <c r="M143" s="105"/>
      <c r="N143" s="107" t="s">
        <v>25</v>
      </c>
      <c r="Q143" s="89">
        <v>0</v>
      </c>
      <c r="R143" s="89">
        <f>$Q$143*$H$143</f>
        <v>0</v>
      </c>
      <c r="S143" s="89">
        <v>0</v>
      </c>
      <c r="T143" s="90">
        <f>$S$143*$H$143</f>
        <v>0</v>
      </c>
      <c r="AR143" s="5" t="s">
        <v>83</v>
      </c>
      <c r="AT143" s="5" t="s">
        <v>79</v>
      </c>
      <c r="AU143" s="5" t="s">
        <v>36</v>
      </c>
      <c r="AY143" s="5" t="s">
        <v>80</v>
      </c>
      <c r="BG143" s="91">
        <f>IF($N$143="zákl. přenesená",$J$143,0)</f>
        <v>0</v>
      </c>
      <c r="BJ143" s="5" t="s">
        <v>83</v>
      </c>
      <c r="BK143" s="91">
        <f>ROUND($I$143*$H$143,2)</f>
        <v>0</v>
      </c>
    </row>
    <row r="144" spans="2:51" s="5" customFormat="1" ht="15.75" customHeight="1">
      <c r="B144" s="92"/>
      <c r="D144" s="93" t="s">
        <v>85</v>
      </c>
      <c r="F144" s="94" t="s">
        <v>154</v>
      </c>
      <c r="H144" s="95">
        <v>31</v>
      </c>
      <c r="L144" s="92"/>
      <c r="M144" s="96"/>
      <c r="T144" s="97"/>
      <c r="AT144" s="98" t="s">
        <v>85</v>
      </c>
      <c r="AU144" s="98" t="s">
        <v>36</v>
      </c>
      <c r="AV144" s="98" t="s">
        <v>38</v>
      </c>
      <c r="AW144" s="98" t="s">
        <v>32</v>
      </c>
      <c r="AX144" s="98" t="s">
        <v>36</v>
      </c>
      <c r="AY144" s="98" t="s">
        <v>80</v>
      </c>
    </row>
    <row r="145" spans="2:63" s="5" customFormat="1" ht="15.75" customHeight="1">
      <c r="B145" s="15"/>
      <c r="C145" s="99" t="s">
        <v>156</v>
      </c>
      <c r="D145" s="99" t="s">
        <v>87</v>
      </c>
      <c r="E145" s="100" t="s">
        <v>92</v>
      </c>
      <c r="F145" s="101" t="s">
        <v>93</v>
      </c>
      <c r="G145" s="102" t="s">
        <v>90</v>
      </c>
      <c r="H145" s="103">
        <v>18.6</v>
      </c>
      <c r="I145" s="104">
        <v>0</v>
      </c>
      <c r="J145" s="104">
        <f>ROUND($I$145*$H$145,2)</f>
        <v>0</v>
      </c>
      <c r="K145" s="105"/>
      <c r="L145" s="106"/>
      <c r="M145" s="105"/>
      <c r="N145" s="107" t="s">
        <v>25</v>
      </c>
      <c r="Q145" s="89">
        <v>0</v>
      </c>
      <c r="R145" s="89">
        <f>$Q$145*$H$145</f>
        <v>0</v>
      </c>
      <c r="S145" s="89">
        <v>0</v>
      </c>
      <c r="T145" s="90">
        <f>$S$145*$H$145</f>
        <v>0</v>
      </c>
      <c r="AR145" s="5" t="s">
        <v>83</v>
      </c>
      <c r="AT145" s="5" t="s">
        <v>79</v>
      </c>
      <c r="AU145" s="5" t="s">
        <v>36</v>
      </c>
      <c r="AY145" s="5" t="s">
        <v>80</v>
      </c>
      <c r="BG145" s="91">
        <f>IF($N$145="zákl. přenesená",$J$145,0)</f>
        <v>0</v>
      </c>
      <c r="BJ145" s="5" t="s">
        <v>83</v>
      </c>
      <c r="BK145" s="91">
        <f>ROUND($I$145*$H$145,2)</f>
        <v>0</v>
      </c>
    </row>
    <row r="146" spans="2:51" s="5" customFormat="1" ht="15.75" customHeight="1">
      <c r="B146" s="92"/>
      <c r="D146" s="93" t="s">
        <v>85</v>
      </c>
      <c r="F146" s="94" t="s">
        <v>157</v>
      </c>
      <c r="H146" s="95">
        <v>18.6</v>
      </c>
      <c r="L146" s="92"/>
      <c r="M146" s="96"/>
      <c r="T146" s="97"/>
      <c r="AT146" s="98" t="s">
        <v>85</v>
      </c>
      <c r="AU146" s="98" t="s">
        <v>36</v>
      </c>
      <c r="AV146" s="98" t="s">
        <v>38</v>
      </c>
      <c r="AW146" s="98" t="s">
        <v>32</v>
      </c>
      <c r="AX146" s="98" t="s">
        <v>36</v>
      </c>
      <c r="AY146" s="98" t="s">
        <v>80</v>
      </c>
    </row>
    <row r="147" spans="2:63" s="5" customFormat="1" ht="15.75" customHeight="1">
      <c r="B147" s="15"/>
      <c r="C147" s="80" t="s">
        <v>158</v>
      </c>
      <c r="D147" s="80" t="s">
        <v>79</v>
      </c>
      <c r="E147" s="81" t="s">
        <v>159</v>
      </c>
      <c r="F147" s="82" t="s">
        <v>160</v>
      </c>
      <c r="G147" s="83" t="s">
        <v>114</v>
      </c>
      <c r="H147" s="84">
        <v>7.75</v>
      </c>
      <c r="I147" s="85">
        <v>0</v>
      </c>
      <c r="J147" s="85">
        <f>ROUND($I$147*$H$147,2)</f>
        <v>0</v>
      </c>
      <c r="K147" s="86"/>
      <c r="L147" s="15"/>
      <c r="M147" s="87"/>
      <c r="N147" s="88" t="s">
        <v>25</v>
      </c>
      <c r="O147" s="89">
        <v>0.376</v>
      </c>
      <c r="P147" s="89">
        <f>$O$147*$H$147</f>
        <v>2.914</v>
      </c>
      <c r="Q147" s="89">
        <v>0</v>
      </c>
      <c r="R147" s="89">
        <f>$Q$147*$H$147</f>
        <v>0</v>
      </c>
      <c r="S147" s="89">
        <v>0</v>
      </c>
      <c r="T147" s="90">
        <f>$S$147*$H$147</f>
        <v>0</v>
      </c>
      <c r="AR147" s="5" t="s">
        <v>83</v>
      </c>
      <c r="AT147" s="5" t="s">
        <v>84</v>
      </c>
      <c r="AU147" s="5" t="s">
        <v>36</v>
      </c>
      <c r="AY147" s="5" t="s">
        <v>80</v>
      </c>
      <c r="BG147" s="91">
        <f>IF($N$147="zákl. přenesená",$J$147,0)</f>
        <v>0</v>
      </c>
      <c r="BJ147" s="5" t="s">
        <v>83</v>
      </c>
      <c r="BK147" s="91">
        <f>ROUND($I$147*$H$147,2)</f>
        <v>0</v>
      </c>
    </row>
    <row r="148" spans="2:51" s="5" customFormat="1" ht="15.75" customHeight="1">
      <c r="B148" s="92"/>
      <c r="D148" s="93" t="s">
        <v>85</v>
      </c>
      <c r="F148" s="94" t="s">
        <v>161</v>
      </c>
      <c r="H148" s="95">
        <v>7.75</v>
      </c>
      <c r="L148" s="92"/>
      <c r="M148" s="96"/>
      <c r="T148" s="97"/>
      <c r="AT148" s="98" t="s">
        <v>85</v>
      </c>
      <c r="AU148" s="98" t="s">
        <v>36</v>
      </c>
      <c r="AV148" s="98" t="s">
        <v>38</v>
      </c>
      <c r="AW148" s="98" t="s">
        <v>32</v>
      </c>
      <c r="AX148" s="98" t="s">
        <v>36</v>
      </c>
      <c r="AY148" s="98" t="s">
        <v>80</v>
      </c>
    </row>
    <row r="149" spans="2:63" s="5" customFormat="1" ht="15.75" customHeight="1">
      <c r="B149" s="15"/>
      <c r="C149" s="99" t="s">
        <v>162</v>
      </c>
      <c r="D149" s="99" t="s">
        <v>87</v>
      </c>
      <c r="E149" s="100" t="s">
        <v>163</v>
      </c>
      <c r="F149" s="101" t="s">
        <v>160</v>
      </c>
      <c r="G149" s="102" t="s">
        <v>114</v>
      </c>
      <c r="H149" s="103">
        <v>7.75</v>
      </c>
      <c r="I149" s="104">
        <v>0</v>
      </c>
      <c r="J149" s="104">
        <f>ROUND($I$149*$H$149,2)</f>
        <v>0</v>
      </c>
      <c r="K149" s="105"/>
      <c r="L149" s="106"/>
      <c r="M149" s="105"/>
      <c r="N149" s="107" t="s">
        <v>25</v>
      </c>
      <c r="Q149" s="89">
        <v>2.25</v>
      </c>
      <c r="R149" s="89">
        <f>$Q$149*$H$149</f>
        <v>17.4375</v>
      </c>
      <c r="S149" s="89">
        <v>0</v>
      </c>
      <c r="T149" s="90">
        <f>$S$149*$H$149</f>
        <v>0</v>
      </c>
      <c r="AR149" s="5" t="s">
        <v>83</v>
      </c>
      <c r="AT149" s="5" t="s">
        <v>79</v>
      </c>
      <c r="AU149" s="5" t="s">
        <v>36</v>
      </c>
      <c r="AY149" s="5" t="s">
        <v>80</v>
      </c>
      <c r="BG149" s="91">
        <f>IF($N$149="zákl. přenesená",$J$149,0)</f>
        <v>0</v>
      </c>
      <c r="BJ149" s="5" t="s">
        <v>83</v>
      </c>
      <c r="BK149" s="91">
        <f>ROUND($I$149*$H$149,2)</f>
        <v>0</v>
      </c>
    </row>
    <row r="150" spans="2:51" s="5" customFormat="1" ht="15.75" customHeight="1">
      <c r="B150" s="92"/>
      <c r="D150" s="93" t="s">
        <v>85</v>
      </c>
      <c r="F150" s="94" t="s">
        <v>161</v>
      </c>
      <c r="H150" s="95">
        <v>7.75</v>
      </c>
      <c r="L150" s="92"/>
      <c r="M150" s="96"/>
      <c r="T150" s="97"/>
      <c r="AT150" s="98" t="s">
        <v>85</v>
      </c>
      <c r="AU150" s="98" t="s">
        <v>36</v>
      </c>
      <c r="AV150" s="98" t="s">
        <v>38</v>
      </c>
      <c r="AW150" s="98" t="s">
        <v>32</v>
      </c>
      <c r="AX150" s="98" t="s">
        <v>36</v>
      </c>
      <c r="AY150" s="98" t="s">
        <v>80</v>
      </c>
    </row>
    <row r="151" spans="2:63" s="5" customFormat="1" ht="15.75" customHeight="1">
      <c r="B151" s="15"/>
      <c r="C151" s="80" t="s">
        <v>164</v>
      </c>
      <c r="D151" s="80" t="s">
        <v>79</v>
      </c>
      <c r="E151" s="81" t="s">
        <v>95</v>
      </c>
      <c r="F151" s="82" t="s">
        <v>96</v>
      </c>
      <c r="G151" s="83" t="s">
        <v>79</v>
      </c>
      <c r="H151" s="84">
        <v>31</v>
      </c>
      <c r="I151" s="85">
        <v>0</v>
      </c>
      <c r="J151" s="85">
        <f>ROUND($I$151*$H$151,2)</f>
        <v>0</v>
      </c>
      <c r="K151" s="86"/>
      <c r="L151" s="15"/>
      <c r="M151" s="87"/>
      <c r="N151" s="88" t="s">
        <v>25</v>
      </c>
      <c r="O151" s="89">
        <v>0.075</v>
      </c>
      <c r="P151" s="89">
        <f>$O$151*$H$151</f>
        <v>2.3249999999999997</v>
      </c>
      <c r="Q151" s="89">
        <v>0</v>
      </c>
      <c r="R151" s="89">
        <f>$Q$151*$H$151</f>
        <v>0</v>
      </c>
      <c r="S151" s="89">
        <v>0</v>
      </c>
      <c r="T151" s="90">
        <f>$S$151*$H$151</f>
        <v>0</v>
      </c>
      <c r="AR151" s="5" t="s">
        <v>83</v>
      </c>
      <c r="AT151" s="5" t="s">
        <v>84</v>
      </c>
      <c r="AU151" s="5" t="s">
        <v>36</v>
      </c>
      <c r="AY151" s="5" t="s">
        <v>80</v>
      </c>
      <c r="BG151" s="91">
        <f>IF($N$151="zákl. přenesená",$J$151,0)</f>
        <v>0</v>
      </c>
      <c r="BJ151" s="5" t="s">
        <v>83</v>
      </c>
      <c r="BK151" s="91">
        <f>ROUND($I$151*$H$151,2)</f>
        <v>0</v>
      </c>
    </row>
    <row r="152" spans="2:51" s="5" customFormat="1" ht="15.75" customHeight="1">
      <c r="B152" s="92"/>
      <c r="D152" s="93" t="s">
        <v>85</v>
      </c>
      <c r="F152" s="94" t="s">
        <v>154</v>
      </c>
      <c r="H152" s="95">
        <v>31</v>
      </c>
      <c r="L152" s="92"/>
      <c r="M152" s="96"/>
      <c r="T152" s="97"/>
      <c r="AT152" s="98" t="s">
        <v>85</v>
      </c>
      <c r="AU152" s="98" t="s">
        <v>36</v>
      </c>
      <c r="AV152" s="98" t="s">
        <v>38</v>
      </c>
      <c r="AW152" s="98" t="s">
        <v>32</v>
      </c>
      <c r="AX152" s="98" t="s">
        <v>36</v>
      </c>
      <c r="AY152" s="98" t="s">
        <v>80</v>
      </c>
    </row>
    <row r="153" spans="2:63" s="5" customFormat="1" ht="15.75" customHeight="1">
      <c r="B153" s="15"/>
      <c r="C153" s="99" t="s">
        <v>165</v>
      </c>
      <c r="D153" s="99" t="s">
        <v>87</v>
      </c>
      <c r="E153" s="100" t="s">
        <v>98</v>
      </c>
      <c r="F153" s="101" t="s">
        <v>99</v>
      </c>
      <c r="G153" s="102" t="s">
        <v>79</v>
      </c>
      <c r="H153" s="103">
        <v>31</v>
      </c>
      <c r="I153" s="104">
        <v>0</v>
      </c>
      <c r="J153" s="104">
        <f>ROUND($I$153*$H$153,2)</f>
        <v>0</v>
      </c>
      <c r="K153" s="105"/>
      <c r="L153" s="106"/>
      <c r="M153" s="105"/>
      <c r="N153" s="107" t="s">
        <v>25</v>
      </c>
      <c r="Q153" s="89">
        <v>0.28</v>
      </c>
      <c r="R153" s="89">
        <f>$Q$153*$H$153</f>
        <v>8.680000000000001</v>
      </c>
      <c r="S153" s="89">
        <v>0</v>
      </c>
      <c r="T153" s="90">
        <f>$S$153*$H$153</f>
        <v>0</v>
      </c>
      <c r="AR153" s="5" t="s">
        <v>83</v>
      </c>
      <c r="AT153" s="5" t="s">
        <v>79</v>
      </c>
      <c r="AU153" s="5" t="s">
        <v>36</v>
      </c>
      <c r="AY153" s="5" t="s">
        <v>80</v>
      </c>
      <c r="BG153" s="91">
        <f>IF($N$153="zákl. přenesená",$J$153,0)</f>
        <v>0</v>
      </c>
      <c r="BJ153" s="5" t="s">
        <v>83</v>
      </c>
      <c r="BK153" s="91">
        <f>ROUND($I$153*$H$153,2)</f>
        <v>0</v>
      </c>
    </row>
    <row r="154" spans="2:51" s="5" customFormat="1" ht="15.75" customHeight="1">
      <c r="B154" s="92"/>
      <c r="D154" s="93" t="s">
        <v>85</v>
      </c>
      <c r="F154" s="94" t="s">
        <v>154</v>
      </c>
      <c r="H154" s="95">
        <v>31</v>
      </c>
      <c r="L154" s="92"/>
      <c r="M154" s="96"/>
      <c r="T154" s="97"/>
      <c r="AT154" s="98" t="s">
        <v>85</v>
      </c>
      <c r="AU154" s="98" t="s">
        <v>36</v>
      </c>
      <c r="AV154" s="98" t="s">
        <v>38</v>
      </c>
      <c r="AW154" s="98" t="s">
        <v>32</v>
      </c>
      <c r="AX154" s="98" t="s">
        <v>36</v>
      </c>
      <c r="AY154" s="98" t="s">
        <v>80</v>
      </c>
    </row>
    <row r="155" spans="2:63" s="5" customFormat="1" ht="15.75" customHeight="1">
      <c r="B155" s="15"/>
      <c r="C155" s="80" t="s">
        <v>166</v>
      </c>
      <c r="D155" s="80" t="s">
        <v>79</v>
      </c>
      <c r="E155" s="81" t="s">
        <v>126</v>
      </c>
      <c r="F155" s="82" t="s">
        <v>127</v>
      </c>
      <c r="G155" s="83" t="s">
        <v>79</v>
      </c>
      <c r="H155" s="84">
        <v>31</v>
      </c>
      <c r="I155" s="85">
        <v>0</v>
      </c>
      <c r="J155" s="85">
        <f>ROUND($I$155*$H$155,2)</f>
        <v>0</v>
      </c>
      <c r="K155" s="86"/>
      <c r="L155" s="15"/>
      <c r="M155" s="87"/>
      <c r="N155" s="88" t="s">
        <v>25</v>
      </c>
      <c r="O155" s="89">
        <v>0.015</v>
      </c>
      <c r="P155" s="89">
        <f>$O$155*$H$155</f>
        <v>0.46499999999999997</v>
      </c>
      <c r="Q155" s="89">
        <v>0</v>
      </c>
      <c r="R155" s="89">
        <f>$Q$155*$H$155</f>
        <v>0</v>
      </c>
      <c r="S155" s="89">
        <v>0</v>
      </c>
      <c r="T155" s="90">
        <f>$S$155*$H$155</f>
        <v>0</v>
      </c>
      <c r="AR155" s="5" t="s">
        <v>83</v>
      </c>
      <c r="AT155" s="5" t="s">
        <v>84</v>
      </c>
      <c r="AU155" s="5" t="s">
        <v>36</v>
      </c>
      <c r="AY155" s="5" t="s">
        <v>80</v>
      </c>
      <c r="BG155" s="91">
        <f>IF($N$155="zákl. přenesená",$J$155,0)</f>
        <v>0</v>
      </c>
      <c r="BJ155" s="5" t="s">
        <v>83</v>
      </c>
      <c r="BK155" s="91">
        <f>ROUND($I$155*$H$155,2)</f>
        <v>0</v>
      </c>
    </row>
    <row r="156" spans="2:51" s="5" customFormat="1" ht="15.75" customHeight="1">
      <c r="B156" s="92"/>
      <c r="D156" s="93" t="s">
        <v>85</v>
      </c>
      <c r="F156" s="94" t="s">
        <v>154</v>
      </c>
      <c r="H156" s="95">
        <v>31</v>
      </c>
      <c r="L156" s="92"/>
      <c r="M156" s="96"/>
      <c r="T156" s="97"/>
      <c r="AT156" s="98" t="s">
        <v>85</v>
      </c>
      <c r="AU156" s="98" t="s">
        <v>36</v>
      </c>
      <c r="AV156" s="98" t="s">
        <v>38</v>
      </c>
      <c r="AW156" s="98" t="s">
        <v>32</v>
      </c>
      <c r="AX156" s="98" t="s">
        <v>36</v>
      </c>
      <c r="AY156" s="98" t="s">
        <v>80</v>
      </c>
    </row>
    <row r="157" spans="2:63" s="5" customFormat="1" ht="15.75" customHeight="1">
      <c r="B157" s="15"/>
      <c r="C157" s="80" t="s">
        <v>167</v>
      </c>
      <c r="D157" s="80" t="s">
        <v>79</v>
      </c>
      <c r="E157" s="81" t="s">
        <v>168</v>
      </c>
      <c r="F157" s="82" t="s">
        <v>169</v>
      </c>
      <c r="G157" s="83" t="s">
        <v>170</v>
      </c>
      <c r="H157" s="84">
        <v>4.65</v>
      </c>
      <c r="I157" s="85">
        <v>0</v>
      </c>
      <c r="J157" s="85">
        <f>ROUND($I$157*$H$157,2)</f>
        <v>0</v>
      </c>
      <c r="K157" s="86"/>
      <c r="L157" s="15"/>
      <c r="M157" s="87"/>
      <c r="N157" s="88" t="s">
        <v>25</v>
      </c>
      <c r="O157" s="89">
        <v>3.014</v>
      </c>
      <c r="P157" s="89">
        <f>$O$157*$H$157</f>
        <v>14.0151</v>
      </c>
      <c r="Q157" s="89">
        <v>0</v>
      </c>
      <c r="R157" s="89">
        <f>$Q$157*$H$157</f>
        <v>0</v>
      </c>
      <c r="S157" s="89">
        <v>0</v>
      </c>
      <c r="T157" s="90">
        <f>$S$157*$H$157</f>
        <v>0</v>
      </c>
      <c r="AR157" s="5" t="s">
        <v>83</v>
      </c>
      <c r="AT157" s="5" t="s">
        <v>84</v>
      </c>
      <c r="AU157" s="5" t="s">
        <v>36</v>
      </c>
      <c r="AY157" s="5" t="s">
        <v>80</v>
      </c>
      <c r="BG157" s="91">
        <f>IF($N$157="zákl. přenesená",$J$157,0)</f>
        <v>0</v>
      </c>
      <c r="BJ157" s="5" t="s">
        <v>83</v>
      </c>
      <c r="BK157" s="91">
        <f>ROUND($I$157*$H$157,2)</f>
        <v>0</v>
      </c>
    </row>
    <row r="158" spans="2:51" s="5" customFormat="1" ht="15.75" customHeight="1">
      <c r="B158" s="92"/>
      <c r="D158" s="93" t="s">
        <v>85</v>
      </c>
      <c r="E158" s="98"/>
      <c r="F158" s="94" t="s">
        <v>171</v>
      </c>
      <c r="H158" s="95">
        <v>0.15</v>
      </c>
      <c r="L158" s="92"/>
      <c r="M158" s="96"/>
      <c r="T158" s="97"/>
      <c r="AT158" s="98" t="s">
        <v>85</v>
      </c>
      <c r="AU158" s="98" t="s">
        <v>36</v>
      </c>
      <c r="AV158" s="98" t="s">
        <v>38</v>
      </c>
      <c r="AW158" s="98" t="s">
        <v>55</v>
      </c>
      <c r="AX158" s="98" t="s">
        <v>36</v>
      </c>
      <c r="AY158" s="98" t="s">
        <v>80</v>
      </c>
    </row>
    <row r="159" spans="2:51" s="5" customFormat="1" ht="15.75" customHeight="1">
      <c r="B159" s="92"/>
      <c r="D159" s="93" t="s">
        <v>85</v>
      </c>
      <c r="F159" s="94" t="s">
        <v>172</v>
      </c>
      <c r="H159" s="95">
        <v>4.65</v>
      </c>
      <c r="L159" s="92"/>
      <c r="M159" s="96"/>
      <c r="T159" s="97"/>
      <c r="AT159" s="98" t="s">
        <v>85</v>
      </c>
      <c r="AU159" s="98" t="s">
        <v>36</v>
      </c>
      <c r="AV159" s="98" t="s">
        <v>38</v>
      </c>
      <c r="AW159" s="98" t="s">
        <v>32</v>
      </c>
      <c r="AX159" s="98" t="s">
        <v>36</v>
      </c>
      <c r="AY159" s="98" t="s">
        <v>80</v>
      </c>
    </row>
    <row r="160" spans="2:63" s="5" customFormat="1" ht="15.75" customHeight="1">
      <c r="B160" s="15"/>
      <c r="C160" s="99" t="s">
        <v>173</v>
      </c>
      <c r="D160" s="99" t="s">
        <v>87</v>
      </c>
      <c r="E160" s="100" t="s">
        <v>174</v>
      </c>
      <c r="F160" s="101" t="s">
        <v>175</v>
      </c>
      <c r="G160" s="102" t="s">
        <v>170</v>
      </c>
      <c r="H160" s="103">
        <v>4.65</v>
      </c>
      <c r="I160" s="104">
        <v>0</v>
      </c>
      <c r="J160" s="104">
        <f>ROUND($I$160*$H$160,2)</f>
        <v>0</v>
      </c>
      <c r="K160" s="105"/>
      <c r="L160" s="106"/>
      <c r="M160" s="105"/>
      <c r="N160" s="107" t="s">
        <v>25</v>
      </c>
      <c r="Q160" s="89">
        <v>0</v>
      </c>
      <c r="R160" s="89">
        <f>$Q$160*$H$160</f>
        <v>0</v>
      </c>
      <c r="S160" s="89">
        <v>0</v>
      </c>
      <c r="T160" s="90">
        <f>$S$160*$H$160</f>
        <v>0</v>
      </c>
      <c r="AR160" s="5" t="s">
        <v>83</v>
      </c>
      <c r="AT160" s="5" t="s">
        <v>79</v>
      </c>
      <c r="AU160" s="5" t="s">
        <v>36</v>
      </c>
      <c r="AY160" s="5" t="s">
        <v>80</v>
      </c>
      <c r="BG160" s="91">
        <f>IF($N$160="zákl. přenesená",$J$160,0)</f>
        <v>0</v>
      </c>
      <c r="BJ160" s="5" t="s">
        <v>83</v>
      </c>
      <c r="BK160" s="91">
        <f>ROUND($I$160*$H$160,2)</f>
        <v>0</v>
      </c>
    </row>
    <row r="161" spans="2:51" s="5" customFormat="1" ht="15.75" customHeight="1">
      <c r="B161" s="92"/>
      <c r="D161" s="93" t="s">
        <v>85</v>
      </c>
      <c r="E161" s="98"/>
      <c r="F161" s="94" t="s">
        <v>171</v>
      </c>
      <c r="H161" s="95">
        <v>0.15</v>
      </c>
      <c r="L161" s="92"/>
      <c r="M161" s="96"/>
      <c r="T161" s="97"/>
      <c r="AT161" s="98" t="s">
        <v>85</v>
      </c>
      <c r="AU161" s="98" t="s">
        <v>36</v>
      </c>
      <c r="AV161" s="98" t="s">
        <v>38</v>
      </c>
      <c r="AW161" s="98" t="s">
        <v>55</v>
      </c>
      <c r="AX161" s="98" t="s">
        <v>36</v>
      </c>
      <c r="AY161" s="98" t="s">
        <v>80</v>
      </c>
    </row>
    <row r="162" spans="2:51" s="5" customFormat="1" ht="15.75" customHeight="1">
      <c r="B162" s="92"/>
      <c r="D162" s="93" t="s">
        <v>85</v>
      </c>
      <c r="F162" s="94" t="s">
        <v>172</v>
      </c>
      <c r="H162" s="95">
        <v>4.65</v>
      </c>
      <c r="L162" s="92"/>
      <c r="M162" s="96"/>
      <c r="T162" s="97"/>
      <c r="AT162" s="98" t="s">
        <v>85</v>
      </c>
      <c r="AU162" s="98" t="s">
        <v>36</v>
      </c>
      <c r="AV162" s="98" t="s">
        <v>38</v>
      </c>
      <c r="AW162" s="98" t="s">
        <v>32</v>
      </c>
      <c r="AX162" s="98" t="s">
        <v>36</v>
      </c>
      <c r="AY162" s="98" t="s">
        <v>80</v>
      </c>
    </row>
    <row r="163" spans="2:63" s="5" customFormat="1" ht="15.75" customHeight="1">
      <c r="B163" s="15"/>
      <c r="C163" s="80" t="s">
        <v>176</v>
      </c>
      <c r="D163" s="80" t="s">
        <v>79</v>
      </c>
      <c r="E163" s="81" t="s">
        <v>109</v>
      </c>
      <c r="F163" s="82" t="s">
        <v>110</v>
      </c>
      <c r="G163" s="83" t="s">
        <v>79</v>
      </c>
      <c r="H163" s="84">
        <v>31</v>
      </c>
      <c r="I163" s="85">
        <v>0</v>
      </c>
      <c r="J163" s="85">
        <f>ROUND($I$163*$H$163,2)</f>
        <v>0</v>
      </c>
      <c r="K163" s="86"/>
      <c r="L163" s="15"/>
      <c r="M163" s="87"/>
      <c r="N163" s="88" t="s">
        <v>25</v>
      </c>
      <c r="O163" s="89">
        <v>0.03</v>
      </c>
      <c r="P163" s="89">
        <f>$O$163*$H$163</f>
        <v>0.9299999999999999</v>
      </c>
      <c r="Q163" s="89">
        <v>0</v>
      </c>
      <c r="R163" s="89">
        <f>$Q$163*$H$163</f>
        <v>0</v>
      </c>
      <c r="S163" s="89">
        <v>0</v>
      </c>
      <c r="T163" s="90">
        <f>$S$163*$H$163</f>
        <v>0</v>
      </c>
      <c r="AR163" s="5" t="s">
        <v>83</v>
      </c>
      <c r="AT163" s="5" t="s">
        <v>84</v>
      </c>
      <c r="AU163" s="5" t="s">
        <v>36</v>
      </c>
      <c r="AY163" s="5" t="s">
        <v>80</v>
      </c>
      <c r="BG163" s="91">
        <f>IF($N$163="zákl. přenesená",$J$163,0)</f>
        <v>0</v>
      </c>
      <c r="BJ163" s="5" t="s">
        <v>83</v>
      </c>
      <c r="BK163" s="91">
        <f>ROUND($I$163*$H$163,2)</f>
        <v>0</v>
      </c>
    </row>
    <row r="164" spans="2:51" s="5" customFormat="1" ht="15.75" customHeight="1">
      <c r="B164" s="92"/>
      <c r="D164" s="93" t="s">
        <v>85</v>
      </c>
      <c r="F164" s="94" t="s">
        <v>154</v>
      </c>
      <c r="H164" s="95">
        <v>31</v>
      </c>
      <c r="L164" s="92"/>
      <c r="M164" s="96"/>
      <c r="T164" s="97"/>
      <c r="AT164" s="98" t="s">
        <v>85</v>
      </c>
      <c r="AU164" s="98" t="s">
        <v>36</v>
      </c>
      <c r="AV164" s="98" t="s">
        <v>38</v>
      </c>
      <c r="AW164" s="98" t="s">
        <v>32</v>
      </c>
      <c r="AX164" s="98" t="s">
        <v>36</v>
      </c>
      <c r="AY164" s="98" t="s">
        <v>80</v>
      </c>
    </row>
    <row r="165" spans="2:63" s="5" customFormat="1" ht="15.75" customHeight="1">
      <c r="B165" s="15"/>
      <c r="C165" s="99" t="s">
        <v>177</v>
      </c>
      <c r="D165" s="99" t="s">
        <v>87</v>
      </c>
      <c r="E165" s="100" t="s">
        <v>112</v>
      </c>
      <c r="F165" s="101" t="s">
        <v>113</v>
      </c>
      <c r="G165" s="102" t="s">
        <v>114</v>
      </c>
      <c r="H165" s="103">
        <v>0.279</v>
      </c>
      <c r="I165" s="104">
        <v>0</v>
      </c>
      <c r="J165" s="104">
        <f>ROUND($I$165*$H$165,2)</f>
        <v>0</v>
      </c>
      <c r="K165" s="105"/>
      <c r="L165" s="106"/>
      <c r="M165" s="105"/>
      <c r="N165" s="107" t="s">
        <v>25</v>
      </c>
      <c r="Q165" s="89">
        <v>14</v>
      </c>
      <c r="R165" s="89">
        <f>$Q$165*$H$165</f>
        <v>3.9060000000000006</v>
      </c>
      <c r="S165" s="89">
        <v>0</v>
      </c>
      <c r="T165" s="90">
        <f>$S$165*$H$165</f>
        <v>0</v>
      </c>
      <c r="AR165" s="5" t="s">
        <v>83</v>
      </c>
      <c r="AT165" s="5" t="s">
        <v>79</v>
      </c>
      <c r="AU165" s="5" t="s">
        <v>36</v>
      </c>
      <c r="AY165" s="5" t="s">
        <v>80</v>
      </c>
      <c r="BG165" s="91">
        <f>IF($N$165="zákl. přenesená",$J$165,0)</f>
        <v>0</v>
      </c>
      <c r="BJ165" s="5" t="s">
        <v>83</v>
      </c>
      <c r="BK165" s="91">
        <f>ROUND($I$165*$H$165,2)</f>
        <v>0</v>
      </c>
    </row>
    <row r="166" spans="2:47" s="5" customFormat="1" ht="16.5" customHeight="1">
      <c r="B166" s="15"/>
      <c r="F166" s="108" t="s">
        <v>115</v>
      </c>
      <c r="L166" s="15"/>
      <c r="M166" s="32"/>
      <c r="T166" s="33"/>
      <c r="AU166" s="5" t="s">
        <v>36</v>
      </c>
    </row>
    <row r="167" spans="2:51" s="5" customFormat="1" ht="15.75" customHeight="1">
      <c r="B167" s="92"/>
      <c r="D167" s="93" t="s">
        <v>85</v>
      </c>
      <c r="F167" s="94" t="s">
        <v>178</v>
      </c>
      <c r="H167" s="95">
        <v>0.279</v>
      </c>
      <c r="L167" s="92"/>
      <c r="M167" s="96"/>
      <c r="T167" s="97"/>
      <c r="AT167" s="98" t="s">
        <v>85</v>
      </c>
      <c r="AU167" s="98" t="s">
        <v>36</v>
      </c>
      <c r="AV167" s="98" t="s">
        <v>38</v>
      </c>
      <c r="AW167" s="98" t="s">
        <v>32</v>
      </c>
      <c r="AX167" s="98" t="s">
        <v>36</v>
      </c>
      <c r="AY167" s="98" t="s">
        <v>80</v>
      </c>
    </row>
    <row r="168" spans="2:63" s="5" customFormat="1" ht="15.75" customHeight="1">
      <c r="B168" s="15"/>
      <c r="C168" s="80" t="s">
        <v>179</v>
      </c>
      <c r="D168" s="80" t="s">
        <v>79</v>
      </c>
      <c r="E168" s="81" t="s">
        <v>180</v>
      </c>
      <c r="F168" s="82" t="s">
        <v>181</v>
      </c>
      <c r="G168" s="83" t="s">
        <v>170</v>
      </c>
      <c r="H168" s="84">
        <v>13.95</v>
      </c>
      <c r="I168" s="85">
        <v>0</v>
      </c>
      <c r="J168" s="85">
        <f>ROUND($I$168*$H$168,2)</f>
        <v>0</v>
      </c>
      <c r="K168" s="86"/>
      <c r="L168" s="15"/>
      <c r="M168" s="87"/>
      <c r="N168" s="88" t="s">
        <v>25</v>
      </c>
      <c r="O168" s="89">
        <v>0.538</v>
      </c>
      <c r="P168" s="89">
        <f>$O$168*$H$168</f>
        <v>7.5051</v>
      </c>
      <c r="Q168" s="89">
        <v>0</v>
      </c>
      <c r="R168" s="89">
        <f>$Q$168*$H$168</f>
        <v>0</v>
      </c>
      <c r="S168" s="89">
        <v>0</v>
      </c>
      <c r="T168" s="90">
        <f>$S$168*$H$168</f>
        <v>0</v>
      </c>
      <c r="AR168" s="5" t="s">
        <v>83</v>
      </c>
      <c r="AT168" s="5" t="s">
        <v>84</v>
      </c>
      <c r="AU168" s="5" t="s">
        <v>36</v>
      </c>
      <c r="AY168" s="5" t="s">
        <v>80</v>
      </c>
      <c r="BG168" s="91">
        <f>IF($N$168="zákl. přenesená",$J$168,0)</f>
        <v>0</v>
      </c>
      <c r="BJ168" s="5" t="s">
        <v>83</v>
      </c>
      <c r="BK168" s="91">
        <f>ROUND($I$168*$H$168,2)</f>
        <v>0</v>
      </c>
    </row>
    <row r="169" spans="2:51" s="5" customFormat="1" ht="15.75" customHeight="1">
      <c r="B169" s="92"/>
      <c r="D169" s="93" t="s">
        <v>85</v>
      </c>
      <c r="E169" s="98"/>
      <c r="F169" s="94" t="s">
        <v>182</v>
      </c>
      <c r="H169" s="95">
        <v>0.45</v>
      </c>
      <c r="L169" s="92"/>
      <c r="M169" s="96"/>
      <c r="T169" s="97"/>
      <c r="AT169" s="98" t="s">
        <v>85</v>
      </c>
      <c r="AU169" s="98" t="s">
        <v>36</v>
      </c>
      <c r="AV169" s="98" t="s">
        <v>38</v>
      </c>
      <c r="AW169" s="98" t="s">
        <v>55</v>
      </c>
      <c r="AX169" s="98" t="s">
        <v>36</v>
      </c>
      <c r="AY169" s="98" t="s">
        <v>80</v>
      </c>
    </row>
    <row r="170" spans="2:51" s="5" customFormat="1" ht="15.75" customHeight="1">
      <c r="B170" s="92"/>
      <c r="D170" s="93" t="s">
        <v>85</v>
      </c>
      <c r="F170" s="94" t="s">
        <v>183</v>
      </c>
      <c r="H170" s="95">
        <v>13.95</v>
      </c>
      <c r="L170" s="92"/>
      <c r="M170" s="96"/>
      <c r="T170" s="97"/>
      <c r="AT170" s="98" t="s">
        <v>85</v>
      </c>
      <c r="AU170" s="98" t="s">
        <v>36</v>
      </c>
      <c r="AV170" s="98" t="s">
        <v>38</v>
      </c>
      <c r="AW170" s="98" t="s">
        <v>32</v>
      </c>
      <c r="AX170" s="98" t="s">
        <v>36</v>
      </c>
      <c r="AY170" s="98" t="s">
        <v>80</v>
      </c>
    </row>
    <row r="171" spans="2:63" s="5" customFormat="1" ht="15.75" customHeight="1">
      <c r="B171" s="15"/>
      <c r="C171" s="99" t="s">
        <v>184</v>
      </c>
      <c r="D171" s="99" t="s">
        <v>87</v>
      </c>
      <c r="E171" s="100" t="s">
        <v>185</v>
      </c>
      <c r="F171" s="101" t="s">
        <v>186</v>
      </c>
      <c r="G171" s="102" t="s">
        <v>106</v>
      </c>
      <c r="H171" s="103">
        <v>22320</v>
      </c>
      <c r="I171" s="104">
        <v>0</v>
      </c>
      <c r="J171" s="104">
        <f>ROUND($I$171*$H$171,2)</f>
        <v>0</v>
      </c>
      <c r="K171" s="105"/>
      <c r="L171" s="106"/>
      <c r="M171" s="105"/>
      <c r="N171" s="107" t="s">
        <v>25</v>
      </c>
      <c r="Q171" s="89">
        <v>0</v>
      </c>
      <c r="R171" s="89">
        <f>$Q$171*$H$171</f>
        <v>0</v>
      </c>
      <c r="S171" s="89">
        <v>0</v>
      </c>
      <c r="T171" s="90">
        <f>$S$171*$H$171</f>
        <v>0</v>
      </c>
      <c r="AR171" s="5" t="s">
        <v>83</v>
      </c>
      <c r="AT171" s="5" t="s">
        <v>79</v>
      </c>
      <c r="AU171" s="5" t="s">
        <v>36</v>
      </c>
      <c r="AY171" s="5" t="s">
        <v>80</v>
      </c>
      <c r="BG171" s="91">
        <f>IF($N$171="zákl. přenesená",$J$171,0)</f>
        <v>0</v>
      </c>
      <c r="BJ171" s="5" t="s">
        <v>83</v>
      </c>
      <c r="BK171" s="91">
        <f>ROUND($I$171*$H$171,2)</f>
        <v>0</v>
      </c>
    </row>
    <row r="172" spans="2:51" s="5" customFormat="1" ht="15.75" customHeight="1">
      <c r="B172" s="92"/>
      <c r="D172" s="93" t="s">
        <v>85</v>
      </c>
      <c r="E172" s="98"/>
      <c r="F172" s="94" t="s">
        <v>182</v>
      </c>
      <c r="H172" s="95">
        <v>0.45</v>
      </c>
      <c r="L172" s="92"/>
      <c r="M172" s="96"/>
      <c r="T172" s="97"/>
      <c r="AT172" s="98" t="s">
        <v>85</v>
      </c>
      <c r="AU172" s="98" t="s">
        <v>36</v>
      </c>
      <c r="AV172" s="98" t="s">
        <v>38</v>
      </c>
      <c r="AW172" s="98" t="s">
        <v>55</v>
      </c>
      <c r="AX172" s="98" t="s">
        <v>36</v>
      </c>
      <c r="AY172" s="98" t="s">
        <v>80</v>
      </c>
    </row>
    <row r="173" spans="2:51" s="5" customFormat="1" ht="15.75" customHeight="1">
      <c r="B173" s="92"/>
      <c r="D173" s="93" t="s">
        <v>85</v>
      </c>
      <c r="F173" s="94" t="s">
        <v>187</v>
      </c>
      <c r="H173" s="95">
        <v>22320</v>
      </c>
      <c r="L173" s="92"/>
      <c r="M173" s="96"/>
      <c r="T173" s="97"/>
      <c r="AT173" s="98" t="s">
        <v>85</v>
      </c>
      <c r="AU173" s="98" t="s">
        <v>36</v>
      </c>
      <c r="AV173" s="98" t="s">
        <v>38</v>
      </c>
      <c r="AW173" s="98" t="s">
        <v>32</v>
      </c>
      <c r="AX173" s="98" t="s">
        <v>36</v>
      </c>
      <c r="AY173" s="98" t="s">
        <v>80</v>
      </c>
    </row>
    <row r="174" spans="2:63" s="5" customFormat="1" ht="15.75" customHeight="1">
      <c r="B174" s="15"/>
      <c r="C174" s="80" t="s">
        <v>188</v>
      </c>
      <c r="D174" s="80" t="s">
        <v>79</v>
      </c>
      <c r="E174" s="81" t="s">
        <v>189</v>
      </c>
      <c r="F174" s="82" t="s">
        <v>190</v>
      </c>
      <c r="G174" s="83" t="s">
        <v>79</v>
      </c>
      <c r="H174" s="84">
        <v>31</v>
      </c>
      <c r="I174" s="85">
        <v>0</v>
      </c>
      <c r="J174" s="85">
        <f>ROUND($I$174*$H$174,2)</f>
        <v>0</v>
      </c>
      <c r="K174" s="86"/>
      <c r="L174" s="15"/>
      <c r="M174" s="87"/>
      <c r="N174" s="88" t="s">
        <v>25</v>
      </c>
      <c r="O174" s="89">
        <v>0.06</v>
      </c>
      <c r="P174" s="89">
        <f>$O$174*$H$174</f>
        <v>1.8599999999999999</v>
      </c>
      <c r="Q174" s="89">
        <v>0</v>
      </c>
      <c r="R174" s="89">
        <f>$Q$174*$H$174</f>
        <v>0</v>
      </c>
      <c r="S174" s="89">
        <v>0</v>
      </c>
      <c r="T174" s="90">
        <f>$S$174*$H$174</f>
        <v>0</v>
      </c>
      <c r="AR174" s="5" t="s">
        <v>83</v>
      </c>
      <c r="AT174" s="5" t="s">
        <v>84</v>
      </c>
      <c r="AU174" s="5" t="s">
        <v>36</v>
      </c>
      <c r="AY174" s="5" t="s">
        <v>80</v>
      </c>
      <c r="BG174" s="91">
        <f>IF($N$174="zákl. přenesená",$J$174,0)</f>
        <v>0</v>
      </c>
      <c r="BJ174" s="5" t="s">
        <v>83</v>
      </c>
      <c r="BK174" s="91">
        <f>ROUND($I$174*$H$174,2)</f>
        <v>0</v>
      </c>
    </row>
    <row r="175" spans="2:51" s="5" customFormat="1" ht="15.75" customHeight="1">
      <c r="B175" s="92"/>
      <c r="D175" s="93" t="s">
        <v>85</v>
      </c>
      <c r="F175" s="94" t="s">
        <v>154</v>
      </c>
      <c r="H175" s="95">
        <v>31</v>
      </c>
      <c r="L175" s="92"/>
      <c r="M175" s="96"/>
      <c r="T175" s="97"/>
      <c r="AT175" s="98" t="s">
        <v>85</v>
      </c>
      <c r="AU175" s="98" t="s">
        <v>36</v>
      </c>
      <c r="AV175" s="98" t="s">
        <v>38</v>
      </c>
      <c r="AW175" s="98" t="s">
        <v>32</v>
      </c>
      <c r="AX175" s="98" t="s">
        <v>36</v>
      </c>
      <c r="AY175" s="98" t="s">
        <v>80</v>
      </c>
    </row>
    <row r="176" spans="2:63" s="5" customFormat="1" ht="15.75" customHeight="1">
      <c r="B176" s="15"/>
      <c r="C176" s="80" t="s">
        <v>191</v>
      </c>
      <c r="D176" s="80" t="s">
        <v>79</v>
      </c>
      <c r="E176" s="81" t="s">
        <v>120</v>
      </c>
      <c r="F176" s="82" t="s">
        <v>121</v>
      </c>
      <c r="G176" s="83" t="s">
        <v>79</v>
      </c>
      <c r="H176" s="84">
        <v>31</v>
      </c>
      <c r="I176" s="85">
        <v>0</v>
      </c>
      <c r="J176" s="85">
        <f>ROUND($I$176*$H$176,2)</f>
        <v>0</v>
      </c>
      <c r="K176" s="86"/>
      <c r="L176" s="15"/>
      <c r="M176" s="87"/>
      <c r="N176" s="88" t="s">
        <v>25</v>
      </c>
      <c r="O176" s="89">
        <v>0.054</v>
      </c>
      <c r="P176" s="89">
        <f>$O$176*$H$176</f>
        <v>1.674</v>
      </c>
      <c r="Q176" s="89">
        <v>0</v>
      </c>
      <c r="R176" s="89">
        <f>$Q$176*$H$176</f>
        <v>0</v>
      </c>
      <c r="S176" s="89">
        <v>0</v>
      </c>
      <c r="T176" s="90">
        <f>$S$176*$H$176</f>
        <v>0</v>
      </c>
      <c r="AR176" s="5" t="s">
        <v>83</v>
      </c>
      <c r="AT176" s="5" t="s">
        <v>84</v>
      </c>
      <c r="AU176" s="5" t="s">
        <v>36</v>
      </c>
      <c r="AY176" s="5" t="s">
        <v>80</v>
      </c>
      <c r="BG176" s="91">
        <f>IF($N$176="zákl. přenesená",$J$176,0)</f>
        <v>0</v>
      </c>
      <c r="BJ176" s="5" t="s">
        <v>83</v>
      </c>
      <c r="BK176" s="91">
        <f>ROUND($I$176*$H$176,2)</f>
        <v>0</v>
      </c>
    </row>
    <row r="177" spans="2:51" s="5" customFormat="1" ht="15.75" customHeight="1">
      <c r="B177" s="92"/>
      <c r="D177" s="93" t="s">
        <v>85</v>
      </c>
      <c r="F177" s="94" t="s">
        <v>154</v>
      </c>
      <c r="H177" s="95">
        <v>31</v>
      </c>
      <c r="L177" s="92"/>
      <c r="M177" s="96"/>
      <c r="T177" s="97"/>
      <c r="AT177" s="98" t="s">
        <v>85</v>
      </c>
      <c r="AU177" s="98" t="s">
        <v>36</v>
      </c>
      <c r="AV177" s="98" t="s">
        <v>38</v>
      </c>
      <c r="AW177" s="98" t="s">
        <v>32</v>
      </c>
      <c r="AX177" s="98" t="s">
        <v>36</v>
      </c>
      <c r="AY177" s="98" t="s">
        <v>80</v>
      </c>
    </row>
    <row r="178" spans="2:63" s="5" customFormat="1" ht="15.75" customHeight="1">
      <c r="B178" s="15"/>
      <c r="C178" s="99" t="s">
        <v>192</v>
      </c>
      <c r="D178" s="99" t="s">
        <v>87</v>
      </c>
      <c r="E178" s="100" t="s">
        <v>123</v>
      </c>
      <c r="F178" s="101" t="s">
        <v>124</v>
      </c>
      <c r="G178" s="102" t="s">
        <v>106</v>
      </c>
      <c r="H178" s="103">
        <v>31</v>
      </c>
      <c r="I178" s="104">
        <v>0</v>
      </c>
      <c r="J178" s="104">
        <f>ROUND($I$178*$H$178,2)</f>
        <v>0</v>
      </c>
      <c r="K178" s="105"/>
      <c r="L178" s="106"/>
      <c r="M178" s="105"/>
      <c r="N178" s="107" t="s">
        <v>25</v>
      </c>
      <c r="Q178" s="89">
        <v>1</v>
      </c>
      <c r="R178" s="89">
        <f>$Q$178*$H$178</f>
        <v>31</v>
      </c>
      <c r="S178" s="89">
        <v>0</v>
      </c>
      <c r="T178" s="90">
        <f>$S$178*$H$178</f>
        <v>0</v>
      </c>
      <c r="AR178" s="5" t="s">
        <v>83</v>
      </c>
      <c r="AT178" s="5" t="s">
        <v>79</v>
      </c>
      <c r="AU178" s="5" t="s">
        <v>36</v>
      </c>
      <c r="AY178" s="5" t="s">
        <v>80</v>
      </c>
      <c r="BG178" s="91">
        <f>IF($N$178="zákl. přenesená",$J$178,0)</f>
        <v>0</v>
      </c>
      <c r="BJ178" s="5" t="s">
        <v>83</v>
      </c>
      <c r="BK178" s="91">
        <f>ROUND($I$178*$H$178,2)</f>
        <v>0</v>
      </c>
    </row>
    <row r="179" spans="2:51" s="5" customFormat="1" ht="15.75" customHeight="1">
      <c r="B179" s="92"/>
      <c r="D179" s="93" t="s">
        <v>85</v>
      </c>
      <c r="F179" s="94" t="s">
        <v>154</v>
      </c>
      <c r="H179" s="95">
        <v>31</v>
      </c>
      <c r="L179" s="92"/>
      <c r="M179" s="96"/>
      <c r="T179" s="97"/>
      <c r="AT179" s="98" t="s">
        <v>85</v>
      </c>
      <c r="AU179" s="98" t="s">
        <v>36</v>
      </c>
      <c r="AV179" s="98" t="s">
        <v>38</v>
      </c>
      <c r="AW179" s="98" t="s">
        <v>32</v>
      </c>
      <c r="AX179" s="98" t="s">
        <v>36</v>
      </c>
      <c r="AY179" s="98" t="s">
        <v>80</v>
      </c>
    </row>
    <row r="180" spans="2:63" s="69" customFormat="1" ht="25.5" customHeight="1">
      <c r="B180" s="70"/>
      <c r="D180" s="71" t="s">
        <v>31</v>
      </c>
      <c r="E180" s="72" t="s">
        <v>193</v>
      </c>
      <c r="F180" s="72" t="s">
        <v>194</v>
      </c>
      <c r="G180" s="73" t="s">
        <v>195</v>
      </c>
      <c r="H180" s="74">
        <v>1</v>
      </c>
      <c r="J180" s="75">
        <f>$BK$180</f>
        <v>0</v>
      </c>
      <c r="L180" s="70"/>
      <c r="M180" s="76"/>
      <c r="P180" s="77">
        <f>SUM($P$181:$P$267)</f>
        <v>0</v>
      </c>
      <c r="R180" s="77">
        <f>SUM($R$181:$R$267)</f>
        <v>0</v>
      </c>
      <c r="T180" s="78">
        <f>SUM($T$181:$T$267)</f>
        <v>0</v>
      </c>
      <c r="AR180" s="72" t="s">
        <v>36</v>
      </c>
      <c r="AT180" s="72" t="s">
        <v>31</v>
      </c>
      <c r="AU180" s="71" t="s">
        <v>32</v>
      </c>
      <c r="AY180" s="71" t="s">
        <v>80</v>
      </c>
      <c r="BK180" s="79">
        <f>SUM($BK$181:$BK$267)</f>
        <v>0</v>
      </c>
    </row>
    <row r="181" spans="2:63" s="5" customFormat="1" ht="15.75" customHeight="1">
      <c r="B181" s="15"/>
      <c r="C181" s="80" t="s">
        <v>196</v>
      </c>
      <c r="D181" s="80" t="s">
        <v>79</v>
      </c>
      <c r="E181" s="81" t="s">
        <v>197</v>
      </c>
      <c r="F181" s="82" t="s">
        <v>198</v>
      </c>
      <c r="G181" s="83" t="s">
        <v>199</v>
      </c>
      <c r="H181" s="84">
        <v>5.6</v>
      </c>
      <c r="I181" s="85">
        <v>0</v>
      </c>
      <c r="J181" s="85">
        <f>ROUND($I$181*$H$181,2)</f>
        <v>0</v>
      </c>
      <c r="K181" s="86"/>
      <c r="L181" s="15"/>
      <c r="M181" s="87"/>
      <c r="N181" s="88" t="s">
        <v>25</v>
      </c>
      <c r="O181" s="89">
        <v>0</v>
      </c>
      <c r="P181" s="89">
        <f>$O$181*$H$181</f>
        <v>0</v>
      </c>
      <c r="Q181" s="89">
        <v>0</v>
      </c>
      <c r="R181" s="89">
        <f>$Q$181*$H$181</f>
        <v>0</v>
      </c>
      <c r="S181" s="89">
        <v>0</v>
      </c>
      <c r="T181" s="90">
        <f>$S$181*$H$181</f>
        <v>0</v>
      </c>
      <c r="AR181" s="5" t="s">
        <v>83</v>
      </c>
      <c r="AT181" s="5" t="s">
        <v>84</v>
      </c>
      <c r="AU181" s="5" t="s">
        <v>36</v>
      </c>
      <c r="AY181" s="5" t="s">
        <v>80</v>
      </c>
      <c r="BG181" s="91">
        <f>IF($N$181="zákl. přenesená",$J$181,0)</f>
        <v>0</v>
      </c>
      <c r="BJ181" s="5" t="s">
        <v>83</v>
      </c>
      <c r="BK181" s="91">
        <f>ROUND($I$181*$H$181,2)</f>
        <v>0</v>
      </c>
    </row>
    <row r="182" spans="2:63" s="5" customFormat="1" ht="15.75" customHeight="1">
      <c r="B182" s="15"/>
      <c r="C182" s="99" t="s">
        <v>200</v>
      </c>
      <c r="D182" s="99" t="s">
        <v>87</v>
      </c>
      <c r="E182" s="100" t="s">
        <v>201</v>
      </c>
      <c r="F182" s="101" t="s">
        <v>202</v>
      </c>
      <c r="G182" s="102" t="s">
        <v>114</v>
      </c>
      <c r="H182" s="103">
        <v>0.0112</v>
      </c>
      <c r="I182" s="104">
        <v>0</v>
      </c>
      <c r="J182" s="104">
        <f>ROUND($I$182*$H$182,2)</f>
        <v>0</v>
      </c>
      <c r="K182" s="105"/>
      <c r="L182" s="106"/>
      <c r="M182" s="105"/>
      <c r="N182" s="107" t="s">
        <v>25</v>
      </c>
      <c r="Q182" s="89">
        <v>0</v>
      </c>
      <c r="R182" s="89">
        <f>$Q$182*$H$182</f>
        <v>0</v>
      </c>
      <c r="S182" s="89">
        <v>0</v>
      </c>
      <c r="T182" s="90">
        <f>$S$182*$H$182</f>
        <v>0</v>
      </c>
      <c r="AR182" s="5" t="s">
        <v>83</v>
      </c>
      <c r="AT182" s="5" t="s">
        <v>79</v>
      </c>
      <c r="AU182" s="5" t="s">
        <v>36</v>
      </c>
      <c r="AY182" s="5" t="s">
        <v>80</v>
      </c>
      <c r="BG182" s="91">
        <f>IF($N$182="zákl. přenesená",$J$182,0)</f>
        <v>0</v>
      </c>
      <c r="BJ182" s="5" t="s">
        <v>83</v>
      </c>
      <c r="BK182" s="91">
        <f>ROUND($I$182*$H$182,2)</f>
        <v>0</v>
      </c>
    </row>
    <row r="183" spans="2:51" s="5" customFormat="1" ht="15.75" customHeight="1">
      <c r="B183" s="92"/>
      <c r="D183" s="93" t="s">
        <v>85</v>
      </c>
      <c r="F183" s="94" t="s">
        <v>203</v>
      </c>
      <c r="H183" s="95">
        <v>0.0112</v>
      </c>
      <c r="L183" s="92"/>
      <c r="M183" s="96"/>
      <c r="T183" s="97"/>
      <c r="AT183" s="98" t="s">
        <v>85</v>
      </c>
      <c r="AU183" s="98" t="s">
        <v>36</v>
      </c>
      <c r="AV183" s="98" t="s">
        <v>38</v>
      </c>
      <c r="AW183" s="98" t="s">
        <v>32</v>
      </c>
      <c r="AX183" s="98" t="s">
        <v>36</v>
      </c>
      <c r="AY183" s="98" t="s">
        <v>80</v>
      </c>
    </row>
    <row r="184" spans="2:63" s="5" customFormat="1" ht="15.75" customHeight="1">
      <c r="B184" s="15"/>
      <c r="C184" s="80" t="s">
        <v>204</v>
      </c>
      <c r="D184" s="80" t="s">
        <v>79</v>
      </c>
      <c r="E184" s="81" t="s">
        <v>205</v>
      </c>
      <c r="F184" s="82" t="s">
        <v>206</v>
      </c>
      <c r="G184" s="83" t="s">
        <v>199</v>
      </c>
      <c r="H184" s="84">
        <v>5.6</v>
      </c>
      <c r="I184" s="85">
        <v>0</v>
      </c>
      <c r="J184" s="85">
        <f>ROUND($I$184*$H$184,2)</f>
        <v>0</v>
      </c>
      <c r="K184" s="86"/>
      <c r="L184" s="15"/>
      <c r="M184" s="87"/>
      <c r="N184" s="88" t="s">
        <v>25</v>
      </c>
      <c r="O184" s="89">
        <v>0</v>
      </c>
      <c r="P184" s="89">
        <f>$O$184*$H$184</f>
        <v>0</v>
      </c>
      <c r="Q184" s="89">
        <v>0</v>
      </c>
      <c r="R184" s="89">
        <f>$Q$184*$H$184</f>
        <v>0</v>
      </c>
      <c r="S184" s="89">
        <v>0</v>
      </c>
      <c r="T184" s="90">
        <f>$S$184*$H$184</f>
        <v>0</v>
      </c>
      <c r="AR184" s="5" t="s">
        <v>83</v>
      </c>
      <c r="AT184" s="5" t="s">
        <v>84</v>
      </c>
      <c r="AU184" s="5" t="s">
        <v>36</v>
      </c>
      <c r="AY184" s="5" t="s">
        <v>80</v>
      </c>
      <c r="BG184" s="91">
        <f>IF($N$184="zákl. přenesená",$J$184,0)</f>
        <v>0</v>
      </c>
      <c r="BJ184" s="5" t="s">
        <v>83</v>
      </c>
      <c r="BK184" s="91">
        <f>ROUND($I$184*$H$184,2)</f>
        <v>0</v>
      </c>
    </row>
    <row r="185" spans="2:63" s="5" customFormat="1" ht="15.75" customHeight="1">
      <c r="B185" s="15"/>
      <c r="C185" s="99" t="s">
        <v>207</v>
      </c>
      <c r="D185" s="99" t="s">
        <v>87</v>
      </c>
      <c r="E185" s="100" t="s">
        <v>208</v>
      </c>
      <c r="F185" s="101" t="s">
        <v>209</v>
      </c>
      <c r="G185" s="102" t="s">
        <v>106</v>
      </c>
      <c r="H185" s="103">
        <v>9.072</v>
      </c>
      <c r="I185" s="104">
        <v>0</v>
      </c>
      <c r="J185" s="104">
        <f>ROUND($I$185*$H$185,2)</f>
        <v>0</v>
      </c>
      <c r="K185" s="105"/>
      <c r="L185" s="106"/>
      <c r="M185" s="105"/>
      <c r="N185" s="107" t="s">
        <v>25</v>
      </c>
      <c r="Q185" s="89">
        <v>0</v>
      </c>
      <c r="R185" s="89">
        <f>$Q$185*$H$185</f>
        <v>0</v>
      </c>
      <c r="S185" s="89">
        <v>0</v>
      </c>
      <c r="T185" s="90">
        <f>$S$185*$H$185</f>
        <v>0</v>
      </c>
      <c r="AR185" s="5" t="s">
        <v>83</v>
      </c>
      <c r="AT185" s="5" t="s">
        <v>79</v>
      </c>
      <c r="AU185" s="5" t="s">
        <v>36</v>
      </c>
      <c r="AY185" s="5" t="s">
        <v>80</v>
      </c>
      <c r="BG185" s="91">
        <f>IF($N$185="zákl. přenesená",$J$185,0)</f>
        <v>0</v>
      </c>
      <c r="BJ185" s="5" t="s">
        <v>83</v>
      </c>
      <c r="BK185" s="91">
        <f>ROUND($I$185*$H$185,2)</f>
        <v>0</v>
      </c>
    </row>
    <row r="186" spans="2:51" s="5" customFormat="1" ht="15.75" customHeight="1">
      <c r="B186" s="92"/>
      <c r="D186" s="93" t="s">
        <v>85</v>
      </c>
      <c r="F186" s="94" t="s">
        <v>210</v>
      </c>
      <c r="H186" s="95">
        <v>9.072</v>
      </c>
      <c r="L186" s="92"/>
      <c r="M186" s="96"/>
      <c r="T186" s="97"/>
      <c r="AT186" s="98" t="s">
        <v>85</v>
      </c>
      <c r="AU186" s="98" t="s">
        <v>36</v>
      </c>
      <c r="AV186" s="98" t="s">
        <v>38</v>
      </c>
      <c r="AW186" s="98" t="s">
        <v>32</v>
      </c>
      <c r="AX186" s="98" t="s">
        <v>36</v>
      </c>
      <c r="AY186" s="98" t="s">
        <v>80</v>
      </c>
    </row>
    <row r="187" spans="2:63" s="5" customFormat="1" ht="15.75" customHeight="1">
      <c r="B187" s="15"/>
      <c r="C187" s="99" t="s">
        <v>211</v>
      </c>
      <c r="D187" s="99" t="s">
        <v>87</v>
      </c>
      <c r="E187" s="100" t="s">
        <v>212</v>
      </c>
      <c r="F187" s="101" t="s">
        <v>213</v>
      </c>
      <c r="G187" s="102" t="s">
        <v>106</v>
      </c>
      <c r="H187" s="103">
        <v>3135.272</v>
      </c>
      <c r="I187" s="104">
        <v>0</v>
      </c>
      <c r="J187" s="104">
        <f>ROUND($I$187*$H$187,2)</f>
        <v>0</v>
      </c>
      <c r="K187" s="105"/>
      <c r="L187" s="106"/>
      <c r="M187" s="105"/>
      <c r="N187" s="107" t="s">
        <v>25</v>
      </c>
      <c r="Q187" s="89">
        <v>0</v>
      </c>
      <c r="R187" s="89">
        <f>$Q$187*$H$187</f>
        <v>0</v>
      </c>
      <c r="S187" s="89">
        <v>0</v>
      </c>
      <c r="T187" s="90">
        <f>$S$187*$H$187</f>
        <v>0</v>
      </c>
      <c r="AR187" s="5" t="s">
        <v>83</v>
      </c>
      <c r="AT187" s="5" t="s">
        <v>79</v>
      </c>
      <c r="AU187" s="5" t="s">
        <v>36</v>
      </c>
      <c r="AY187" s="5" t="s">
        <v>80</v>
      </c>
      <c r="BG187" s="91">
        <f>IF($N$187="zákl. přenesená",$J$187,0)</f>
        <v>0</v>
      </c>
      <c r="BJ187" s="5" t="s">
        <v>83</v>
      </c>
      <c r="BK187" s="91">
        <f>ROUND($I$187*$H$187,2)</f>
        <v>0</v>
      </c>
    </row>
    <row r="188" spans="2:51" s="5" customFormat="1" ht="15.75" customHeight="1">
      <c r="B188" s="92"/>
      <c r="D188" s="93" t="s">
        <v>85</v>
      </c>
      <c r="F188" s="94" t="s">
        <v>214</v>
      </c>
      <c r="H188" s="95">
        <v>3135.272</v>
      </c>
      <c r="L188" s="92"/>
      <c r="M188" s="96"/>
      <c r="T188" s="97"/>
      <c r="AT188" s="98" t="s">
        <v>85</v>
      </c>
      <c r="AU188" s="98" t="s">
        <v>36</v>
      </c>
      <c r="AV188" s="98" t="s">
        <v>38</v>
      </c>
      <c r="AW188" s="98" t="s">
        <v>32</v>
      </c>
      <c r="AX188" s="98" t="s">
        <v>36</v>
      </c>
      <c r="AY188" s="98" t="s">
        <v>80</v>
      </c>
    </row>
    <row r="189" spans="2:63" s="5" customFormat="1" ht="15.75" customHeight="1">
      <c r="B189" s="15"/>
      <c r="C189" s="99" t="s">
        <v>215</v>
      </c>
      <c r="D189" s="99" t="s">
        <v>87</v>
      </c>
      <c r="E189" s="100" t="s">
        <v>216</v>
      </c>
      <c r="F189" s="101" t="s">
        <v>217</v>
      </c>
      <c r="G189" s="102" t="s">
        <v>106</v>
      </c>
      <c r="H189" s="103">
        <v>0.448</v>
      </c>
      <c r="I189" s="104">
        <v>0</v>
      </c>
      <c r="J189" s="104">
        <f>ROUND($I$189*$H$189,2)</f>
        <v>0</v>
      </c>
      <c r="K189" s="105"/>
      <c r="L189" s="106"/>
      <c r="M189" s="105"/>
      <c r="N189" s="107" t="s">
        <v>25</v>
      </c>
      <c r="Q189" s="89">
        <v>0</v>
      </c>
      <c r="R189" s="89">
        <f>$Q$189*$H$189</f>
        <v>0</v>
      </c>
      <c r="S189" s="89">
        <v>0</v>
      </c>
      <c r="T189" s="90">
        <f>$S$189*$H$189</f>
        <v>0</v>
      </c>
      <c r="AR189" s="5" t="s">
        <v>83</v>
      </c>
      <c r="AT189" s="5" t="s">
        <v>79</v>
      </c>
      <c r="AU189" s="5" t="s">
        <v>36</v>
      </c>
      <c r="AY189" s="5" t="s">
        <v>80</v>
      </c>
      <c r="BG189" s="91">
        <f>IF($N$189="zákl. přenesená",$J$189,0)</f>
        <v>0</v>
      </c>
      <c r="BJ189" s="5" t="s">
        <v>83</v>
      </c>
      <c r="BK189" s="91">
        <f>ROUND($I$189*$H$189,2)</f>
        <v>0</v>
      </c>
    </row>
    <row r="190" spans="2:51" s="5" customFormat="1" ht="15.75" customHeight="1">
      <c r="B190" s="92"/>
      <c r="D190" s="93" t="s">
        <v>85</v>
      </c>
      <c r="F190" s="94" t="s">
        <v>218</v>
      </c>
      <c r="H190" s="95">
        <v>0.448</v>
      </c>
      <c r="L190" s="92"/>
      <c r="M190" s="96"/>
      <c r="T190" s="97"/>
      <c r="AT190" s="98" t="s">
        <v>85</v>
      </c>
      <c r="AU190" s="98" t="s">
        <v>36</v>
      </c>
      <c r="AV190" s="98" t="s">
        <v>38</v>
      </c>
      <c r="AW190" s="98" t="s">
        <v>32</v>
      </c>
      <c r="AX190" s="98" t="s">
        <v>36</v>
      </c>
      <c r="AY190" s="98" t="s">
        <v>80</v>
      </c>
    </row>
    <row r="191" spans="2:63" s="5" customFormat="1" ht="15.75" customHeight="1">
      <c r="B191" s="15"/>
      <c r="C191" s="99" t="s">
        <v>219</v>
      </c>
      <c r="D191" s="99" t="s">
        <v>87</v>
      </c>
      <c r="E191" s="100" t="s">
        <v>220</v>
      </c>
      <c r="F191" s="101" t="s">
        <v>221</v>
      </c>
      <c r="G191" s="102" t="s">
        <v>106</v>
      </c>
      <c r="H191" s="103">
        <v>15.568</v>
      </c>
      <c r="I191" s="104">
        <v>0</v>
      </c>
      <c r="J191" s="104">
        <f>ROUND($I$191*$H$191,2)</f>
        <v>0</v>
      </c>
      <c r="K191" s="105"/>
      <c r="L191" s="106"/>
      <c r="M191" s="105"/>
      <c r="N191" s="107" t="s">
        <v>25</v>
      </c>
      <c r="Q191" s="89">
        <v>0</v>
      </c>
      <c r="R191" s="89">
        <f>$Q$191*$H$191</f>
        <v>0</v>
      </c>
      <c r="S191" s="89">
        <v>0</v>
      </c>
      <c r="T191" s="90">
        <f>$S$191*$H$191</f>
        <v>0</v>
      </c>
      <c r="AR191" s="5" t="s">
        <v>83</v>
      </c>
      <c r="AT191" s="5" t="s">
        <v>79</v>
      </c>
      <c r="AU191" s="5" t="s">
        <v>36</v>
      </c>
      <c r="AY191" s="5" t="s">
        <v>80</v>
      </c>
      <c r="BG191" s="91">
        <f>IF($N$191="zákl. přenesená",$J$191,0)</f>
        <v>0</v>
      </c>
      <c r="BJ191" s="5" t="s">
        <v>83</v>
      </c>
      <c r="BK191" s="91">
        <f>ROUND($I$191*$H$191,2)</f>
        <v>0</v>
      </c>
    </row>
    <row r="192" spans="2:51" s="5" customFormat="1" ht="15.75" customHeight="1">
      <c r="B192" s="92"/>
      <c r="D192" s="93" t="s">
        <v>85</v>
      </c>
      <c r="F192" s="94" t="s">
        <v>222</v>
      </c>
      <c r="H192" s="95">
        <v>15.568</v>
      </c>
      <c r="L192" s="92"/>
      <c r="M192" s="96"/>
      <c r="T192" s="97"/>
      <c r="AT192" s="98" t="s">
        <v>85</v>
      </c>
      <c r="AU192" s="98" t="s">
        <v>36</v>
      </c>
      <c r="AV192" s="98" t="s">
        <v>38</v>
      </c>
      <c r="AW192" s="98" t="s">
        <v>32</v>
      </c>
      <c r="AX192" s="98" t="s">
        <v>36</v>
      </c>
      <c r="AY192" s="98" t="s">
        <v>80</v>
      </c>
    </row>
    <row r="193" spans="2:63" s="5" customFormat="1" ht="15.75" customHeight="1">
      <c r="B193" s="15"/>
      <c r="C193" s="99" t="s">
        <v>223</v>
      </c>
      <c r="D193" s="99" t="s">
        <v>87</v>
      </c>
      <c r="E193" s="100" t="s">
        <v>224</v>
      </c>
      <c r="F193" s="101" t="s">
        <v>225</v>
      </c>
      <c r="G193" s="102" t="s">
        <v>106</v>
      </c>
      <c r="H193" s="103">
        <v>496.272</v>
      </c>
      <c r="I193" s="104">
        <v>0</v>
      </c>
      <c r="J193" s="104">
        <f>ROUND($I$193*$H$193,2)</f>
        <v>0</v>
      </c>
      <c r="K193" s="105"/>
      <c r="L193" s="106"/>
      <c r="M193" s="105"/>
      <c r="N193" s="107" t="s">
        <v>25</v>
      </c>
      <c r="Q193" s="89">
        <v>0</v>
      </c>
      <c r="R193" s="89">
        <f>$Q$193*$H$193</f>
        <v>0</v>
      </c>
      <c r="S193" s="89">
        <v>0</v>
      </c>
      <c r="T193" s="90">
        <f>$S$193*$H$193</f>
        <v>0</v>
      </c>
      <c r="AR193" s="5" t="s">
        <v>83</v>
      </c>
      <c r="AT193" s="5" t="s">
        <v>79</v>
      </c>
      <c r="AU193" s="5" t="s">
        <v>36</v>
      </c>
      <c r="AY193" s="5" t="s">
        <v>80</v>
      </c>
      <c r="BG193" s="91">
        <f>IF($N$193="zákl. přenesená",$J$193,0)</f>
        <v>0</v>
      </c>
      <c r="BJ193" s="5" t="s">
        <v>83</v>
      </c>
      <c r="BK193" s="91">
        <f>ROUND($I$193*$H$193,2)</f>
        <v>0</v>
      </c>
    </row>
    <row r="194" spans="2:51" s="5" customFormat="1" ht="15.75" customHeight="1">
      <c r="B194" s="92"/>
      <c r="D194" s="93" t="s">
        <v>85</v>
      </c>
      <c r="F194" s="94" t="s">
        <v>226</v>
      </c>
      <c r="H194" s="95">
        <v>496.272</v>
      </c>
      <c r="L194" s="92"/>
      <c r="M194" s="96"/>
      <c r="T194" s="97"/>
      <c r="AT194" s="98" t="s">
        <v>85</v>
      </c>
      <c r="AU194" s="98" t="s">
        <v>36</v>
      </c>
      <c r="AV194" s="98" t="s">
        <v>38</v>
      </c>
      <c r="AW194" s="98" t="s">
        <v>32</v>
      </c>
      <c r="AX194" s="98" t="s">
        <v>36</v>
      </c>
      <c r="AY194" s="98" t="s">
        <v>80</v>
      </c>
    </row>
    <row r="195" spans="2:63" s="5" customFormat="1" ht="15.75" customHeight="1">
      <c r="B195" s="15"/>
      <c r="C195" s="99" t="s">
        <v>227</v>
      </c>
      <c r="D195" s="99" t="s">
        <v>87</v>
      </c>
      <c r="E195" s="100" t="s">
        <v>228</v>
      </c>
      <c r="F195" s="101" t="s">
        <v>229</v>
      </c>
      <c r="G195" s="102" t="s">
        <v>106</v>
      </c>
      <c r="H195" s="103">
        <v>921.648</v>
      </c>
      <c r="I195" s="104">
        <v>0</v>
      </c>
      <c r="J195" s="104">
        <f>ROUND($I$195*$H$195,2)</f>
        <v>0</v>
      </c>
      <c r="K195" s="105"/>
      <c r="L195" s="106"/>
      <c r="M195" s="105"/>
      <c r="N195" s="107" t="s">
        <v>25</v>
      </c>
      <c r="Q195" s="89">
        <v>0</v>
      </c>
      <c r="R195" s="89">
        <f>$Q$195*$H$195</f>
        <v>0</v>
      </c>
      <c r="S195" s="89">
        <v>0</v>
      </c>
      <c r="T195" s="90">
        <f>$S$195*$H$195</f>
        <v>0</v>
      </c>
      <c r="AR195" s="5" t="s">
        <v>83</v>
      </c>
      <c r="AT195" s="5" t="s">
        <v>79</v>
      </c>
      <c r="AU195" s="5" t="s">
        <v>36</v>
      </c>
      <c r="AY195" s="5" t="s">
        <v>80</v>
      </c>
      <c r="BG195" s="91">
        <f>IF($N$195="zákl. přenesená",$J$195,0)</f>
        <v>0</v>
      </c>
      <c r="BJ195" s="5" t="s">
        <v>83</v>
      </c>
      <c r="BK195" s="91">
        <f>ROUND($I$195*$H$195,2)</f>
        <v>0</v>
      </c>
    </row>
    <row r="196" spans="2:51" s="5" customFormat="1" ht="15.75" customHeight="1">
      <c r="B196" s="92"/>
      <c r="D196" s="93" t="s">
        <v>85</v>
      </c>
      <c r="F196" s="94" t="s">
        <v>230</v>
      </c>
      <c r="H196" s="95">
        <v>921.648</v>
      </c>
      <c r="L196" s="92"/>
      <c r="M196" s="96"/>
      <c r="T196" s="97"/>
      <c r="AT196" s="98" t="s">
        <v>85</v>
      </c>
      <c r="AU196" s="98" t="s">
        <v>36</v>
      </c>
      <c r="AV196" s="98" t="s">
        <v>38</v>
      </c>
      <c r="AW196" s="98" t="s">
        <v>32</v>
      </c>
      <c r="AX196" s="98" t="s">
        <v>36</v>
      </c>
      <c r="AY196" s="98" t="s">
        <v>80</v>
      </c>
    </row>
    <row r="197" spans="2:63" s="5" customFormat="1" ht="15.75" customHeight="1">
      <c r="B197" s="15"/>
      <c r="C197" s="80" t="s">
        <v>231</v>
      </c>
      <c r="D197" s="80" t="s">
        <v>79</v>
      </c>
      <c r="E197" s="81" t="s">
        <v>232</v>
      </c>
      <c r="F197" s="82" t="s">
        <v>233</v>
      </c>
      <c r="G197" s="83" t="s">
        <v>199</v>
      </c>
      <c r="H197" s="84">
        <v>20</v>
      </c>
      <c r="I197" s="85">
        <v>0</v>
      </c>
      <c r="J197" s="85">
        <f>ROUND($I$197*$H$197,2)</f>
        <v>0</v>
      </c>
      <c r="K197" s="86"/>
      <c r="L197" s="15"/>
      <c r="M197" s="87"/>
      <c r="N197" s="88" t="s">
        <v>25</v>
      </c>
      <c r="O197" s="89">
        <v>0</v>
      </c>
      <c r="P197" s="89">
        <f>$O$197*$H$197</f>
        <v>0</v>
      </c>
      <c r="Q197" s="89">
        <v>0</v>
      </c>
      <c r="R197" s="89">
        <f>$Q$197*$H$197</f>
        <v>0</v>
      </c>
      <c r="S197" s="89">
        <v>0</v>
      </c>
      <c r="T197" s="90">
        <f>$S$197*$H$197</f>
        <v>0</v>
      </c>
      <c r="AR197" s="5" t="s">
        <v>83</v>
      </c>
      <c r="AT197" s="5" t="s">
        <v>84</v>
      </c>
      <c r="AU197" s="5" t="s">
        <v>36</v>
      </c>
      <c r="AY197" s="5" t="s">
        <v>80</v>
      </c>
      <c r="BG197" s="91">
        <f>IF($N$197="zákl. přenesená",$J$197,0)</f>
        <v>0</v>
      </c>
      <c r="BJ197" s="5" t="s">
        <v>83</v>
      </c>
      <c r="BK197" s="91">
        <f>ROUND($I$197*$H$197,2)</f>
        <v>0</v>
      </c>
    </row>
    <row r="198" spans="2:63" s="5" customFormat="1" ht="15.75" customHeight="1">
      <c r="B198" s="15"/>
      <c r="C198" s="80" t="s">
        <v>234</v>
      </c>
      <c r="D198" s="80" t="s">
        <v>79</v>
      </c>
      <c r="E198" s="81" t="s">
        <v>235</v>
      </c>
      <c r="F198" s="82" t="s">
        <v>236</v>
      </c>
      <c r="G198" s="83" t="s">
        <v>199</v>
      </c>
      <c r="H198" s="84">
        <v>20</v>
      </c>
      <c r="I198" s="85">
        <v>0</v>
      </c>
      <c r="J198" s="85">
        <f>ROUND($I$198*$H$198,2)</f>
        <v>0</v>
      </c>
      <c r="K198" s="86"/>
      <c r="L198" s="15"/>
      <c r="M198" s="87"/>
      <c r="N198" s="88" t="s">
        <v>25</v>
      </c>
      <c r="O198" s="89">
        <v>0</v>
      </c>
      <c r="P198" s="89">
        <f>$O$198*$H$198</f>
        <v>0</v>
      </c>
      <c r="Q198" s="89">
        <v>0</v>
      </c>
      <c r="R198" s="89">
        <f>$Q$198*$H$198</f>
        <v>0</v>
      </c>
      <c r="S198" s="89">
        <v>0</v>
      </c>
      <c r="T198" s="90">
        <f>$S$198*$H$198</f>
        <v>0</v>
      </c>
      <c r="AR198" s="5" t="s">
        <v>83</v>
      </c>
      <c r="AT198" s="5" t="s">
        <v>84</v>
      </c>
      <c r="AU198" s="5" t="s">
        <v>36</v>
      </c>
      <c r="AY198" s="5" t="s">
        <v>80</v>
      </c>
      <c r="BG198" s="91">
        <f>IF($N$198="zákl. přenesená",$J$198,0)</f>
        <v>0</v>
      </c>
      <c r="BJ198" s="5" t="s">
        <v>83</v>
      </c>
      <c r="BK198" s="91">
        <f>ROUND($I$198*$H$198,2)</f>
        <v>0</v>
      </c>
    </row>
    <row r="199" spans="2:63" s="5" customFormat="1" ht="15.75" customHeight="1">
      <c r="B199" s="15"/>
      <c r="C199" s="99" t="s">
        <v>237</v>
      </c>
      <c r="D199" s="99" t="s">
        <v>87</v>
      </c>
      <c r="E199" s="100" t="s">
        <v>238</v>
      </c>
      <c r="F199" s="101" t="s">
        <v>239</v>
      </c>
      <c r="G199" s="102" t="s">
        <v>106</v>
      </c>
      <c r="H199" s="103">
        <v>1964</v>
      </c>
      <c r="I199" s="104">
        <v>0</v>
      </c>
      <c r="J199" s="104">
        <f>ROUND($I$199*$H$199,2)</f>
        <v>0</v>
      </c>
      <c r="K199" s="105"/>
      <c r="L199" s="106"/>
      <c r="M199" s="105"/>
      <c r="N199" s="107" t="s">
        <v>25</v>
      </c>
      <c r="Q199" s="89">
        <v>0</v>
      </c>
      <c r="R199" s="89">
        <f>$Q$199*$H$199</f>
        <v>0</v>
      </c>
      <c r="S199" s="89">
        <v>0</v>
      </c>
      <c r="T199" s="90">
        <f>$S$199*$H$199</f>
        <v>0</v>
      </c>
      <c r="AR199" s="5" t="s">
        <v>83</v>
      </c>
      <c r="AT199" s="5" t="s">
        <v>79</v>
      </c>
      <c r="AU199" s="5" t="s">
        <v>36</v>
      </c>
      <c r="AY199" s="5" t="s">
        <v>80</v>
      </c>
      <c r="BG199" s="91">
        <f>IF($N$199="zákl. přenesená",$J$199,0)</f>
        <v>0</v>
      </c>
      <c r="BJ199" s="5" t="s">
        <v>83</v>
      </c>
      <c r="BK199" s="91">
        <f>ROUND($I$199*$H$199,2)</f>
        <v>0</v>
      </c>
    </row>
    <row r="200" spans="2:51" s="5" customFormat="1" ht="15.75" customHeight="1">
      <c r="B200" s="92"/>
      <c r="D200" s="93" t="s">
        <v>85</v>
      </c>
      <c r="F200" s="94" t="s">
        <v>240</v>
      </c>
      <c r="H200" s="95">
        <v>1964</v>
      </c>
      <c r="L200" s="92"/>
      <c r="M200" s="96"/>
      <c r="T200" s="97"/>
      <c r="AT200" s="98" t="s">
        <v>85</v>
      </c>
      <c r="AU200" s="98" t="s">
        <v>36</v>
      </c>
      <c r="AV200" s="98" t="s">
        <v>38</v>
      </c>
      <c r="AW200" s="98" t="s">
        <v>32</v>
      </c>
      <c r="AX200" s="98" t="s">
        <v>36</v>
      </c>
      <c r="AY200" s="98" t="s">
        <v>80</v>
      </c>
    </row>
    <row r="201" spans="2:63" s="5" customFormat="1" ht="15.75" customHeight="1">
      <c r="B201" s="15"/>
      <c r="C201" s="99" t="s">
        <v>241</v>
      </c>
      <c r="D201" s="99" t="s">
        <v>87</v>
      </c>
      <c r="E201" s="100" t="s">
        <v>224</v>
      </c>
      <c r="F201" s="101" t="s">
        <v>225</v>
      </c>
      <c r="G201" s="102" t="s">
        <v>106</v>
      </c>
      <c r="H201" s="103">
        <v>1772.4</v>
      </c>
      <c r="I201" s="104">
        <v>0</v>
      </c>
      <c r="J201" s="104">
        <f>ROUND($I$201*$H$201,2)</f>
        <v>0</v>
      </c>
      <c r="K201" s="105"/>
      <c r="L201" s="106"/>
      <c r="M201" s="105"/>
      <c r="N201" s="107" t="s">
        <v>25</v>
      </c>
      <c r="Q201" s="89">
        <v>0</v>
      </c>
      <c r="R201" s="89">
        <f>$Q$201*$H$201</f>
        <v>0</v>
      </c>
      <c r="S201" s="89">
        <v>0</v>
      </c>
      <c r="T201" s="90">
        <f>$S$201*$H$201</f>
        <v>0</v>
      </c>
      <c r="AR201" s="5" t="s">
        <v>83</v>
      </c>
      <c r="AT201" s="5" t="s">
        <v>79</v>
      </c>
      <c r="AU201" s="5" t="s">
        <v>36</v>
      </c>
      <c r="AY201" s="5" t="s">
        <v>80</v>
      </c>
      <c r="BG201" s="91">
        <f>IF($N$201="zákl. přenesená",$J$201,0)</f>
        <v>0</v>
      </c>
      <c r="BJ201" s="5" t="s">
        <v>83</v>
      </c>
      <c r="BK201" s="91">
        <f>ROUND($I$201*$H$201,2)</f>
        <v>0</v>
      </c>
    </row>
    <row r="202" spans="2:51" s="5" customFormat="1" ht="15.75" customHeight="1">
      <c r="B202" s="92"/>
      <c r="D202" s="93" t="s">
        <v>85</v>
      </c>
      <c r="F202" s="94" t="s">
        <v>242</v>
      </c>
      <c r="H202" s="95">
        <v>1772.4</v>
      </c>
      <c r="L202" s="92"/>
      <c r="M202" s="96"/>
      <c r="T202" s="97"/>
      <c r="AT202" s="98" t="s">
        <v>85</v>
      </c>
      <c r="AU202" s="98" t="s">
        <v>36</v>
      </c>
      <c r="AV202" s="98" t="s">
        <v>38</v>
      </c>
      <c r="AW202" s="98" t="s">
        <v>32</v>
      </c>
      <c r="AX202" s="98" t="s">
        <v>36</v>
      </c>
      <c r="AY202" s="98" t="s">
        <v>80</v>
      </c>
    </row>
    <row r="203" spans="2:63" s="5" customFormat="1" ht="15.75" customHeight="1">
      <c r="B203" s="15"/>
      <c r="C203" s="99" t="s">
        <v>243</v>
      </c>
      <c r="D203" s="99" t="s">
        <v>87</v>
      </c>
      <c r="E203" s="100" t="s">
        <v>228</v>
      </c>
      <c r="F203" s="101" t="s">
        <v>229</v>
      </c>
      <c r="G203" s="102" t="s">
        <v>106</v>
      </c>
      <c r="H203" s="103">
        <v>3291.6</v>
      </c>
      <c r="I203" s="104">
        <v>0</v>
      </c>
      <c r="J203" s="104">
        <f>ROUND($I$203*$H$203,2)</f>
        <v>0</v>
      </c>
      <c r="K203" s="105"/>
      <c r="L203" s="106"/>
      <c r="M203" s="105"/>
      <c r="N203" s="107" t="s">
        <v>25</v>
      </c>
      <c r="Q203" s="89">
        <v>0</v>
      </c>
      <c r="R203" s="89">
        <f>$Q$203*$H$203</f>
        <v>0</v>
      </c>
      <c r="S203" s="89">
        <v>0</v>
      </c>
      <c r="T203" s="90">
        <f>$S$203*$H$203</f>
        <v>0</v>
      </c>
      <c r="AR203" s="5" t="s">
        <v>83</v>
      </c>
      <c r="AT203" s="5" t="s">
        <v>79</v>
      </c>
      <c r="AU203" s="5" t="s">
        <v>36</v>
      </c>
      <c r="AY203" s="5" t="s">
        <v>80</v>
      </c>
      <c r="BG203" s="91">
        <f>IF($N$203="zákl. přenesená",$J$203,0)</f>
        <v>0</v>
      </c>
      <c r="BJ203" s="5" t="s">
        <v>83</v>
      </c>
      <c r="BK203" s="91">
        <f>ROUND($I$203*$H$203,2)</f>
        <v>0</v>
      </c>
    </row>
    <row r="204" spans="2:51" s="5" customFormat="1" ht="15.75" customHeight="1">
      <c r="B204" s="92"/>
      <c r="D204" s="93" t="s">
        <v>85</v>
      </c>
      <c r="F204" s="94" t="s">
        <v>244</v>
      </c>
      <c r="H204" s="95">
        <v>3291.6</v>
      </c>
      <c r="L204" s="92"/>
      <c r="M204" s="96"/>
      <c r="T204" s="97"/>
      <c r="AT204" s="98" t="s">
        <v>85</v>
      </c>
      <c r="AU204" s="98" t="s">
        <v>36</v>
      </c>
      <c r="AV204" s="98" t="s">
        <v>38</v>
      </c>
      <c r="AW204" s="98" t="s">
        <v>32</v>
      </c>
      <c r="AX204" s="98" t="s">
        <v>36</v>
      </c>
      <c r="AY204" s="98" t="s">
        <v>80</v>
      </c>
    </row>
    <row r="205" spans="2:63" s="5" customFormat="1" ht="15.75" customHeight="1">
      <c r="B205" s="15"/>
      <c r="C205" s="80" t="s">
        <v>245</v>
      </c>
      <c r="D205" s="80" t="s">
        <v>79</v>
      </c>
      <c r="E205" s="81" t="s">
        <v>246</v>
      </c>
      <c r="F205" s="82" t="s">
        <v>247</v>
      </c>
      <c r="G205" s="83" t="s">
        <v>199</v>
      </c>
      <c r="H205" s="84">
        <v>15.5</v>
      </c>
      <c r="I205" s="85">
        <v>0</v>
      </c>
      <c r="J205" s="85">
        <f>ROUND($I$205*$H$205,2)</f>
        <v>0</v>
      </c>
      <c r="K205" s="86"/>
      <c r="L205" s="15"/>
      <c r="M205" s="87"/>
      <c r="N205" s="88" t="s">
        <v>25</v>
      </c>
      <c r="O205" s="89">
        <v>0</v>
      </c>
      <c r="P205" s="89">
        <f>$O$205*$H$205</f>
        <v>0</v>
      </c>
      <c r="Q205" s="89">
        <v>0</v>
      </c>
      <c r="R205" s="89">
        <f>$Q$205*$H$205</f>
        <v>0</v>
      </c>
      <c r="S205" s="89">
        <v>0</v>
      </c>
      <c r="T205" s="90">
        <f>$S$205*$H$205</f>
        <v>0</v>
      </c>
      <c r="AR205" s="5" t="s">
        <v>83</v>
      </c>
      <c r="AT205" s="5" t="s">
        <v>84</v>
      </c>
      <c r="AU205" s="5" t="s">
        <v>36</v>
      </c>
      <c r="AY205" s="5" t="s">
        <v>80</v>
      </c>
      <c r="BG205" s="91">
        <f>IF($N$205="zákl. přenesená",$J$205,0)</f>
        <v>0</v>
      </c>
      <c r="BJ205" s="5" t="s">
        <v>83</v>
      </c>
      <c r="BK205" s="91">
        <f>ROUND($I$205*$H$205,2)</f>
        <v>0</v>
      </c>
    </row>
    <row r="206" spans="2:63" s="5" customFormat="1" ht="15.75" customHeight="1">
      <c r="B206" s="15"/>
      <c r="C206" s="99" t="s">
        <v>248</v>
      </c>
      <c r="D206" s="99" t="s">
        <v>87</v>
      </c>
      <c r="E206" s="100" t="s">
        <v>201</v>
      </c>
      <c r="F206" s="101" t="s">
        <v>202</v>
      </c>
      <c r="G206" s="102" t="s">
        <v>114</v>
      </c>
      <c r="H206" s="103">
        <v>0.031</v>
      </c>
      <c r="I206" s="104">
        <v>0</v>
      </c>
      <c r="J206" s="104">
        <f>ROUND($I$206*$H$206,2)</f>
        <v>0</v>
      </c>
      <c r="K206" s="105"/>
      <c r="L206" s="106"/>
      <c r="M206" s="105"/>
      <c r="N206" s="107" t="s">
        <v>25</v>
      </c>
      <c r="Q206" s="89">
        <v>0</v>
      </c>
      <c r="R206" s="89">
        <f>$Q$206*$H$206</f>
        <v>0</v>
      </c>
      <c r="S206" s="89">
        <v>0</v>
      </c>
      <c r="T206" s="90">
        <f>$S$206*$H$206</f>
        <v>0</v>
      </c>
      <c r="AR206" s="5" t="s">
        <v>83</v>
      </c>
      <c r="AT206" s="5" t="s">
        <v>79</v>
      </c>
      <c r="AU206" s="5" t="s">
        <v>36</v>
      </c>
      <c r="AY206" s="5" t="s">
        <v>80</v>
      </c>
      <c r="BG206" s="91">
        <f>IF($N$206="zákl. přenesená",$J$206,0)</f>
        <v>0</v>
      </c>
      <c r="BJ206" s="5" t="s">
        <v>83</v>
      </c>
      <c r="BK206" s="91">
        <f>ROUND($I$206*$H$206,2)</f>
        <v>0</v>
      </c>
    </row>
    <row r="207" spans="2:51" s="5" customFormat="1" ht="15.75" customHeight="1">
      <c r="B207" s="92"/>
      <c r="D207" s="93" t="s">
        <v>85</v>
      </c>
      <c r="F207" s="94" t="s">
        <v>249</v>
      </c>
      <c r="H207" s="95">
        <v>0.031</v>
      </c>
      <c r="L207" s="92"/>
      <c r="M207" s="96"/>
      <c r="T207" s="97"/>
      <c r="AT207" s="98" t="s">
        <v>85</v>
      </c>
      <c r="AU207" s="98" t="s">
        <v>36</v>
      </c>
      <c r="AV207" s="98" t="s">
        <v>38</v>
      </c>
      <c r="AW207" s="98" t="s">
        <v>32</v>
      </c>
      <c r="AX207" s="98" t="s">
        <v>36</v>
      </c>
      <c r="AY207" s="98" t="s">
        <v>80</v>
      </c>
    </row>
    <row r="208" spans="2:63" s="5" customFormat="1" ht="15.75" customHeight="1">
      <c r="B208" s="15"/>
      <c r="C208" s="80" t="s">
        <v>250</v>
      </c>
      <c r="D208" s="80" t="s">
        <v>79</v>
      </c>
      <c r="E208" s="81" t="s">
        <v>251</v>
      </c>
      <c r="F208" s="82" t="s">
        <v>252</v>
      </c>
      <c r="G208" s="83" t="s">
        <v>199</v>
      </c>
      <c r="H208" s="84">
        <v>15.5</v>
      </c>
      <c r="I208" s="85">
        <v>0</v>
      </c>
      <c r="J208" s="85">
        <f>ROUND($I$208*$H$208,2)</f>
        <v>0</v>
      </c>
      <c r="K208" s="86"/>
      <c r="L208" s="15"/>
      <c r="M208" s="87"/>
      <c r="N208" s="88" t="s">
        <v>25</v>
      </c>
      <c r="O208" s="89">
        <v>0</v>
      </c>
      <c r="P208" s="89">
        <f>$O$208*$H$208</f>
        <v>0</v>
      </c>
      <c r="Q208" s="89">
        <v>0</v>
      </c>
      <c r="R208" s="89">
        <f>$Q$208*$H$208</f>
        <v>0</v>
      </c>
      <c r="S208" s="89">
        <v>0</v>
      </c>
      <c r="T208" s="90">
        <f>$S$208*$H$208</f>
        <v>0</v>
      </c>
      <c r="AR208" s="5" t="s">
        <v>83</v>
      </c>
      <c r="AT208" s="5" t="s">
        <v>84</v>
      </c>
      <c r="AU208" s="5" t="s">
        <v>36</v>
      </c>
      <c r="AY208" s="5" t="s">
        <v>80</v>
      </c>
      <c r="BG208" s="91">
        <f>IF($N$208="zákl. přenesená",$J$208,0)</f>
        <v>0</v>
      </c>
      <c r="BJ208" s="5" t="s">
        <v>83</v>
      </c>
      <c r="BK208" s="91">
        <f>ROUND($I$208*$H$208,2)</f>
        <v>0</v>
      </c>
    </row>
    <row r="209" spans="2:63" s="5" customFormat="1" ht="15.75" customHeight="1">
      <c r="B209" s="15"/>
      <c r="C209" s="99" t="s">
        <v>253</v>
      </c>
      <c r="D209" s="99" t="s">
        <v>87</v>
      </c>
      <c r="E209" s="100" t="s">
        <v>208</v>
      </c>
      <c r="F209" s="101" t="s">
        <v>209</v>
      </c>
      <c r="G209" s="102" t="s">
        <v>106</v>
      </c>
      <c r="H209" s="103">
        <v>37.665</v>
      </c>
      <c r="I209" s="104">
        <v>0</v>
      </c>
      <c r="J209" s="104">
        <f>ROUND($I$209*$H$209,2)</f>
        <v>0</v>
      </c>
      <c r="K209" s="105"/>
      <c r="L209" s="106"/>
      <c r="M209" s="105"/>
      <c r="N209" s="107" t="s">
        <v>25</v>
      </c>
      <c r="Q209" s="89">
        <v>0</v>
      </c>
      <c r="R209" s="89">
        <f>$Q$209*$H$209</f>
        <v>0</v>
      </c>
      <c r="S209" s="89">
        <v>0</v>
      </c>
      <c r="T209" s="90">
        <f>$S$209*$H$209</f>
        <v>0</v>
      </c>
      <c r="AR209" s="5" t="s">
        <v>83</v>
      </c>
      <c r="AT209" s="5" t="s">
        <v>79</v>
      </c>
      <c r="AU209" s="5" t="s">
        <v>36</v>
      </c>
      <c r="AY209" s="5" t="s">
        <v>80</v>
      </c>
      <c r="BG209" s="91">
        <f>IF($N$209="zákl. přenesená",$J$209,0)</f>
        <v>0</v>
      </c>
      <c r="BJ209" s="5" t="s">
        <v>83</v>
      </c>
      <c r="BK209" s="91">
        <f>ROUND($I$209*$H$209,2)</f>
        <v>0</v>
      </c>
    </row>
    <row r="210" spans="2:51" s="5" customFormat="1" ht="15.75" customHeight="1">
      <c r="B210" s="92"/>
      <c r="D210" s="93" t="s">
        <v>85</v>
      </c>
      <c r="F210" s="94" t="s">
        <v>254</v>
      </c>
      <c r="H210" s="95">
        <v>37.665</v>
      </c>
      <c r="L210" s="92"/>
      <c r="M210" s="96"/>
      <c r="T210" s="97"/>
      <c r="AT210" s="98" t="s">
        <v>85</v>
      </c>
      <c r="AU210" s="98" t="s">
        <v>36</v>
      </c>
      <c r="AV210" s="98" t="s">
        <v>38</v>
      </c>
      <c r="AW210" s="98" t="s">
        <v>32</v>
      </c>
      <c r="AX210" s="98" t="s">
        <v>36</v>
      </c>
      <c r="AY210" s="98" t="s">
        <v>80</v>
      </c>
    </row>
    <row r="211" spans="2:63" s="5" customFormat="1" ht="15.75" customHeight="1">
      <c r="B211" s="15"/>
      <c r="C211" s="99" t="s">
        <v>255</v>
      </c>
      <c r="D211" s="99" t="s">
        <v>87</v>
      </c>
      <c r="E211" s="100" t="s">
        <v>212</v>
      </c>
      <c r="F211" s="101" t="s">
        <v>213</v>
      </c>
      <c r="G211" s="102" t="s">
        <v>106</v>
      </c>
      <c r="H211" s="103">
        <v>12925.946</v>
      </c>
      <c r="I211" s="104">
        <v>0</v>
      </c>
      <c r="J211" s="104">
        <f>ROUND($I$211*$H$211,2)</f>
        <v>0</v>
      </c>
      <c r="K211" s="105"/>
      <c r="L211" s="106"/>
      <c r="M211" s="105"/>
      <c r="N211" s="107" t="s">
        <v>25</v>
      </c>
      <c r="Q211" s="89">
        <v>0</v>
      </c>
      <c r="R211" s="89">
        <f>$Q$211*$H$211</f>
        <v>0</v>
      </c>
      <c r="S211" s="89">
        <v>0</v>
      </c>
      <c r="T211" s="90">
        <f>$S$211*$H$211</f>
        <v>0</v>
      </c>
      <c r="AR211" s="5" t="s">
        <v>83</v>
      </c>
      <c r="AT211" s="5" t="s">
        <v>79</v>
      </c>
      <c r="AU211" s="5" t="s">
        <v>36</v>
      </c>
      <c r="AY211" s="5" t="s">
        <v>80</v>
      </c>
      <c r="BG211" s="91">
        <f>IF($N$211="zákl. přenesená",$J$211,0)</f>
        <v>0</v>
      </c>
      <c r="BJ211" s="5" t="s">
        <v>83</v>
      </c>
      <c r="BK211" s="91">
        <f>ROUND($I$211*$H$211,2)</f>
        <v>0</v>
      </c>
    </row>
    <row r="212" spans="2:51" s="5" customFormat="1" ht="15.75" customHeight="1">
      <c r="B212" s="92"/>
      <c r="D212" s="93" t="s">
        <v>85</v>
      </c>
      <c r="F212" s="94" t="s">
        <v>256</v>
      </c>
      <c r="H212" s="95">
        <v>12925.946</v>
      </c>
      <c r="L212" s="92"/>
      <c r="M212" s="96"/>
      <c r="T212" s="97"/>
      <c r="AT212" s="98" t="s">
        <v>85</v>
      </c>
      <c r="AU212" s="98" t="s">
        <v>36</v>
      </c>
      <c r="AV212" s="98" t="s">
        <v>38</v>
      </c>
      <c r="AW212" s="98" t="s">
        <v>32</v>
      </c>
      <c r="AX212" s="98" t="s">
        <v>36</v>
      </c>
      <c r="AY212" s="98" t="s">
        <v>80</v>
      </c>
    </row>
    <row r="213" spans="2:63" s="5" customFormat="1" ht="15.75" customHeight="1">
      <c r="B213" s="15"/>
      <c r="C213" s="99" t="s">
        <v>257</v>
      </c>
      <c r="D213" s="99" t="s">
        <v>87</v>
      </c>
      <c r="E213" s="100" t="s">
        <v>216</v>
      </c>
      <c r="F213" s="101" t="s">
        <v>217</v>
      </c>
      <c r="G213" s="102" t="s">
        <v>106</v>
      </c>
      <c r="H213" s="103">
        <v>1.86</v>
      </c>
      <c r="I213" s="104">
        <v>0</v>
      </c>
      <c r="J213" s="104">
        <f>ROUND($I$213*$H$213,2)</f>
        <v>0</v>
      </c>
      <c r="K213" s="105"/>
      <c r="L213" s="106"/>
      <c r="M213" s="105"/>
      <c r="N213" s="107" t="s">
        <v>25</v>
      </c>
      <c r="Q213" s="89">
        <v>0</v>
      </c>
      <c r="R213" s="89">
        <f>$Q$213*$H$213</f>
        <v>0</v>
      </c>
      <c r="S213" s="89">
        <v>0</v>
      </c>
      <c r="T213" s="90">
        <f>$S$213*$H$213</f>
        <v>0</v>
      </c>
      <c r="AR213" s="5" t="s">
        <v>83</v>
      </c>
      <c r="AT213" s="5" t="s">
        <v>79</v>
      </c>
      <c r="AU213" s="5" t="s">
        <v>36</v>
      </c>
      <c r="AY213" s="5" t="s">
        <v>80</v>
      </c>
      <c r="BG213" s="91">
        <f>IF($N$213="zákl. přenesená",$J$213,0)</f>
        <v>0</v>
      </c>
      <c r="BJ213" s="5" t="s">
        <v>83</v>
      </c>
      <c r="BK213" s="91">
        <f>ROUND($I$213*$H$213,2)</f>
        <v>0</v>
      </c>
    </row>
    <row r="214" spans="2:51" s="5" customFormat="1" ht="15.75" customHeight="1">
      <c r="B214" s="92"/>
      <c r="D214" s="93" t="s">
        <v>85</v>
      </c>
      <c r="F214" s="94" t="s">
        <v>258</v>
      </c>
      <c r="H214" s="95">
        <v>1.86</v>
      </c>
      <c r="L214" s="92"/>
      <c r="M214" s="96"/>
      <c r="T214" s="97"/>
      <c r="AT214" s="98" t="s">
        <v>85</v>
      </c>
      <c r="AU214" s="98" t="s">
        <v>36</v>
      </c>
      <c r="AV214" s="98" t="s">
        <v>38</v>
      </c>
      <c r="AW214" s="98" t="s">
        <v>32</v>
      </c>
      <c r="AX214" s="98" t="s">
        <v>36</v>
      </c>
      <c r="AY214" s="98" t="s">
        <v>80</v>
      </c>
    </row>
    <row r="215" spans="2:63" s="5" customFormat="1" ht="15.75" customHeight="1">
      <c r="B215" s="15"/>
      <c r="C215" s="99" t="s">
        <v>259</v>
      </c>
      <c r="D215" s="99" t="s">
        <v>87</v>
      </c>
      <c r="E215" s="100" t="s">
        <v>220</v>
      </c>
      <c r="F215" s="101" t="s">
        <v>221</v>
      </c>
      <c r="G215" s="102" t="s">
        <v>106</v>
      </c>
      <c r="H215" s="103">
        <v>64.635</v>
      </c>
      <c r="I215" s="104">
        <v>0</v>
      </c>
      <c r="J215" s="104">
        <f>ROUND($I$215*$H$215,2)</f>
        <v>0</v>
      </c>
      <c r="K215" s="105"/>
      <c r="L215" s="106"/>
      <c r="M215" s="105"/>
      <c r="N215" s="107" t="s">
        <v>25</v>
      </c>
      <c r="Q215" s="89">
        <v>0</v>
      </c>
      <c r="R215" s="89">
        <f>$Q$215*$H$215</f>
        <v>0</v>
      </c>
      <c r="S215" s="89">
        <v>0</v>
      </c>
      <c r="T215" s="90">
        <f>$S$215*$H$215</f>
        <v>0</v>
      </c>
      <c r="AR215" s="5" t="s">
        <v>83</v>
      </c>
      <c r="AT215" s="5" t="s">
        <v>79</v>
      </c>
      <c r="AU215" s="5" t="s">
        <v>36</v>
      </c>
      <c r="AY215" s="5" t="s">
        <v>80</v>
      </c>
      <c r="BG215" s="91">
        <f>IF($N$215="zákl. přenesená",$J$215,0)</f>
        <v>0</v>
      </c>
      <c r="BJ215" s="5" t="s">
        <v>83</v>
      </c>
      <c r="BK215" s="91">
        <f>ROUND($I$215*$H$215,2)</f>
        <v>0</v>
      </c>
    </row>
    <row r="216" spans="2:51" s="5" customFormat="1" ht="15.75" customHeight="1">
      <c r="B216" s="92"/>
      <c r="D216" s="93" t="s">
        <v>85</v>
      </c>
      <c r="F216" s="94" t="s">
        <v>260</v>
      </c>
      <c r="H216" s="95">
        <v>64.635</v>
      </c>
      <c r="L216" s="92"/>
      <c r="M216" s="96"/>
      <c r="T216" s="97"/>
      <c r="AT216" s="98" t="s">
        <v>85</v>
      </c>
      <c r="AU216" s="98" t="s">
        <v>36</v>
      </c>
      <c r="AV216" s="98" t="s">
        <v>38</v>
      </c>
      <c r="AW216" s="98" t="s">
        <v>32</v>
      </c>
      <c r="AX216" s="98" t="s">
        <v>36</v>
      </c>
      <c r="AY216" s="98" t="s">
        <v>80</v>
      </c>
    </row>
    <row r="217" spans="2:63" s="5" customFormat="1" ht="15.75" customHeight="1">
      <c r="B217" s="15"/>
      <c r="C217" s="99" t="s">
        <v>261</v>
      </c>
      <c r="D217" s="99" t="s">
        <v>87</v>
      </c>
      <c r="E217" s="100" t="s">
        <v>262</v>
      </c>
      <c r="F217" s="101" t="s">
        <v>263</v>
      </c>
      <c r="G217" s="102" t="s">
        <v>106</v>
      </c>
      <c r="H217" s="103">
        <v>1766.07</v>
      </c>
      <c r="I217" s="104">
        <v>0</v>
      </c>
      <c r="J217" s="104">
        <f>ROUND($I$217*$H$217,2)</f>
        <v>0</v>
      </c>
      <c r="K217" s="105"/>
      <c r="L217" s="106"/>
      <c r="M217" s="105"/>
      <c r="N217" s="107" t="s">
        <v>25</v>
      </c>
      <c r="Q217" s="89">
        <v>0</v>
      </c>
      <c r="R217" s="89">
        <f>$Q$217*$H$217</f>
        <v>0</v>
      </c>
      <c r="S217" s="89">
        <v>0</v>
      </c>
      <c r="T217" s="90">
        <f>$S$217*$H$217</f>
        <v>0</v>
      </c>
      <c r="AR217" s="5" t="s">
        <v>83</v>
      </c>
      <c r="AT217" s="5" t="s">
        <v>79</v>
      </c>
      <c r="AU217" s="5" t="s">
        <v>36</v>
      </c>
      <c r="AY217" s="5" t="s">
        <v>80</v>
      </c>
      <c r="BG217" s="91">
        <f>IF($N$217="zákl. přenesená",$J$217,0)</f>
        <v>0</v>
      </c>
      <c r="BJ217" s="5" t="s">
        <v>83</v>
      </c>
      <c r="BK217" s="91">
        <f>ROUND($I$217*$H$217,2)</f>
        <v>0</v>
      </c>
    </row>
    <row r="218" spans="2:51" s="5" customFormat="1" ht="15.75" customHeight="1">
      <c r="B218" s="92"/>
      <c r="D218" s="93" t="s">
        <v>85</v>
      </c>
      <c r="F218" s="94" t="s">
        <v>264</v>
      </c>
      <c r="H218" s="95">
        <v>1766.07</v>
      </c>
      <c r="L218" s="92"/>
      <c r="M218" s="96"/>
      <c r="T218" s="97"/>
      <c r="AT218" s="98" t="s">
        <v>85</v>
      </c>
      <c r="AU218" s="98" t="s">
        <v>36</v>
      </c>
      <c r="AV218" s="98" t="s">
        <v>38</v>
      </c>
      <c r="AW218" s="98" t="s">
        <v>32</v>
      </c>
      <c r="AX218" s="98" t="s">
        <v>36</v>
      </c>
      <c r="AY218" s="98" t="s">
        <v>80</v>
      </c>
    </row>
    <row r="219" spans="2:63" s="5" customFormat="1" ht="15.75" customHeight="1">
      <c r="B219" s="15"/>
      <c r="C219" s="99" t="s">
        <v>265</v>
      </c>
      <c r="D219" s="99" t="s">
        <v>87</v>
      </c>
      <c r="E219" s="100" t="s">
        <v>228</v>
      </c>
      <c r="F219" s="101" t="s">
        <v>229</v>
      </c>
      <c r="G219" s="102" t="s">
        <v>106</v>
      </c>
      <c r="H219" s="103">
        <v>2060.415</v>
      </c>
      <c r="I219" s="104">
        <v>0</v>
      </c>
      <c r="J219" s="104">
        <f>ROUND($I$219*$H$219,2)</f>
        <v>0</v>
      </c>
      <c r="K219" s="105"/>
      <c r="L219" s="106"/>
      <c r="M219" s="105"/>
      <c r="N219" s="107" t="s">
        <v>25</v>
      </c>
      <c r="Q219" s="89">
        <v>0</v>
      </c>
      <c r="R219" s="89">
        <f>$Q$219*$H$219</f>
        <v>0</v>
      </c>
      <c r="S219" s="89">
        <v>0</v>
      </c>
      <c r="T219" s="90">
        <f>$S$219*$H$219</f>
        <v>0</v>
      </c>
      <c r="AR219" s="5" t="s">
        <v>83</v>
      </c>
      <c r="AT219" s="5" t="s">
        <v>79</v>
      </c>
      <c r="AU219" s="5" t="s">
        <v>36</v>
      </c>
      <c r="AY219" s="5" t="s">
        <v>80</v>
      </c>
      <c r="BG219" s="91">
        <f>IF($N$219="zákl. přenesená",$J$219,0)</f>
        <v>0</v>
      </c>
      <c r="BJ219" s="5" t="s">
        <v>83</v>
      </c>
      <c r="BK219" s="91">
        <f>ROUND($I$219*$H$219,2)</f>
        <v>0</v>
      </c>
    </row>
    <row r="220" spans="2:51" s="5" customFormat="1" ht="15.75" customHeight="1">
      <c r="B220" s="92"/>
      <c r="D220" s="93" t="s">
        <v>85</v>
      </c>
      <c r="F220" s="94" t="s">
        <v>266</v>
      </c>
      <c r="H220" s="95">
        <v>2060.415</v>
      </c>
      <c r="L220" s="92"/>
      <c r="M220" s="96"/>
      <c r="T220" s="97"/>
      <c r="AT220" s="98" t="s">
        <v>85</v>
      </c>
      <c r="AU220" s="98" t="s">
        <v>36</v>
      </c>
      <c r="AV220" s="98" t="s">
        <v>38</v>
      </c>
      <c r="AW220" s="98" t="s">
        <v>32</v>
      </c>
      <c r="AX220" s="98" t="s">
        <v>36</v>
      </c>
      <c r="AY220" s="98" t="s">
        <v>80</v>
      </c>
    </row>
    <row r="221" spans="2:63" s="5" customFormat="1" ht="15.75" customHeight="1">
      <c r="B221" s="15"/>
      <c r="C221" s="99" t="s">
        <v>267</v>
      </c>
      <c r="D221" s="99" t="s">
        <v>87</v>
      </c>
      <c r="E221" s="100" t="s">
        <v>268</v>
      </c>
      <c r="F221" s="101" t="s">
        <v>269</v>
      </c>
      <c r="G221" s="102" t="s">
        <v>106</v>
      </c>
      <c r="H221" s="103">
        <v>2060.415</v>
      </c>
      <c r="I221" s="104">
        <v>0</v>
      </c>
      <c r="J221" s="104">
        <f>ROUND($I$221*$H$221,2)</f>
        <v>0</v>
      </c>
      <c r="K221" s="105"/>
      <c r="L221" s="106"/>
      <c r="M221" s="105"/>
      <c r="N221" s="107" t="s">
        <v>25</v>
      </c>
      <c r="Q221" s="89">
        <v>0</v>
      </c>
      <c r="R221" s="89">
        <f>$Q$221*$H$221</f>
        <v>0</v>
      </c>
      <c r="S221" s="89">
        <v>0</v>
      </c>
      <c r="T221" s="90">
        <f>$S$221*$H$221</f>
        <v>0</v>
      </c>
      <c r="AR221" s="5" t="s">
        <v>83</v>
      </c>
      <c r="AT221" s="5" t="s">
        <v>79</v>
      </c>
      <c r="AU221" s="5" t="s">
        <v>36</v>
      </c>
      <c r="AY221" s="5" t="s">
        <v>80</v>
      </c>
      <c r="BG221" s="91">
        <f>IF($N$221="zákl. přenesená",$J$221,0)</f>
        <v>0</v>
      </c>
      <c r="BJ221" s="5" t="s">
        <v>83</v>
      </c>
      <c r="BK221" s="91">
        <f>ROUND($I$221*$H$221,2)</f>
        <v>0</v>
      </c>
    </row>
    <row r="222" spans="2:51" s="5" customFormat="1" ht="15.75" customHeight="1">
      <c r="B222" s="92"/>
      <c r="D222" s="93" t="s">
        <v>85</v>
      </c>
      <c r="F222" s="94" t="s">
        <v>266</v>
      </c>
      <c r="H222" s="95">
        <v>2060.415</v>
      </c>
      <c r="L222" s="92"/>
      <c r="M222" s="96"/>
      <c r="T222" s="97"/>
      <c r="AT222" s="98" t="s">
        <v>85</v>
      </c>
      <c r="AU222" s="98" t="s">
        <v>36</v>
      </c>
      <c r="AV222" s="98" t="s">
        <v>38</v>
      </c>
      <c r="AW222" s="98" t="s">
        <v>32</v>
      </c>
      <c r="AX222" s="98" t="s">
        <v>36</v>
      </c>
      <c r="AY222" s="98" t="s">
        <v>80</v>
      </c>
    </row>
    <row r="223" spans="2:63" s="5" customFormat="1" ht="15.75" customHeight="1">
      <c r="B223" s="15"/>
      <c r="C223" s="80" t="s">
        <v>270</v>
      </c>
      <c r="D223" s="80" t="s">
        <v>79</v>
      </c>
      <c r="E223" s="81" t="s">
        <v>271</v>
      </c>
      <c r="F223" s="82" t="s">
        <v>272</v>
      </c>
      <c r="G223" s="83" t="s">
        <v>199</v>
      </c>
      <c r="H223" s="84">
        <v>32.6</v>
      </c>
      <c r="I223" s="85">
        <v>0</v>
      </c>
      <c r="J223" s="85">
        <f>ROUND($I$223*$H$223,2)</f>
        <v>0</v>
      </c>
      <c r="K223" s="86"/>
      <c r="L223" s="15"/>
      <c r="M223" s="87"/>
      <c r="N223" s="88" t="s">
        <v>25</v>
      </c>
      <c r="O223" s="89">
        <v>0</v>
      </c>
      <c r="P223" s="89">
        <f>$O$223*$H$223</f>
        <v>0</v>
      </c>
      <c r="Q223" s="89">
        <v>0</v>
      </c>
      <c r="R223" s="89">
        <f>$Q$223*$H$223</f>
        <v>0</v>
      </c>
      <c r="S223" s="89">
        <v>0</v>
      </c>
      <c r="T223" s="90">
        <f>$S$223*$H$223</f>
        <v>0</v>
      </c>
      <c r="AR223" s="5" t="s">
        <v>83</v>
      </c>
      <c r="AT223" s="5" t="s">
        <v>84</v>
      </c>
      <c r="AU223" s="5" t="s">
        <v>36</v>
      </c>
      <c r="AY223" s="5" t="s">
        <v>80</v>
      </c>
      <c r="BG223" s="91">
        <f>IF($N$223="zákl. přenesená",$J$223,0)</f>
        <v>0</v>
      </c>
      <c r="BJ223" s="5" t="s">
        <v>83</v>
      </c>
      <c r="BK223" s="91">
        <f>ROUND($I$223*$H$223,2)</f>
        <v>0</v>
      </c>
    </row>
    <row r="224" spans="2:51" s="5" customFormat="1" ht="15.75" customHeight="1">
      <c r="B224" s="92"/>
      <c r="D224" s="93" t="s">
        <v>85</v>
      </c>
      <c r="E224" s="98"/>
      <c r="F224" s="94" t="s">
        <v>273</v>
      </c>
      <c r="H224" s="95">
        <v>32.6</v>
      </c>
      <c r="L224" s="92"/>
      <c r="M224" s="96"/>
      <c r="T224" s="97"/>
      <c r="AT224" s="98" t="s">
        <v>85</v>
      </c>
      <c r="AU224" s="98" t="s">
        <v>36</v>
      </c>
      <c r="AV224" s="98" t="s">
        <v>38</v>
      </c>
      <c r="AW224" s="98" t="s">
        <v>55</v>
      </c>
      <c r="AX224" s="98" t="s">
        <v>36</v>
      </c>
      <c r="AY224" s="98" t="s">
        <v>80</v>
      </c>
    </row>
    <row r="225" spans="2:63" s="5" customFormat="1" ht="15.75" customHeight="1">
      <c r="B225" s="15"/>
      <c r="C225" s="80" t="s">
        <v>274</v>
      </c>
      <c r="D225" s="80" t="s">
        <v>79</v>
      </c>
      <c r="E225" s="81" t="s">
        <v>275</v>
      </c>
      <c r="F225" s="82" t="s">
        <v>276</v>
      </c>
      <c r="G225" s="83" t="s">
        <v>199</v>
      </c>
      <c r="H225" s="84">
        <v>32.6</v>
      </c>
      <c r="I225" s="85">
        <v>0</v>
      </c>
      <c r="J225" s="85">
        <f>ROUND($I$225*$H$225,2)</f>
        <v>0</v>
      </c>
      <c r="K225" s="86"/>
      <c r="L225" s="15"/>
      <c r="M225" s="87"/>
      <c r="N225" s="88" t="s">
        <v>25</v>
      </c>
      <c r="O225" s="89">
        <v>0</v>
      </c>
      <c r="P225" s="89">
        <f>$O$225*$H$225</f>
        <v>0</v>
      </c>
      <c r="Q225" s="89">
        <v>0</v>
      </c>
      <c r="R225" s="89">
        <f>$Q$225*$H$225</f>
        <v>0</v>
      </c>
      <c r="S225" s="89">
        <v>0</v>
      </c>
      <c r="T225" s="90">
        <f>$S$225*$H$225</f>
        <v>0</v>
      </c>
      <c r="AR225" s="5" t="s">
        <v>83</v>
      </c>
      <c r="AT225" s="5" t="s">
        <v>84</v>
      </c>
      <c r="AU225" s="5" t="s">
        <v>36</v>
      </c>
      <c r="AY225" s="5" t="s">
        <v>80</v>
      </c>
      <c r="BG225" s="91">
        <f>IF($N$225="zákl. přenesená",$J$225,0)</f>
        <v>0</v>
      </c>
      <c r="BJ225" s="5" t="s">
        <v>83</v>
      </c>
      <c r="BK225" s="91">
        <f>ROUND($I$225*$H$225,2)</f>
        <v>0</v>
      </c>
    </row>
    <row r="226" spans="2:63" s="5" customFormat="1" ht="15.75" customHeight="1">
      <c r="B226" s="15"/>
      <c r="C226" s="99" t="s">
        <v>277</v>
      </c>
      <c r="D226" s="99" t="s">
        <v>87</v>
      </c>
      <c r="E226" s="100" t="s">
        <v>238</v>
      </c>
      <c r="F226" s="101" t="s">
        <v>239</v>
      </c>
      <c r="G226" s="102" t="s">
        <v>106</v>
      </c>
      <c r="H226" s="103">
        <v>3201.32</v>
      </c>
      <c r="I226" s="104">
        <v>0</v>
      </c>
      <c r="J226" s="104">
        <f>ROUND($I$226*$H$226,2)</f>
        <v>0</v>
      </c>
      <c r="K226" s="105"/>
      <c r="L226" s="106"/>
      <c r="M226" s="105"/>
      <c r="N226" s="107" t="s">
        <v>25</v>
      </c>
      <c r="Q226" s="89">
        <v>0</v>
      </c>
      <c r="R226" s="89">
        <f>$Q$226*$H$226</f>
        <v>0</v>
      </c>
      <c r="S226" s="89">
        <v>0</v>
      </c>
      <c r="T226" s="90">
        <f>$S$226*$H$226</f>
        <v>0</v>
      </c>
      <c r="AR226" s="5" t="s">
        <v>83</v>
      </c>
      <c r="AT226" s="5" t="s">
        <v>79</v>
      </c>
      <c r="AU226" s="5" t="s">
        <v>36</v>
      </c>
      <c r="AY226" s="5" t="s">
        <v>80</v>
      </c>
      <c r="BG226" s="91">
        <f>IF($N$226="zákl. přenesená",$J$226,0)</f>
        <v>0</v>
      </c>
      <c r="BJ226" s="5" t="s">
        <v>83</v>
      </c>
      <c r="BK226" s="91">
        <f>ROUND($I$226*$H$226,2)</f>
        <v>0</v>
      </c>
    </row>
    <row r="227" spans="2:51" s="5" customFormat="1" ht="15.75" customHeight="1">
      <c r="B227" s="92"/>
      <c r="D227" s="93" t="s">
        <v>85</v>
      </c>
      <c r="F227" s="94" t="s">
        <v>278</v>
      </c>
      <c r="H227" s="95">
        <v>3201.32</v>
      </c>
      <c r="L227" s="92"/>
      <c r="M227" s="96"/>
      <c r="T227" s="97"/>
      <c r="AT227" s="98" t="s">
        <v>85</v>
      </c>
      <c r="AU227" s="98" t="s">
        <v>36</v>
      </c>
      <c r="AV227" s="98" t="s">
        <v>38</v>
      </c>
      <c r="AW227" s="98" t="s">
        <v>32</v>
      </c>
      <c r="AX227" s="98" t="s">
        <v>36</v>
      </c>
      <c r="AY227" s="98" t="s">
        <v>80</v>
      </c>
    </row>
    <row r="228" spans="2:63" s="5" customFormat="1" ht="15.75" customHeight="1">
      <c r="B228" s="15"/>
      <c r="C228" s="99" t="s">
        <v>279</v>
      </c>
      <c r="D228" s="99" t="s">
        <v>87</v>
      </c>
      <c r="E228" s="100" t="s">
        <v>262</v>
      </c>
      <c r="F228" s="101" t="s">
        <v>263</v>
      </c>
      <c r="G228" s="102" t="s">
        <v>106</v>
      </c>
      <c r="H228" s="103">
        <v>3714.444</v>
      </c>
      <c r="I228" s="104">
        <v>0</v>
      </c>
      <c r="J228" s="104">
        <f>ROUND($I$228*$H$228,2)</f>
        <v>0</v>
      </c>
      <c r="K228" s="105"/>
      <c r="L228" s="106"/>
      <c r="M228" s="105"/>
      <c r="N228" s="107" t="s">
        <v>25</v>
      </c>
      <c r="Q228" s="89">
        <v>0</v>
      </c>
      <c r="R228" s="89">
        <f>$Q$228*$H$228</f>
        <v>0</v>
      </c>
      <c r="S228" s="89">
        <v>0</v>
      </c>
      <c r="T228" s="90">
        <f>$S$228*$H$228</f>
        <v>0</v>
      </c>
      <c r="AR228" s="5" t="s">
        <v>83</v>
      </c>
      <c r="AT228" s="5" t="s">
        <v>79</v>
      </c>
      <c r="AU228" s="5" t="s">
        <v>36</v>
      </c>
      <c r="AY228" s="5" t="s">
        <v>80</v>
      </c>
      <c r="BG228" s="91">
        <f>IF($N$228="zákl. přenesená",$J$228,0)</f>
        <v>0</v>
      </c>
      <c r="BJ228" s="5" t="s">
        <v>83</v>
      </c>
      <c r="BK228" s="91">
        <f>ROUND($I$228*$H$228,2)</f>
        <v>0</v>
      </c>
    </row>
    <row r="229" spans="2:51" s="5" customFormat="1" ht="15.75" customHeight="1">
      <c r="B229" s="92"/>
      <c r="D229" s="93" t="s">
        <v>85</v>
      </c>
      <c r="F229" s="94" t="s">
        <v>280</v>
      </c>
      <c r="H229" s="95">
        <v>3714.444</v>
      </c>
      <c r="L229" s="92"/>
      <c r="M229" s="96"/>
      <c r="T229" s="97"/>
      <c r="AT229" s="98" t="s">
        <v>85</v>
      </c>
      <c r="AU229" s="98" t="s">
        <v>36</v>
      </c>
      <c r="AV229" s="98" t="s">
        <v>38</v>
      </c>
      <c r="AW229" s="98" t="s">
        <v>32</v>
      </c>
      <c r="AX229" s="98" t="s">
        <v>36</v>
      </c>
      <c r="AY229" s="98" t="s">
        <v>80</v>
      </c>
    </row>
    <row r="230" spans="2:63" s="5" customFormat="1" ht="15.75" customHeight="1">
      <c r="B230" s="15"/>
      <c r="C230" s="99" t="s">
        <v>281</v>
      </c>
      <c r="D230" s="99" t="s">
        <v>87</v>
      </c>
      <c r="E230" s="100" t="s">
        <v>228</v>
      </c>
      <c r="F230" s="101" t="s">
        <v>229</v>
      </c>
      <c r="G230" s="102" t="s">
        <v>106</v>
      </c>
      <c r="H230" s="103">
        <v>4333.518</v>
      </c>
      <c r="I230" s="104">
        <v>0</v>
      </c>
      <c r="J230" s="104">
        <f>ROUND($I$230*$H$230,2)</f>
        <v>0</v>
      </c>
      <c r="K230" s="105"/>
      <c r="L230" s="106"/>
      <c r="M230" s="105"/>
      <c r="N230" s="107" t="s">
        <v>25</v>
      </c>
      <c r="Q230" s="89">
        <v>0</v>
      </c>
      <c r="R230" s="89">
        <f>$Q$230*$H$230</f>
        <v>0</v>
      </c>
      <c r="S230" s="89">
        <v>0</v>
      </c>
      <c r="T230" s="90">
        <f>$S$230*$H$230</f>
        <v>0</v>
      </c>
      <c r="AR230" s="5" t="s">
        <v>83</v>
      </c>
      <c r="AT230" s="5" t="s">
        <v>79</v>
      </c>
      <c r="AU230" s="5" t="s">
        <v>36</v>
      </c>
      <c r="AY230" s="5" t="s">
        <v>80</v>
      </c>
      <c r="BG230" s="91">
        <f>IF($N$230="zákl. přenesená",$J$230,0)</f>
        <v>0</v>
      </c>
      <c r="BJ230" s="5" t="s">
        <v>83</v>
      </c>
      <c r="BK230" s="91">
        <f>ROUND($I$230*$H$230,2)</f>
        <v>0</v>
      </c>
    </row>
    <row r="231" spans="2:51" s="5" customFormat="1" ht="15.75" customHeight="1">
      <c r="B231" s="92"/>
      <c r="D231" s="93" t="s">
        <v>85</v>
      </c>
      <c r="F231" s="94" t="s">
        <v>282</v>
      </c>
      <c r="H231" s="95">
        <v>4333.518</v>
      </c>
      <c r="L231" s="92"/>
      <c r="M231" s="96"/>
      <c r="T231" s="97"/>
      <c r="AT231" s="98" t="s">
        <v>85</v>
      </c>
      <c r="AU231" s="98" t="s">
        <v>36</v>
      </c>
      <c r="AV231" s="98" t="s">
        <v>38</v>
      </c>
      <c r="AW231" s="98" t="s">
        <v>32</v>
      </c>
      <c r="AX231" s="98" t="s">
        <v>36</v>
      </c>
      <c r="AY231" s="98" t="s">
        <v>80</v>
      </c>
    </row>
    <row r="232" spans="2:63" s="5" customFormat="1" ht="15.75" customHeight="1">
      <c r="B232" s="15"/>
      <c r="C232" s="99" t="s">
        <v>283</v>
      </c>
      <c r="D232" s="99" t="s">
        <v>87</v>
      </c>
      <c r="E232" s="100" t="s">
        <v>268</v>
      </c>
      <c r="F232" s="101" t="s">
        <v>269</v>
      </c>
      <c r="G232" s="102" t="s">
        <v>106</v>
      </c>
      <c r="H232" s="103">
        <v>4333.518</v>
      </c>
      <c r="I232" s="104">
        <v>0</v>
      </c>
      <c r="J232" s="104">
        <f>ROUND($I$232*$H$232,2)</f>
        <v>0</v>
      </c>
      <c r="K232" s="105"/>
      <c r="L232" s="106"/>
      <c r="M232" s="105"/>
      <c r="N232" s="107" t="s">
        <v>25</v>
      </c>
      <c r="Q232" s="89">
        <v>0</v>
      </c>
      <c r="R232" s="89">
        <f>$Q$232*$H$232</f>
        <v>0</v>
      </c>
      <c r="S232" s="89">
        <v>0</v>
      </c>
      <c r="T232" s="90">
        <f>$S$232*$H$232</f>
        <v>0</v>
      </c>
      <c r="AR232" s="5" t="s">
        <v>83</v>
      </c>
      <c r="AT232" s="5" t="s">
        <v>79</v>
      </c>
      <c r="AU232" s="5" t="s">
        <v>36</v>
      </c>
      <c r="AY232" s="5" t="s">
        <v>80</v>
      </c>
      <c r="BG232" s="91">
        <f>IF($N$232="zákl. přenesená",$J$232,0)</f>
        <v>0</v>
      </c>
      <c r="BJ232" s="5" t="s">
        <v>83</v>
      </c>
      <c r="BK232" s="91">
        <f>ROUND($I$232*$H$232,2)</f>
        <v>0</v>
      </c>
    </row>
    <row r="233" spans="2:51" s="5" customFormat="1" ht="15.75" customHeight="1">
      <c r="B233" s="92"/>
      <c r="D233" s="93" t="s">
        <v>85</v>
      </c>
      <c r="F233" s="94" t="s">
        <v>282</v>
      </c>
      <c r="H233" s="95">
        <v>4333.518</v>
      </c>
      <c r="L233" s="92"/>
      <c r="M233" s="96"/>
      <c r="T233" s="97"/>
      <c r="AT233" s="98" t="s">
        <v>85</v>
      </c>
      <c r="AU233" s="98" t="s">
        <v>36</v>
      </c>
      <c r="AV233" s="98" t="s">
        <v>38</v>
      </c>
      <c r="AW233" s="98" t="s">
        <v>32</v>
      </c>
      <c r="AX233" s="98" t="s">
        <v>36</v>
      </c>
      <c r="AY233" s="98" t="s">
        <v>80</v>
      </c>
    </row>
    <row r="234" spans="2:63" s="5" customFormat="1" ht="15.75" customHeight="1">
      <c r="B234" s="15"/>
      <c r="C234" s="80" t="s">
        <v>284</v>
      </c>
      <c r="D234" s="80" t="s">
        <v>79</v>
      </c>
      <c r="E234" s="81" t="s">
        <v>285</v>
      </c>
      <c r="F234" s="82" t="s">
        <v>286</v>
      </c>
      <c r="G234" s="83" t="s">
        <v>199</v>
      </c>
      <c r="H234" s="84">
        <v>33.5</v>
      </c>
      <c r="I234" s="85">
        <v>0</v>
      </c>
      <c r="J234" s="85">
        <f>ROUND($I$234*$H$234,2)</f>
        <v>0</v>
      </c>
      <c r="K234" s="86"/>
      <c r="L234" s="15"/>
      <c r="M234" s="87"/>
      <c r="N234" s="88" t="s">
        <v>25</v>
      </c>
      <c r="O234" s="89">
        <v>0</v>
      </c>
      <c r="P234" s="89">
        <f>$O$234*$H$234</f>
        <v>0</v>
      </c>
      <c r="Q234" s="89">
        <v>0</v>
      </c>
      <c r="R234" s="89">
        <f>$Q$234*$H$234</f>
        <v>0</v>
      </c>
      <c r="S234" s="89">
        <v>0</v>
      </c>
      <c r="T234" s="90">
        <f>$S$234*$H$234</f>
        <v>0</v>
      </c>
      <c r="AR234" s="5" t="s">
        <v>83</v>
      </c>
      <c r="AT234" s="5" t="s">
        <v>84</v>
      </c>
      <c r="AU234" s="5" t="s">
        <v>36</v>
      </c>
      <c r="AY234" s="5" t="s">
        <v>80</v>
      </c>
      <c r="BG234" s="91">
        <f>IF($N$234="zákl. přenesená",$J$234,0)</f>
        <v>0</v>
      </c>
      <c r="BJ234" s="5" t="s">
        <v>83</v>
      </c>
      <c r="BK234" s="91">
        <f>ROUND($I$234*$H$234,2)</f>
        <v>0</v>
      </c>
    </row>
    <row r="235" spans="2:63" s="5" customFormat="1" ht="15.75" customHeight="1">
      <c r="B235" s="15"/>
      <c r="C235" s="80" t="s">
        <v>287</v>
      </c>
      <c r="D235" s="80" t="s">
        <v>79</v>
      </c>
      <c r="E235" s="81" t="s">
        <v>288</v>
      </c>
      <c r="F235" s="82" t="s">
        <v>289</v>
      </c>
      <c r="G235" s="83" t="s">
        <v>199</v>
      </c>
      <c r="H235" s="84">
        <v>33.5</v>
      </c>
      <c r="I235" s="85">
        <v>0</v>
      </c>
      <c r="J235" s="85">
        <f>ROUND($I$235*$H$235,2)</f>
        <v>0</v>
      </c>
      <c r="K235" s="86"/>
      <c r="L235" s="15"/>
      <c r="M235" s="87"/>
      <c r="N235" s="88" t="s">
        <v>25</v>
      </c>
      <c r="O235" s="89">
        <v>0</v>
      </c>
      <c r="P235" s="89">
        <f>$O$235*$H$235</f>
        <v>0</v>
      </c>
      <c r="Q235" s="89">
        <v>0</v>
      </c>
      <c r="R235" s="89">
        <f>$Q$235*$H$235</f>
        <v>0</v>
      </c>
      <c r="S235" s="89">
        <v>0</v>
      </c>
      <c r="T235" s="90">
        <f>$S$235*$H$235</f>
        <v>0</v>
      </c>
      <c r="AR235" s="5" t="s">
        <v>83</v>
      </c>
      <c r="AT235" s="5" t="s">
        <v>84</v>
      </c>
      <c r="AU235" s="5" t="s">
        <v>36</v>
      </c>
      <c r="AY235" s="5" t="s">
        <v>80</v>
      </c>
      <c r="BG235" s="91">
        <f>IF($N$235="zákl. přenesená",$J$235,0)</f>
        <v>0</v>
      </c>
      <c r="BJ235" s="5" t="s">
        <v>83</v>
      </c>
      <c r="BK235" s="91">
        <f>ROUND($I$235*$H$235,2)</f>
        <v>0</v>
      </c>
    </row>
    <row r="236" spans="2:63" s="5" customFormat="1" ht="15.75" customHeight="1">
      <c r="B236" s="15"/>
      <c r="C236" s="99" t="s">
        <v>290</v>
      </c>
      <c r="D236" s="99" t="s">
        <v>87</v>
      </c>
      <c r="E236" s="100" t="s">
        <v>291</v>
      </c>
      <c r="F236" s="101" t="s">
        <v>292</v>
      </c>
      <c r="G236" s="102" t="s">
        <v>106</v>
      </c>
      <c r="H236" s="103">
        <v>1611.015</v>
      </c>
      <c r="I236" s="104">
        <v>0</v>
      </c>
      <c r="J236" s="104">
        <f>ROUND($I$236*$H$236,2)</f>
        <v>0</v>
      </c>
      <c r="K236" s="105"/>
      <c r="L236" s="106"/>
      <c r="M236" s="105"/>
      <c r="N236" s="107" t="s">
        <v>25</v>
      </c>
      <c r="Q236" s="89">
        <v>0</v>
      </c>
      <c r="R236" s="89">
        <f>$Q$236*$H$236</f>
        <v>0</v>
      </c>
      <c r="S236" s="89">
        <v>0</v>
      </c>
      <c r="T236" s="90">
        <f>$S$236*$H$236</f>
        <v>0</v>
      </c>
      <c r="AR236" s="5" t="s">
        <v>83</v>
      </c>
      <c r="AT236" s="5" t="s">
        <v>79</v>
      </c>
      <c r="AU236" s="5" t="s">
        <v>36</v>
      </c>
      <c r="AY236" s="5" t="s">
        <v>80</v>
      </c>
      <c r="BG236" s="91">
        <f>IF($N$236="zákl. přenesená",$J$236,0)</f>
        <v>0</v>
      </c>
      <c r="BJ236" s="5" t="s">
        <v>83</v>
      </c>
      <c r="BK236" s="91">
        <f>ROUND($I$236*$H$236,2)</f>
        <v>0</v>
      </c>
    </row>
    <row r="237" spans="2:51" s="5" customFormat="1" ht="15.75" customHeight="1">
      <c r="B237" s="92"/>
      <c r="D237" s="93" t="s">
        <v>85</v>
      </c>
      <c r="F237" s="94" t="s">
        <v>293</v>
      </c>
      <c r="H237" s="95">
        <v>1611.015</v>
      </c>
      <c r="L237" s="92"/>
      <c r="M237" s="96"/>
      <c r="T237" s="97"/>
      <c r="AT237" s="98" t="s">
        <v>85</v>
      </c>
      <c r="AU237" s="98" t="s">
        <v>36</v>
      </c>
      <c r="AV237" s="98" t="s">
        <v>38</v>
      </c>
      <c r="AW237" s="98" t="s">
        <v>32</v>
      </c>
      <c r="AX237" s="98" t="s">
        <v>36</v>
      </c>
      <c r="AY237" s="98" t="s">
        <v>80</v>
      </c>
    </row>
    <row r="238" spans="2:63" s="5" customFormat="1" ht="15.75" customHeight="1">
      <c r="B238" s="15"/>
      <c r="C238" s="99" t="s">
        <v>294</v>
      </c>
      <c r="D238" s="99" t="s">
        <v>87</v>
      </c>
      <c r="E238" s="100" t="s">
        <v>295</v>
      </c>
      <c r="F238" s="101" t="s">
        <v>296</v>
      </c>
      <c r="G238" s="102" t="s">
        <v>106</v>
      </c>
      <c r="H238" s="103">
        <v>14499.135</v>
      </c>
      <c r="I238" s="104">
        <v>0</v>
      </c>
      <c r="J238" s="104">
        <f>ROUND($I$238*$H$238,2)</f>
        <v>0</v>
      </c>
      <c r="K238" s="105"/>
      <c r="L238" s="106"/>
      <c r="M238" s="105"/>
      <c r="N238" s="107" t="s">
        <v>25</v>
      </c>
      <c r="Q238" s="89">
        <v>0</v>
      </c>
      <c r="R238" s="89">
        <f>$Q$238*$H$238</f>
        <v>0</v>
      </c>
      <c r="S238" s="89">
        <v>0</v>
      </c>
      <c r="T238" s="90">
        <f>$S$238*$H$238</f>
        <v>0</v>
      </c>
      <c r="AR238" s="5" t="s">
        <v>83</v>
      </c>
      <c r="AT238" s="5" t="s">
        <v>79</v>
      </c>
      <c r="AU238" s="5" t="s">
        <v>36</v>
      </c>
      <c r="AY238" s="5" t="s">
        <v>80</v>
      </c>
      <c r="BG238" s="91">
        <f>IF($N$238="zákl. přenesená",$J$238,0)</f>
        <v>0</v>
      </c>
      <c r="BJ238" s="5" t="s">
        <v>83</v>
      </c>
      <c r="BK238" s="91">
        <f>ROUND($I$238*$H$238,2)</f>
        <v>0</v>
      </c>
    </row>
    <row r="239" spans="2:51" s="5" customFormat="1" ht="15.75" customHeight="1">
      <c r="B239" s="92"/>
      <c r="D239" s="93" t="s">
        <v>85</v>
      </c>
      <c r="F239" s="94" t="s">
        <v>297</v>
      </c>
      <c r="H239" s="95">
        <v>14499.135</v>
      </c>
      <c r="L239" s="92"/>
      <c r="M239" s="96"/>
      <c r="T239" s="97"/>
      <c r="AT239" s="98" t="s">
        <v>85</v>
      </c>
      <c r="AU239" s="98" t="s">
        <v>36</v>
      </c>
      <c r="AV239" s="98" t="s">
        <v>38</v>
      </c>
      <c r="AW239" s="98" t="s">
        <v>32</v>
      </c>
      <c r="AX239" s="98" t="s">
        <v>36</v>
      </c>
      <c r="AY239" s="98" t="s">
        <v>80</v>
      </c>
    </row>
    <row r="240" spans="2:63" s="5" customFormat="1" ht="15.75" customHeight="1">
      <c r="B240" s="15"/>
      <c r="C240" s="99" t="s">
        <v>298</v>
      </c>
      <c r="D240" s="99" t="s">
        <v>87</v>
      </c>
      <c r="E240" s="100" t="s">
        <v>299</v>
      </c>
      <c r="F240" s="101" t="s">
        <v>300</v>
      </c>
      <c r="G240" s="102" t="s">
        <v>106</v>
      </c>
      <c r="H240" s="103">
        <v>6153.95</v>
      </c>
      <c r="I240" s="104">
        <v>0</v>
      </c>
      <c r="J240" s="104">
        <f>ROUND($I$240*$H$240,2)</f>
        <v>0</v>
      </c>
      <c r="K240" s="105"/>
      <c r="L240" s="106"/>
      <c r="M240" s="105"/>
      <c r="N240" s="107" t="s">
        <v>25</v>
      </c>
      <c r="Q240" s="89">
        <v>0</v>
      </c>
      <c r="R240" s="89">
        <f>$Q$240*$H$240</f>
        <v>0</v>
      </c>
      <c r="S240" s="89">
        <v>0</v>
      </c>
      <c r="T240" s="90">
        <f>$S$240*$H$240</f>
        <v>0</v>
      </c>
      <c r="AR240" s="5" t="s">
        <v>83</v>
      </c>
      <c r="AT240" s="5" t="s">
        <v>79</v>
      </c>
      <c r="AU240" s="5" t="s">
        <v>36</v>
      </c>
      <c r="AY240" s="5" t="s">
        <v>80</v>
      </c>
      <c r="BG240" s="91">
        <f>IF($N$240="zákl. přenesená",$J$240,0)</f>
        <v>0</v>
      </c>
      <c r="BJ240" s="5" t="s">
        <v>83</v>
      </c>
      <c r="BK240" s="91">
        <f>ROUND($I$240*$H$240,2)</f>
        <v>0</v>
      </c>
    </row>
    <row r="241" spans="2:51" s="5" customFormat="1" ht="15.75" customHeight="1">
      <c r="B241" s="92"/>
      <c r="D241" s="93" t="s">
        <v>85</v>
      </c>
      <c r="F241" s="94" t="s">
        <v>301</v>
      </c>
      <c r="H241" s="95">
        <v>6153.95</v>
      </c>
      <c r="L241" s="92"/>
      <c r="M241" s="96"/>
      <c r="T241" s="97"/>
      <c r="AT241" s="98" t="s">
        <v>85</v>
      </c>
      <c r="AU241" s="98" t="s">
        <v>36</v>
      </c>
      <c r="AV241" s="98" t="s">
        <v>38</v>
      </c>
      <c r="AW241" s="98" t="s">
        <v>32</v>
      </c>
      <c r="AX241" s="98" t="s">
        <v>36</v>
      </c>
      <c r="AY241" s="98" t="s">
        <v>80</v>
      </c>
    </row>
    <row r="242" spans="2:63" s="5" customFormat="1" ht="15.75" customHeight="1">
      <c r="B242" s="15"/>
      <c r="C242" s="99" t="s">
        <v>302</v>
      </c>
      <c r="D242" s="99" t="s">
        <v>87</v>
      </c>
      <c r="E242" s="100" t="s">
        <v>212</v>
      </c>
      <c r="F242" s="101" t="s">
        <v>213</v>
      </c>
      <c r="G242" s="102" t="s">
        <v>106</v>
      </c>
      <c r="H242" s="103">
        <v>15711.835</v>
      </c>
      <c r="I242" s="104">
        <v>0</v>
      </c>
      <c r="J242" s="104">
        <f>ROUND($I$242*$H$242,2)</f>
        <v>0</v>
      </c>
      <c r="K242" s="105"/>
      <c r="L242" s="106"/>
      <c r="M242" s="105"/>
      <c r="N242" s="107" t="s">
        <v>25</v>
      </c>
      <c r="Q242" s="89">
        <v>0</v>
      </c>
      <c r="R242" s="89">
        <f>$Q$242*$H$242</f>
        <v>0</v>
      </c>
      <c r="S242" s="89">
        <v>0</v>
      </c>
      <c r="T242" s="90">
        <f>$S$242*$H$242</f>
        <v>0</v>
      </c>
      <c r="AR242" s="5" t="s">
        <v>83</v>
      </c>
      <c r="AT242" s="5" t="s">
        <v>79</v>
      </c>
      <c r="AU242" s="5" t="s">
        <v>36</v>
      </c>
      <c r="AY242" s="5" t="s">
        <v>80</v>
      </c>
      <c r="BG242" s="91">
        <f>IF($N$242="zákl. přenesená",$J$242,0)</f>
        <v>0</v>
      </c>
      <c r="BJ242" s="5" t="s">
        <v>83</v>
      </c>
      <c r="BK242" s="91">
        <f>ROUND($I$242*$H$242,2)</f>
        <v>0</v>
      </c>
    </row>
    <row r="243" spans="2:51" s="5" customFormat="1" ht="15.75" customHeight="1">
      <c r="B243" s="92"/>
      <c r="D243" s="93" t="s">
        <v>85</v>
      </c>
      <c r="F243" s="94" t="s">
        <v>303</v>
      </c>
      <c r="H243" s="95">
        <v>15711.835</v>
      </c>
      <c r="L243" s="92"/>
      <c r="M243" s="96"/>
      <c r="T243" s="97"/>
      <c r="AT243" s="98" t="s">
        <v>85</v>
      </c>
      <c r="AU243" s="98" t="s">
        <v>36</v>
      </c>
      <c r="AV243" s="98" t="s">
        <v>38</v>
      </c>
      <c r="AW243" s="98" t="s">
        <v>32</v>
      </c>
      <c r="AX243" s="98" t="s">
        <v>36</v>
      </c>
      <c r="AY243" s="98" t="s">
        <v>80</v>
      </c>
    </row>
    <row r="244" spans="2:63" s="5" customFormat="1" ht="15.75" customHeight="1">
      <c r="B244" s="15"/>
      <c r="C244" s="99" t="s">
        <v>304</v>
      </c>
      <c r="D244" s="99" t="s">
        <v>87</v>
      </c>
      <c r="E244" s="100" t="s">
        <v>305</v>
      </c>
      <c r="F244" s="101" t="s">
        <v>306</v>
      </c>
      <c r="G244" s="102" t="s">
        <v>106</v>
      </c>
      <c r="H244" s="103">
        <v>2010</v>
      </c>
      <c r="I244" s="104">
        <v>0</v>
      </c>
      <c r="J244" s="104">
        <f>ROUND($I$244*$H$244,2)</f>
        <v>0</v>
      </c>
      <c r="K244" s="105"/>
      <c r="L244" s="106"/>
      <c r="M244" s="105"/>
      <c r="N244" s="107" t="s">
        <v>25</v>
      </c>
      <c r="Q244" s="89">
        <v>0</v>
      </c>
      <c r="R244" s="89">
        <f>$Q$244*$H$244</f>
        <v>0</v>
      </c>
      <c r="S244" s="89">
        <v>0</v>
      </c>
      <c r="T244" s="90">
        <f>$S$244*$H$244</f>
        <v>0</v>
      </c>
      <c r="AR244" s="5" t="s">
        <v>83</v>
      </c>
      <c r="AT244" s="5" t="s">
        <v>79</v>
      </c>
      <c r="AU244" s="5" t="s">
        <v>36</v>
      </c>
      <c r="AY244" s="5" t="s">
        <v>80</v>
      </c>
      <c r="BG244" s="91">
        <f>IF($N$244="zákl. přenesená",$J$244,0)</f>
        <v>0</v>
      </c>
      <c r="BJ244" s="5" t="s">
        <v>83</v>
      </c>
      <c r="BK244" s="91">
        <f>ROUND($I$244*$H$244,2)</f>
        <v>0</v>
      </c>
    </row>
    <row r="245" spans="2:51" s="5" customFormat="1" ht="15.75" customHeight="1">
      <c r="B245" s="92"/>
      <c r="D245" s="93" t="s">
        <v>85</v>
      </c>
      <c r="F245" s="94" t="s">
        <v>307</v>
      </c>
      <c r="H245" s="95">
        <v>2010</v>
      </c>
      <c r="L245" s="92"/>
      <c r="M245" s="96"/>
      <c r="T245" s="97"/>
      <c r="AT245" s="98" t="s">
        <v>85</v>
      </c>
      <c r="AU245" s="98" t="s">
        <v>36</v>
      </c>
      <c r="AV245" s="98" t="s">
        <v>38</v>
      </c>
      <c r="AW245" s="98" t="s">
        <v>32</v>
      </c>
      <c r="AX245" s="98" t="s">
        <v>36</v>
      </c>
      <c r="AY245" s="98" t="s">
        <v>80</v>
      </c>
    </row>
    <row r="246" spans="2:63" s="5" customFormat="1" ht="15.75" customHeight="1">
      <c r="B246" s="15"/>
      <c r="C246" s="80" t="s">
        <v>308</v>
      </c>
      <c r="D246" s="80" t="s">
        <v>79</v>
      </c>
      <c r="E246" s="81" t="s">
        <v>309</v>
      </c>
      <c r="F246" s="82" t="s">
        <v>310</v>
      </c>
      <c r="G246" s="83" t="s">
        <v>199</v>
      </c>
      <c r="H246" s="84">
        <v>2.5</v>
      </c>
      <c r="I246" s="85">
        <v>0</v>
      </c>
      <c r="J246" s="85">
        <f>ROUND($I$246*$H$246,2)</f>
        <v>0</v>
      </c>
      <c r="K246" s="86"/>
      <c r="L246" s="15"/>
      <c r="M246" s="87"/>
      <c r="N246" s="88" t="s">
        <v>25</v>
      </c>
      <c r="O246" s="89">
        <v>0</v>
      </c>
      <c r="P246" s="89">
        <f>$O$246*$H$246</f>
        <v>0</v>
      </c>
      <c r="Q246" s="89">
        <v>0</v>
      </c>
      <c r="R246" s="89">
        <f>$Q$246*$H$246</f>
        <v>0</v>
      </c>
      <c r="S246" s="89">
        <v>0</v>
      </c>
      <c r="T246" s="90">
        <f>$S$246*$H$246</f>
        <v>0</v>
      </c>
      <c r="AR246" s="5" t="s">
        <v>83</v>
      </c>
      <c r="AT246" s="5" t="s">
        <v>84</v>
      </c>
      <c r="AU246" s="5" t="s">
        <v>36</v>
      </c>
      <c r="AY246" s="5" t="s">
        <v>80</v>
      </c>
      <c r="BG246" s="91">
        <f>IF($N$246="zákl. přenesená",$J$246,0)</f>
        <v>0</v>
      </c>
      <c r="BJ246" s="5" t="s">
        <v>83</v>
      </c>
      <c r="BK246" s="91">
        <f>ROUND($I$246*$H$246,2)</f>
        <v>0</v>
      </c>
    </row>
    <row r="247" spans="2:63" s="5" customFormat="1" ht="15.75" customHeight="1">
      <c r="B247" s="15"/>
      <c r="C247" s="80" t="s">
        <v>311</v>
      </c>
      <c r="D247" s="80" t="s">
        <v>79</v>
      </c>
      <c r="E247" s="81" t="s">
        <v>312</v>
      </c>
      <c r="F247" s="82" t="s">
        <v>313</v>
      </c>
      <c r="G247" s="83" t="s">
        <v>199</v>
      </c>
      <c r="H247" s="84">
        <v>2.5</v>
      </c>
      <c r="I247" s="85">
        <v>0</v>
      </c>
      <c r="J247" s="85">
        <f>ROUND($I$247*$H$247,2)</f>
        <v>0</v>
      </c>
      <c r="K247" s="86"/>
      <c r="L247" s="15"/>
      <c r="M247" s="87"/>
      <c r="N247" s="88" t="s">
        <v>25</v>
      </c>
      <c r="O247" s="89">
        <v>0</v>
      </c>
      <c r="P247" s="89">
        <f>$O$247*$H$247</f>
        <v>0</v>
      </c>
      <c r="Q247" s="89">
        <v>0</v>
      </c>
      <c r="R247" s="89">
        <f>$Q$247*$H$247</f>
        <v>0</v>
      </c>
      <c r="S247" s="89">
        <v>0</v>
      </c>
      <c r="T247" s="90">
        <f>$S$247*$H$247</f>
        <v>0</v>
      </c>
      <c r="AR247" s="5" t="s">
        <v>83</v>
      </c>
      <c r="AT247" s="5" t="s">
        <v>84</v>
      </c>
      <c r="AU247" s="5" t="s">
        <v>36</v>
      </c>
      <c r="AY247" s="5" t="s">
        <v>80</v>
      </c>
      <c r="BG247" s="91">
        <f>IF($N$247="zákl. přenesená",$J$247,0)</f>
        <v>0</v>
      </c>
      <c r="BJ247" s="5" t="s">
        <v>83</v>
      </c>
      <c r="BK247" s="91">
        <f>ROUND($I$247*$H$247,2)</f>
        <v>0</v>
      </c>
    </row>
    <row r="248" spans="2:63" s="5" customFormat="1" ht="15.75" customHeight="1">
      <c r="B248" s="15"/>
      <c r="C248" s="99" t="s">
        <v>314</v>
      </c>
      <c r="D248" s="99" t="s">
        <v>87</v>
      </c>
      <c r="E248" s="100" t="s">
        <v>299</v>
      </c>
      <c r="F248" s="101" t="s">
        <v>300</v>
      </c>
      <c r="G248" s="102" t="s">
        <v>106</v>
      </c>
      <c r="H248" s="103">
        <v>252.5</v>
      </c>
      <c r="I248" s="104">
        <v>0</v>
      </c>
      <c r="J248" s="104">
        <f>ROUND($I$248*$H$248,2)</f>
        <v>0</v>
      </c>
      <c r="K248" s="105"/>
      <c r="L248" s="106"/>
      <c r="M248" s="105"/>
      <c r="N248" s="107" t="s">
        <v>25</v>
      </c>
      <c r="Q248" s="89">
        <v>0</v>
      </c>
      <c r="R248" s="89">
        <f>$Q$248*$H$248</f>
        <v>0</v>
      </c>
      <c r="S248" s="89">
        <v>0</v>
      </c>
      <c r="T248" s="90">
        <f>$S$248*$H$248</f>
        <v>0</v>
      </c>
      <c r="AR248" s="5" t="s">
        <v>83</v>
      </c>
      <c r="AT248" s="5" t="s">
        <v>79</v>
      </c>
      <c r="AU248" s="5" t="s">
        <v>36</v>
      </c>
      <c r="AY248" s="5" t="s">
        <v>80</v>
      </c>
      <c r="BG248" s="91">
        <f>IF($N$248="zákl. přenesená",$J$248,0)</f>
        <v>0</v>
      </c>
      <c r="BJ248" s="5" t="s">
        <v>83</v>
      </c>
      <c r="BK248" s="91">
        <f>ROUND($I$248*$H$248,2)</f>
        <v>0</v>
      </c>
    </row>
    <row r="249" spans="2:51" s="5" customFormat="1" ht="15.75" customHeight="1">
      <c r="B249" s="92"/>
      <c r="D249" s="93" t="s">
        <v>85</v>
      </c>
      <c r="F249" s="94" t="s">
        <v>315</v>
      </c>
      <c r="H249" s="95">
        <v>252.5</v>
      </c>
      <c r="L249" s="92"/>
      <c r="M249" s="96"/>
      <c r="T249" s="97"/>
      <c r="AT249" s="98" t="s">
        <v>85</v>
      </c>
      <c r="AU249" s="98" t="s">
        <v>36</v>
      </c>
      <c r="AV249" s="98" t="s">
        <v>38</v>
      </c>
      <c r="AW249" s="98" t="s">
        <v>32</v>
      </c>
      <c r="AX249" s="98" t="s">
        <v>36</v>
      </c>
      <c r="AY249" s="98" t="s">
        <v>80</v>
      </c>
    </row>
    <row r="250" spans="2:63" s="5" customFormat="1" ht="15.75" customHeight="1">
      <c r="B250" s="15"/>
      <c r="C250" s="99" t="s">
        <v>316</v>
      </c>
      <c r="D250" s="99" t="s">
        <v>87</v>
      </c>
      <c r="E250" s="100" t="s">
        <v>212</v>
      </c>
      <c r="F250" s="101" t="s">
        <v>213</v>
      </c>
      <c r="G250" s="102" t="s">
        <v>106</v>
      </c>
      <c r="H250" s="103">
        <v>1171.07</v>
      </c>
      <c r="I250" s="104">
        <v>0</v>
      </c>
      <c r="J250" s="104">
        <f>ROUND($I$250*$H$250,2)</f>
        <v>0</v>
      </c>
      <c r="K250" s="105"/>
      <c r="L250" s="106"/>
      <c r="M250" s="105"/>
      <c r="N250" s="107" t="s">
        <v>25</v>
      </c>
      <c r="Q250" s="89">
        <v>0</v>
      </c>
      <c r="R250" s="89">
        <f>$Q$250*$H$250</f>
        <v>0</v>
      </c>
      <c r="S250" s="89">
        <v>0</v>
      </c>
      <c r="T250" s="90">
        <f>$S$250*$H$250</f>
        <v>0</v>
      </c>
      <c r="AR250" s="5" t="s">
        <v>83</v>
      </c>
      <c r="AT250" s="5" t="s">
        <v>79</v>
      </c>
      <c r="AU250" s="5" t="s">
        <v>36</v>
      </c>
      <c r="AY250" s="5" t="s">
        <v>80</v>
      </c>
      <c r="BG250" s="91">
        <f>IF($N$250="zákl. přenesená",$J$250,0)</f>
        <v>0</v>
      </c>
      <c r="BJ250" s="5" t="s">
        <v>83</v>
      </c>
      <c r="BK250" s="91">
        <f>ROUND($I$250*$H$250,2)</f>
        <v>0</v>
      </c>
    </row>
    <row r="251" spans="2:51" s="5" customFormat="1" ht="15.75" customHeight="1">
      <c r="B251" s="92"/>
      <c r="D251" s="93" t="s">
        <v>85</v>
      </c>
      <c r="F251" s="94" t="s">
        <v>317</v>
      </c>
      <c r="H251" s="95">
        <v>1171.07</v>
      </c>
      <c r="L251" s="92"/>
      <c r="M251" s="96"/>
      <c r="T251" s="97"/>
      <c r="AT251" s="98" t="s">
        <v>85</v>
      </c>
      <c r="AU251" s="98" t="s">
        <v>36</v>
      </c>
      <c r="AV251" s="98" t="s">
        <v>38</v>
      </c>
      <c r="AW251" s="98" t="s">
        <v>32</v>
      </c>
      <c r="AX251" s="98" t="s">
        <v>36</v>
      </c>
      <c r="AY251" s="98" t="s">
        <v>80</v>
      </c>
    </row>
    <row r="252" spans="2:63" s="5" customFormat="1" ht="15.75" customHeight="1">
      <c r="B252" s="15"/>
      <c r="C252" s="99" t="s">
        <v>318</v>
      </c>
      <c r="D252" s="99" t="s">
        <v>87</v>
      </c>
      <c r="E252" s="100" t="s">
        <v>319</v>
      </c>
      <c r="F252" s="101" t="s">
        <v>320</v>
      </c>
      <c r="G252" s="102" t="s">
        <v>199</v>
      </c>
      <c r="H252" s="103">
        <v>0.625</v>
      </c>
      <c r="I252" s="104">
        <v>0</v>
      </c>
      <c r="J252" s="104">
        <f>ROUND($I$252*$H$252,2)</f>
        <v>0</v>
      </c>
      <c r="K252" s="105"/>
      <c r="L252" s="106"/>
      <c r="M252" s="105"/>
      <c r="N252" s="107" t="s">
        <v>25</v>
      </c>
      <c r="Q252" s="89">
        <v>0</v>
      </c>
      <c r="R252" s="89">
        <f>$Q$252*$H$252</f>
        <v>0</v>
      </c>
      <c r="S252" s="89">
        <v>0</v>
      </c>
      <c r="T252" s="90">
        <f>$S$252*$H$252</f>
        <v>0</v>
      </c>
      <c r="AR252" s="5" t="s">
        <v>83</v>
      </c>
      <c r="AT252" s="5" t="s">
        <v>79</v>
      </c>
      <c r="AU252" s="5" t="s">
        <v>36</v>
      </c>
      <c r="AY252" s="5" t="s">
        <v>80</v>
      </c>
      <c r="BG252" s="91">
        <f>IF($N$252="zákl. přenesená",$J$252,0)</f>
        <v>0</v>
      </c>
      <c r="BJ252" s="5" t="s">
        <v>83</v>
      </c>
      <c r="BK252" s="91">
        <f>ROUND($I$252*$H$252,2)</f>
        <v>0</v>
      </c>
    </row>
    <row r="253" spans="2:51" s="5" customFormat="1" ht="15.75" customHeight="1">
      <c r="B253" s="92"/>
      <c r="D253" s="93" t="s">
        <v>85</v>
      </c>
      <c r="F253" s="94" t="s">
        <v>321</v>
      </c>
      <c r="H253" s="95">
        <v>0.625</v>
      </c>
      <c r="L253" s="92"/>
      <c r="M253" s="96"/>
      <c r="T253" s="97"/>
      <c r="AT253" s="98" t="s">
        <v>85</v>
      </c>
      <c r="AU253" s="98" t="s">
        <v>36</v>
      </c>
      <c r="AV253" s="98" t="s">
        <v>38</v>
      </c>
      <c r="AW253" s="98" t="s">
        <v>32</v>
      </c>
      <c r="AX253" s="98" t="s">
        <v>36</v>
      </c>
      <c r="AY253" s="98" t="s">
        <v>80</v>
      </c>
    </row>
    <row r="254" spans="2:63" s="5" customFormat="1" ht="15.75" customHeight="1">
      <c r="B254" s="15"/>
      <c r="C254" s="80" t="s">
        <v>322</v>
      </c>
      <c r="D254" s="80" t="s">
        <v>79</v>
      </c>
      <c r="E254" s="81" t="s">
        <v>323</v>
      </c>
      <c r="F254" s="82" t="s">
        <v>324</v>
      </c>
      <c r="G254" s="83" t="s">
        <v>199</v>
      </c>
      <c r="H254" s="84">
        <v>7</v>
      </c>
      <c r="I254" s="85">
        <v>0</v>
      </c>
      <c r="J254" s="85">
        <f>ROUND($I$254*$H$254,2)</f>
        <v>0</v>
      </c>
      <c r="K254" s="86"/>
      <c r="L254" s="15"/>
      <c r="M254" s="87"/>
      <c r="N254" s="88" t="s">
        <v>25</v>
      </c>
      <c r="O254" s="89">
        <v>0</v>
      </c>
      <c r="P254" s="89">
        <f>$O$254*$H$254</f>
        <v>0</v>
      </c>
      <c r="Q254" s="89">
        <v>0</v>
      </c>
      <c r="R254" s="89">
        <f>$Q$254*$H$254</f>
        <v>0</v>
      </c>
      <c r="S254" s="89">
        <v>0</v>
      </c>
      <c r="T254" s="90">
        <f>$S$254*$H$254</f>
        <v>0</v>
      </c>
      <c r="AR254" s="5" t="s">
        <v>83</v>
      </c>
      <c r="AT254" s="5" t="s">
        <v>84</v>
      </c>
      <c r="AU254" s="5" t="s">
        <v>36</v>
      </c>
      <c r="AY254" s="5" t="s">
        <v>80</v>
      </c>
      <c r="BG254" s="91">
        <f>IF($N$254="zákl. přenesená",$J$254,0)</f>
        <v>0</v>
      </c>
      <c r="BJ254" s="5" t="s">
        <v>83</v>
      </c>
      <c r="BK254" s="91">
        <f>ROUND($I$254*$H$254,2)</f>
        <v>0</v>
      </c>
    </row>
    <row r="255" spans="2:63" s="5" customFormat="1" ht="15.75" customHeight="1">
      <c r="B255" s="15"/>
      <c r="C255" s="80" t="s">
        <v>325</v>
      </c>
      <c r="D255" s="80" t="s">
        <v>79</v>
      </c>
      <c r="E255" s="81" t="s">
        <v>326</v>
      </c>
      <c r="F255" s="82" t="s">
        <v>327</v>
      </c>
      <c r="G255" s="83" t="s">
        <v>199</v>
      </c>
      <c r="H255" s="84">
        <v>7</v>
      </c>
      <c r="I255" s="85">
        <v>0</v>
      </c>
      <c r="J255" s="85">
        <f>ROUND($I$255*$H$255,2)</f>
        <v>0</v>
      </c>
      <c r="K255" s="86"/>
      <c r="L255" s="15"/>
      <c r="M255" s="87"/>
      <c r="N255" s="88" t="s">
        <v>25</v>
      </c>
      <c r="O255" s="89">
        <v>0</v>
      </c>
      <c r="P255" s="89">
        <f>$O$255*$H$255</f>
        <v>0</v>
      </c>
      <c r="Q255" s="89">
        <v>0</v>
      </c>
      <c r="R255" s="89">
        <f>$Q$255*$H$255</f>
        <v>0</v>
      </c>
      <c r="S255" s="89">
        <v>0</v>
      </c>
      <c r="T255" s="90">
        <f>$S$255*$H$255</f>
        <v>0</v>
      </c>
      <c r="AR255" s="5" t="s">
        <v>83</v>
      </c>
      <c r="AT255" s="5" t="s">
        <v>84</v>
      </c>
      <c r="AU255" s="5" t="s">
        <v>36</v>
      </c>
      <c r="AY255" s="5" t="s">
        <v>80</v>
      </c>
      <c r="BG255" s="91">
        <f>IF($N$255="zákl. přenesená",$J$255,0)</f>
        <v>0</v>
      </c>
      <c r="BJ255" s="5" t="s">
        <v>83</v>
      </c>
      <c r="BK255" s="91">
        <f>ROUND($I$255*$H$255,2)</f>
        <v>0</v>
      </c>
    </row>
    <row r="256" spans="2:63" s="5" customFormat="1" ht="15.75" customHeight="1">
      <c r="B256" s="15"/>
      <c r="C256" s="99" t="s">
        <v>328</v>
      </c>
      <c r="D256" s="99" t="s">
        <v>87</v>
      </c>
      <c r="E256" s="100" t="s">
        <v>299</v>
      </c>
      <c r="F256" s="101" t="s">
        <v>300</v>
      </c>
      <c r="G256" s="102" t="s">
        <v>106</v>
      </c>
      <c r="H256" s="103">
        <v>707</v>
      </c>
      <c r="I256" s="104">
        <v>0</v>
      </c>
      <c r="J256" s="104">
        <f>ROUND($I$256*$H$256,2)</f>
        <v>0</v>
      </c>
      <c r="K256" s="105"/>
      <c r="L256" s="106"/>
      <c r="M256" s="105"/>
      <c r="N256" s="107" t="s">
        <v>25</v>
      </c>
      <c r="Q256" s="89">
        <v>0</v>
      </c>
      <c r="R256" s="89">
        <f>$Q$256*$H$256</f>
        <v>0</v>
      </c>
      <c r="S256" s="89">
        <v>0</v>
      </c>
      <c r="T256" s="90">
        <f>$S$256*$H$256</f>
        <v>0</v>
      </c>
      <c r="AR256" s="5" t="s">
        <v>83</v>
      </c>
      <c r="AT256" s="5" t="s">
        <v>79</v>
      </c>
      <c r="AU256" s="5" t="s">
        <v>36</v>
      </c>
      <c r="AY256" s="5" t="s">
        <v>80</v>
      </c>
      <c r="BG256" s="91">
        <f>IF($N$256="zákl. přenesená",$J$256,0)</f>
        <v>0</v>
      </c>
      <c r="BJ256" s="5" t="s">
        <v>83</v>
      </c>
      <c r="BK256" s="91">
        <f>ROUND($I$256*$H$256,2)</f>
        <v>0</v>
      </c>
    </row>
    <row r="257" spans="2:51" s="5" customFormat="1" ht="15.75" customHeight="1">
      <c r="B257" s="92"/>
      <c r="D257" s="93" t="s">
        <v>85</v>
      </c>
      <c r="F257" s="94" t="s">
        <v>329</v>
      </c>
      <c r="H257" s="95">
        <v>707</v>
      </c>
      <c r="L257" s="92"/>
      <c r="M257" s="96"/>
      <c r="T257" s="97"/>
      <c r="AT257" s="98" t="s">
        <v>85</v>
      </c>
      <c r="AU257" s="98" t="s">
        <v>36</v>
      </c>
      <c r="AV257" s="98" t="s">
        <v>38</v>
      </c>
      <c r="AW257" s="98" t="s">
        <v>32</v>
      </c>
      <c r="AX257" s="98" t="s">
        <v>36</v>
      </c>
      <c r="AY257" s="98" t="s">
        <v>80</v>
      </c>
    </row>
    <row r="258" spans="2:63" s="5" customFormat="1" ht="15.75" customHeight="1">
      <c r="B258" s="15"/>
      <c r="C258" s="99" t="s">
        <v>330</v>
      </c>
      <c r="D258" s="99" t="s">
        <v>87</v>
      </c>
      <c r="E258" s="100" t="s">
        <v>319</v>
      </c>
      <c r="F258" s="101" t="s">
        <v>320</v>
      </c>
      <c r="G258" s="102" t="s">
        <v>199</v>
      </c>
      <c r="H258" s="103">
        <v>1.75</v>
      </c>
      <c r="I258" s="104">
        <v>0</v>
      </c>
      <c r="J258" s="104">
        <f>ROUND($I$258*$H$258,2)</f>
        <v>0</v>
      </c>
      <c r="K258" s="105"/>
      <c r="L258" s="106"/>
      <c r="M258" s="105"/>
      <c r="N258" s="107" t="s">
        <v>25</v>
      </c>
      <c r="Q258" s="89">
        <v>0</v>
      </c>
      <c r="R258" s="89">
        <f>$Q$258*$H$258</f>
        <v>0</v>
      </c>
      <c r="S258" s="89">
        <v>0</v>
      </c>
      <c r="T258" s="90">
        <f>$S$258*$H$258</f>
        <v>0</v>
      </c>
      <c r="AR258" s="5" t="s">
        <v>83</v>
      </c>
      <c r="AT258" s="5" t="s">
        <v>79</v>
      </c>
      <c r="AU258" s="5" t="s">
        <v>36</v>
      </c>
      <c r="AY258" s="5" t="s">
        <v>80</v>
      </c>
      <c r="BG258" s="91">
        <f>IF($N$258="zákl. přenesená",$J$258,0)</f>
        <v>0</v>
      </c>
      <c r="BJ258" s="5" t="s">
        <v>83</v>
      </c>
      <c r="BK258" s="91">
        <f>ROUND($I$258*$H$258,2)</f>
        <v>0</v>
      </c>
    </row>
    <row r="259" spans="2:51" s="5" customFormat="1" ht="15.75" customHeight="1">
      <c r="B259" s="92"/>
      <c r="D259" s="93" t="s">
        <v>85</v>
      </c>
      <c r="F259" s="94" t="s">
        <v>331</v>
      </c>
      <c r="H259" s="95">
        <v>1.75</v>
      </c>
      <c r="L259" s="92"/>
      <c r="M259" s="96"/>
      <c r="T259" s="97"/>
      <c r="AT259" s="98" t="s">
        <v>85</v>
      </c>
      <c r="AU259" s="98" t="s">
        <v>36</v>
      </c>
      <c r="AV259" s="98" t="s">
        <v>38</v>
      </c>
      <c r="AW259" s="98" t="s">
        <v>32</v>
      </c>
      <c r="AX259" s="98" t="s">
        <v>36</v>
      </c>
      <c r="AY259" s="98" t="s">
        <v>80</v>
      </c>
    </row>
    <row r="260" spans="2:63" s="5" customFormat="1" ht="15.75" customHeight="1">
      <c r="B260" s="15"/>
      <c r="C260" s="80" t="s">
        <v>332</v>
      </c>
      <c r="D260" s="80" t="s">
        <v>79</v>
      </c>
      <c r="E260" s="81" t="s">
        <v>333</v>
      </c>
      <c r="F260" s="82" t="s">
        <v>334</v>
      </c>
      <c r="G260" s="83" t="s">
        <v>79</v>
      </c>
      <c r="H260" s="84">
        <v>130</v>
      </c>
      <c r="I260" s="85">
        <v>0</v>
      </c>
      <c r="J260" s="85">
        <f>ROUND($I$260*$H$260,2)</f>
        <v>0</v>
      </c>
      <c r="K260" s="86"/>
      <c r="L260" s="15"/>
      <c r="M260" s="87"/>
      <c r="N260" s="88" t="s">
        <v>25</v>
      </c>
      <c r="O260" s="89">
        <v>0</v>
      </c>
      <c r="P260" s="89">
        <f>$O$260*$H$260</f>
        <v>0</v>
      </c>
      <c r="Q260" s="89">
        <v>0</v>
      </c>
      <c r="R260" s="89">
        <f>$Q$260*$H$260</f>
        <v>0</v>
      </c>
      <c r="S260" s="89">
        <v>0</v>
      </c>
      <c r="T260" s="90">
        <f>$S$260*$H$260</f>
        <v>0</v>
      </c>
      <c r="AR260" s="5" t="s">
        <v>83</v>
      </c>
      <c r="AT260" s="5" t="s">
        <v>84</v>
      </c>
      <c r="AU260" s="5" t="s">
        <v>36</v>
      </c>
      <c r="AY260" s="5" t="s">
        <v>80</v>
      </c>
      <c r="BG260" s="91">
        <f>IF($N$260="zákl. přenesená",$J$260,0)</f>
        <v>0</v>
      </c>
      <c r="BJ260" s="5" t="s">
        <v>83</v>
      </c>
      <c r="BK260" s="91">
        <f>ROUND($I$260*$H$260,2)</f>
        <v>0</v>
      </c>
    </row>
    <row r="261" spans="2:63" s="5" customFormat="1" ht="15.75" customHeight="1">
      <c r="B261" s="15"/>
      <c r="C261" s="80" t="s">
        <v>335</v>
      </c>
      <c r="D261" s="80" t="s">
        <v>79</v>
      </c>
      <c r="E261" s="81" t="s">
        <v>336</v>
      </c>
      <c r="F261" s="82" t="s">
        <v>337</v>
      </c>
      <c r="G261" s="83" t="s">
        <v>79</v>
      </c>
      <c r="H261" s="84">
        <v>130</v>
      </c>
      <c r="I261" s="85">
        <v>0</v>
      </c>
      <c r="J261" s="85">
        <f>ROUND($I$261*$H$261,2)</f>
        <v>0</v>
      </c>
      <c r="K261" s="86"/>
      <c r="L261" s="15"/>
      <c r="M261" s="87"/>
      <c r="N261" s="88" t="s">
        <v>25</v>
      </c>
      <c r="O261" s="89">
        <v>0</v>
      </c>
      <c r="P261" s="89">
        <f>$O$261*$H$261</f>
        <v>0</v>
      </c>
      <c r="Q261" s="89">
        <v>0</v>
      </c>
      <c r="R261" s="89">
        <f>$Q$261*$H$261</f>
        <v>0</v>
      </c>
      <c r="S261" s="89">
        <v>0</v>
      </c>
      <c r="T261" s="90">
        <f>$S$261*$H$261</f>
        <v>0</v>
      </c>
      <c r="AR261" s="5" t="s">
        <v>83</v>
      </c>
      <c r="AT261" s="5" t="s">
        <v>84</v>
      </c>
      <c r="AU261" s="5" t="s">
        <v>36</v>
      </c>
      <c r="AY261" s="5" t="s">
        <v>80</v>
      </c>
      <c r="BG261" s="91">
        <f>IF($N$261="zákl. přenesená",$J$261,0)</f>
        <v>0</v>
      </c>
      <c r="BJ261" s="5" t="s">
        <v>83</v>
      </c>
      <c r="BK261" s="91">
        <f>ROUND($I$261*$H$261,2)</f>
        <v>0</v>
      </c>
    </row>
    <row r="262" spans="2:63" s="5" customFormat="1" ht="15.75" customHeight="1">
      <c r="B262" s="15"/>
      <c r="C262" s="99" t="s">
        <v>338</v>
      </c>
      <c r="D262" s="99" t="s">
        <v>87</v>
      </c>
      <c r="E262" s="100" t="s">
        <v>339</v>
      </c>
      <c r="F262" s="101" t="s">
        <v>340</v>
      </c>
      <c r="G262" s="102" t="s">
        <v>170</v>
      </c>
      <c r="H262" s="103">
        <v>0.26</v>
      </c>
      <c r="I262" s="104">
        <v>0</v>
      </c>
      <c r="J262" s="104">
        <f>ROUND($I$262*$H$262,2)</f>
        <v>0</v>
      </c>
      <c r="K262" s="105"/>
      <c r="L262" s="106"/>
      <c r="M262" s="105"/>
      <c r="N262" s="107" t="s">
        <v>25</v>
      </c>
      <c r="Q262" s="89">
        <v>0</v>
      </c>
      <c r="R262" s="89">
        <f>$Q$262*$H$262</f>
        <v>0</v>
      </c>
      <c r="S262" s="89">
        <v>0</v>
      </c>
      <c r="T262" s="90">
        <f>$S$262*$H$262</f>
        <v>0</v>
      </c>
      <c r="AR262" s="5" t="s">
        <v>83</v>
      </c>
      <c r="AT262" s="5" t="s">
        <v>79</v>
      </c>
      <c r="AU262" s="5" t="s">
        <v>36</v>
      </c>
      <c r="AY262" s="5" t="s">
        <v>80</v>
      </c>
      <c r="BG262" s="91">
        <f>IF($N$262="zákl. přenesená",$J$262,0)</f>
        <v>0</v>
      </c>
      <c r="BJ262" s="5" t="s">
        <v>83</v>
      </c>
      <c r="BK262" s="91">
        <f>ROUND($I$262*$H$262,2)</f>
        <v>0</v>
      </c>
    </row>
    <row r="263" spans="2:51" s="5" customFormat="1" ht="15.75" customHeight="1">
      <c r="B263" s="92"/>
      <c r="D263" s="93" t="s">
        <v>85</v>
      </c>
      <c r="F263" s="94" t="s">
        <v>341</v>
      </c>
      <c r="H263" s="95">
        <v>0.26</v>
      </c>
      <c r="L263" s="92"/>
      <c r="M263" s="96"/>
      <c r="T263" s="97"/>
      <c r="AT263" s="98" t="s">
        <v>85</v>
      </c>
      <c r="AU263" s="98" t="s">
        <v>36</v>
      </c>
      <c r="AV263" s="98" t="s">
        <v>38</v>
      </c>
      <c r="AW263" s="98" t="s">
        <v>32</v>
      </c>
      <c r="AX263" s="98" t="s">
        <v>36</v>
      </c>
      <c r="AY263" s="98" t="s">
        <v>80</v>
      </c>
    </row>
    <row r="264" spans="2:63" s="5" customFormat="1" ht="15.75" customHeight="1">
      <c r="B264" s="15"/>
      <c r="C264" s="99" t="s">
        <v>342</v>
      </c>
      <c r="D264" s="99" t="s">
        <v>87</v>
      </c>
      <c r="E264" s="100" t="s">
        <v>343</v>
      </c>
      <c r="F264" s="101" t="s">
        <v>344</v>
      </c>
      <c r="G264" s="102" t="s">
        <v>170</v>
      </c>
      <c r="H264" s="103">
        <v>8.19</v>
      </c>
      <c r="I264" s="104">
        <v>0</v>
      </c>
      <c r="J264" s="104">
        <f>ROUND($I$264*$H$264,2)</f>
        <v>0</v>
      </c>
      <c r="K264" s="105"/>
      <c r="L264" s="106"/>
      <c r="M264" s="105"/>
      <c r="N264" s="107" t="s">
        <v>25</v>
      </c>
      <c r="Q264" s="89">
        <v>0</v>
      </c>
      <c r="R264" s="89">
        <f>$Q$264*$H$264</f>
        <v>0</v>
      </c>
      <c r="S264" s="89">
        <v>0</v>
      </c>
      <c r="T264" s="90">
        <f>$S$264*$H$264</f>
        <v>0</v>
      </c>
      <c r="AR264" s="5" t="s">
        <v>83</v>
      </c>
      <c r="AT264" s="5" t="s">
        <v>79</v>
      </c>
      <c r="AU264" s="5" t="s">
        <v>36</v>
      </c>
      <c r="AY264" s="5" t="s">
        <v>80</v>
      </c>
      <c r="BG264" s="91">
        <f>IF($N$264="zákl. přenesená",$J$264,0)</f>
        <v>0</v>
      </c>
      <c r="BJ264" s="5" t="s">
        <v>83</v>
      </c>
      <c r="BK264" s="91">
        <f>ROUND($I$264*$H$264,2)</f>
        <v>0</v>
      </c>
    </row>
    <row r="265" spans="2:51" s="5" customFormat="1" ht="15.75" customHeight="1">
      <c r="B265" s="92"/>
      <c r="D265" s="93" t="s">
        <v>85</v>
      </c>
      <c r="F265" s="94" t="s">
        <v>345</v>
      </c>
      <c r="H265" s="95">
        <v>8.19</v>
      </c>
      <c r="L265" s="92"/>
      <c r="M265" s="96"/>
      <c r="T265" s="97"/>
      <c r="AT265" s="98" t="s">
        <v>85</v>
      </c>
      <c r="AU265" s="98" t="s">
        <v>36</v>
      </c>
      <c r="AV265" s="98" t="s">
        <v>38</v>
      </c>
      <c r="AW265" s="98" t="s">
        <v>32</v>
      </c>
      <c r="AX265" s="98" t="s">
        <v>36</v>
      </c>
      <c r="AY265" s="98" t="s">
        <v>80</v>
      </c>
    </row>
    <row r="266" spans="2:63" s="5" customFormat="1" ht="15.75" customHeight="1">
      <c r="B266" s="15"/>
      <c r="C266" s="99" t="s">
        <v>346</v>
      </c>
      <c r="D266" s="99" t="s">
        <v>87</v>
      </c>
      <c r="E266" s="100" t="s">
        <v>347</v>
      </c>
      <c r="F266" s="101" t="s">
        <v>348</v>
      </c>
      <c r="G266" s="102" t="s">
        <v>114</v>
      </c>
      <c r="H266" s="103">
        <v>32.5</v>
      </c>
      <c r="I266" s="104">
        <v>0</v>
      </c>
      <c r="J266" s="104">
        <f>ROUND($I$266*$H$266,2)</f>
        <v>0</v>
      </c>
      <c r="K266" s="105"/>
      <c r="L266" s="106"/>
      <c r="M266" s="105"/>
      <c r="N266" s="107" t="s">
        <v>25</v>
      </c>
      <c r="Q266" s="89">
        <v>0</v>
      </c>
      <c r="R266" s="89">
        <f>$Q$266*$H$266</f>
        <v>0</v>
      </c>
      <c r="S266" s="89">
        <v>0</v>
      </c>
      <c r="T266" s="90">
        <f>$S$266*$H$266</f>
        <v>0</v>
      </c>
      <c r="AR266" s="5" t="s">
        <v>83</v>
      </c>
      <c r="AT266" s="5" t="s">
        <v>79</v>
      </c>
      <c r="AU266" s="5" t="s">
        <v>36</v>
      </c>
      <c r="AY266" s="5" t="s">
        <v>80</v>
      </c>
      <c r="BG266" s="91">
        <f>IF($N$266="zákl. přenesená",$J$266,0)</f>
        <v>0</v>
      </c>
      <c r="BJ266" s="5" t="s">
        <v>83</v>
      </c>
      <c r="BK266" s="91">
        <f>ROUND($I$266*$H$266,2)</f>
        <v>0</v>
      </c>
    </row>
    <row r="267" spans="2:51" s="5" customFormat="1" ht="15.75" customHeight="1">
      <c r="B267" s="92"/>
      <c r="D267" s="93" t="s">
        <v>85</v>
      </c>
      <c r="F267" s="94" t="s">
        <v>349</v>
      </c>
      <c r="H267" s="95">
        <v>32.5</v>
      </c>
      <c r="L267" s="92"/>
      <c r="M267" s="96"/>
      <c r="T267" s="97"/>
      <c r="AT267" s="98" t="s">
        <v>85</v>
      </c>
      <c r="AU267" s="98" t="s">
        <v>36</v>
      </c>
      <c r="AV267" s="98" t="s">
        <v>38</v>
      </c>
      <c r="AW267" s="98" t="s">
        <v>32</v>
      </c>
      <c r="AX267" s="98" t="s">
        <v>36</v>
      </c>
      <c r="AY267" s="98" t="s">
        <v>80</v>
      </c>
    </row>
    <row r="268" spans="2:63" s="69" customFormat="1" ht="25.5" customHeight="1">
      <c r="B268" s="70"/>
      <c r="D268" s="71" t="s">
        <v>31</v>
      </c>
      <c r="E268" s="72" t="s">
        <v>350</v>
      </c>
      <c r="F268" s="72" t="s">
        <v>351</v>
      </c>
      <c r="G268" s="73" t="s">
        <v>195</v>
      </c>
      <c r="H268" s="74"/>
      <c r="J268" s="75">
        <f>$BK$268</f>
        <v>0</v>
      </c>
      <c r="L268" s="70"/>
      <c r="M268" s="76"/>
      <c r="P268" s="77">
        <f>SUM($P$269:$P$315)</f>
        <v>65.56</v>
      </c>
      <c r="R268" s="77">
        <f>SUM($R$269:$R$315)</f>
        <v>170.691</v>
      </c>
      <c r="T268" s="78">
        <f>SUM($T$269:$T$315)</f>
        <v>0</v>
      </c>
      <c r="AR268" s="72" t="s">
        <v>36</v>
      </c>
      <c r="AT268" s="72" t="s">
        <v>31</v>
      </c>
      <c r="AU268" s="71" t="s">
        <v>32</v>
      </c>
      <c r="AY268" s="71" t="s">
        <v>80</v>
      </c>
      <c r="BK268" s="79">
        <f>SUM($BK$269:$BK$315)</f>
        <v>0</v>
      </c>
    </row>
    <row r="269" spans="2:63" s="5" customFormat="1" ht="15.75" customHeight="1">
      <c r="B269" s="15"/>
      <c r="C269" s="80" t="s">
        <v>352</v>
      </c>
      <c r="D269" s="80" t="s">
        <v>79</v>
      </c>
      <c r="E269" s="81" t="s">
        <v>353</v>
      </c>
      <c r="F269" s="82" t="s">
        <v>354</v>
      </c>
      <c r="G269" s="83" t="s">
        <v>79</v>
      </c>
      <c r="H269" s="84">
        <v>231</v>
      </c>
      <c r="I269" s="85">
        <v>0</v>
      </c>
      <c r="J269" s="85">
        <f>ROUND($I$269*$H$269,2)</f>
        <v>0</v>
      </c>
      <c r="K269" s="86"/>
      <c r="L269" s="15"/>
      <c r="M269" s="87"/>
      <c r="N269" s="88" t="s">
        <v>25</v>
      </c>
      <c r="O269" s="89">
        <v>0.052</v>
      </c>
      <c r="P269" s="89">
        <f>$O$269*$H$269</f>
        <v>12.011999999999999</v>
      </c>
      <c r="Q269" s="89">
        <v>0</v>
      </c>
      <c r="R269" s="89">
        <f>$Q$269*$H$269</f>
        <v>0</v>
      </c>
      <c r="S269" s="89">
        <v>0</v>
      </c>
      <c r="T269" s="90">
        <f>$S$269*$H$269</f>
        <v>0</v>
      </c>
      <c r="AR269" s="5" t="s">
        <v>83</v>
      </c>
      <c r="AT269" s="5" t="s">
        <v>84</v>
      </c>
      <c r="AU269" s="5" t="s">
        <v>36</v>
      </c>
      <c r="AY269" s="5" t="s">
        <v>80</v>
      </c>
      <c r="BG269" s="91">
        <f>IF($N$269="zákl. přenesená",$J$269,0)</f>
        <v>0</v>
      </c>
      <c r="BJ269" s="5" t="s">
        <v>83</v>
      </c>
      <c r="BK269" s="91">
        <f>ROUND($I$269*$H$269,2)</f>
        <v>0</v>
      </c>
    </row>
    <row r="270" spans="2:63" s="5" customFormat="1" ht="15.75" customHeight="1">
      <c r="B270" s="15"/>
      <c r="C270" s="99" t="s">
        <v>355</v>
      </c>
      <c r="D270" s="99" t="s">
        <v>87</v>
      </c>
      <c r="E270" s="100" t="s">
        <v>356</v>
      </c>
      <c r="F270" s="101" t="s">
        <v>357</v>
      </c>
      <c r="G270" s="102" t="s">
        <v>79</v>
      </c>
      <c r="H270" s="103">
        <v>242.55</v>
      </c>
      <c r="I270" s="104">
        <v>0</v>
      </c>
      <c r="J270" s="104">
        <f>ROUND($I$270*$H$270,2)</f>
        <v>0</v>
      </c>
      <c r="K270" s="105"/>
      <c r="L270" s="106"/>
      <c r="M270" s="105"/>
      <c r="N270" s="107" t="s">
        <v>25</v>
      </c>
      <c r="Q270" s="89">
        <v>0.62</v>
      </c>
      <c r="R270" s="89">
        <f>$Q$270*$H$270</f>
        <v>150.381</v>
      </c>
      <c r="S270" s="89">
        <v>0</v>
      </c>
      <c r="T270" s="90">
        <f>$S$270*$H$270</f>
        <v>0</v>
      </c>
      <c r="AR270" s="5" t="s">
        <v>83</v>
      </c>
      <c r="AT270" s="5" t="s">
        <v>79</v>
      </c>
      <c r="AU270" s="5" t="s">
        <v>36</v>
      </c>
      <c r="AY270" s="5" t="s">
        <v>80</v>
      </c>
      <c r="BG270" s="91">
        <f>IF($N$270="zákl. přenesená",$J$270,0)</f>
        <v>0</v>
      </c>
      <c r="BJ270" s="5" t="s">
        <v>83</v>
      </c>
      <c r="BK270" s="91">
        <f>ROUND($I$270*$H$270,2)</f>
        <v>0</v>
      </c>
    </row>
    <row r="271" spans="2:51" s="5" customFormat="1" ht="15.75" customHeight="1">
      <c r="B271" s="92"/>
      <c r="D271" s="93" t="s">
        <v>85</v>
      </c>
      <c r="F271" s="94" t="s">
        <v>358</v>
      </c>
      <c r="H271" s="95">
        <v>242.55</v>
      </c>
      <c r="L271" s="92"/>
      <c r="M271" s="96"/>
      <c r="T271" s="97"/>
      <c r="AT271" s="98" t="s">
        <v>85</v>
      </c>
      <c r="AU271" s="98" t="s">
        <v>36</v>
      </c>
      <c r="AV271" s="98" t="s">
        <v>38</v>
      </c>
      <c r="AW271" s="98" t="s">
        <v>32</v>
      </c>
      <c r="AX271" s="98" t="s">
        <v>36</v>
      </c>
      <c r="AY271" s="98" t="s">
        <v>80</v>
      </c>
    </row>
    <row r="272" spans="2:63" s="5" customFormat="1" ht="15.75" customHeight="1">
      <c r="B272" s="15"/>
      <c r="C272" s="80" t="s">
        <v>359</v>
      </c>
      <c r="D272" s="80" t="s">
        <v>79</v>
      </c>
      <c r="E272" s="81" t="s">
        <v>360</v>
      </c>
      <c r="F272" s="82" t="s">
        <v>361</v>
      </c>
      <c r="G272" s="83" t="s">
        <v>114</v>
      </c>
      <c r="H272" s="84">
        <v>8</v>
      </c>
      <c r="I272" s="85">
        <v>0</v>
      </c>
      <c r="J272" s="85">
        <f>ROUND($I$272*$H$272,2)</f>
        <v>0</v>
      </c>
      <c r="K272" s="86"/>
      <c r="L272" s="15"/>
      <c r="M272" s="87"/>
      <c r="N272" s="88" t="s">
        <v>25</v>
      </c>
      <c r="O272" s="89">
        <v>0.216</v>
      </c>
      <c r="P272" s="89">
        <f>$O$272*$H$272</f>
        <v>1.728</v>
      </c>
      <c r="Q272" s="89">
        <v>0</v>
      </c>
      <c r="R272" s="89">
        <f>$Q$272*$H$272</f>
        <v>0</v>
      </c>
      <c r="S272" s="89">
        <v>0</v>
      </c>
      <c r="T272" s="90">
        <f>$S$272*$H$272</f>
        <v>0</v>
      </c>
      <c r="AR272" s="5" t="s">
        <v>83</v>
      </c>
      <c r="AT272" s="5" t="s">
        <v>84</v>
      </c>
      <c r="AU272" s="5" t="s">
        <v>36</v>
      </c>
      <c r="AY272" s="5" t="s">
        <v>80</v>
      </c>
      <c r="BG272" s="91">
        <f>IF($N$272="zákl. přenesená",$J$272,0)</f>
        <v>0</v>
      </c>
      <c r="BJ272" s="5" t="s">
        <v>83</v>
      </c>
      <c r="BK272" s="91">
        <f>ROUND($I$272*$H$272,2)</f>
        <v>0</v>
      </c>
    </row>
    <row r="273" spans="2:63" s="5" customFormat="1" ht="15.75" customHeight="1">
      <c r="B273" s="15"/>
      <c r="C273" s="80" t="s">
        <v>362</v>
      </c>
      <c r="D273" s="80" t="s">
        <v>79</v>
      </c>
      <c r="E273" s="81" t="s">
        <v>363</v>
      </c>
      <c r="F273" s="82" t="s">
        <v>364</v>
      </c>
      <c r="G273" s="83" t="s">
        <v>170</v>
      </c>
      <c r="H273" s="84">
        <v>1.5</v>
      </c>
      <c r="I273" s="85">
        <v>0</v>
      </c>
      <c r="J273" s="85">
        <f>ROUND($I$273*$H$273,2)</f>
        <v>0</v>
      </c>
      <c r="K273" s="86"/>
      <c r="L273" s="15"/>
      <c r="M273" s="87"/>
      <c r="N273" s="88" t="s">
        <v>25</v>
      </c>
      <c r="O273" s="89">
        <v>11.606</v>
      </c>
      <c r="P273" s="89">
        <f>$O$273*$H$273</f>
        <v>17.409</v>
      </c>
      <c r="Q273" s="89">
        <v>0</v>
      </c>
      <c r="R273" s="89">
        <f>$Q$273*$H$273</f>
        <v>0</v>
      </c>
      <c r="S273" s="89">
        <v>0</v>
      </c>
      <c r="T273" s="90">
        <f>$S$273*$H$273</f>
        <v>0</v>
      </c>
      <c r="AR273" s="5" t="s">
        <v>83</v>
      </c>
      <c r="AT273" s="5" t="s">
        <v>84</v>
      </c>
      <c r="AU273" s="5" t="s">
        <v>36</v>
      </c>
      <c r="AY273" s="5" t="s">
        <v>80</v>
      </c>
      <c r="BG273" s="91">
        <f>IF($N$273="zákl. přenesená",$J$273,0)</f>
        <v>0</v>
      </c>
      <c r="BJ273" s="5" t="s">
        <v>83</v>
      </c>
      <c r="BK273" s="91">
        <f>ROUND($I$273*$H$273,2)</f>
        <v>0</v>
      </c>
    </row>
    <row r="274" spans="2:51" s="5" customFormat="1" ht="15.75" customHeight="1">
      <c r="B274" s="92"/>
      <c r="D274" s="93" t="s">
        <v>85</v>
      </c>
      <c r="E274" s="98"/>
      <c r="F274" s="94" t="s">
        <v>365</v>
      </c>
      <c r="H274" s="95">
        <v>1.5</v>
      </c>
      <c r="L274" s="92"/>
      <c r="M274" s="96"/>
      <c r="T274" s="97"/>
      <c r="AT274" s="98" t="s">
        <v>85</v>
      </c>
      <c r="AU274" s="98" t="s">
        <v>36</v>
      </c>
      <c r="AV274" s="98" t="s">
        <v>38</v>
      </c>
      <c r="AW274" s="98" t="s">
        <v>55</v>
      </c>
      <c r="AX274" s="98" t="s">
        <v>36</v>
      </c>
      <c r="AY274" s="98" t="s">
        <v>80</v>
      </c>
    </row>
    <row r="275" spans="2:63" s="5" customFormat="1" ht="15.75" customHeight="1">
      <c r="B275" s="15"/>
      <c r="C275" s="80" t="s">
        <v>366</v>
      </c>
      <c r="D275" s="80" t="s">
        <v>79</v>
      </c>
      <c r="E275" s="81" t="s">
        <v>367</v>
      </c>
      <c r="F275" s="82" t="s">
        <v>368</v>
      </c>
      <c r="G275" s="83" t="s">
        <v>170</v>
      </c>
      <c r="H275" s="84">
        <v>1.5</v>
      </c>
      <c r="I275" s="85">
        <v>0</v>
      </c>
      <c r="J275" s="85">
        <f>ROUND($I$275*$H$275,2)</f>
        <v>0</v>
      </c>
      <c r="K275" s="86"/>
      <c r="L275" s="15"/>
      <c r="M275" s="87"/>
      <c r="N275" s="88" t="s">
        <v>25</v>
      </c>
      <c r="O275" s="89">
        <v>1.994</v>
      </c>
      <c r="P275" s="89">
        <f>$O$275*$H$275</f>
        <v>2.991</v>
      </c>
      <c r="Q275" s="89">
        <v>0</v>
      </c>
      <c r="R275" s="89">
        <f>$Q$275*$H$275</f>
        <v>0</v>
      </c>
      <c r="S275" s="89">
        <v>0</v>
      </c>
      <c r="T275" s="90">
        <f>$S$275*$H$275</f>
        <v>0</v>
      </c>
      <c r="AR275" s="5" t="s">
        <v>83</v>
      </c>
      <c r="AT275" s="5" t="s">
        <v>84</v>
      </c>
      <c r="AU275" s="5" t="s">
        <v>36</v>
      </c>
      <c r="AY275" s="5" t="s">
        <v>80</v>
      </c>
      <c r="BG275" s="91">
        <f>IF($N$275="zákl. přenesená",$J$275,0)</f>
        <v>0</v>
      </c>
      <c r="BJ275" s="5" t="s">
        <v>83</v>
      </c>
      <c r="BK275" s="91">
        <f>ROUND($I$275*$H$275,2)</f>
        <v>0</v>
      </c>
    </row>
    <row r="276" spans="2:63" s="5" customFormat="1" ht="15.75" customHeight="1">
      <c r="B276" s="15"/>
      <c r="C276" s="99" t="s">
        <v>369</v>
      </c>
      <c r="D276" s="99" t="s">
        <v>87</v>
      </c>
      <c r="E276" s="100" t="s">
        <v>370</v>
      </c>
      <c r="F276" s="101" t="s">
        <v>371</v>
      </c>
      <c r="G276" s="102" t="s">
        <v>170</v>
      </c>
      <c r="H276" s="103">
        <v>1.5</v>
      </c>
      <c r="I276" s="104">
        <v>0</v>
      </c>
      <c r="J276" s="104">
        <f>ROUND($I$276*$H$276,2)</f>
        <v>0</v>
      </c>
      <c r="K276" s="105"/>
      <c r="L276" s="106"/>
      <c r="M276" s="105"/>
      <c r="N276" s="107" t="s">
        <v>25</v>
      </c>
      <c r="Q276" s="89">
        <v>0</v>
      </c>
      <c r="R276" s="89">
        <f>$Q$276*$H$276</f>
        <v>0</v>
      </c>
      <c r="S276" s="89">
        <v>0</v>
      </c>
      <c r="T276" s="90">
        <f>$S$276*$H$276</f>
        <v>0</v>
      </c>
      <c r="AR276" s="5" t="s">
        <v>83</v>
      </c>
      <c r="AT276" s="5" t="s">
        <v>79</v>
      </c>
      <c r="AU276" s="5" t="s">
        <v>36</v>
      </c>
      <c r="AY276" s="5" t="s">
        <v>80</v>
      </c>
      <c r="BG276" s="91">
        <f>IF($N$276="zákl. přenesená",$J$276,0)</f>
        <v>0</v>
      </c>
      <c r="BJ276" s="5" t="s">
        <v>83</v>
      </c>
      <c r="BK276" s="91">
        <f>ROUND($I$276*$H$276,2)</f>
        <v>0</v>
      </c>
    </row>
    <row r="277" spans="2:63" s="5" customFormat="1" ht="15.75" customHeight="1">
      <c r="B277" s="15"/>
      <c r="C277" s="99" t="s">
        <v>372</v>
      </c>
      <c r="D277" s="99" t="s">
        <v>87</v>
      </c>
      <c r="E277" s="100" t="s">
        <v>373</v>
      </c>
      <c r="F277" s="101" t="s">
        <v>374</v>
      </c>
      <c r="G277" s="102" t="s">
        <v>170</v>
      </c>
      <c r="H277" s="103">
        <v>0.006</v>
      </c>
      <c r="I277" s="104">
        <v>0</v>
      </c>
      <c r="J277" s="104">
        <f>ROUND($I$277*$H$277,2)</f>
        <v>0</v>
      </c>
      <c r="K277" s="105"/>
      <c r="L277" s="106"/>
      <c r="M277" s="105"/>
      <c r="N277" s="107" t="s">
        <v>25</v>
      </c>
      <c r="Q277" s="89">
        <v>0</v>
      </c>
      <c r="R277" s="89">
        <f>$Q$277*$H$277</f>
        <v>0</v>
      </c>
      <c r="S277" s="89">
        <v>0</v>
      </c>
      <c r="T277" s="90">
        <f>$S$277*$H$277</f>
        <v>0</v>
      </c>
      <c r="AR277" s="5" t="s">
        <v>83</v>
      </c>
      <c r="AT277" s="5" t="s">
        <v>79</v>
      </c>
      <c r="AU277" s="5" t="s">
        <v>36</v>
      </c>
      <c r="AY277" s="5" t="s">
        <v>80</v>
      </c>
      <c r="BG277" s="91">
        <f>IF($N$277="zákl. přenesená",$J$277,0)</f>
        <v>0</v>
      </c>
      <c r="BJ277" s="5" t="s">
        <v>83</v>
      </c>
      <c r="BK277" s="91">
        <f>ROUND($I$277*$H$277,2)</f>
        <v>0</v>
      </c>
    </row>
    <row r="278" spans="2:51" s="5" customFormat="1" ht="15.75" customHeight="1">
      <c r="B278" s="92"/>
      <c r="D278" s="93" t="s">
        <v>85</v>
      </c>
      <c r="F278" s="94" t="s">
        <v>375</v>
      </c>
      <c r="H278" s="95">
        <v>0.006</v>
      </c>
      <c r="L278" s="92"/>
      <c r="M278" s="96"/>
      <c r="T278" s="97"/>
      <c r="AT278" s="98" t="s">
        <v>85</v>
      </c>
      <c r="AU278" s="98" t="s">
        <v>36</v>
      </c>
      <c r="AV278" s="98" t="s">
        <v>38</v>
      </c>
      <c r="AW278" s="98" t="s">
        <v>32</v>
      </c>
      <c r="AX278" s="98" t="s">
        <v>36</v>
      </c>
      <c r="AY278" s="98" t="s">
        <v>80</v>
      </c>
    </row>
    <row r="279" spans="2:63" s="5" customFormat="1" ht="15.75" customHeight="1">
      <c r="B279" s="15"/>
      <c r="C279" s="99" t="s">
        <v>376</v>
      </c>
      <c r="D279" s="99" t="s">
        <v>87</v>
      </c>
      <c r="E279" s="100" t="s">
        <v>377</v>
      </c>
      <c r="F279" s="101" t="s">
        <v>378</v>
      </c>
      <c r="G279" s="102" t="s">
        <v>170</v>
      </c>
      <c r="H279" s="103">
        <v>0.0165</v>
      </c>
      <c r="I279" s="104">
        <v>0</v>
      </c>
      <c r="J279" s="104">
        <f>ROUND($I$279*$H$279,2)</f>
        <v>0</v>
      </c>
      <c r="K279" s="105"/>
      <c r="L279" s="106"/>
      <c r="M279" s="105"/>
      <c r="N279" s="107" t="s">
        <v>25</v>
      </c>
      <c r="Q279" s="89">
        <v>0</v>
      </c>
      <c r="R279" s="89">
        <f>$Q$279*$H$279</f>
        <v>0</v>
      </c>
      <c r="S279" s="89">
        <v>0</v>
      </c>
      <c r="T279" s="90">
        <f>$S$279*$H$279</f>
        <v>0</v>
      </c>
      <c r="AR279" s="5" t="s">
        <v>83</v>
      </c>
      <c r="AT279" s="5" t="s">
        <v>79</v>
      </c>
      <c r="AU279" s="5" t="s">
        <v>36</v>
      </c>
      <c r="AY279" s="5" t="s">
        <v>80</v>
      </c>
      <c r="BG279" s="91">
        <f>IF($N$279="zákl. přenesená",$J$279,0)</f>
        <v>0</v>
      </c>
      <c r="BJ279" s="5" t="s">
        <v>83</v>
      </c>
      <c r="BK279" s="91">
        <f>ROUND($I$279*$H$279,2)</f>
        <v>0</v>
      </c>
    </row>
    <row r="280" spans="2:51" s="5" customFormat="1" ht="15.75" customHeight="1">
      <c r="B280" s="92"/>
      <c r="D280" s="93" t="s">
        <v>85</v>
      </c>
      <c r="F280" s="94" t="s">
        <v>379</v>
      </c>
      <c r="H280" s="95">
        <v>0.0165</v>
      </c>
      <c r="L280" s="92"/>
      <c r="M280" s="96"/>
      <c r="T280" s="97"/>
      <c r="AT280" s="98" t="s">
        <v>85</v>
      </c>
      <c r="AU280" s="98" t="s">
        <v>36</v>
      </c>
      <c r="AV280" s="98" t="s">
        <v>38</v>
      </c>
      <c r="AW280" s="98" t="s">
        <v>32</v>
      </c>
      <c r="AX280" s="98" t="s">
        <v>36</v>
      </c>
      <c r="AY280" s="98" t="s">
        <v>80</v>
      </c>
    </row>
    <row r="281" spans="2:63" s="5" customFormat="1" ht="15.75" customHeight="1">
      <c r="B281" s="15"/>
      <c r="C281" s="80" t="s">
        <v>380</v>
      </c>
      <c r="D281" s="80" t="s">
        <v>79</v>
      </c>
      <c r="E281" s="81" t="s">
        <v>381</v>
      </c>
      <c r="F281" s="82" t="s">
        <v>382</v>
      </c>
      <c r="G281" s="83" t="s">
        <v>114</v>
      </c>
      <c r="H281" s="84">
        <v>5</v>
      </c>
      <c r="I281" s="85">
        <v>0</v>
      </c>
      <c r="J281" s="85">
        <f>ROUND($I$281*$H$281,2)</f>
        <v>0</v>
      </c>
      <c r="K281" s="86"/>
      <c r="L281" s="15"/>
      <c r="M281" s="87"/>
      <c r="N281" s="88" t="s">
        <v>25</v>
      </c>
      <c r="O281" s="89">
        <v>1.251</v>
      </c>
      <c r="P281" s="89">
        <f>$O$281*$H$281</f>
        <v>6.254999999999999</v>
      </c>
      <c r="Q281" s="89">
        <v>0</v>
      </c>
      <c r="R281" s="89">
        <f>$Q$281*$H$281</f>
        <v>0</v>
      </c>
      <c r="S281" s="89">
        <v>0</v>
      </c>
      <c r="T281" s="90">
        <f>$S$281*$H$281</f>
        <v>0</v>
      </c>
      <c r="AR281" s="5" t="s">
        <v>83</v>
      </c>
      <c r="AT281" s="5" t="s">
        <v>84</v>
      </c>
      <c r="AU281" s="5" t="s">
        <v>36</v>
      </c>
      <c r="AY281" s="5" t="s">
        <v>80</v>
      </c>
      <c r="BG281" s="91">
        <f>IF($N$281="zákl. přenesená",$J$281,0)</f>
        <v>0</v>
      </c>
      <c r="BJ281" s="5" t="s">
        <v>83</v>
      </c>
      <c r="BK281" s="91">
        <f>ROUND($I$281*$H$281,2)</f>
        <v>0</v>
      </c>
    </row>
    <row r="282" spans="2:63" s="5" customFormat="1" ht="15.75" customHeight="1">
      <c r="B282" s="15"/>
      <c r="C282" s="80" t="s">
        <v>383</v>
      </c>
      <c r="D282" s="80" t="s">
        <v>79</v>
      </c>
      <c r="E282" s="81" t="s">
        <v>384</v>
      </c>
      <c r="F282" s="82" t="s">
        <v>385</v>
      </c>
      <c r="G282" s="83" t="s">
        <v>114</v>
      </c>
      <c r="H282" s="84">
        <v>5</v>
      </c>
      <c r="I282" s="85">
        <v>0</v>
      </c>
      <c r="J282" s="85">
        <f>ROUND($I$282*$H$282,2)</f>
        <v>0</v>
      </c>
      <c r="K282" s="86"/>
      <c r="L282" s="15"/>
      <c r="M282" s="87"/>
      <c r="N282" s="88" t="s">
        <v>25</v>
      </c>
      <c r="O282" s="89">
        <v>0.17</v>
      </c>
      <c r="P282" s="89">
        <f>$O$282*$H$282</f>
        <v>0.8500000000000001</v>
      </c>
      <c r="Q282" s="89">
        <v>0</v>
      </c>
      <c r="R282" s="89">
        <f>$Q$282*$H$282</f>
        <v>0</v>
      </c>
      <c r="S282" s="89">
        <v>0</v>
      </c>
      <c r="T282" s="90">
        <f>$S$282*$H$282</f>
        <v>0</v>
      </c>
      <c r="AR282" s="5" t="s">
        <v>83</v>
      </c>
      <c r="AT282" s="5" t="s">
        <v>84</v>
      </c>
      <c r="AU282" s="5" t="s">
        <v>36</v>
      </c>
      <c r="AY282" s="5" t="s">
        <v>80</v>
      </c>
      <c r="BG282" s="91">
        <f>IF($N$282="zákl. přenesená",$J$282,0)</f>
        <v>0</v>
      </c>
      <c r="BJ282" s="5" t="s">
        <v>83</v>
      </c>
      <c r="BK282" s="91">
        <f>ROUND($I$282*$H$282,2)</f>
        <v>0</v>
      </c>
    </row>
    <row r="283" spans="2:63" s="5" customFormat="1" ht="15.75" customHeight="1">
      <c r="B283" s="15"/>
      <c r="C283" s="99" t="s">
        <v>386</v>
      </c>
      <c r="D283" s="99" t="s">
        <v>87</v>
      </c>
      <c r="E283" s="100" t="s">
        <v>387</v>
      </c>
      <c r="F283" s="101" t="s">
        <v>388</v>
      </c>
      <c r="G283" s="102" t="s">
        <v>114</v>
      </c>
      <c r="H283" s="103">
        <v>2.5</v>
      </c>
      <c r="I283" s="104">
        <v>0</v>
      </c>
      <c r="J283" s="104">
        <f>ROUND($I$283*$H$283,2)</f>
        <v>0</v>
      </c>
      <c r="K283" s="105"/>
      <c r="L283" s="106"/>
      <c r="M283" s="105"/>
      <c r="N283" s="107" t="s">
        <v>25</v>
      </c>
      <c r="Q283" s="89">
        <v>0.25</v>
      </c>
      <c r="R283" s="89">
        <f>$Q$283*$H$283</f>
        <v>0.625</v>
      </c>
      <c r="S283" s="89">
        <v>0</v>
      </c>
      <c r="T283" s="90">
        <f>$S$283*$H$283</f>
        <v>0</v>
      </c>
      <c r="AR283" s="5" t="s">
        <v>83</v>
      </c>
      <c r="AT283" s="5" t="s">
        <v>79</v>
      </c>
      <c r="AU283" s="5" t="s">
        <v>36</v>
      </c>
      <c r="AY283" s="5" t="s">
        <v>80</v>
      </c>
      <c r="BG283" s="91">
        <f>IF($N$283="zákl. přenesená",$J$283,0)</f>
        <v>0</v>
      </c>
      <c r="BJ283" s="5" t="s">
        <v>83</v>
      </c>
      <c r="BK283" s="91">
        <f>ROUND($I$283*$H$283,2)</f>
        <v>0</v>
      </c>
    </row>
    <row r="284" spans="2:51" s="5" customFormat="1" ht="15.75" customHeight="1">
      <c r="B284" s="92"/>
      <c r="D284" s="93" t="s">
        <v>85</v>
      </c>
      <c r="F284" s="94" t="s">
        <v>389</v>
      </c>
      <c r="H284" s="95">
        <v>2.5</v>
      </c>
      <c r="L284" s="92"/>
      <c r="M284" s="96"/>
      <c r="T284" s="97"/>
      <c r="AT284" s="98" t="s">
        <v>85</v>
      </c>
      <c r="AU284" s="98" t="s">
        <v>36</v>
      </c>
      <c r="AV284" s="98" t="s">
        <v>38</v>
      </c>
      <c r="AW284" s="98" t="s">
        <v>32</v>
      </c>
      <c r="AX284" s="98" t="s">
        <v>36</v>
      </c>
      <c r="AY284" s="98" t="s">
        <v>80</v>
      </c>
    </row>
    <row r="285" spans="2:63" s="5" customFormat="1" ht="15.75" customHeight="1">
      <c r="B285" s="15"/>
      <c r="C285" s="99" t="s">
        <v>390</v>
      </c>
      <c r="D285" s="99" t="s">
        <v>87</v>
      </c>
      <c r="E285" s="100" t="s">
        <v>391</v>
      </c>
      <c r="F285" s="101" t="s">
        <v>392</v>
      </c>
      <c r="G285" s="102" t="s">
        <v>106</v>
      </c>
      <c r="H285" s="103">
        <v>3</v>
      </c>
      <c r="I285" s="104">
        <v>0</v>
      </c>
      <c r="J285" s="104">
        <f>ROUND($I$285*$H$285,2)</f>
        <v>0</v>
      </c>
      <c r="K285" s="105"/>
      <c r="L285" s="106"/>
      <c r="M285" s="105"/>
      <c r="N285" s="107" t="s">
        <v>25</v>
      </c>
      <c r="Q285" s="89">
        <v>1</v>
      </c>
      <c r="R285" s="89">
        <f>$Q$285*$H$285</f>
        <v>3</v>
      </c>
      <c r="S285" s="89">
        <v>0</v>
      </c>
      <c r="T285" s="90">
        <f>$S$285*$H$285</f>
        <v>0</v>
      </c>
      <c r="AR285" s="5" t="s">
        <v>83</v>
      </c>
      <c r="AT285" s="5" t="s">
        <v>79</v>
      </c>
      <c r="AU285" s="5" t="s">
        <v>36</v>
      </c>
      <c r="AY285" s="5" t="s">
        <v>80</v>
      </c>
      <c r="BG285" s="91">
        <f>IF($N$285="zákl. přenesená",$J$285,0)</f>
        <v>0</v>
      </c>
      <c r="BJ285" s="5" t="s">
        <v>83</v>
      </c>
      <c r="BK285" s="91">
        <f>ROUND($I$285*$H$285,2)</f>
        <v>0</v>
      </c>
    </row>
    <row r="286" spans="2:63" s="5" customFormat="1" ht="15.75" customHeight="1">
      <c r="B286" s="15"/>
      <c r="C286" s="99" t="s">
        <v>393</v>
      </c>
      <c r="D286" s="99" t="s">
        <v>87</v>
      </c>
      <c r="E286" s="100" t="s">
        <v>394</v>
      </c>
      <c r="F286" s="101" t="s">
        <v>395</v>
      </c>
      <c r="G286" s="102" t="s">
        <v>114</v>
      </c>
      <c r="H286" s="103">
        <v>20</v>
      </c>
      <c r="I286" s="104">
        <v>0</v>
      </c>
      <c r="J286" s="104">
        <f>ROUND($I$286*$H$286,2)</f>
        <v>0</v>
      </c>
      <c r="K286" s="105"/>
      <c r="L286" s="106"/>
      <c r="M286" s="105"/>
      <c r="N286" s="107" t="s">
        <v>25</v>
      </c>
      <c r="Q286" s="89">
        <v>0.22</v>
      </c>
      <c r="R286" s="89">
        <f>$Q$286*$H$286</f>
        <v>4.4</v>
      </c>
      <c r="S286" s="89">
        <v>0</v>
      </c>
      <c r="T286" s="90">
        <f>$S$286*$H$286</f>
        <v>0</v>
      </c>
      <c r="AR286" s="5" t="s">
        <v>83</v>
      </c>
      <c r="AT286" s="5" t="s">
        <v>79</v>
      </c>
      <c r="AU286" s="5" t="s">
        <v>36</v>
      </c>
      <c r="AY286" s="5" t="s">
        <v>80</v>
      </c>
      <c r="BG286" s="91">
        <f>IF($N$286="zákl. přenesená",$J$286,0)</f>
        <v>0</v>
      </c>
      <c r="BJ286" s="5" t="s">
        <v>83</v>
      </c>
      <c r="BK286" s="91">
        <f>ROUND($I$286*$H$286,2)</f>
        <v>0</v>
      </c>
    </row>
    <row r="287" spans="2:63" s="5" customFormat="1" ht="15.75" customHeight="1">
      <c r="B287" s="15"/>
      <c r="C287" s="99" t="s">
        <v>396</v>
      </c>
      <c r="D287" s="99" t="s">
        <v>87</v>
      </c>
      <c r="E287" s="100" t="s">
        <v>397</v>
      </c>
      <c r="F287" s="101" t="s">
        <v>398</v>
      </c>
      <c r="G287" s="102" t="s">
        <v>114</v>
      </c>
      <c r="H287" s="103">
        <v>5</v>
      </c>
      <c r="I287" s="104">
        <v>0</v>
      </c>
      <c r="J287" s="104">
        <f>ROUND($I$287*$H$287,2)</f>
        <v>0</v>
      </c>
      <c r="K287" s="105"/>
      <c r="L287" s="106"/>
      <c r="M287" s="105"/>
      <c r="N287" s="107" t="s">
        <v>25</v>
      </c>
      <c r="Q287" s="89">
        <v>0.22</v>
      </c>
      <c r="R287" s="89">
        <f>$Q$287*$H$287</f>
        <v>1.1</v>
      </c>
      <c r="S287" s="89">
        <v>0</v>
      </c>
      <c r="T287" s="90">
        <f>$S$287*$H$287</f>
        <v>0</v>
      </c>
      <c r="AR287" s="5" t="s">
        <v>83</v>
      </c>
      <c r="AT287" s="5" t="s">
        <v>79</v>
      </c>
      <c r="AU287" s="5" t="s">
        <v>36</v>
      </c>
      <c r="AY287" s="5" t="s">
        <v>80</v>
      </c>
      <c r="BG287" s="91">
        <f>IF($N$287="zákl. přenesená",$J$287,0)</f>
        <v>0</v>
      </c>
      <c r="BJ287" s="5" t="s">
        <v>83</v>
      </c>
      <c r="BK287" s="91">
        <f>ROUND($I$287*$H$287,2)</f>
        <v>0</v>
      </c>
    </row>
    <row r="288" spans="2:63" s="5" customFormat="1" ht="15.75" customHeight="1">
      <c r="B288" s="15"/>
      <c r="C288" s="99" t="s">
        <v>399</v>
      </c>
      <c r="D288" s="99" t="s">
        <v>87</v>
      </c>
      <c r="E288" s="100" t="s">
        <v>400</v>
      </c>
      <c r="F288" s="101" t="s">
        <v>401</v>
      </c>
      <c r="G288" s="102" t="s">
        <v>114</v>
      </c>
      <c r="H288" s="103">
        <v>5</v>
      </c>
      <c r="I288" s="104">
        <v>0</v>
      </c>
      <c r="J288" s="104">
        <f>ROUND($I$288*$H$288,2)</f>
        <v>0</v>
      </c>
      <c r="K288" s="105"/>
      <c r="L288" s="106"/>
      <c r="M288" s="105"/>
      <c r="N288" s="107" t="s">
        <v>25</v>
      </c>
      <c r="Q288" s="89">
        <v>0.2</v>
      </c>
      <c r="R288" s="89">
        <f>$Q$288*$H$288</f>
        <v>1</v>
      </c>
      <c r="S288" s="89">
        <v>0</v>
      </c>
      <c r="T288" s="90">
        <f>$S$288*$H$288</f>
        <v>0</v>
      </c>
      <c r="AR288" s="5" t="s">
        <v>83</v>
      </c>
      <c r="AT288" s="5" t="s">
        <v>79</v>
      </c>
      <c r="AU288" s="5" t="s">
        <v>36</v>
      </c>
      <c r="AY288" s="5" t="s">
        <v>80</v>
      </c>
      <c r="BG288" s="91">
        <f>IF($N$288="zákl. přenesená",$J$288,0)</f>
        <v>0</v>
      </c>
      <c r="BJ288" s="5" t="s">
        <v>83</v>
      </c>
      <c r="BK288" s="91">
        <f>ROUND($I$288*$H$288,2)</f>
        <v>0</v>
      </c>
    </row>
    <row r="289" spans="2:63" s="5" customFormat="1" ht="15.75" customHeight="1">
      <c r="B289" s="15"/>
      <c r="C289" s="99" t="s">
        <v>402</v>
      </c>
      <c r="D289" s="99" t="s">
        <v>87</v>
      </c>
      <c r="E289" s="100" t="s">
        <v>403</v>
      </c>
      <c r="F289" s="101" t="s">
        <v>404</v>
      </c>
      <c r="G289" s="102" t="s">
        <v>114</v>
      </c>
      <c r="H289" s="103">
        <v>5</v>
      </c>
      <c r="I289" s="104">
        <v>0</v>
      </c>
      <c r="J289" s="104">
        <f>ROUND($I$289*$H$289,2)</f>
        <v>0</v>
      </c>
      <c r="K289" s="105"/>
      <c r="L289" s="106"/>
      <c r="M289" s="105"/>
      <c r="N289" s="107" t="s">
        <v>25</v>
      </c>
      <c r="Q289" s="89">
        <v>0</v>
      </c>
      <c r="R289" s="89">
        <f>$Q$289*$H$289</f>
        <v>0</v>
      </c>
      <c r="S289" s="89">
        <v>0</v>
      </c>
      <c r="T289" s="90">
        <f>$S$289*$H$289</f>
        <v>0</v>
      </c>
      <c r="AR289" s="5" t="s">
        <v>83</v>
      </c>
      <c r="AT289" s="5" t="s">
        <v>79</v>
      </c>
      <c r="AU289" s="5" t="s">
        <v>36</v>
      </c>
      <c r="AY289" s="5" t="s">
        <v>80</v>
      </c>
      <c r="BG289" s="91">
        <f>IF($N$289="zákl. přenesená",$J$289,0)</f>
        <v>0</v>
      </c>
      <c r="BJ289" s="5" t="s">
        <v>83</v>
      </c>
      <c r="BK289" s="91">
        <f>ROUND($I$289*$H$289,2)</f>
        <v>0</v>
      </c>
    </row>
    <row r="290" spans="2:47" s="5" customFormat="1" ht="16.5" customHeight="1">
      <c r="B290" s="15"/>
      <c r="F290" s="108" t="s">
        <v>405</v>
      </c>
      <c r="L290" s="15"/>
      <c r="M290" s="32"/>
      <c r="T290" s="33"/>
      <c r="AU290" s="5" t="s">
        <v>36</v>
      </c>
    </row>
    <row r="291" spans="2:63" s="5" customFormat="1" ht="15.75" customHeight="1">
      <c r="B291" s="15"/>
      <c r="C291" s="99" t="s">
        <v>406</v>
      </c>
      <c r="D291" s="99" t="s">
        <v>87</v>
      </c>
      <c r="E291" s="100" t="s">
        <v>407</v>
      </c>
      <c r="F291" s="101" t="s">
        <v>408</v>
      </c>
      <c r="G291" s="102" t="s">
        <v>114</v>
      </c>
      <c r="H291" s="103">
        <v>5</v>
      </c>
      <c r="I291" s="104">
        <v>0</v>
      </c>
      <c r="J291" s="104">
        <f>ROUND($I$291*$H$291,2)</f>
        <v>0</v>
      </c>
      <c r="K291" s="105"/>
      <c r="L291" s="106"/>
      <c r="M291" s="105"/>
      <c r="N291" s="107" t="s">
        <v>25</v>
      </c>
      <c r="Q291" s="89">
        <v>0</v>
      </c>
      <c r="R291" s="89">
        <f>$Q$291*$H$291</f>
        <v>0</v>
      </c>
      <c r="S291" s="89">
        <v>0</v>
      </c>
      <c r="T291" s="90">
        <f>$S$291*$H$291</f>
        <v>0</v>
      </c>
      <c r="AR291" s="5" t="s">
        <v>83</v>
      </c>
      <c r="AT291" s="5" t="s">
        <v>79</v>
      </c>
      <c r="AU291" s="5" t="s">
        <v>36</v>
      </c>
      <c r="AY291" s="5" t="s">
        <v>80</v>
      </c>
      <c r="BG291" s="91">
        <f>IF($N$291="zákl. přenesená",$J$291,0)</f>
        <v>0</v>
      </c>
      <c r="BJ291" s="5" t="s">
        <v>83</v>
      </c>
      <c r="BK291" s="91">
        <f>ROUND($I$291*$H$291,2)</f>
        <v>0</v>
      </c>
    </row>
    <row r="292" spans="2:47" s="5" customFormat="1" ht="16.5" customHeight="1">
      <c r="B292" s="15"/>
      <c r="F292" s="108" t="s">
        <v>409</v>
      </c>
      <c r="L292" s="15"/>
      <c r="M292" s="32"/>
      <c r="T292" s="33"/>
      <c r="AU292" s="5" t="s">
        <v>36</v>
      </c>
    </row>
    <row r="293" spans="2:63" s="5" customFormat="1" ht="15.75" customHeight="1">
      <c r="B293" s="15"/>
      <c r="C293" s="99" t="s">
        <v>410</v>
      </c>
      <c r="D293" s="99" t="s">
        <v>87</v>
      </c>
      <c r="E293" s="100" t="s">
        <v>411</v>
      </c>
      <c r="F293" s="101" t="s">
        <v>412</v>
      </c>
      <c r="G293" s="102" t="s">
        <v>114</v>
      </c>
      <c r="H293" s="103">
        <v>5</v>
      </c>
      <c r="I293" s="104">
        <v>0</v>
      </c>
      <c r="J293" s="104">
        <f>ROUND($I$293*$H$293,2)</f>
        <v>0</v>
      </c>
      <c r="K293" s="105"/>
      <c r="L293" s="106"/>
      <c r="M293" s="105"/>
      <c r="N293" s="107" t="s">
        <v>25</v>
      </c>
      <c r="Q293" s="89">
        <v>0</v>
      </c>
      <c r="R293" s="89">
        <f>$Q$293*$H$293</f>
        <v>0</v>
      </c>
      <c r="S293" s="89">
        <v>0</v>
      </c>
      <c r="T293" s="90">
        <f>$S$293*$H$293</f>
        <v>0</v>
      </c>
      <c r="AR293" s="5" t="s">
        <v>83</v>
      </c>
      <c r="AT293" s="5" t="s">
        <v>79</v>
      </c>
      <c r="AU293" s="5" t="s">
        <v>36</v>
      </c>
      <c r="AY293" s="5" t="s">
        <v>80</v>
      </c>
      <c r="BG293" s="91">
        <f>IF($N$293="zákl. přenesená",$J$293,0)</f>
        <v>0</v>
      </c>
      <c r="BJ293" s="5" t="s">
        <v>83</v>
      </c>
      <c r="BK293" s="91">
        <f>ROUND($I$293*$H$293,2)</f>
        <v>0</v>
      </c>
    </row>
    <row r="294" spans="2:47" s="5" customFormat="1" ht="16.5" customHeight="1">
      <c r="B294" s="15"/>
      <c r="F294" s="108" t="s">
        <v>413</v>
      </c>
      <c r="L294" s="15"/>
      <c r="M294" s="32"/>
      <c r="T294" s="33"/>
      <c r="AU294" s="5" t="s">
        <v>36</v>
      </c>
    </row>
    <row r="295" spans="2:63" s="5" customFormat="1" ht="15.75" customHeight="1">
      <c r="B295" s="15"/>
      <c r="C295" s="80" t="s">
        <v>414</v>
      </c>
      <c r="D295" s="80" t="s">
        <v>79</v>
      </c>
      <c r="E295" s="81" t="s">
        <v>415</v>
      </c>
      <c r="F295" s="82" t="s">
        <v>416</v>
      </c>
      <c r="G295" s="83" t="s">
        <v>79</v>
      </c>
      <c r="H295" s="84">
        <v>15</v>
      </c>
      <c r="I295" s="85">
        <v>0</v>
      </c>
      <c r="J295" s="85">
        <f>ROUND($I$295*$H$295,2)</f>
        <v>0</v>
      </c>
      <c r="K295" s="86"/>
      <c r="L295" s="15"/>
      <c r="M295" s="87"/>
      <c r="N295" s="88" t="s">
        <v>25</v>
      </c>
      <c r="O295" s="89">
        <v>0.084</v>
      </c>
      <c r="P295" s="89">
        <f>$O$295*$H$295</f>
        <v>1.26</v>
      </c>
      <c r="Q295" s="89">
        <v>0</v>
      </c>
      <c r="R295" s="89">
        <f>$Q$295*$H$295</f>
        <v>0</v>
      </c>
      <c r="S295" s="89">
        <v>0</v>
      </c>
      <c r="T295" s="90">
        <f>$S$295*$H$295</f>
        <v>0</v>
      </c>
      <c r="AR295" s="5" t="s">
        <v>83</v>
      </c>
      <c r="AT295" s="5" t="s">
        <v>84</v>
      </c>
      <c r="AU295" s="5" t="s">
        <v>36</v>
      </c>
      <c r="AY295" s="5" t="s">
        <v>80</v>
      </c>
      <c r="BG295" s="91">
        <f>IF($N$295="zákl. přenesená",$J$295,0)</f>
        <v>0</v>
      </c>
      <c r="BJ295" s="5" t="s">
        <v>83</v>
      </c>
      <c r="BK295" s="91">
        <f>ROUND($I$295*$H$295,2)</f>
        <v>0</v>
      </c>
    </row>
    <row r="296" spans="2:63" s="5" customFormat="1" ht="15.75" customHeight="1">
      <c r="B296" s="15"/>
      <c r="C296" s="99" t="s">
        <v>417</v>
      </c>
      <c r="D296" s="99" t="s">
        <v>87</v>
      </c>
      <c r="E296" s="100" t="s">
        <v>418</v>
      </c>
      <c r="F296" s="101" t="s">
        <v>419</v>
      </c>
      <c r="G296" s="102" t="s">
        <v>106</v>
      </c>
      <c r="H296" s="103">
        <v>6.09</v>
      </c>
      <c r="I296" s="104">
        <v>0</v>
      </c>
      <c r="J296" s="104">
        <f>ROUND($I$296*$H$296,2)</f>
        <v>0</v>
      </c>
      <c r="K296" s="105"/>
      <c r="L296" s="106"/>
      <c r="M296" s="105"/>
      <c r="N296" s="107" t="s">
        <v>25</v>
      </c>
      <c r="Q296" s="89">
        <v>1</v>
      </c>
      <c r="R296" s="89">
        <f>$Q$296*$H$296</f>
        <v>6.09</v>
      </c>
      <c r="S296" s="89">
        <v>0</v>
      </c>
      <c r="T296" s="90">
        <f>$S$296*$H$296</f>
        <v>0</v>
      </c>
      <c r="AR296" s="5" t="s">
        <v>83</v>
      </c>
      <c r="AT296" s="5" t="s">
        <v>79</v>
      </c>
      <c r="AU296" s="5" t="s">
        <v>36</v>
      </c>
      <c r="AY296" s="5" t="s">
        <v>80</v>
      </c>
      <c r="BG296" s="91">
        <f>IF($N$296="zákl. přenesená",$J$296,0)</f>
        <v>0</v>
      </c>
      <c r="BJ296" s="5" t="s">
        <v>83</v>
      </c>
      <c r="BK296" s="91">
        <f>ROUND($I$296*$H$296,2)</f>
        <v>0</v>
      </c>
    </row>
    <row r="297" spans="2:51" s="5" customFormat="1" ht="15.75" customHeight="1">
      <c r="B297" s="92"/>
      <c r="D297" s="93" t="s">
        <v>85</v>
      </c>
      <c r="F297" s="94" t="s">
        <v>420</v>
      </c>
      <c r="H297" s="95">
        <v>6.09</v>
      </c>
      <c r="L297" s="92"/>
      <c r="M297" s="96"/>
      <c r="T297" s="97"/>
      <c r="AT297" s="98" t="s">
        <v>85</v>
      </c>
      <c r="AU297" s="98" t="s">
        <v>36</v>
      </c>
      <c r="AV297" s="98" t="s">
        <v>38</v>
      </c>
      <c r="AW297" s="98" t="s">
        <v>32</v>
      </c>
      <c r="AX297" s="98" t="s">
        <v>36</v>
      </c>
      <c r="AY297" s="98" t="s">
        <v>80</v>
      </c>
    </row>
    <row r="298" spans="2:63" s="5" customFormat="1" ht="15.75" customHeight="1">
      <c r="B298" s="15"/>
      <c r="C298" s="80" t="s">
        <v>421</v>
      </c>
      <c r="D298" s="80" t="s">
        <v>79</v>
      </c>
      <c r="E298" s="81" t="s">
        <v>422</v>
      </c>
      <c r="F298" s="82" t="s">
        <v>423</v>
      </c>
      <c r="G298" s="83" t="s">
        <v>114</v>
      </c>
      <c r="H298" s="84">
        <v>1</v>
      </c>
      <c r="I298" s="85">
        <v>0</v>
      </c>
      <c r="J298" s="85">
        <f>ROUND($I$298*$H$298,2)</f>
        <v>0</v>
      </c>
      <c r="K298" s="86"/>
      <c r="L298" s="15"/>
      <c r="M298" s="87"/>
      <c r="N298" s="88" t="s">
        <v>25</v>
      </c>
      <c r="O298" s="89">
        <v>3.813</v>
      </c>
      <c r="P298" s="89">
        <f>$O$298*$H$298</f>
        <v>3.813</v>
      </c>
      <c r="Q298" s="89">
        <v>0</v>
      </c>
      <c r="R298" s="89">
        <f>$Q$298*$H$298</f>
        <v>0</v>
      </c>
      <c r="S298" s="89">
        <v>0</v>
      </c>
      <c r="T298" s="90">
        <f>$S$298*$H$298</f>
        <v>0</v>
      </c>
      <c r="AR298" s="5" t="s">
        <v>83</v>
      </c>
      <c r="AT298" s="5" t="s">
        <v>84</v>
      </c>
      <c r="AU298" s="5" t="s">
        <v>36</v>
      </c>
      <c r="AY298" s="5" t="s">
        <v>80</v>
      </c>
      <c r="BG298" s="91">
        <f>IF($N$298="zákl. přenesená",$J$298,0)</f>
        <v>0</v>
      </c>
      <c r="BJ298" s="5" t="s">
        <v>83</v>
      </c>
      <c r="BK298" s="91">
        <f>ROUND($I$298*$H$298,2)</f>
        <v>0</v>
      </c>
    </row>
    <row r="299" spans="2:63" s="5" customFormat="1" ht="15.75" customHeight="1">
      <c r="B299" s="15"/>
      <c r="C299" s="80" t="s">
        <v>424</v>
      </c>
      <c r="D299" s="80" t="s">
        <v>79</v>
      </c>
      <c r="E299" s="81" t="s">
        <v>425</v>
      </c>
      <c r="F299" s="82" t="s">
        <v>426</v>
      </c>
      <c r="G299" s="83" t="s">
        <v>114</v>
      </c>
      <c r="H299" s="84">
        <v>1</v>
      </c>
      <c r="I299" s="85">
        <v>0</v>
      </c>
      <c r="J299" s="85">
        <f>ROUND($I$299*$H$299,2)</f>
        <v>0</v>
      </c>
      <c r="K299" s="86"/>
      <c r="L299" s="15"/>
      <c r="M299" s="87"/>
      <c r="N299" s="88" t="s">
        <v>25</v>
      </c>
      <c r="O299" s="89">
        <v>2.677</v>
      </c>
      <c r="P299" s="89">
        <f>$O$299*$H$299</f>
        <v>2.677</v>
      </c>
      <c r="Q299" s="89">
        <v>0</v>
      </c>
      <c r="R299" s="89">
        <f>$Q$299*$H$299</f>
        <v>0</v>
      </c>
      <c r="S299" s="89">
        <v>0</v>
      </c>
      <c r="T299" s="90">
        <f>$S$299*$H$299</f>
        <v>0</v>
      </c>
      <c r="AR299" s="5" t="s">
        <v>83</v>
      </c>
      <c r="AT299" s="5" t="s">
        <v>84</v>
      </c>
      <c r="AU299" s="5" t="s">
        <v>36</v>
      </c>
      <c r="AY299" s="5" t="s">
        <v>80</v>
      </c>
      <c r="BG299" s="91">
        <f>IF($N$299="zákl. přenesená",$J$299,0)</f>
        <v>0</v>
      </c>
      <c r="BJ299" s="5" t="s">
        <v>83</v>
      </c>
      <c r="BK299" s="91">
        <f>ROUND($I$299*$H$299,2)</f>
        <v>0</v>
      </c>
    </row>
    <row r="300" spans="2:63" s="5" customFormat="1" ht="15.75" customHeight="1">
      <c r="B300" s="15"/>
      <c r="C300" s="80" t="s">
        <v>427</v>
      </c>
      <c r="D300" s="80" t="s">
        <v>79</v>
      </c>
      <c r="E300" s="81" t="s">
        <v>428</v>
      </c>
      <c r="F300" s="82" t="s">
        <v>429</v>
      </c>
      <c r="G300" s="83" t="s">
        <v>114</v>
      </c>
      <c r="H300" s="84">
        <v>6</v>
      </c>
      <c r="I300" s="85">
        <v>0</v>
      </c>
      <c r="J300" s="85">
        <f>ROUND($I$300*$H$300,2)</f>
        <v>0</v>
      </c>
      <c r="K300" s="86"/>
      <c r="L300" s="15"/>
      <c r="M300" s="87"/>
      <c r="N300" s="88" t="s">
        <v>25</v>
      </c>
      <c r="O300" s="89">
        <v>1</v>
      </c>
      <c r="P300" s="89">
        <f>$O$300*$H$300</f>
        <v>6</v>
      </c>
      <c r="Q300" s="89">
        <v>0</v>
      </c>
      <c r="R300" s="89">
        <f>$Q$300*$H$300</f>
        <v>0</v>
      </c>
      <c r="S300" s="89">
        <v>0</v>
      </c>
      <c r="T300" s="90">
        <f>$S$300*$H$300</f>
        <v>0</v>
      </c>
      <c r="AR300" s="5" t="s">
        <v>83</v>
      </c>
      <c r="AT300" s="5" t="s">
        <v>84</v>
      </c>
      <c r="AU300" s="5" t="s">
        <v>36</v>
      </c>
      <c r="AY300" s="5" t="s">
        <v>80</v>
      </c>
      <c r="BG300" s="91">
        <f>IF($N$300="zákl. přenesená",$J$300,0)</f>
        <v>0</v>
      </c>
      <c r="BJ300" s="5" t="s">
        <v>83</v>
      </c>
      <c r="BK300" s="91">
        <f>ROUND($I$300*$H$300,2)</f>
        <v>0</v>
      </c>
    </row>
    <row r="301" spans="2:63" s="5" customFormat="1" ht="15.75" customHeight="1">
      <c r="B301" s="15"/>
      <c r="C301" s="80" t="s">
        <v>430</v>
      </c>
      <c r="D301" s="80" t="s">
        <v>79</v>
      </c>
      <c r="E301" s="81" t="s">
        <v>431</v>
      </c>
      <c r="F301" s="82" t="s">
        <v>432</v>
      </c>
      <c r="G301" s="83" t="s">
        <v>114</v>
      </c>
      <c r="H301" s="84">
        <v>5</v>
      </c>
      <c r="I301" s="85">
        <v>0</v>
      </c>
      <c r="J301" s="85">
        <f>ROUND($I$301*$H$301,2)</f>
        <v>0</v>
      </c>
      <c r="K301" s="86"/>
      <c r="L301" s="15"/>
      <c r="M301" s="87"/>
      <c r="N301" s="88" t="s">
        <v>25</v>
      </c>
      <c r="O301" s="89">
        <v>1.367</v>
      </c>
      <c r="P301" s="89">
        <f>$O$301*$H$301</f>
        <v>6.835</v>
      </c>
      <c r="Q301" s="89">
        <v>0</v>
      </c>
      <c r="R301" s="89">
        <f>$Q$301*$H$301</f>
        <v>0</v>
      </c>
      <c r="S301" s="89">
        <v>0</v>
      </c>
      <c r="T301" s="90">
        <f>$S$301*$H$301</f>
        <v>0</v>
      </c>
      <c r="AR301" s="5" t="s">
        <v>83</v>
      </c>
      <c r="AT301" s="5" t="s">
        <v>84</v>
      </c>
      <c r="AU301" s="5" t="s">
        <v>36</v>
      </c>
      <c r="AY301" s="5" t="s">
        <v>80</v>
      </c>
      <c r="BG301" s="91">
        <f>IF($N$301="zákl. přenesená",$J$301,0)</f>
        <v>0</v>
      </c>
      <c r="BJ301" s="5" t="s">
        <v>83</v>
      </c>
      <c r="BK301" s="91">
        <f>ROUND($I$301*$H$301,2)</f>
        <v>0</v>
      </c>
    </row>
    <row r="302" spans="2:63" s="5" customFormat="1" ht="15.75" customHeight="1">
      <c r="B302" s="15"/>
      <c r="C302" s="99" t="s">
        <v>433</v>
      </c>
      <c r="D302" s="99" t="s">
        <v>87</v>
      </c>
      <c r="E302" s="100" t="s">
        <v>434</v>
      </c>
      <c r="F302" s="101" t="s">
        <v>435</v>
      </c>
      <c r="G302" s="102" t="s">
        <v>114</v>
      </c>
      <c r="H302" s="103">
        <v>1</v>
      </c>
      <c r="I302" s="104">
        <v>0</v>
      </c>
      <c r="J302" s="104">
        <f>ROUND($I$302*$H$302,2)</f>
        <v>0</v>
      </c>
      <c r="K302" s="105"/>
      <c r="L302" s="106"/>
      <c r="M302" s="105"/>
      <c r="N302" s="107" t="s">
        <v>25</v>
      </c>
      <c r="Q302" s="89">
        <v>0</v>
      </c>
      <c r="R302" s="89">
        <f>$Q$302*$H$302</f>
        <v>0</v>
      </c>
      <c r="S302" s="89">
        <v>0</v>
      </c>
      <c r="T302" s="90">
        <f>$S$302*$H$302</f>
        <v>0</v>
      </c>
      <c r="AR302" s="5" t="s">
        <v>108</v>
      </c>
      <c r="AT302" s="5" t="s">
        <v>79</v>
      </c>
      <c r="AU302" s="5" t="s">
        <v>36</v>
      </c>
      <c r="AY302" s="5" t="s">
        <v>80</v>
      </c>
      <c r="BG302" s="91">
        <f>IF($N$302="zákl. přenesená",$J$302,0)</f>
        <v>0</v>
      </c>
      <c r="BJ302" s="5" t="s">
        <v>83</v>
      </c>
      <c r="BK302" s="91">
        <f>ROUND($I$302*$H$302,2)</f>
        <v>0</v>
      </c>
    </row>
    <row r="303" spans="2:63" s="5" customFormat="1" ht="15.75" customHeight="1">
      <c r="B303" s="15"/>
      <c r="C303" s="99" t="s">
        <v>436</v>
      </c>
      <c r="D303" s="99" t="s">
        <v>87</v>
      </c>
      <c r="E303" s="100" t="s">
        <v>437</v>
      </c>
      <c r="F303" s="101" t="s">
        <v>438</v>
      </c>
      <c r="G303" s="102" t="s">
        <v>114</v>
      </c>
      <c r="H303" s="103">
        <v>1</v>
      </c>
      <c r="I303" s="104">
        <v>0</v>
      </c>
      <c r="J303" s="104">
        <f>ROUND($I$303*$H$303,2)</f>
        <v>0</v>
      </c>
      <c r="K303" s="105"/>
      <c r="L303" s="106"/>
      <c r="M303" s="105"/>
      <c r="N303" s="107" t="s">
        <v>25</v>
      </c>
      <c r="Q303" s="89">
        <v>0</v>
      </c>
      <c r="R303" s="89">
        <f>$Q$303*$H$303</f>
        <v>0</v>
      </c>
      <c r="S303" s="89">
        <v>0</v>
      </c>
      <c r="T303" s="90">
        <f>$S$303*$H$303</f>
        <v>0</v>
      </c>
      <c r="AR303" s="5" t="s">
        <v>108</v>
      </c>
      <c r="AT303" s="5" t="s">
        <v>79</v>
      </c>
      <c r="AU303" s="5" t="s">
        <v>36</v>
      </c>
      <c r="AY303" s="5" t="s">
        <v>80</v>
      </c>
      <c r="BG303" s="91">
        <f>IF($N$303="zákl. přenesená",$J$303,0)</f>
        <v>0</v>
      </c>
      <c r="BJ303" s="5" t="s">
        <v>83</v>
      </c>
      <c r="BK303" s="91">
        <f>ROUND($I$303*$H$303,2)</f>
        <v>0</v>
      </c>
    </row>
    <row r="304" spans="2:63" s="5" customFormat="1" ht="15.75" customHeight="1">
      <c r="B304" s="15"/>
      <c r="C304" s="99" t="s">
        <v>439</v>
      </c>
      <c r="D304" s="99" t="s">
        <v>87</v>
      </c>
      <c r="E304" s="100" t="s">
        <v>440</v>
      </c>
      <c r="F304" s="101" t="s">
        <v>441</v>
      </c>
      <c r="G304" s="102" t="s">
        <v>114</v>
      </c>
      <c r="H304" s="103">
        <v>2</v>
      </c>
      <c r="I304" s="104">
        <v>0</v>
      </c>
      <c r="J304" s="104">
        <f>ROUND($I$304*$H$304,2)</f>
        <v>0</v>
      </c>
      <c r="K304" s="105"/>
      <c r="L304" s="106"/>
      <c r="M304" s="105"/>
      <c r="N304" s="107" t="s">
        <v>25</v>
      </c>
      <c r="Q304" s="89">
        <v>0</v>
      </c>
      <c r="R304" s="89">
        <f>$Q$304*$H$304</f>
        <v>0</v>
      </c>
      <c r="S304" s="89">
        <v>0</v>
      </c>
      <c r="T304" s="90">
        <f>$S$304*$H$304</f>
        <v>0</v>
      </c>
      <c r="AR304" s="5" t="s">
        <v>108</v>
      </c>
      <c r="AT304" s="5" t="s">
        <v>79</v>
      </c>
      <c r="AU304" s="5" t="s">
        <v>36</v>
      </c>
      <c r="AY304" s="5" t="s">
        <v>80</v>
      </c>
      <c r="BG304" s="91">
        <f>IF($N$304="zákl. přenesená",$J$304,0)</f>
        <v>0</v>
      </c>
      <c r="BJ304" s="5" t="s">
        <v>83</v>
      </c>
      <c r="BK304" s="91">
        <f>ROUND($I$304*$H$304,2)</f>
        <v>0</v>
      </c>
    </row>
    <row r="305" spans="2:63" s="5" customFormat="1" ht="15.75" customHeight="1">
      <c r="B305" s="15"/>
      <c r="C305" s="99" t="s">
        <v>442</v>
      </c>
      <c r="D305" s="99" t="s">
        <v>87</v>
      </c>
      <c r="E305" s="100" t="s">
        <v>443</v>
      </c>
      <c r="F305" s="101" t="s">
        <v>444</v>
      </c>
      <c r="G305" s="102" t="s">
        <v>114</v>
      </c>
      <c r="H305" s="103">
        <v>4</v>
      </c>
      <c r="I305" s="104">
        <v>0</v>
      </c>
      <c r="J305" s="104">
        <f>ROUND($I$305*$H$305,2)</f>
        <v>0</v>
      </c>
      <c r="K305" s="105"/>
      <c r="L305" s="106"/>
      <c r="M305" s="105"/>
      <c r="N305" s="107" t="s">
        <v>25</v>
      </c>
      <c r="Q305" s="89">
        <v>0</v>
      </c>
      <c r="R305" s="89">
        <f>$Q$305*$H$305</f>
        <v>0</v>
      </c>
      <c r="S305" s="89">
        <v>0</v>
      </c>
      <c r="T305" s="90">
        <f>$S$305*$H$305</f>
        <v>0</v>
      </c>
      <c r="AR305" s="5" t="s">
        <v>108</v>
      </c>
      <c r="AT305" s="5" t="s">
        <v>79</v>
      </c>
      <c r="AU305" s="5" t="s">
        <v>36</v>
      </c>
      <c r="AY305" s="5" t="s">
        <v>80</v>
      </c>
      <c r="BG305" s="91">
        <f>IF($N$305="zákl. přenesená",$J$305,0)</f>
        <v>0</v>
      </c>
      <c r="BJ305" s="5" t="s">
        <v>83</v>
      </c>
      <c r="BK305" s="91">
        <f>ROUND($I$305*$H$305,2)</f>
        <v>0</v>
      </c>
    </row>
    <row r="306" spans="2:63" s="5" customFormat="1" ht="15.75" customHeight="1">
      <c r="B306" s="15"/>
      <c r="C306" s="99" t="s">
        <v>445</v>
      </c>
      <c r="D306" s="99" t="s">
        <v>87</v>
      </c>
      <c r="E306" s="100" t="s">
        <v>446</v>
      </c>
      <c r="F306" s="101" t="s">
        <v>447</v>
      </c>
      <c r="G306" s="102" t="s">
        <v>114</v>
      </c>
      <c r="H306" s="103">
        <v>4</v>
      </c>
      <c r="I306" s="104">
        <v>0</v>
      </c>
      <c r="J306" s="104">
        <f>ROUND($I$306*$H$306,2)</f>
        <v>0</v>
      </c>
      <c r="K306" s="105"/>
      <c r="L306" s="106"/>
      <c r="M306" s="105"/>
      <c r="N306" s="107" t="s">
        <v>25</v>
      </c>
      <c r="Q306" s="89">
        <v>0</v>
      </c>
      <c r="R306" s="89">
        <f>$Q$306*$H$306</f>
        <v>0</v>
      </c>
      <c r="S306" s="89">
        <v>0</v>
      </c>
      <c r="T306" s="90">
        <f>$S$306*$H$306</f>
        <v>0</v>
      </c>
      <c r="AR306" s="5" t="s">
        <v>108</v>
      </c>
      <c r="AT306" s="5" t="s">
        <v>79</v>
      </c>
      <c r="AU306" s="5" t="s">
        <v>36</v>
      </c>
      <c r="AY306" s="5" t="s">
        <v>80</v>
      </c>
      <c r="BG306" s="91">
        <f>IF($N$306="zákl. přenesená",$J$306,0)</f>
        <v>0</v>
      </c>
      <c r="BJ306" s="5" t="s">
        <v>83</v>
      </c>
      <c r="BK306" s="91">
        <f>ROUND($I$306*$H$306,2)</f>
        <v>0</v>
      </c>
    </row>
    <row r="307" spans="2:63" s="5" customFormat="1" ht="15.75" customHeight="1">
      <c r="B307" s="15"/>
      <c r="C307" s="80" t="s">
        <v>448</v>
      </c>
      <c r="D307" s="80" t="s">
        <v>79</v>
      </c>
      <c r="E307" s="81" t="s">
        <v>449</v>
      </c>
      <c r="F307" s="82" t="s">
        <v>450</v>
      </c>
      <c r="G307" s="83" t="s">
        <v>114</v>
      </c>
      <c r="H307" s="84">
        <v>6</v>
      </c>
      <c r="I307" s="85">
        <v>0</v>
      </c>
      <c r="J307" s="85">
        <f>ROUND($I$307*$H$307,2)</f>
        <v>0</v>
      </c>
      <c r="K307" s="86"/>
      <c r="L307" s="15"/>
      <c r="M307" s="87"/>
      <c r="N307" s="88" t="s">
        <v>25</v>
      </c>
      <c r="O307" s="89">
        <v>0</v>
      </c>
      <c r="P307" s="89">
        <f>$O$307*$H$307</f>
        <v>0</v>
      </c>
      <c r="Q307" s="89">
        <v>0</v>
      </c>
      <c r="R307" s="89">
        <f>$Q$307*$H$307</f>
        <v>0</v>
      </c>
      <c r="S307" s="89">
        <v>0</v>
      </c>
      <c r="T307" s="90">
        <f>$S$307*$H$307</f>
        <v>0</v>
      </c>
      <c r="AR307" s="5" t="s">
        <v>83</v>
      </c>
      <c r="AT307" s="5" t="s">
        <v>84</v>
      </c>
      <c r="AU307" s="5" t="s">
        <v>36</v>
      </c>
      <c r="AY307" s="5" t="s">
        <v>80</v>
      </c>
      <c r="BG307" s="91">
        <f>IF($N$307="zákl. přenesená",$J$307,0)</f>
        <v>0</v>
      </c>
      <c r="BJ307" s="5" t="s">
        <v>83</v>
      </c>
      <c r="BK307" s="91">
        <f>ROUND($I$307*$H$307,2)</f>
        <v>0</v>
      </c>
    </row>
    <row r="308" spans="2:63" s="5" customFormat="1" ht="15.75" customHeight="1">
      <c r="B308" s="15"/>
      <c r="C308" s="99" t="s">
        <v>451</v>
      </c>
      <c r="D308" s="99" t="s">
        <v>87</v>
      </c>
      <c r="E308" s="100" t="s">
        <v>452</v>
      </c>
      <c r="F308" s="101" t="s">
        <v>453</v>
      </c>
      <c r="G308" s="102" t="s">
        <v>114</v>
      </c>
      <c r="H308" s="103">
        <v>5</v>
      </c>
      <c r="I308" s="104">
        <v>0</v>
      </c>
      <c r="J308" s="104">
        <f>ROUND($I$308*$H$308,2)</f>
        <v>0</v>
      </c>
      <c r="K308" s="105"/>
      <c r="L308" s="106"/>
      <c r="M308" s="105"/>
      <c r="N308" s="107" t="s">
        <v>25</v>
      </c>
      <c r="Q308" s="89">
        <v>0</v>
      </c>
      <c r="R308" s="89">
        <f>$Q$308*$H$308</f>
        <v>0</v>
      </c>
      <c r="S308" s="89">
        <v>0</v>
      </c>
      <c r="T308" s="90">
        <f>$S$308*$H$308</f>
        <v>0</v>
      </c>
      <c r="AR308" s="5" t="s">
        <v>108</v>
      </c>
      <c r="AT308" s="5" t="s">
        <v>79</v>
      </c>
      <c r="AU308" s="5" t="s">
        <v>36</v>
      </c>
      <c r="AY308" s="5" t="s">
        <v>80</v>
      </c>
      <c r="BG308" s="91">
        <f>IF($N$308="zákl. přenesená",$J$308,0)</f>
        <v>0</v>
      </c>
      <c r="BJ308" s="5" t="s">
        <v>83</v>
      </c>
      <c r="BK308" s="91">
        <f>ROUND($I$308*$H$308,2)</f>
        <v>0</v>
      </c>
    </row>
    <row r="309" spans="2:63" s="5" customFormat="1" ht="15.75" customHeight="1">
      <c r="B309" s="15"/>
      <c r="C309" s="80" t="s">
        <v>454</v>
      </c>
      <c r="D309" s="80" t="s">
        <v>79</v>
      </c>
      <c r="E309" s="81" t="s">
        <v>455</v>
      </c>
      <c r="F309" s="82" t="s">
        <v>456</v>
      </c>
      <c r="G309" s="83" t="s">
        <v>79</v>
      </c>
      <c r="H309" s="84">
        <v>30</v>
      </c>
      <c r="I309" s="85">
        <v>0</v>
      </c>
      <c r="J309" s="85">
        <f>ROUND($I$309*$H$309,2)</f>
        <v>0</v>
      </c>
      <c r="K309" s="86"/>
      <c r="L309" s="15"/>
      <c r="M309" s="87"/>
      <c r="N309" s="88" t="s">
        <v>25</v>
      </c>
      <c r="O309" s="89">
        <v>0.031</v>
      </c>
      <c r="P309" s="89">
        <f>$O$309*$H$309</f>
        <v>0.9299999999999999</v>
      </c>
      <c r="Q309" s="89">
        <v>0</v>
      </c>
      <c r="R309" s="89">
        <f>$Q$309*$H$309</f>
        <v>0</v>
      </c>
      <c r="S309" s="89">
        <v>0</v>
      </c>
      <c r="T309" s="90">
        <f>$S$309*$H$309</f>
        <v>0</v>
      </c>
      <c r="AR309" s="5" t="s">
        <v>83</v>
      </c>
      <c r="AT309" s="5" t="s">
        <v>84</v>
      </c>
      <c r="AU309" s="5" t="s">
        <v>36</v>
      </c>
      <c r="AY309" s="5" t="s">
        <v>80</v>
      </c>
      <c r="BG309" s="91">
        <f>IF($N$309="zákl. přenesená",$J$309,0)</f>
        <v>0</v>
      </c>
      <c r="BJ309" s="5" t="s">
        <v>83</v>
      </c>
      <c r="BK309" s="91">
        <f>ROUND($I$309*$H$309,2)</f>
        <v>0</v>
      </c>
    </row>
    <row r="310" spans="2:63" s="5" customFormat="1" ht="15.75" customHeight="1">
      <c r="B310" s="15"/>
      <c r="C310" s="99" t="s">
        <v>457</v>
      </c>
      <c r="D310" s="99" t="s">
        <v>87</v>
      </c>
      <c r="E310" s="100" t="s">
        <v>458</v>
      </c>
      <c r="F310" s="101" t="s">
        <v>459</v>
      </c>
      <c r="G310" s="102" t="s">
        <v>79</v>
      </c>
      <c r="H310" s="103">
        <v>31.5</v>
      </c>
      <c r="I310" s="104">
        <v>0</v>
      </c>
      <c r="J310" s="104">
        <f>ROUND($I$310*$H$310,2)</f>
        <v>0</v>
      </c>
      <c r="K310" s="105"/>
      <c r="L310" s="106"/>
      <c r="M310" s="105"/>
      <c r="N310" s="107" t="s">
        <v>25</v>
      </c>
      <c r="Q310" s="89">
        <v>0.13</v>
      </c>
      <c r="R310" s="89">
        <f>$Q$310*$H$310</f>
        <v>4.095</v>
      </c>
      <c r="S310" s="89">
        <v>0</v>
      </c>
      <c r="T310" s="90">
        <f>$S$310*$H$310</f>
        <v>0</v>
      </c>
      <c r="AR310" s="5" t="s">
        <v>83</v>
      </c>
      <c r="AT310" s="5" t="s">
        <v>79</v>
      </c>
      <c r="AU310" s="5" t="s">
        <v>36</v>
      </c>
      <c r="AY310" s="5" t="s">
        <v>80</v>
      </c>
      <c r="BG310" s="91">
        <f>IF($N$310="zákl. přenesená",$J$310,0)</f>
        <v>0</v>
      </c>
      <c r="BJ310" s="5" t="s">
        <v>83</v>
      </c>
      <c r="BK310" s="91">
        <f>ROUND($I$310*$H$310,2)</f>
        <v>0</v>
      </c>
    </row>
    <row r="311" spans="2:51" s="5" customFormat="1" ht="15.75" customHeight="1">
      <c r="B311" s="92"/>
      <c r="D311" s="93" t="s">
        <v>85</v>
      </c>
      <c r="F311" s="94" t="s">
        <v>460</v>
      </c>
      <c r="H311" s="95">
        <v>31.5</v>
      </c>
      <c r="L311" s="92"/>
      <c r="M311" s="96"/>
      <c r="T311" s="97"/>
      <c r="AT311" s="98" t="s">
        <v>85</v>
      </c>
      <c r="AU311" s="98" t="s">
        <v>36</v>
      </c>
      <c r="AV311" s="98" t="s">
        <v>38</v>
      </c>
      <c r="AW311" s="98" t="s">
        <v>32</v>
      </c>
      <c r="AX311" s="98" t="s">
        <v>36</v>
      </c>
      <c r="AY311" s="98" t="s">
        <v>80</v>
      </c>
    </row>
    <row r="312" spans="2:63" s="5" customFormat="1" ht="15.75" customHeight="1">
      <c r="B312" s="15"/>
      <c r="C312" s="80" t="s">
        <v>461</v>
      </c>
      <c r="D312" s="80" t="s">
        <v>79</v>
      </c>
      <c r="E312" s="81" t="s">
        <v>462</v>
      </c>
      <c r="F312" s="82" t="s">
        <v>463</v>
      </c>
      <c r="G312" s="83" t="s">
        <v>170</v>
      </c>
      <c r="H312" s="84">
        <v>1</v>
      </c>
      <c r="I312" s="85">
        <v>0</v>
      </c>
      <c r="J312" s="85">
        <f>ROUND($I$312*$H$312,2)</f>
        <v>0</v>
      </c>
      <c r="K312" s="86"/>
      <c r="L312" s="15"/>
      <c r="M312" s="87"/>
      <c r="N312" s="88" t="s">
        <v>25</v>
      </c>
      <c r="O312" s="89">
        <v>1.549</v>
      </c>
      <c r="P312" s="89">
        <f>$O$312*$H$312</f>
        <v>1.549</v>
      </c>
      <c r="Q312" s="89">
        <v>0</v>
      </c>
      <c r="R312" s="89">
        <f>$Q$312*$H$312</f>
        <v>0</v>
      </c>
      <c r="S312" s="89">
        <v>0</v>
      </c>
      <c r="T312" s="90">
        <f>$S$312*$H$312</f>
        <v>0</v>
      </c>
      <c r="AR312" s="5" t="s">
        <v>83</v>
      </c>
      <c r="AT312" s="5" t="s">
        <v>84</v>
      </c>
      <c r="AU312" s="5" t="s">
        <v>36</v>
      </c>
      <c r="AY312" s="5" t="s">
        <v>80</v>
      </c>
      <c r="BG312" s="91">
        <f>IF($N$312="zákl. přenesená",$J$312,0)</f>
        <v>0</v>
      </c>
      <c r="BJ312" s="5" t="s">
        <v>83</v>
      </c>
      <c r="BK312" s="91">
        <f>ROUND($I$312*$H$312,2)</f>
        <v>0</v>
      </c>
    </row>
    <row r="313" spans="2:63" s="5" customFormat="1" ht="15.75" customHeight="1">
      <c r="B313" s="15"/>
      <c r="C313" s="80" t="s">
        <v>464</v>
      </c>
      <c r="D313" s="80" t="s">
        <v>79</v>
      </c>
      <c r="E313" s="81" t="s">
        <v>465</v>
      </c>
      <c r="F313" s="82" t="s">
        <v>466</v>
      </c>
      <c r="G313" s="83" t="s">
        <v>170</v>
      </c>
      <c r="H313" s="84">
        <v>1</v>
      </c>
      <c r="I313" s="85">
        <v>0</v>
      </c>
      <c r="J313" s="85">
        <f>ROUND($I$313*$H$313,2)</f>
        <v>0</v>
      </c>
      <c r="K313" s="86"/>
      <c r="L313" s="15"/>
      <c r="M313" s="87"/>
      <c r="N313" s="88" t="s">
        <v>25</v>
      </c>
      <c r="O313" s="89">
        <v>1.251</v>
      </c>
      <c r="P313" s="89">
        <f>$O$313*$H$313</f>
        <v>1.251</v>
      </c>
      <c r="Q313" s="89">
        <v>0</v>
      </c>
      <c r="R313" s="89">
        <f>$Q$313*$H$313</f>
        <v>0</v>
      </c>
      <c r="S313" s="89">
        <v>0</v>
      </c>
      <c r="T313" s="90">
        <f>$S$313*$H$313</f>
        <v>0</v>
      </c>
      <c r="AR313" s="5" t="s">
        <v>83</v>
      </c>
      <c r="AT313" s="5" t="s">
        <v>84</v>
      </c>
      <c r="AU313" s="5" t="s">
        <v>36</v>
      </c>
      <c r="AY313" s="5" t="s">
        <v>80</v>
      </c>
      <c r="BG313" s="91">
        <f>IF($N$313="zákl. přenesená",$J$313,0)</f>
        <v>0</v>
      </c>
      <c r="BJ313" s="5" t="s">
        <v>83</v>
      </c>
      <c r="BK313" s="91">
        <f>ROUND($I$313*$H$313,2)</f>
        <v>0</v>
      </c>
    </row>
    <row r="314" spans="2:63" s="5" customFormat="1" ht="15.75" customHeight="1">
      <c r="B314" s="15"/>
      <c r="C314" s="99" t="s">
        <v>467</v>
      </c>
      <c r="D314" s="99" t="s">
        <v>87</v>
      </c>
      <c r="E314" s="100" t="s">
        <v>370</v>
      </c>
      <c r="F314" s="101" t="s">
        <v>371</v>
      </c>
      <c r="G314" s="102" t="s">
        <v>170</v>
      </c>
      <c r="H314" s="103">
        <v>1</v>
      </c>
      <c r="I314" s="104">
        <v>0</v>
      </c>
      <c r="J314" s="104">
        <f>ROUND($I$314*$H$314,2)</f>
        <v>0</v>
      </c>
      <c r="K314" s="105"/>
      <c r="L314" s="106"/>
      <c r="M314" s="105"/>
      <c r="N314" s="107" t="s">
        <v>25</v>
      </c>
      <c r="Q314" s="89">
        <v>0</v>
      </c>
      <c r="R314" s="89">
        <f>$Q$314*$H$314</f>
        <v>0</v>
      </c>
      <c r="S314" s="89">
        <v>0</v>
      </c>
      <c r="T314" s="90">
        <f>$S$314*$H$314</f>
        <v>0</v>
      </c>
      <c r="AR314" s="5" t="s">
        <v>83</v>
      </c>
      <c r="AT314" s="5" t="s">
        <v>79</v>
      </c>
      <c r="AU314" s="5" t="s">
        <v>36</v>
      </c>
      <c r="AY314" s="5" t="s">
        <v>80</v>
      </c>
      <c r="BG314" s="91">
        <f>IF($N$314="zákl. přenesená",$J$314,0)</f>
        <v>0</v>
      </c>
      <c r="BJ314" s="5" t="s">
        <v>83</v>
      </c>
      <c r="BK314" s="91">
        <f>ROUND($I$314*$H$314,2)</f>
        <v>0</v>
      </c>
    </row>
    <row r="315" spans="2:63" s="5" customFormat="1" ht="15.75" customHeight="1">
      <c r="B315" s="15"/>
      <c r="C315" s="80" t="s">
        <v>468</v>
      </c>
      <c r="D315" s="80" t="s">
        <v>79</v>
      </c>
      <c r="E315" s="81" t="s">
        <v>469</v>
      </c>
      <c r="F315" s="82" t="s">
        <v>470</v>
      </c>
      <c r="G315" s="83" t="s">
        <v>114</v>
      </c>
      <c r="H315" s="84">
        <v>1</v>
      </c>
      <c r="I315" s="85">
        <v>0</v>
      </c>
      <c r="J315" s="85">
        <f>ROUND($I$315*$H$315,2)</f>
        <v>0</v>
      </c>
      <c r="K315" s="86"/>
      <c r="L315" s="15"/>
      <c r="M315" s="87"/>
      <c r="N315" s="109" t="s">
        <v>25</v>
      </c>
      <c r="O315" s="110">
        <v>0</v>
      </c>
      <c r="P315" s="110">
        <f>$O$315*$H$315</f>
        <v>0</v>
      </c>
      <c r="Q315" s="110">
        <v>0</v>
      </c>
      <c r="R315" s="110">
        <f>$Q$315*$H$315</f>
        <v>0</v>
      </c>
      <c r="S315" s="110">
        <v>0</v>
      </c>
      <c r="T315" s="111">
        <f>$S$315*$H$315</f>
        <v>0</v>
      </c>
      <c r="AR315" s="5" t="s">
        <v>83</v>
      </c>
      <c r="AT315" s="5" t="s">
        <v>84</v>
      </c>
      <c r="AU315" s="5" t="s">
        <v>36</v>
      </c>
      <c r="AY315" s="5" t="s">
        <v>80</v>
      </c>
      <c r="BG315" s="91">
        <f>IF($N$315="zákl. přenesená",$J$315,0)</f>
        <v>0</v>
      </c>
      <c r="BJ315" s="5" t="s">
        <v>83</v>
      </c>
      <c r="BK315" s="91">
        <f>ROUND($I$315*$H$315,2)</f>
        <v>0</v>
      </c>
    </row>
    <row r="316" spans="2:12" s="5" customFormat="1" ht="7.5" customHeight="1">
      <c r="B316" s="25"/>
      <c r="C316" s="26"/>
      <c r="D316" s="26"/>
      <c r="E316" s="26"/>
      <c r="F316" s="26"/>
      <c r="G316" s="26"/>
      <c r="H316" s="26"/>
      <c r="I316" s="26"/>
      <c r="J316" s="26"/>
      <c r="K316" s="26"/>
      <c r="L316" s="15"/>
    </row>
    <row r="317" s="2" customFormat="1" ht="14.25" customHeight="1"/>
  </sheetData>
  <sheetProtection/>
  <autoFilter ref="C82:K82"/>
  <mergeCells count="9">
    <mergeCell ref="E75:H75"/>
    <mergeCell ref="G1:H1"/>
    <mergeCell ref="L2:V2"/>
    <mergeCell ref="E7:H7"/>
    <mergeCell ref="E9:H9"/>
    <mergeCell ref="E24:H24"/>
    <mergeCell ref="E47:H47"/>
    <mergeCell ref="E49:H49"/>
    <mergeCell ref="E73:H73"/>
  </mergeCells>
  <hyperlinks>
    <hyperlink ref="F1:G1" location="C2" tooltip="Krycí list soupisu" display="1) Krycí list soupisu"/>
    <hyperlink ref="G1:H1" location="C56" tooltip="Rekapitulace" display="2) Rekapitulace"/>
    <hyperlink ref="J1" location="C82" tooltip="Soupis prací" display="3) Soupis prací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ignoredErrors>
    <ignoredError sqref="J14 J2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10.5" defaultRowHeight="14.25" customHeight="1"/>
  <cols>
    <col min="1" max="1" width="8.5" style="2" customWidth="1"/>
    <col min="2" max="2" width="1.5" style="2" customWidth="1"/>
    <col min="3" max="3" width="4.16015625" style="2" customWidth="1"/>
    <col min="4" max="4" width="4.5" style="2" customWidth="1"/>
    <col min="5" max="5" width="17.16015625" style="2" customWidth="1"/>
    <col min="6" max="6" width="90.83203125" style="2" customWidth="1"/>
    <col min="7" max="7" width="8.5" style="2" customWidth="1"/>
    <col min="8" max="8" width="11.16015625" style="2" customWidth="1"/>
    <col min="9" max="9" width="12.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5" style="2" hidden="1" customWidth="1"/>
    <col min="21" max="21" width="16.5" style="2" hidden="1" customWidth="1"/>
    <col min="22" max="22" width="12.5" style="2" customWidth="1"/>
    <col min="23" max="23" width="16.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5" style="2" customWidth="1"/>
    <col min="29" max="29" width="11" style="2" customWidth="1"/>
    <col min="30" max="30" width="15" style="2" customWidth="1"/>
    <col min="31" max="31" width="16.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24"/>
      <c r="B1" s="121"/>
      <c r="C1" s="121"/>
      <c r="D1" s="122" t="s">
        <v>0</v>
      </c>
      <c r="E1" s="121"/>
      <c r="F1" s="123" t="s">
        <v>504</v>
      </c>
      <c r="G1" s="201" t="s">
        <v>505</v>
      </c>
      <c r="H1" s="201"/>
      <c r="I1" s="121"/>
      <c r="J1" s="123" t="s">
        <v>506</v>
      </c>
      <c r="K1" s="122" t="s">
        <v>41</v>
      </c>
      <c r="L1" s="123" t="s">
        <v>507</v>
      </c>
      <c r="M1" s="123"/>
      <c r="N1" s="123"/>
      <c r="O1" s="123"/>
      <c r="P1" s="123"/>
      <c r="Q1" s="123"/>
      <c r="R1" s="123"/>
      <c r="S1" s="123"/>
      <c r="T1" s="123"/>
      <c r="U1" s="125"/>
      <c r="V1" s="12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3:46" s="2" customFormat="1" ht="37.5" customHeight="1">
      <c r="C2" s="2"/>
      <c r="L2" s="202" t="s">
        <v>1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2" t="s">
        <v>40</v>
      </c>
    </row>
    <row r="3" spans="2:46" s="2" customFormat="1" ht="7.5" customHeight="1">
      <c r="B3" s="6"/>
      <c r="C3" s="7"/>
      <c r="D3" s="7"/>
      <c r="E3" s="7"/>
      <c r="F3" s="7"/>
      <c r="G3" s="7"/>
      <c r="H3" s="7"/>
      <c r="I3" s="7"/>
      <c r="J3" s="7"/>
      <c r="K3" s="8"/>
      <c r="AT3" s="2" t="s">
        <v>32</v>
      </c>
    </row>
    <row r="4" spans="2:46" s="2" customFormat="1" ht="37.5" customHeight="1">
      <c r="B4" s="9"/>
      <c r="D4" s="10" t="s">
        <v>42</v>
      </c>
      <c r="K4" s="11"/>
      <c r="M4" s="12" t="s">
        <v>43</v>
      </c>
      <c r="AT4" s="2" t="s">
        <v>44</v>
      </c>
    </row>
    <row r="5" spans="2:11" s="2" customFormat="1" ht="7.5" customHeight="1">
      <c r="B5" s="9"/>
      <c r="K5" s="11"/>
    </row>
    <row r="6" spans="2:11" s="2" customFormat="1" ht="15.75" customHeight="1">
      <c r="B6" s="9"/>
      <c r="D6" s="14" t="s">
        <v>4</v>
      </c>
      <c r="K6" s="11"/>
    </row>
    <row r="7" spans="2:11" s="2" customFormat="1" ht="15.75" customHeight="1">
      <c r="B7" s="9"/>
      <c r="E7" s="204" t="s">
        <v>660</v>
      </c>
      <c r="F7" s="203"/>
      <c r="G7" s="203"/>
      <c r="H7" s="203"/>
      <c r="K7" s="11"/>
    </row>
    <row r="8" spans="2:11" s="5" customFormat="1" ht="15.75" customHeight="1">
      <c r="B8" s="15"/>
      <c r="D8" s="14" t="s">
        <v>45</v>
      </c>
      <c r="K8" s="16"/>
    </row>
    <row r="9" spans="2:11" s="5" customFormat="1" ht="37.5" customHeight="1">
      <c r="B9" s="15"/>
      <c r="E9" s="205" t="s">
        <v>471</v>
      </c>
      <c r="F9" s="200"/>
      <c r="G9" s="200"/>
      <c r="H9" s="200"/>
      <c r="K9" s="16"/>
    </row>
    <row r="10" spans="2:11" s="5" customFormat="1" ht="14.25" customHeight="1">
      <c r="B10" s="15"/>
      <c r="K10" s="16"/>
    </row>
    <row r="11" spans="2:11" s="5" customFormat="1" ht="15" customHeight="1">
      <c r="B11" s="15"/>
      <c r="D11" s="14" t="s">
        <v>5</v>
      </c>
      <c r="F11" s="13"/>
      <c r="I11" s="14" t="s">
        <v>6</v>
      </c>
      <c r="J11" s="13"/>
      <c r="K11" s="16"/>
    </row>
    <row r="12" spans="2:11" s="5" customFormat="1" ht="15" customHeight="1">
      <c r="B12" s="15"/>
      <c r="D12" s="14" t="s">
        <v>7</v>
      </c>
      <c r="F12" s="13" t="s">
        <v>8</v>
      </c>
      <c r="I12" s="14" t="s">
        <v>9</v>
      </c>
      <c r="J12" s="30"/>
      <c r="K12" s="16"/>
    </row>
    <row r="13" spans="2:11" s="5" customFormat="1" ht="12" customHeight="1">
      <c r="B13" s="15"/>
      <c r="K13" s="16"/>
    </row>
    <row r="14" spans="2:11" s="5" customFormat="1" ht="15" customHeight="1">
      <c r="B14" s="15"/>
      <c r="D14" s="14" t="s">
        <v>10</v>
      </c>
      <c r="I14" s="14" t="s">
        <v>11</v>
      </c>
      <c r="J14" s="13" t="s">
        <v>12</v>
      </c>
      <c r="K14" s="16"/>
    </row>
    <row r="15" spans="2:11" s="5" customFormat="1" ht="18.75" customHeight="1">
      <c r="B15" s="15"/>
      <c r="E15" s="13" t="s">
        <v>661</v>
      </c>
      <c r="I15" s="14" t="s">
        <v>13</v>
      </c>
      <c r="J15" s="13" t="s">
        <v>14</v>
      </c>
      <c r="K15" s="16"/>
    </row>
    <row r="16" spans="2:11" s="5" customFormat="1" ht="7.5" customHeight="1">
      <c r="B16" s="15"/>
      <c r="K16" s="16"/>
    </row>
    <row r="17" spans="2:11" s="5" customFormat="1" ht="15" customHeight="1">
      <c r="B17" s="15"/>
      <c r="D17" s="14" t="s">
        <v>15</v>
      </c>
      <c r="I17" s="14" t="s">
        <v>11</v>
      </c>
      <c r="J17" s="13"/>
      <c r="K17" s="16"/>
    </row>
    <row r="18" spans="2:11" s="5" customFormat="1" ht="18.75" customHeight="1">
      <c r="B18" s="15"/>
      <c r="E18" s="13"/>
      <c r="I18" s="14" t="s">
        <v>13</v>
      </c>
      <c r="J18" s="13"/>
      <c r="K18" s="16"/>
    </row>
    <row r="19" spans="2:11" s="5" customFormat="1" ht="7.5" customHeight="1">
      <c r="B19" s="15"/>
      <c r="K19" s="16"/>
    </row>
    <row r="20" spans="2:11" s="5" customFormat="1" ht="15" customHeight="1">
      <c r="B20" s="15"/>
      <c r="D20" s="14" t="s">
        <v>16</v>
      </c>
      <c r="I20" s="14" t="s">
        <v>11</v>
      </c>
      <c r="J20" s="13" t="s">
        <v>17</v>
      </c>
      <c r="K20" s="16"/>
    </row>
    <row r="21" spans="2:11" s="5" customFormat="1" ht="18.75" customHeight="1">
      <c r="B21" s="15"/>
      <c r="E21" s="13" t="s">
        <v>18</v>
      </c>
      <c r="I21" s="14" t="s">
        <v>13</v>
      </c>
      <c r="J21" s="13"/>
      <c r="K21" s="16"/>
    </row>
    <row r="22" spans="2:11" s="5" customFormat="1" ht="7.5" customHeight="1">
      <c r="B22" s="15"/>
      <c r="K22" s="16"/>
    </row>
    <row r="23" spans="2:11" s="5" customFormat="1" ht="15" customHeight="1">
      <c r="B23" s="15"/>
      <c r="D23" s="14" t="s">
        <v>19</v>
      </c>
      <c r="K23" s="16"/>
    </row>
    <row r="24" spans="2:11" s="41" customFormat="1" ht="15.75" customHeight="1">
      <c r="B24" s="42"/>
      <c r="E24" s="206"/>
      <c r="F24" s="207"/>
      <c r="G24" s="207"/>
      <c r="H24" s="207"/>
      <c r="K24" s="43"/>
    </row>
    <row r="25" spans="2:11" s="5" customFormat="1" ht="7.5" customHeight="1">
      <c r="B25" s="15"/>
      <c r="K25" s="16"/>
    </row>
    <row r="26" spans="2:11" s="5" customFormat="1" ht="7.5" customHeight="1">
      <c r="B26" s="15"/>
      <c r="D26" s="31"/>
      <c r="E26" s="31"/>
      <c r="F26" s="31"/>
      <c r="G26" s="31"/>
      <c r="H26" s="31"/>
      <c r="I26" s="31"/>
      <c r="J26" s="31"/>
      <c r="K26" s="44"/>
    </row>
    <row r="27" spans="2:11" s="5" customFormat="1" ht="26.25" customHeight="1">
      <c r="B27" s="15"/>
      <c r="D27" s="47" t="s">
        <v>20</v>
      </c>
      <c r="J27" s="39">
        <f>ROUNDUP($J$76,2)</f>
        <v>0</v>
      </c>
      <c r="K27" s="16"/>
    </row>
    <row r="28" spans="2:11" s="5" customFormat="1" ht="7.5" customHeight="1">
      <c r="B28" s="15"/>
      <c r="D28" s="31"/>
      <c r="E28" s="31"/>
      <c r="F28" s="31"/>
      <c r="G28" s="31"/>
      <c r="H28" s="31"/>
      <c r="I28" s="31"/>
      <c r="J28" s="31"/>
      <c r="K28" s="44"/>
    </row>
    <row r="29" spans="2:11" s="5" customFormat="1" ht="15" customHeight="1">
      <c r="B29" s="15"/>
      <c r="F29" s="17" t="s">
        <v>22</v>
      </c>
      <c r="I29" s="17" t="s">
        <v>21</v>
      </c>
      <c r="J29" s="17" t="s">
        <v>23</v>
      </c>
      <c r="K29" s="16"/>
    </row>
    <row r="30" spans="2:11" s="5" customFormat="1" ht="15" customHeight="1">
      <c r="B30" s="15"/>
      <c r="D30" s="18" t="s">
        <v>24</v>
      </c>
      <c r="E30" s="18" t="s">
        <v>25</v>
      </c>
      <c r="F30" s="45">
        <f>ROUNDUP(SUM($BG$76:$BG$105),2)</f>
        <v>0</v>
      </c>
      <c r="I30" s="48">
        <v>0.21</v>
      </c>
      <c r="J30" s="45">
        <v>0</v>
      </c>
      <c r="K30" s="16"/>
    </row>
    <row r="31" spans="2:11" s="5" customFormat="1" ht="7.5" customHeight="1">
      <c r="B31" s="15"/>
      <c r="K31" s="16"/>
    </row>
    <row r="32" spans="2:11" s="5" customFormat="1" ht="26.25" customHeight="1">
      <c r="B32" s="15"/>
      <c r="C32" s="19"/>
      <c r="D32" s="20" t="s">
        <v>26</v>
      </c>
      <c r="E32" s="21"/>
      <c r="F32" s="21"/>
      <c r="G32" s="49" t="s">
        <v>27</v>
      </c>
      <c r="H32" s="22" t="s">
        <v>28</v>
      </c>
      <c r="I32" s="21"/>
      <c r="J32" s="23">
        <f>ROUNDUP(SUM($J$27:$J$30),2)</f>
        <v>0</v>
      </c>
      <c r="K32" s="50"/>
    </row>
    <row r="33" spans="2:11" s="5" customFormat="1" ht="15" customHeight="1">
      <c r="B33" s="25"/>
      <c r="C33" s="26"/>
      <c r="D33" s="26"/>
      <c r="E33" s="26"/>
      <c r="F33" s="26"/>
      <c r="G33" s="26"/>
      <c r="H33" s="26"/>
      <c r="I33" s="26"/>
      <c r="J33" s="26"/>
      <c r="K33" s="27"/>
    </row>
    <row r="37" spans="2:11" s="5" customFormat="1" ht="7.5" customHeight="1">
      <c r="B37" s="28"/>
      <c r="C37" s="29"/>
      <c r="D37" s="29"/>
      <c r="E37" s="29"/>
      <c r="F37" s="29"/>
      <c r="G37" s="29"/>
      <c r="H37" s="29"/>
      <c r="I37" s="29"/>
      <c r="J37" s="29"/>
      <c r="K37" s="51"/>
    </row>
    <row r="38" spans="2:11" s="5" customFormat="1" ht="37.5" customHeight="1">
      <c r="B38" s="15"/>
      <c r="C38" s="10" t="s">
        <v>51</v>
      </c>
      <c r="K38" s="16"/>
    </row>
    <row r="39" spans="2:11" s="5" customFormat="1" ht="7.5" customHeight="1">
      <c r="B39" s="15"/>
      <c r="K39" s="16"/>
    </row>
    <row r="40" spans="2:11" s="5" customFormat="1" ht="15" customHeight="1">
      <c r="B40" s="15"/>
      <c r="C40" s="14" t="s">
        <v>4</v>
      </c>
      <c r="K40" s="16"/>
    </row>
    <row r="41" spans="2:11" s="5" customFormat="1" ht="16.5" customHeight="1">
      <c r="B41" s="15"/>
      <c r="E41" s="204" t="str">
        <f>$E$7</f>
        <v>VO Liberec Tržní náměstí</v>
      </c>
      <c r="F41" s="200"/>
      <c r="G41" s="200"/>
      <c r="H41" s="200"/>
      <c r="K41" s="16"/>
    </row>
    <row r="42" spans="2:11" s="5" customFormat="1" ht="15" customHeight="1">
      <c r="B42" s="15"/>
      <c r="C42" s="14" t="s">
        <v>45</v>
      </c>
      <c r="K42" s="16"/>
    </row>
    <row r="43" spans="2:11" s="5" customFormat="1" ht="19.5" customHeight="1">
      <c r="B43" s="15"/>
      <c r="E43" s="205" t="str">
        <f>$E$9</f>
        <v>VON - VEDLEJŠÍ A OSTATNÍ NÁKLADY</v>
      </c>
      <c r="F43" s="200"/>
      <c r="G43" s="200"/>
      <c r="H43" s="200"/>
      <c r="K43" s="16"/>
    </row>
    <row r="44" spans="2:11" s="5" customFormat="1" ht="7.5" customHeight="1">
      <c r="B44" s="15"/>
      <c r="K44" s="16"/>
    </row>
    <row r="45" spans="2:11" s="5" customFormat="1" ht="18.75" customHeight="1">
      <c r="B45" s="15"/>
      <c r="C45" s="14" t="s">
        <v>7</v>
      </c>
      <c r="F45" s="13" t="str">
        <f>$F$12</f>
        <v>LI - Liberec</v>
      </c>
      <c r="H45" s="14" t="s">
        <v>9</v>
      </c>
      <c r="J45" s="30">
        <f>IF($J$12="","",$J$12)</f>
      </c>
      <c r="K45" s="16"/>
    </row>
    <row r="46" spans="2:11" s="5" customFormat="1" ht="7.5" customHeight="1">
      <c r="B46" s="15"/>
      <c r="K46" s="16"/>
    </row>
    <row r="47" spans="2:11" s="5" customFormat="1" ht="15.75" customHeight="1">
      <c r="B47" s="15"/>
      <c r="C47" s="14" t="s">
        <v>10</v>
      </c>
      <c r="F47" s="13" t="str">
        <f>$E$15</f>
        <v>Statutární město Liberec</v>
      </c>
      <c r="H47" s="14" t="s">
        <v>16</v>
      </c>
      <c r="J47" s="13" t="str">
        <f>$E$21</f>
        <v>KOLLERT ELEKTRO s.r.o.</v>
      </c>
      <c r="K47" s="16"/>
    </row>
    <row r="48" spans="2:11" s="5" customFormat="1" ht="15" customHeight="1">
      <c r="B48" s="15"/>
      <c r="C48" s="14" t="s">
        <v>15</v>
      </c>
      <c r="F48" s="13">
        <f>IF($E$18="","",$E$18)</f>
      </c>
      <c r="K48" s="16"/>
    </row>
    <row r="49" spans="2:11" s="5" customFormat="1" ht="11.25" customHeight="1">
      <c r="B49" s="15"/>
      <c r="K49" s="16"/>
    </row>
    <row r="50" spans="2:11" s="5" customFormat="1" ht="30" customHeight="1">
      <c r="B50" s="15"/>
      <c r="C50" s="52" t="s">
        <v>52</v>
      </c>
      <c r="D50" s="19"/>
      <c r="E50" s="19"/>
      <c r="F50" s="19"/>
      <c r="G50" s="19"/>
      <c r="H50" s="19"/>
      <c r="I50" s="19"/>
      <c r="J50" s="53" t="s">
        <v>53</v>
      </c>
      <c r="K50" s="24"/>
    </row>
    <row r="51" spans="2:11" s="5" customFormat="1" ht="11.25" customHeight="1">
      <c r="B51" s="15"/>
      <c r="K51" s="16"/>
    </row>
    <row r="52" spans="2:47" s="5" customFormat="1" ht="30" customHeight="1">
      <c r="B52" s="15"/>
      <c r="C52" s="38" t="s">
        <v>54</v>
      </c>
      <c r="J52" s="39">
        <f>ROUNDUP($J$76,2)</f>
        <v>0</v>
      </c>
      <c r="K52" s="16"/>
      <c r="AU52" s="5" t="s">
        <v>55</v>
      </c>
    </row>
    <row r="53" spans="2:11" s="40" customFormat="1" ht="25.5" customHeight="1">
      <c r="B53" s="54"/>
      <c r="D53" s="55" t="s">
        <v>46</v>
      </c>
      <c r="E53" s="55"/>
      <c r="F53" s="55"/>
      <c r="G53" s="55"/>
      <c r="H53" s="55"/>
      <c r="I53" s="55"/>
      <c r="J53" s="56">
        <f>ROUNDUP($J$77,2)</f>
        <v>0</v>
      </c>
      <c r="K53" s="57"/>
    </row>
    <row r="54" spans="2:11" s="112" customFormat="1" ht="21" customHeight="1">
      <c r="B54" s="113"/>
      <c r="D54" s="114" t="s">
        <v>472</v>
      </c>
      <c r="E54" s="114"/>
      <c r="F54" s="114"/>
      <c r="G54" s="114"/>
      <c r="H54" s="114"/>
      <c r="I54" s="114"/>
      <c r="J54" s="115">
        <f>ROUNDUP($J$78,2)</f>
        <v>0</v>
      </c>
      <c r="K54" s="116"/>
    </row>
    <row r="55" spans="2:11" s="112" customFormat="1" ht="21" customHeight="1">
      <c r="B55" s="113"/>
      <c r="D55" s="114" t="s">
        <v>473</v>
      </c>
      <c r="E55" s="114"/>
      <c r="F55" s="114"/>
      <c r="G55" s="114"/>
      <c r="H55" s="114"/>
      <c r="I55" s="114"/>
      <c r="J55" s="115">
        <f>ROUNDUP($J$79,2)</f>
        <v>0</v>
      </c>
      <c r="K55" s="116"/>
    </row>
    <row r="56" spans="2:11" s="112" customFormat="1" ht="21" customHeight="1">
      <c r="B56" s="113"/>
      <c r="D56" s="114" t="s">
        <v>474</v>
      </c>
      <c r="E56" s="114"/>
      <c r="F56" s="114"/>
      <c r="G56" s="114"/>
      <c r="H56" s="114"/>
      <c r="I56" s="114"/>
      <c r="J56" s="115">
        <f>ROUNDUP($J$90,2)</f>
        <v>0</v>
      </c>
      <c r="K56" s="116"/>
    </row>
    <row r="57" spans="2:11" s="5" customFormat="1" ht="22.5" customHeight="1">
      <c r="B57" s="15"/>
      <c r="K57" s="16"/>
    </row>
    <row r="58" spans="2:11" s="5" customFormat="1" ht="7.5" customHeight="1">
      <c r="B58" s="25"/>
      <c r="C58" s="26"/>
      <c r="D58" s="26"/>
      <c r="E58" s="26"/>
      <c r="F58" s="26"/>
      <c r="G58" s="26"/>
      <c r="H58" s="26"/>
      <c r="I58" s="26"/>
      <c r="J58" s="26"/>
      <c r="K58" s="27"/>
    </row>
    <row r="62" spans="2:12" s="5" customFormat="1" ht="7.5" customHeight="1"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15"/>
    </row>
    <row r="63" spans="2:12" s="5" customFormat="1" ht="37.5" customHeight="1">
      <c r="B63" s="15"/>
      <c r="C63" s="10" t="s">
        <v>62</v>
      </c>
      <c r="L63" s="15"/>
    </row>
    <row r="64" spans="2:12" s="5" customFormat="1" ht="7.5" customHeight="1">
      <c r="B64" s="15"/>
      <c r="L64" s="15"/>
    </row>
    <row r="65" spans="2:12" s="5" customFormat="1" ht="15" customHeight="1">
      <c r="B65" s="15"/>
      <c r="C65" s="14" t="s">
        <v>4</v>
      </c>
      <c r="L65" s="15"/>
    </row>
    <row r="66" spans="2:12" s="5" customFormat="1" ht="16.5" customHeight="1">
      <c r="B66" s="15"/>
      <c r="E66" s="204" t="str">
        <f>$E$7</f>
        <v>VO Liberec Tržní náměstí</v>
      </c>
      <c r="F66" s="200"/>
      <c r="G66" s="200"/>
      <c r="H66" s="200"/>
      <c r="L66" s="15"/>
    </row>
    <row r="67" spans="2:12" s="5" customFormat="1" ht="15" customHeight="1">
      <c r="B67" s="15"/>
      <c r="C67" s="14" t="s">
        <v>45</v>
      </c>
      <c r="L67" s="15"/>
    </row>
    <row r="68" spans="2:12" s="5" customFormat="1" ht="18" customHeight="1">
      <c r="B68" s="15"/>
      <c r="E68" s="199" t="str">
        <f>$E$9</f>
        <v>VON - VEDLEJŠÍ A OSTATNÍ NÁKLADY</v>
      </c>
      <c r="F68" s="200"/>
      <c r="G68" s="200"/>
      <c r="H68" s="200"/>
      <c r="L68" s="15"/>
    </row>
    <row r="69" spans="2:12" s="5" customFormat="1" ht="7.5" customHeight="1">
      <c r="B69" s="15"/>
      <c r="L69" s="15"/>
    </row>
    <row r="70" spans="2:12" s="5" customFormat="1" ht="18.75" customHeight="1">
      <c r="B70" s="15"/>
      <c r="C70" s="14" t="s">
        <v>7</v>
      </c>
      <c r="F70" s="13" t="str">
        <f>$F$12</f>
        <v>LI - Liberec</v>
      </c>
      <c r="H70" s="14" t="s">
        <v>9</v>
      </c>
      <c r="J70" s="30">
        <f>IF($J$12="","",$J$12)</f>
      </c>
      <c r="L70" s="15"/>
    </row>
    <row r="71" spans="2:12" s="5" customFormat="1" ht="7.5" customHeight="1">
      <c r="B71" s="15"/>
      <c r="L71" s="15"/>
    </row>
    <row r="72" spans="2:12" s="5" customFormat="1" ht="15.75" customHeight="1">
      <c r="B72" s="15"/>
      <c r="C72" s="14" t="s">
        <v>10</v>
      </c>
      <c r="F72" s="13" t="str">
        <f>$E$15</f>
        <v>Statutární město Liberec</v>
      </c>
      <c r="H72" s="14" t="s">
        <v>16</v>
      </c>
      <c r="J72" s="13" t="str">
        <f>$E$21</f>
        <v>KOLLERT ELEKTRO s.r.o.</v>
      </c>
      <c r="L72" s="15"/>
    </row>
    <row r="73" spans="2:12" s="5" customFormat="1" ht="15" customHeight="1">
      <c r="B73" s="15"/>
      <c r="C73" s="14" t="s">
        <v>15</v>
      </c>
      <c r="F73" s="13">
        <f>IF($E$18="","",$E$18)</f>
      </c>
      <c r="L73" s="15"/>
    </row>
    <row r="74" spans="2:12" s="5" customFormat="1" ht="11.25" customHeight="1">
      <c r="B74" s="15"/>
      <c r="L74" s="15"/>
    </row>
    <row r="75" spans="2:20" s="60" customFormat="1" ht="30" customHeight="1">
      <c r="B75" s="61"/>
      <c r="C75" s="62" t="s">
        <v>63</v>
      </c>
      <c r="D75" s="63" t="s">
        <v>30</v>
      </c>
      <c r="E75" s="63" t="s">
        <v>29</v>
      </c>
      <c r="F75" s="63" t="s">
        <v>64</v>
      </c>
      <c r="G75" s="63" t="s">
        <v>65</v>
      </c>
      <c r="H75" s="63" t="s">
        <v>66</v>
      </c>
      <c r="I75" s="63" t="s">
        <v>67</v>
      </c>
      <c r="J75" s="63" t="s">
        <v>68</v>
      </c>
      <c r="K75" s="64" t="s">
        <v>69</v>
      </c>
      <c r="L75" s="61"/>
      <c r="M75" s="34" t="s">
        <v>70</v>
      </c>
      <c r="N75" s="35" t="s">
        <v>24</v>
      </c>
      <c r="O75" s="35" t="s">
        <v>71</v>
      </c>
      <c r="P75" s="35" t="s">
        <v>72</v>
      </c>
      <c r="Q75" s="35" t="s">
        <v>73</v>
      </c>
      <c r="R75" s="35" t="s">
        <v>74</v>
      </c>
      <c r="S75" s="35" t="s">
        <v>75</v>
      </c>
      <c r="T75" s="36" t="s">
        <v>76</v>
      </c>
    </row>
    <row r="76" spans="2:63" s="5" customFormat="1" ht="30" customHeight="1">
      <c r="B76" s="15"/>
      <c r="C76" s="38" t="s">
        <v>54</v>
      </c>
      <c r="J76" s="65">
        <f>$BK$76</f>
        <v>0</v>
      </c>
      <c r="L76" s="15"/>
      <c r="M76" s="37"/>
      <c r="N76" s="31"/>
      <c r="O76" s="31"/>
      <c r="P76" s="66">
        <f>$P$77</f>
        <v>0</v>
      </c>
      <c r="Q76" s="31"/>
      <c r="R76" s="66">
        <f>$R$77</f>
        <v>0</v>
      </c>
      <c r="S76" s="31"/>
      <c r="T76" s="67">
        <f>$T$77</f>
        <v>0</v>
      </c>
      <c r="AT76" s="5" t="s">
        <v>31</v>
      </c>
      <c r="AU76" s="5" t="s">
        <v>55</v>
      </c>
      <c r="BK76" s="68">
        <f>$BK$77</f>
        <v>0</v>
      </c>
    </row>
    <row r="77" spans="2:63" s="69" customFormat="1" ht="37.5" customHeight="1">
      <c r="B77" s="70"/>
      <c r="D77" s="71" t="s">
        <v>31</v>
      </c>
      <c r="E77" s="72" t="s">
        <v>33</v>
      </c>
      <c r="F77" s="72" t="s">
        <v>34</v>
      </c>
      <c r="G77" s="73"/>
      <c r="J77" s="75">
        <f>$BK$77</f>
        <v>0</v>
      </c>
      <c r="L77" s="70"/>
      <c r="M77" s="76"/>
      <c r="P77" s="77">
        <f>$P$78+$P$79+$P$90</f>
        <v>0</v>
      </c>
      <c r="R77" s="77">
        <f>$R$78+$R$79+$R$90</f>
        <v>0</v>
      </c>
      <c r="T77" s="78">
        <f>$T$78+$T$79+$T$90</f>
        <v>0</v>
      </c>
      <c r="AR77" s="72" t="s">
        <v>36</v>
      </c>
      <c r="AT77" s="72" t="s">
        <v>31</v>
      </c>
      <c r="AU77" s="71" t="s">
        <v>32</v>
      </c>
      <c r="AY77" s="71" t="s">
        <v>80</v>
      </c>
      <c r="BK77" s="79">
        <f>$BK$78+$BK$79+$BK$90</f>
        <v>0</v>
      </c>
    </row>
    <row r="78" spans="2:63" s="69" customFormat="1" ht="21" customHeight="1">
      <c r="B78" s="70"/>
      <c r="D78" s="71" t="s">
        <v>31</v>
      </c>
      <c r="E78" s="117" t="s">
        <v>36</v>
      </c>
      <c r="F78" s="117" t="s">
        <v>475</v>
      </c>
      <c r="G78" s="118"/>
      <c r="J78" s="119">
        <f>$BK$78</f>
        <v>0</v>
      </c>
      <c r="L78" s="70"/>
      <c r="M78" s="76"/>
      <c r="P78" s="77">
        <v>0</v>
      </c>
      <c r="R78" s="77">
        <v>0</v>
      </c>
      <c r="T78" s="78">
        <v>0</v>
      </c>
      <c r="AR78" s="117" t="s">
        <v>36</v>
      </c>
      <c r="AT78" s="117" t="s">
        <v>31</v>
      </c>
      <c r="AU78" s="71" t="s">
        <v>36</v>
      </c>
      <c r="AY78" s="71" t="s">
        <v>80</v>
      </c>
      <c r="BK78" s="79">
        <v>0</v>
      </c>
    </row>
    <row r="79" spans="2:63" s="69" customFormat="1" ht="21" customHeight="1">
      <c r="B79" s="70"/>
      <c r="D79" s="71" t="s">
        <v>31</v>
      </c>
      <c r="E79" s="117" t="s">
        <v>38</v>
      </c>
      <c r="F79" s="117" t="s">
        <v>476</v>
      </c>
      <c r="G79" s="118"/>
      <c r="J79" s="119">
        <f>$BK$79</f>
        <v>0</v>
      </c>
      <c r="L79" s="70"/>
      <c r="M79" s="76"/>
      <c r="P79" s="77">
        <f>SUM($P$80:$P$89)</f>
        <v>0</v>
      </c>
      <c r="R79" s="77">
        <f>SUM($R$80:$R$89)</f>
        <v>0</v>
      </c>
      <c r="T79" s="78">
        <f>SUM($T$80:$T$89)</f>
        <v>0</v>
      </c>
      <c r="AR79" s="117" t="s">
        <v>36</v>
      </c>
      <c r="AT79" s="117" t="s">
        <v>31</v>
      </c>
      <c r="AU79" s="71" t="s">
        <v>36</v>
      </c>
      <c r="AY79" s="71" t="s">
        <v>80</v>
      </c>
      <c r="BK79" s="79">
        <f>SUM($BK$80:$BK$89)</f>
        <v>0</v>
      </c>
    </row>
    <row r="80" spans="2:63" s="5" customFormat="1" ht="15.75" customHeight="1">
      <c r="B80" s="15"/>
      <c r="C80" s="80" t="s">
        <v>36</v>
      </c>
      <c r="D80" s="80" t="s">
        <v>39</v>
      </c>
      <c r="E80" s="81" t="s">
        <v>36</v>
      </c>
      <c r="F80" s="82" t="s">
        <v>477</v>
      </c>
      <c r="G80" s="83" t="s">
        <v>478</v>
      </c>
      <c r="H80" s="84">
        <v>1</v>
      </c>
      <c r="I80" s="85">
        <v>0</v>
      </c>
      <c r="J80" s="85">
        <f>ROUND($I$80*$H$80,2)</f>
        <v>0</v>
      </c>
      <c r="K80" s="86"/>
      <c r="L80" s="15"/>
      <c r="M80" s="87"/>
      <c r="N80" s="88" t="s">
        <v>25</v>
      </c>
      <c r="Q80" s="89">
        <v>0</v>
      </c>
      <c r="R80" s="89">
        <f>$Q$80*$H$80</f>
        <v>0</v>
      </c>
      <c r="S80" s="89">
        <v>0</v>
      </c>
      <c r="T80" s="90">
        <f>$S$80*$H$80</f>
        <v>0</v>
      </c>
      <c r="AR80" s="5" t="s">
        <v>108</v>
      </c>
      <c r="AT80" s="5" t="s">
        <v>84</v>
      </c>
      <c r="AU80" s="5" t="s">
        <v>38</v>
      </c>
      <c r="AY80" s="5" t="s">
        <v>80</v>
      </c>
      <c r="BG80" s="91">
        <f>IF($N$80="zákl. přenesená",$J$80,0)</f>
        <v>0</v>
      </c>
      <c r="BJ80" s="5" t="s">
        <v>83</v>
      </c>
      <c r="BK80" s="91">
        <f>ROUND($I$80*$H$80,2)</f>
        <v>0</v>
      </c>
    </row>
    <row r="81" spans="2:63" s="5" customFormat="1" ht="15.75" customHeight="1">
      <c r="B81" s="15"/>
      <c r="C81" s="80" t="s">
        <v>38</v>
      </c>
      <c r="D81" s="80" t="s">
        <v>39</v>
      </c>
      <c r="E81" s="81" t="s">
        <v>38</v>
      </c>
      <c r="F81" s="82" t="s">
        <v>479</v>
      </c>
      <c r="G81" s="83" t="s">
        <v>478</v>
      </c>
      <c r="H81" s="84">
        <v>1</v>
      </c>
      <c r="I81" s="85">
        <v>0</v>
      </c>
      <c r="J81" s="85">
        <f>ROUND($I$81*$H$81,2)</f>
        <v>0</v>
      </c>
      <c r="K81" s="86"/>
      <c r="L81" s="15"/>
      <c r="M81" s="87"/>
      <c r="N81" s="88" t="s">
        <v>25</v>
      </c>
      <c r="Q81" s="89">
        <v>0</v>
      </c>
      <c r="R81" s="89">
        <f>$Q$81*$H$81</f>
        <v>0</v>
      </c>
      <c r="S81" s="89">
        <v>0</v>
      </c>
      <c r="T81" s="90">
        <f>$S$81*$H$81</f>
        <v>0</v>
      </c>
      <c r="AR81" s="5" t="s">
        <v>108</v>
      </c>
      <c r="AT81" s="5" t="s">
        <v>84</v>
      </c>
      <c r="AU81" s="5" t="s">
        <v>38</v>
      </c>
      <c r="AY81" s="5" t="s">
        <v>80</v>
      </c>
      <c r="BG81" s="91">
        <f>IF($N$81="zákl. přenesená",$J$81,0)</f>
        <v>0</v>
      </c>
      <c r="BJ81" s="5" t="s">
        <v>83</v>
      </c>
      <c r="BK81" s="91">
        <f>ROUND($I$81*$H$81,2)</f>
        <v>0</v>
      </c>
    </row>
    <row r="82" spans="2:63" s="5" customFormat="1" ht="15.75" customHeight="1">
      <c r="B82" s="15"/>
      <c r="C82" s="80" t="s">
        <v>91</v>
      </c>
      <c r="D82" s="80" t="s">
        <v>39</v>
      </c>
      <c r="E82" s="81" t="s">
        <v>91</v>
      </c>
      <c r="F82" s="82" t="s">
        <v>480</v>
      </c>
      <c r="G82" s="83" t="s">
        <v>478</v>
      </c>
      <c r="H82" s="84">
        <v>1</v>
      </c>
      <c r="I82" s="85">
        <v>0</v>
      </c>
      <c r="J82" s="85">
        <f>ROUND($I$82*$H$82,2)</f>
        <v>0</v>
      </c>
      <c r="K82" s="86"/>
      <c r="L82" s="15"/>
      <c r="M82" s="87"/>
      <c r="N82" s="88" t="s">
        <v>25</v>
      </c>
      <c r="Q82" s="89">
        <v>0</v>
      </c>
      <c r="R82" s="89">
        <f>$Q$82*$H$82</f>
        <v>0</v>
      </c>
      <c r="S82" s="89">
        <v>0</v>
      </c>
      <c r="T82" s="90">
        <f>$S$82*$H$82</f>
        <v>0</v>
      </c>
      <c r="AR82" s="5" t="s">
        <v>108</v>
      </c>
      <c r="AT82" s="5" t="s">
        <v>84</v>
      </c>
      <c r="AU82" s="5" t="s">
        <v>38</v>
      </c>
      <c r="AY82" s="5" t="s">
        <v>80</v>
      </c>
      <c r="BG82" s="91">
        <f>IF($N$82="zákl. přenesená",$J$82,0)</f>
        <v>0</v>
      </c>
      <c r="BJ82" s="5" t="s">
        <v>83</v>
      </c>
      <c r="BK82" s="91">
        <f>ROUND($I$82*$H$82,2)</f>
        <v>0</v>
      </c>
    </row>
    <row r="83" spans="2:63" s="5" customFormat="1" ht="15.75" customHeight="1">
      <c r="B83" s="15"/>
      <c r="C83" s="80" t="s">
        <v>83</v>
      </c>
      <c r="D83" s="80" t="s">
        <v>39</v>
      </c>
      <c r="E83" s="81" t="s">
        <v>83</v>
      </c>
      <c r="F83" s="82" t="s">
        <v>481</v>
      </c>
      <c r="G83" s="83" t="s">
        <v>478</v>
      </c>
      <c r="H83" s="84">
        <v>1</v>
      </c>
      <c r="I83" s="85">
        <v>0</v>
      </c>
      <c r="J83" s="85">
        <f>ROUND($I$83*$H$83,2)</f>
        <v>0</v>
      </c>
      <c r="K83" s="86"/>
      <c r="L83" s="15"/>
      <c r="M83" s="87"/>
      <c r="N83" s="88" t="s">
        <v>25</v>
      </c>
      <c r="Q83" s="89">
        <v>0</v>
      </c>
      <c r="R83" s="89">
        <f>$Q$83*$H$83</f>
        <v>0</v>
      </c>
      <c r="S83" s="89">
        <v>0</v>
      </c>
      <c r="T83" s="90">
        <f>$S$83*$H$83</f>
        <v>0</v>
      </c>
      <c r="AR83" s="5" t="s">
        <v>108</v>
      </c>
      <c r="AT83" s="5" t="s">
        <v>84</v>
      </c>
      <c r="AU83" s="5" t="s">
        <v>38</v>
      </c>
      <c r="AY83" s="5" t="s">
        <v>80</v>
      </c>
      <c r="BG83" s="91">
        <f>IF($N$83="zákl. přenesená",$J$83,0)</f>
        <v>0</v>
      </c>
      <c r="BJ83" s="5" t="s">
        <v>83</v>
      </c>
      <c r="BK83" s="91">
        <f>ROUND($I$83*$H$83,2)</f>
        <v>0</v>
      </c>
    </row>
    <row r="84" spans="2:63" s="5" customFormat="1" ht="15.75" customHeight="1">
      <c r="B84" s="15"/>
      <c r="C84" s="80" t="s">
        <v>97</v>
      </c>
      <c r="D84" s="80" t="s">
        <v>39</v>
      </c>
      <c r="E84" s="81" t="s">
        <v>97</v>
      </c>
      <c r="F84" s="82" t="s">
        <v>482</v>
      </c>
      <c r="G84" s="83" t="s">
        <v>478</v>
      </c>
      <c r="H84" s="84">
        <v>1</v>
      </c>
      <c r="I84" s="85">
        <v>0</v>
      </c>
      <c r="J84" s="85">
        <f>ROUND($I$84*$H$84,2)</f>
        <v>0</v>
      </c>
      <c r="K84" s="86"/>
      <c r="L84" s="15"/>
      <c r="M84" s="87"/>
      <c r="N84" s="88" t="s">
        <v>25</v>
      </c>
      <c r="Q84" s="89">
        <v>0</v>
      </c>
      <c r="R84" s="89">
        <f>$Q$84*$H$84</f>
        <v>0</v>
      </c>
      <c r="S84" s="89">
        <v>0</v>
      </c>
      <c r="T84" s="90">
        <f>$S$84*$H$84</f>
        <v>0</v>
      </c>
      <c r="AR84" s="5" t="s">
        <v>108</v>
      </c>
      <c r="AT84" s="5" t="s">
        <v>84</v>
      </c>
      <c r="AU84" s="5" t="s">
        <v>38</v>
      </c>
      <c r="AY84" s="5" t="s">
        <v>80</v>
      </c>
      <c r="BG84" s="91">
        <f>IF($N$84="zákl. přenesená",$J$84,0)</f>
        <v>0</v>
      </c>
      <c r="BJ84" s="5" t="s">
        <v>83</v>
      </c>
      <c r="BK84" s="91">
        <f>ROUND($I$84*$H$84,2)</f>
        <v>0</v>
      </c>
    </row>
    <row r="85" spans="2:63" s="5" customFormat="1" ht="15.75" customHeight="1">
      <c r="B85" s="15"/>
      <c r="C85" s="80" t="s">
        <v>100</v>
      </c>
      <c r="D85" s="80" t="s">
        <v>39</v>
      </c>
      <c r="E85" s="81" t="s">
        <v>100</v>
      </c>
      <c r="F85" s="82" t="s">
        <v>483</v>
      </c>
      <c r="G85" s="83" t="s">
        <v>478</v>
      </c>
      <c r="H85" s="84">
        <v>1</v>
      </c>
      <c r="I85" s="85">
        <v>0</v>
      </c>
      <c r="J85" s="85">
        <f>ROUND($I$85*$H$85,2)</f>
        <v>0</v>
      </c>
      <c r="K85" s="86"/>
      <c r="L85" s="15"/>
      <c r="M85" s="87"/>
      <c r="N85" s="88" t="s">
        <v>25</v>
      </c>
      <c r="Q85" s="89">
        <v>0</v>
      </c>
      <c r="R85" s="89">
        <f>$Q$85*$H$85</f>
        <v>0</v>
      </c>
      <c r="S85" s="89">
        <v>0</v>
      </c>
      <c r="T85" s="90">
        <f>$S$85*$H$85</f>
        <v>0</v>
      </c>
      <c r="AR85" s="5" t="s">
        <v>108</v>
      </c>
      <c r="AT85" s="5" t="s">
        <v>84</v>
      </c>
      <c r="AU85" s="5" t="s">
        <v>38</v>
      </c>
      <c r="AY85" s="5" t="s">
        <v>80</v>
      </c>
      <c r="BG85" s="91">
        <f>IF($N$85="zákl. přenesená",$J$85,0)</f>
        <v>0</v>
      </c>
      <c r="BJ85" s="5" t="s">
        <v>83</v>
      </c>
      <c r="BK85" s="91">
        <f>ROUND($I$85*$H$85,2)</f>
        <v>0</v>
      </c>
    </row>
    <row r="86" spans="2:63" s="5" customFormat="1" ht="15.75" customHeight="1">
      <c r="B86" s="15"/>
      <c r="C86" s="80" t="s">
        <v>103</v>
      </c>
      <c r="D86" s="80" t="s">
        <v>39</v>
      </c>
      <c r="E86" s="81" t="s">
        <v>103</v>
      </c>
      <c r="F86" s="82" t="s">
        <v>484</v>
      </c>
      <c r="G86" s="83" t="s">
        <v>478</v>
      </c>
      <c r="H86" s="84">
        <v>1</v>
      </c>
      <c r="I86" s="85">
        <v>0</v>
      </c>
      <c r="J86" s="85">
        <f>ROUND($I$86*$H$86,2)</f>
        <v>0</v>
      </c>
      <c r="K86" s="86"/>
      <c r="L86" s="15"/>
      <c r="M86" s="87"/>
      <c r="N86" s="88" t="s">
        <v>25</v>
      </c>
      <c r="Q86" s="89">
        <v>0</v>
      </c>
      <c r="R86" s="89">
        <f>$Q$86*$H$86</f>
        <v>0</v>
      </c>
      <c r="S86" s="89">
        <v>0</v>
      </c>
      <c r="T86" s="90">
        <f>$S$86*$H$86</f>
        <v>0</v>
      </c>
      <c r="AR86" s="5" t="s">
        <v>108</v>
      </c>
      <c r="AT86" s="5" t="s">
        <v>84</v>
      </c>
      <c r="AU86" s="5" t="s">
        <v>38</v>
      </c>
      <c r="AY86" s="5" t="s">
        <v>80</v>
      </c>
      <c r="BG86" s="91">
        <f>IF($N$86="zákl. přenesená",$J$86,0)</f>
        <v>0</v>
      </c>
      <c r="BJ86" s="5" t="s">
        <v>83</v>
      </c>
      <c r="BK86" s="91">
        <f>ROUND($I$86*$H$86,2)</f>
        <v>0</v>
      </c>
    </row>
    <row r="87" spans="2:63" s="5" customFormat="1" ht="15.75" customHeight="1">
      <c r="B87" s="15"/>
      <c r="C87" s="80" t="s">
        <v>108</v>
      </c>
      <c r="D87" s="80" t="s">
        <v>39</v>
      </c>
      <c r="E87" s="81" t="s">
        <v>108</v>
      </c>
      <c r="F87" s="82" t="s">
        <v>485</v>
      </c>
      <c r="G87" s="83" t="s">
        <v>478</v>
      </c>
      <c r="H87" s="84">
        <v>1</v>
      </c>
      <c r="I87" s="85">
        <v>0</v>
      </c>
      <c r="J87" s="85">
        <f>ROUND($I$87*$H$87,2)</f>
        <v>0</v>
      </c>
      <c r="K87" s="86"/>
      <c r="L87" s="15"/>
      <c r="M87" s="87"/>
      <c r="N87" s="88" t="s">
        <v>25</v>
      </c>
      <c r="Q87" s="89">
        <v>0</v>
      </c>
      <c r="R87" s="89">
        <f>$Q$87*$H$87</f>
        <v>0</v>
      </c>
      <c r="S87" s="89">
        <v>0</v>
      </c>
      <c r="T87" s="90">
        <f>$S$87*$H$87</f>
        <v>0</v>
      </c>
      <c r="AR87" s="5" t="s">
        <v>108</v>
      </c>
      <c r="AT87" s="5" t="s">
        <v>84</v>
      </c>
      <c r="AU87" s="5" t="s">
        <v>38</v>
      </c>
      <c r="AY87" s="5" t="s">
        <v>80</v>
      </c>
      <c r="BG87" s="91">
        <f>IF($N$87="zákl. přenesená",$J$87,0)</f>
        <v>0</v>
      </c>
      <c r="BJ87" s="5" t="s">
        <v>83</v>
      </c>
      <c r="BK87" s="91">
        <f>ROUND($I$87*$H$87,2)</f>
        <v>0</v>
      </c>
    </row>
    <row r="88" spans="2:63" s="5" customFormat="1" ht="15.75" customHeight="1">
      <c r="B88" s="15"/>
      <c r="C88" s="80" t="s">
        <v>111</v>
      </c>
      <c r="D88" s="80" t="s">
        <v>39</v>
      </c>
      <c r="E88" s="81" t="s">
        <v>111</v>
      </c>
      <c r="F88" s="82" t="s">
        <v>486</v>
      </c>
      <c r="G88" s="83" t="s">
        <v>478</v>
      </c>
      <c r="H88" s="84">
        <v>1</v>
      </c>
      <c r="I88" s="85">
        <v>0</v>
      </c>
      <c r="J88" s="85">
        <f>ROUND($I$88*$H$88,2)</f>
        <v>0</v>
      </c>
      <c r="K88" s="86"/>
      <c r="L88" s="15"/>
      <c r="M88" s="87"/>
      <c r="N88" s="88" t="s">
        <v>25</v>
      </c>
      <c r="Q88" s="89">
        <v>0</v>
      </c>
      <c r="R88" s="89">
        <f>$Q$88*$H$88</f>
        <v>0</v>
      </c>
      <c r="S88" s="89">
        <v>0</v>
      </c>
      <c r="T88" s="90">
        <f>$S$88*$H$88</f>
        <v>0</v>
      </c>
      <c r="AR88" s="5" t="s">
        <v>108</v>
      </c>
      <c r="AT88" s="5" t="s">
        <v>84</v>
      </c>
      <c r="AU88" s="5" t="s">
        <v>38</v>
      </c>
      <c r="AY88" s="5" t="s">
        <v>80</v>
      </c>
      <c r="BG88" s="91">
        <f>IF($N$88="zákl. přenesená",$J$88,0)</f>
        <v>0</v>
      </c>
      <c r="BJ88" s="5" t="s">
        <v>83</v>
      </c>
      <c r="BK88" s="91">
        <f>ROUND($I$88*$H$88,2)</f>
        <v>0</v>
      </c>
    </row>
    <row r="89" spans="2:63" s="5" customFormat="1" ht="15.75" customHeight="1">
      <c r="B89" s="15"/>
      <c r="C89" s="80" t="s">
        <v>3</v>
      </c>
      <c r="D89" s="80" t="s">
        <v>39</v>
      </c>
      <c r="E89" s="81" t="s">
        <v>3</v>
      </c>
      <c r="F89" s="82" t="s">
        <v>487</v>
      </c>
      <c r="G89" s="83" t="s">
        <v>478</v>
      </c>
      <c r="H89" s="84">
        <v>1</v>
      </c>
      <c r="I89" s="85">
        <v>0</v>
      </c>
      <c r="J89" s="85">
        <f>ROUND($I$89*$H$89,2)</f>
        <v>0</v>
      </c>
      <c r="K89" s="86"/>
      <c r="L89" s="15"/>
      <c r="M89" s="87"/>
      <c r="N89" s="88" t="s">
        <v>25</v>
      </c>
      <c r="Q89" s="89">
        <v>0</v>
      </c>
      <c r="R89" s="89">
        <f>$Q$89*$H$89</f>
        <v>0</v>
      </c>
      <c r="S89" s="89">
        <v>0</v>
      </c>
      <c r="T89" s="90">
        <f>$S$89*$H$89</f>
        <v>0</v>
      </c>
      <c r="AR89" s="5" t="s">
        <v>108</v>
      </c>
      <c r="AT89" s="5" t="s">
        <v>84</v>
      </c>
      <c r="AU89" s="5" t="s">
        <v>38</v>
      </c>
      <c r="AY89" s="5" t="s">
        <v>80</v>
      </c>
      <c r="BG89" s="91">
        <f>IF($N$89="zákl. přenesená",$J$89,0)</f>
        <v>0</v>
      </c>
      <c r="BJ89" s="5" t="s">
        <v>83</v>
      </c>
      <c r="BK89" s="91">
        <f>ROUND($I$89*$H$89,2)</f>
        <v>0</v>
      </c>
    </row>
    <row r="90" spans="2:63" s="69" customFormat="1" ht="30.75" customHeight="1">
      <c r="B90" s="70"/>
      <c r="D90" s="71" t="s">
        <v>31</v>
      </c>
      <c r="E90" s="117" t="s">
        <v>91</v>
      </c>
      <c r="F90" s="117" t="s">
        <v>488</v>
      </c>
      <c r="G90" s="118"/>
      <c r="J90" s="119">
        <f>$BK$90</f>
        <v>0</v>
      </c>
      <c r="L90" s="70"/>
      <c r="M90" s="76"/>
      <c r="P90" s="77">
        <f>SUM($P$91:$P$105)</f>
        <v>0</v>
      </c>
      <c r="R90" s="77">
        <f>SUM($R$91:$R$105)</f>
        <v>0</v>
      </c>
      <c r="T90" s="78">
        <f>SUM($T$91:$T$105)</f>
        <v>0</v>
      </c>
      <c r="AR90" s="117" t="s">
        <v>36</v>
      </c>
      <c r="AT90" s="117" t="s">
        <v>31</v>
      </c>
      <c r="AU90" s="71" t="s">
        <v>36</v>
      </c>
      <c r="AY90" s="71" t="s">
        <v>80</v>
      </c>
      <c r="BK90" s="79">
        <f>SUM($BK$91:$BK$105)</f>
        <v>0</v>
      </c>
    </row>
    <row r="91" spans="2:63" s="5" customFormat="1" ht="15.75" customHeight="1">
      <c r="B91" s="15"/>
      <c r="C91" s="80" t="s">
        <v>119</v>
      </c>
      <c r="D91" s="80" t="s">
        <v>39</v>
      </c>
      <c r="E91" s="81" t="s">
        <v>119</v>
      </c>
      <c r="F91" s="82" t="s">
        <v>489</v>
      </c>
      <c r="G91" s="83" t="s">
        <v>478</v>
      </c>
      <c r="H91" s="84">
        <v>1</v>
      </c>
      <c r="I91" s="85">
        <v>0</v>
      </c>
      <c r="J91" s="85">
        <f>ROUND($I$91*$H$91,2)</f>
        <v>0</v>
      </c>
      <c r="K91" s="86"/>
      <c r="L91" s="15"/>
      <c r="M91" s="87"/>
      <c r="N91" s="88" t="s">
        <v>25</v>
      </c>
      <c r="Q91" s="89">
        <v>0</v>
      </c>
      <c r="R91" s="89">
        <f>$Q$91*$H$91</f>
        <v>0</v>
      </c>
      <c r="S91" s="89">
        <v>0</v>
      </c>
      <c r="T91" s="90">
        <f>$S$91*$H$91</f>
        <v>0</v>
      </c>
      <c r="AR91" s="5" t="s">
        <v>108</v>
      </c>
      <c r="AT91" s="5" t="s">
        <v>84</v>
      </c>
      <c r="AU91" s="5" t="s">
        <v>38</v>
      </c>
      <c r="AY91" s="5" t="s">
        <v>80</v>
      </c>
      <c r="BG91" s="91">
        <f>IF($N$91="zákl. přenesená",$J$91,0)</f>
        <v>0</v>
      </c>
      <c r="BJ91" s="5" t="s">
        <v>83</v>
      </c>
      <c r="BK91" s="91">
        <f>ROUND($I$91*$H$91,2)</f>
        <v>0</v>
      </c>
    </row>
    <row r="92" spans="2:63" s="5" customFormat="1" ht="15.75" customHeight="1">
      <c r="B92" s="15"/>
      <c r="C92" s="80" t="s">
        <v>122</v>
      </c>
      <c r="D92" s="80" t="s">
        <v>39</v>
      </c>
      <c r="E92" s="81" t="s">
        <v>122</v>
      </c>
      <c r="F92" s="82" t="s">
        <v>490</v>
      </c>
      <c r="G92" s="83" t="s">
        <v>478</v>
      </c>
      <c r="H92" s="84">
        <v>1</v>
      </c>
      <c r="I92" s="85">
        <v>0</v>
      </c>
      <c r="J92" s="85">
        <f>ROUND($I$92*$H$92,2)</f>
        <v>0</v>
      </c>
      <c r="K92" s="86"/>
      <c r="L92" s="15"/>
      <c r="M92" s="87"/>
      <c r="N92" s="88" t="s">
        <v>25</v>
      </c>
      <c r="Q92" s="89">
        <v>0</v>
      </c>
      <c r="R92" s="89">
        <f>$Q$92*$H$92</f>
        <v>0</v>
      </c>
      <c r="S92" s="89">
        <v>0</v>
      </c>
      <c r="T92" s="90">
        <f>$S$92*$H$92</f>
        <v>0</v>
      </c>
      <c r="AR92" s="5" t="s">
        <v>108</v>
      </c>
      <c r="AT92" s="5" t="s">
        <v>84</v>
      </c>
      <c r="AU92" s="5" t="s">
        <v>38</v>
      </c>
      <c r="AY92" s="5" t="s">
        <v>80</v>
      </c>
      <c r="BG92" s="91">
        <f>IF($N$92="zákl. přenesená",$J$92,0)</f>
        <v>0</v>
      </c>
      <c r="BJ92" s="5" t="s">
        <v>83</v>
      </c>
      <c r="BK92" s="91">
        <f>ROUND($I$92*$H$92,2)</f>
        <v>0</v>
      </c>
    </row>
    <row r="93" spans="2:63" s="5" customFormat="1" ht="15.75" customHeight="1">
      <c r="B93" s="15"/>
      <c r="C93" s="80" t="s">
        <v>125</v>
      </c>
      <c r="D93" s="80" t="s">
        <v>39</v>
      </c>
      <c r="E93" s="81" t="s">
        <v>125</v>
      </c>
      <c r="F93" s="82" t="s">
        <v>491</v>
      </c>
      <c r="G93" s="83" t="s">
        <v>478</v>
      </c>
      <c r="H93" s="84">
        <v>1</v>
      </c>
      <c r="I93" s="85">
        <v>0</v>
      </c>
      <c r="J93" s="85">
        <f>ROUND($I$93*$H$93,2)</f>
        <v>0</v>
      </c>
      <c r="K93" s="86"/>
      <c r="L93" s="15"/>
      <c r="M93" s="87"/>
      <c r="N93" s="88" t="s">
        <v>25</v>
      </c>
      <c r="Q93" s="89">
        <v>0</v>
      </c>
      <c r="R93" s="89">
        <f>$Q$93*$H$93</f>
        <v>0</v>
      </c>
      <c r="S93" s="89">
        <v>0</v>
      </c>
      <c r="T93" s="90">
        <f>$S$93*$H$93</f>
        <v>0</v>
      </c>
      <c r="AR93" s="5" t="s">
        <v>108</v>
      </c>
      <c r="AT93" s="5" t="s">
        <v>84</v>
      </c>
      <c r="AU93" s="5" t="s">
        <v>38</v>
      </c>
      <c r="AY93" s="5" t="s">
        <v>80</v>
      </c>
      <c r="BG93" s="91">
        <f>IF($N$93="zákl. přenesená",$J$93,0)</f>
        <v>0</v>
      </c>
      <c r="BJ93" s="5" t="s">
        <v>83</v>
      </c>
      <c r="BK93" s="91">
        <f>ROUND($I$93*$H$93,2)</f>
        <v>0</v>
      </c>
    </row>
    <row r="94" spans="2:63" s="5" customFormat="1" ht="15.75" customHeight="1">
      <c r="B94" s="15"/>
      <c r="C94" s="80" t="s">
        <v>130</v>
      </c>
      <c r="D94" s="80" t="s">
        <v>39</v>
      </c>
      <c r="E94" s="81" t="s">
        <v>130</v>
      </c>
      <c r="F94" s="82" t="s">
        <v>492</v>
      </c>
      <c r="G94" s="83" t="s">
        <v>478</v>
      </c>
      <c r="H94" s="84">
        <v>1</v>
      </c>
      <c r="I94" s="85">
        <v>0</v>
      </c>
      <c r="J94" s="85">
        <f>ROUND($I$94*$H$94,2)</f>
        <v>0</v>
      </c>
      <c r="K94" s="86"/>
      <c r="L94" s="15"/>
      <c r="M94" s="87"/>
      <c r="N94" s="88" t="s">
        <v>25</v>
      </c>
      <c r="Q94" s="89">
        <v>0</v>
      </c>
      <c r="R94" s="89">
        <f>$Q$94*$H$94</f>
        <v>0</v>
      </c>
      <c r="S94" s="89">
        <v>0</v>
      </c>
      <c r="T94" s="90">
        <f>$S$94*$H$94</f>
        <v>0</v>
      </c>
      <c r="AR94" s="5" t="s">
        <v>108</v>
      </c>
      <c r="AT94" s="5" t="s">
        <v>84</v>
      </c>
      <c r="AU94" s="5" t="s">
        <v>38</v>
      </c>
      <c r="AY94" s="5" t="s">
        <v>80</v>
      </c>
      <c r="BG94" s="91">
        <f>IF($N$94="zákl. přenesená",$J$94,0)</f>
        <v>0</v>
      </c>
      <c r="BJ94" s="5" t="s">
        <v>83</v>
      </c>
      <c r="BK94" s="91">
        <f>ROUND($I$94*$H$94,2)</f>
        <v>0</v>
      </c>
    </row>
    <row r="95" spans="2:63" s="5" customFormat="1" ht="15.75" customHeight="1">
      <c r="B95" s="15"/>
      <c r="C95" s="80" t="s">
        <v>135</v>
      </c>
      <c r="D95" s="80" t="s">
        <v>39</v>
      </c>
      <c r="E95" s="81" t="s">
        <v>135</v>
      </c>
      <c r="F95" s="82" t="s">
        <v>493</v>
      </c>
      <c r="G95" s="83" t="s">
        <v>478</v>
      </c>
      <c r="H95" s="84">
        <v>1</v>
      </c>
      <c r="I95" s="85">
        <v>0</v>
      </c>
      <c r="J95" s="85">
        <f>ROUND($I$95*$H$95,2)</f>
        <v>0</v>
      </c>
      <c r="K95" s="86"/>
      <c r="L95" s="15"/>
      <c r="M95" s="87"/>
      <c r="N95" s="88" t="s">
        <v>25</v>
      </c>
      <c r="Q95" s="89">
        <v>0</v>
      </c>
      <c r="R95" s="89">
        <f>$Q$95*$H$95</f>
        <v>0</v>
      </c>
      <c r="S95" s="89">
        <v>0</v>
      </c>
      <c r="T95" s="90">
        <f>$S$95*$H$95</f>
        <v>0</v>
      </c>
      <c r="AR95" s="5" t="s">
        <v>108</v>
      </c>
      <c r="AT95" s="5" t="s">
        <v>84</v>
      </c>
      <c r="AU95" s="5" t="s">
        <v>38</v>
      </c>
      <c r="AY95" s="5" t="s">
        <v>80</v>
      </c>
      <c r="BG95" s="91">
        <f>IF($N$95="zákl. přenesená",$J$95,0)</f>
        <v>0</v>
      </c>
      <c r="BJ95" s="5" t="s">
        <v>83</v>
      </c>
      <c r="BK95" s="91">
        <f>ROUND($I$95*$H$95,2)</f>
        <v>0</v>
      </c>
    </row>
    <row r="96" spans="2:63" s="5" customFormat="1" ht="15.75" customHeight="1">
      <c r="B96" s="15"/>
      <c r="C96" s="80" t="s">
        <v>136</v>
      </c>
      <c r="D96" s="80" t="s">
        <v>39</v>
      </c>
      <c r="E96" s="81" t="s">
        <v>136</v>
      </c>
      <c r="F96" s="82" t="s">
        <v>494</v>
      </c>
      <c r="G96" s="83" t="s">
        <v>478</v>
      </c>
      <c r="H96" s="84">
        <v>1</v>
      </c>
      <c r="I96" s="85">
        <v>0</v>
      </c>
      <c r="J96" s="85">
        <f>ROUND($I$96*$H$96,2)</f>
        <v>0</v>
      </c>
      <c r="K96" s="86"/>
      <c r="L96" s="15"/>
      <c r="M96" s="87"/>
      <c r="N96" s="88" t="s">
        <v>25</v>
      </c>
      <c r="Q96" s="89">
        <v>0</v>
      </c>
      <c r="R96" s="89">
        <f>$Q$96*$H$96</f>
        <v>0</v>
      </c>
      <c r="S96" s="89">
        <v>0</v>
      </c>
      <c r="T96" s="90">
        <f>$S$96*$H$96</f>
        <v>0</v>
      </c>
      <c r="AR96" s="5" t="s">
        <v>108</v>
      </c>
      <c r="AT96" s="5" t="s">
        <v>84</v>
      </c>
      <c r="AU96" s="5" t="s">
        <v>38</v>
      </c>
      <c r="AY96" s="5" t="s">
        <v>80</v>
      </c>
      <c r="BG96" s="91">
        <f>IF($N$96="zákl. přenesená",$J$96,0)</f>
        <v>0</v>
      </c>
      <c r="BJ96" s="5" t="s">
        <v>83</v>
      </c>
      <c r="BK96" s="91">
        <f>ROUND($I$96*$H$96,2)</f>
        <v>0</v>
      </c>
    </row>
    <row r="97" spans="2:63" s="5" customFormat="1" ht="15.75" customHeight="1">
      <c r="B97" s="15"/>
      <c r="C97" s="80" t="s">
        <v>138</v>
      </c>
      <c r="D97" s="80" t="s">
        <v>39</v>
      </c>
      <c r="E97" s="81" t="s">
        <v>138</v>
      </c>
      <c r="F97" s="82" t="s">
        <v>495</v>
      </c>
      <c r="G97" s="83" t="s">
        <v>478</v>
      </c>
      <c r="H97" s="84">
        <v>1</v>
      </c>
      <c r="I97" s="85">
        <v>0</v>
      </c>
      <c r="J97" s="85">
        <f>ROUND($I$97*$H$97,2)</f>
        <v>0</v>
      </c>
      <c r="K97" s="86"/>
      <c r="L97" s="15"/>
      <c r="M97" s="87"/>
      <c r="N97" s="88" t="s">
        <v>25</v>
      </c>
      <c r="Q97" s="89">
        <v>0</v>
      </c>
      <c r="R97" s="89">
        <f>$Q$97*$H$97</f>
        <v>0</v>
      </c>
      <c r="S97" s="89">
        <v>0</v>
      </c>
      <c r="T97" s="90">
        <f>$S$97*$H$97</f>
        <v>0</v>
      </c>
      <c r="AR97" s="5" t="s">
        <v>108</v>
      </c>
      <c r="AT97" s="5" t="s">
        <v>84</v>
      </c>
      <c r="AU97" s="5" t="s">
        <v>38</v>
      </c>
      <c r="AY97" s="5" t="s">
        <v>80</v>
      </c>
      <c r="BG97" s="91">
        <f>IF($N$97="zákl. přenesená",$J$97,0)</f>
        <v>0</v>
      </c>
      <c r="BJ97" s="5" t="s">
        <v>83</v>
      </c>
      <c r="BK97" s="91">
        <f>ROUND($I$97*$H$97,2)</f>
        <v>0</v>
      </c>
    </row>
    <row r="98" spans="2:63" s="5" customFormat="1" ht="15.75" customHeight="1">
      <c r="B98" s="15"/>
      <c r="C98" s="80" t="s">
        <v>139</v>
      </c>
      <c r="D98" s="80" t="s">
        <v>39</v>
      </c>
      <c r="E98" s="81" t="s">
        <v>139</v>
      </c>
      <c r="F98" s="82" t="s">
        <v>496</v>
      </c>
      <c r="G98" s="83" t="s">
        <v>478</v>
      </c>
      <c r="H98" s="84">
        <v>1</v>
      </c>
      <c r="I98" s="85">
        <v>0</v>
      </c>
      <c r="J98" s="85">
        <f>ROUND($I$98*$H$98,2)</f>
        <v>0</v>
      </c>
      <c r="K98" s="86"/>
      <c r="L98" s="15"/>
      <c r="M98" s="87"/>
      <c r="N98" s="88" t="s">
        <v>25</v>
      </c>
      <c r="Q98" s="89">
        <v>0</v>
      </c>
      <c r="R98" s="89">
        <f>$Q$98*$H$98</f>
        <v>0</v>
      </c>
      <c r="S98" s="89">
        <v>0</v>
      </c>
      <c r="T98" s="90">
        <f>$S$98*$H$98</f>
        <v>0</v>
      </c>
      <c r="AR98" s="5" t="s">
        <v>108</v>
      </c>
      <c r="AT98" s="5" t="s">
        <v>84</v>
      </c>
      <c r="AU98" s="5" t="s">
        <v>38</v>
      </c>
      <c r="AY98" s="5" t="s">
        <v>80</v>
      </c>
      <c r="BG98" s="91">
        <f>IF($N$98="zákl. přenesená",$J$98,0)</f>
        <v>0</v>
      </c>
      <c r="BJ98" s="5" t="s">
        <v>83</v>
      </c>
      <c r="BK98" s="91">
        <f>ROUND($I$98*$H$98,2)</f>
        <v>0</v>
      </c>
    </row>
    <row r="99" spans="2:63" s="5" customFormat="1" ht="15.75" customHeight="1">
      <c r="B99" s="15"/>
      <c r="C99" s="80" t="s">
        <v>140</v>
      </c>
      <c r="D99" s="80" t="s">
        <v>39</v>
      </c>
      <c r="E99" s="81" t="s">
        <v>140</v>
      </c>
      <c r="F99" s="82" t="s">
        <v>497</v>
      </c>
      <c r="G99" s="83" t="s">
        <v>478</v>
      </c>
      <c r="H99" s="84">
        <v>1</v>
      </c>
      <c r="I99" s="85">
        <v>0</v>
      </c>
      <c r="J99" s="85">
        <f>ROUND($I$99*$H$99,2)</f>
        <v>0</v>
      </c>
      <c r="K99" s="86"/>
      <c r="L99" s="15"/>
      <c r="M99" s="87"/>
      <c r="N99" s="88" t="s">
        <v>25</v>
      </c>
      <c r="Q99" s="89">
        <v>0</v>
      </c>
      <c r="R99" s="89">
        <f>$Q$99*$H$99</f>
        <v>0</v>
      </c>
      <c r="S99" s="89">
        <v>0</v>
      </c>
      <c r="T99" s="90">
        <f>$S$99*$H$99</f>
        <v>0</v>
      </c>
      <c r="AR99" s="5" t="s">
        <v>108</v>
      </c>
      <c r="AT99" s="5" t="s">
        <v>84</v>
      </c>
      <c r="AU99" s="5" t="s">
        <v>38</v>
      </c>
      <c r="AY99" s="5" t="s">
        <v>80</v>
      </c>
      <c r="BG99" s="91">
        <f>IF($N$99="zákl. přenesená",$J$99,0)</f>
        <v>0</v>
      </c>
      <c r="BJ99" s="5" t="s">
        <v>83</v>
      </c>
      <c r="BK99" s="91">
        <f>ROUND($I$99*$H$99,2)</f>
        <v>0</v>
      </c>
    </row>
    <row r="100" spans="2:63" s="5" customFormat="1" ht="15.75" customHeight="1">
      <c r="B100" s="15"/>
      <c r="C100" s="80" t="s">
        <v>141</v>
      </c>
      <c r="D100" s="80" t="s">
        <v>39</v>
      </c>
      <c r="E100" s="81" t="s">
        <v>141</v>
      </c>
      <c r="F100" s="82" t="s">
        <v>498</v>
      </c>
      <c r="G100" s="83" t="s">
        <v>478</v>
      </c>
      <c r="H100" s="84">
        <v>1</v>
      </c>
      <c r="I100" s="85">
        <v>0</v>
      </c>
      <c r="J100" s="85">
        <f>ROUND($I$100*$H$100,2)</f>
        <v>0</v>
      </c>
      <c r="K100" s="86"/>
      <c r="L100" s="15"/>
      <c r="M100" s="87"/>
      <c r="N100" s="88" t="s">
        <v>25</v>
      </c>
      <c r="Q100" s="89">
        <v>0</v>
      </c>
      <c r="R100" s="89">
        <f>$Q$100*$H$100</f>
        <v>0</v>
      </c>
      <c r="S100" s="89">
        <v>0</v>
      </c>
      <c r="T100" s="90">
        <f>$S$100*$H$100</f>
        <v>0</v>
      </c>
      <c r="AR100" s="5" t="s">
        <v>108</v>
      </c>
      <c r="AT100" s="5" t="s">
        <v>84</v>
      </c>
      <c r="AU100" s="5" t="s">
        <v>38</v>
      </c>
      <c r="AY100" s="5" t="s">
        <v>80</v>
      </c>
      <c r="BG100" s="91">
        <f>IF($N$100="zákl. přenesená",$J$100,0)</f>
        <v>0</v>
      </c>
      <c r="BJ100" s="5" t="s">
        <v>83</v>
      </c>
      <c r="BK100" s="91">
        <f>ROUND($I$100*$H$100,2)</f>
        <v>0</v>
      </c>
    </row>
    <row r="101" spans="2:63" s="5" customFormat="1" ht="15.75" customHeight="1">
      <c r="B101" s="15"/>
      <c r="C101" s="80" t="s">
        <v>2</v>
      </c>
      <c r="D101" s="80" t="s">
        <v>39</v>
      </c>
      <c r="E101" s="81" t="s">
        <v>2</v>
      </c>
      <c r="F101" s="82" t="s">
        <v>499</v>
      </c>
      <c r="G101" s="83" t="s">
        <v>478</v>
      </c>
      <c r="H101" s="84">
        <v>1</v>
      </c>
      <c r="I101" s="85">
        <v>0</v>
      </c>
      <c r="J101" s="85">
        <f>ROUND($I$101*$H$101,2)</f>
        <v>0</v>
      </c>
      <c r="K101" s="86"/>
      <c r="L101" s="15"/>
      <c r="M101" s="87"/>
      <c r="N101" s="88" t="s">
        <v>25</v>
      </c>
      <c r="Q101" s="89">
        <v>0</v>
      </c>
      <c r="R101" s="89">
        <f>$Q$101*$H$101</f>
        <v>0</v>
      </c>
      <c r="S101" s="89">
        <v>0</v>
      </c>
      <c r="T101" s="90">
        <f>$S$101*$H$101</f>
        <v>0</v>
      </c>
      <c r="AR101" s="5" t="s">
        <v>108</v>
      </c>
      <c r="AT101" s="5" t="s">
        <v>84</v>
      </c>
      <c r="AU101" s="5" t="s">
        <v>38</v>
      </c>
      <c r="AY101" s="5" t="s">
        <v>80</v>
      </c>
      <c r="BG101" s="91">
        <f>IF($N$101="zákl. přenesená",$J$101,0)</f>
        <v>0</v>
      </c>
      <c r="BJ101" s="5" t="s">
        <v>83</v>
      </c>
      <c r="BK101" s="91">
        <f>ROUND($I$101*$H$101,2)</f>
        <v>0</v>
      </c>
    </row>
    <row r="102" spans="2:63" s="5" customFormat="1" ht="15.75" customHeight="1">
      <c r="B102" s="15"/>
      <c r="C102" s="80" t="s">
        <v>143</v>
      </c>
      <c r="D102" s="80" t="s">
        <v>39</v>
      </c>
      <c r="E102" s="81" t="s">
        <v>143</v>
      </c>
      <c r="F102" s="82" t="s">
        <v>500</v>
      </c>
      <c r="G102" s="83" t="s">
        <v>478</v>
      </c>
      <c r="H102" s="84">
        <v>1</v>
      </c>
      <c r="I102" s="85">
        <v>0</v>
      </c>
      <c r="J102" s="85">
        <f>ROUND($I$102*$H$102,2)</f>
        <v>0</v>
      </c>
      <c r="K102" s="86"/>
      <c r="L102" s="15"/>
      <c r="M102" s="87"/>
      <c r="N102" s="88" t="s">
        <v>25</v>
      </c>
      <c r="Q102" s="89">
        <v>0</v>
      </c>
      <c r="R102" s="89">
        <f>$Q$102*$H$102</f>
        <v>0</v>
      </c>
      <c r="S102" s="89">
        <v>0</v>
      </c>
      <c r="T102" s="90">
        <f>$S$102*$H$102</f>
        <v>0</v>
      </c>
      <c r="AR102" s="5" t="s">
        <v>108</v>
      </c>
      <c r="AT102" s="5" t="s">
        <v>84</v>
      </c>
      <c r="AU102" s="5" t="s">
        <v>38</v>
      </c>
      <c r="AY102" s="5" t="s">
        <v>80</v>
      </c>
      <c r="BG102" s="91">
        <f>IF($N$102="zákl. přenesená",$J$102,0)</f>
        <v>0</v>
      </c>
      <c r="BJ102" s="5" t="s">
        <v>83</v>
      </c>
      <c r="BK102" s="91">
        <f>ROUND($I$102*$H$102,2)</f>
        <v>0</v>
      </c>
    </row>
    <row r="103" spans="2:63" s="5" customFormat="1" ht="15.75" customHeight="1">
      <c r="B103" s="15"/>
      <c r="C103" s="80" t="s">
        <v>144</v>
      </c>
      <c r="D103" s="80" t="s">
        <v>39</v>
      </c>
      <c r="E103" s="81" t="s">
        <v>144</v>
      </c>
      <c r="F103" s="82" t="s">
        <v>501</v>
      </c>
      <c r="G103" s="83" t="s">
        <v>478</v>
      </c>
      <c r="H103" s="84">
        <v>1</v>
      </c>
      <c r="I103" s="85">
        <v>0</v>
      </c>
      <c r="J103" s="85">
        <f>ROUND($I$103*$H$103,2)</f>
        <v>0</v>
      </c>
      <c r="K103" s="86"/>
      <c r="L103" s="15"/>
      <c r="M103" s="87"/>
      <c r="N103" s="88" t="s">
        <v>25</v>
      </c>
      <c r="Q103" s="89">
        <v>0</v>
      </c>
      <c r="R103" s="89">
        <f>$Q$103*$H$103</f>
        <v>0</v>
      </c>
      <c r="S103" s="89">
        <v>0</v>
      </c>
      <c r="T103" s="90">
        <f>$S$103*$H$103</f>
        <v>0</v>
      </c>
      <c r="AR103" s="5" t="s">
        <v>108</v>
      </c>
      <c r="AT103" s="5" t="s">
        <v>84</v>
      </c>
      <c r="AU103" s="5" t="s">
        <v>38</v>
      </c>
      <c r="AY103" s="5" t="s">
        <v>80</v>
      </c>
      <c r="BG103" s="91">
        <f>IF($N$103="zákl. přenesená",$J$103,0)</f>
        <v>0</v>
      </c>
      <c r="BJ103" s="5" t="s">
        <v>83</v>
      </c>
      <c r="BK103" s="91">
        <f>ROUND($I$103*$H$103,2)</f>
        <v>0</v>
      </c>
    </row>
    <row r="104" spans="2:63" s="5" customFormat="1" ht="15.75" customHeight="1">
      <c r="B104" s="15"/>
      <c r="C104" s="80" t="s">
        <v>146</v>
      </c>
      <c r="D104" s="80" t="s">
        <v>39</v>
      </c>
      <c r="E104" s="81" t="s">
        <v>146</v>
      </c>
      <c r="F104" s="82" t="s">
        <v>502</v>
      </c>
      <c r="G104" s="83" t="s">
        <v>478</v>
      </c>
      <c r="H104" s="84">
        <v>1</v>
      </c>
      <c r="I104" s="85">
        <v>0</v>
      </c>
      <c r="J104" s="85">
        <f>ROUND($I$104*$H$104,2)</f>
        <v>0</v>
      </c>
      <c r="K104" s="86"/>
      <c r="L104" s="15"/>
      <c r="M104" s="87"/>
      <c r="N104" s="88" t="s">
        <v>25</v>
      </c>
      <c r="Q104" s="89">
        <v>0</v>
      </c>
      <c r="R104" s="89">
        <f>$Q$104*$H$104</f>
        <v>0</v>
      </c>
      <c r="S104" s="89">
        <v>0</v>
      </c>
      <c r="T104" s="90">
        <f>$S$104*$H$104</f>
        <v>0</v>
      </c>
      <c r="AR104" s="5" t="s">
        <v>108</v>
      </c>
      <c r="AT104" s="5" t="s">
        <v>84</v>
      </c>
      <c r="AU104" s="5" t="s">
        <v>38</v>
      </c>
      <c r="AY104" s="5" t="s">
        <v>80</v>
      </c>
      <c r="BG104" s="91">
        <f>IF($N$104="zákl. přenesená",$J$104,0)</f>
        <v>0</v>
      </c>
      <c r="BJ104" s="5" t="s">
        <v>83</v>
      </c>
      <c r="BK104" s="91">
        <f>ROUND($I$104*$H$104,2)</f>
        <v>0</v>
      </c>
    </row>
    <row r="105" spans="2:63" s="5" customFormat="1" ht="15.75" customHeight="1">
      <c r="B105" s="15"/>
      <c r="C105" s="80" t="s">
        <v>147</v>
      </c>
      <c r="D105" s="80" t="s">
        <v>39</v>
      </c>
      <c r="E105" s="81" t="s">
        <v>147</v>
      </c>
      <c r="F105" s="82" t="s">
        <v>503</v>
      </c>
      <c r="G105" s="83" t="s">
        <v>478</v>
      </c>
      <c r="H105" s="84">
        <v>1</v>
      </c>
      <c r="I105" s="85">
        <v>0</v>
      </c>
      <c r="J105" s="85">
        <f>ROUND($I$105*$H$105,2)</f>
        <v>0</v>
      </c>
      <c r="K105" s="86"/>
      <c r="L105" s="15"/>
      <c r="M105" s="87"/>
      <c r="N105" s="109" t="s">
        <v>25</v>
      </c>
      <c r="O105" s="120"/>
      <c r="P105" s="120"/>
      <c r="Q105" s="110">
        <v>0</v>
      </c>
      <c r="R105" s="110">
        <f>$Q$105*$H$105</f>
        <v>0</v>
      </c>
      <c r="S105" s="110">
        <v>0</v>
      </c>
      <c r="T105" s="111">
        <f>$S$105*$H$105</f>
        <v>0</v>
      </c>
      <c r="AR105" s="5" t="s">
        <v>108</v>
      </c>
      <c r="AT105" s="5" t="s">
        <v>84</v>
      </c>
      <c r="AU105" s="5" t="s">
        <v>38</v>
      </c>
      <c r="AY105" s="5" t="s">
        <v>80</v>
      </c>
      <c r="BG105" s="91">
        <f>IF($N$105="zákl. přenesená",$J$105,0)</f>
        <v>0</v>
      </c>
      <c r="BJ105" s="5" t="s">
        <v>83</v>
      </c>
      <c r="BK105" s="91">
        <f>ROUND($I$105*$H$105,2)</f>
        <v>0</v>
      </c>
    </row>
    <row r="106" spans="2:12" s="5" customFormat="1" ht="7.5" customHeight="1">
      <c r="B106" s="25"/>
      <c r="C106" s="26"/>
      <c r="D106" s="26"/>
      <c r="E106" s="26"/>
      <c r="F106" s="26"/>
      <c r="G106" s="26"/>
      <c r="H106" s="26"/>
      <c r="I106" s="26"/>
      <c r="J106" s="26"/>
      <c r="K106" s="26"/>
      <c r="L106" s="15"/>
    </row>
    <row r="317" s="2" customFormat="1" ht="14.25" customHeight="1"/>
  </sheetData>
  <sheetProtection/>
  <autoFilter ref="C75:K75"/>
  <mergeCells count="9">
    <mergeCell ref="E68:H68"/>
    <mergeCell ref="G1:H1"/>
    <mergeCell ref="L2:V2"/>
    <mergeCell ref="E7:H7"/>
    <mergeCell ref="E9:H9"/>
    <mergeCell ref="E24:H24"/>
    <mergeCell ref="E41:H41"/>
    <mergeCell ref="E43:H43"/>
    <mergeCell ref="E66:H66"/>
  </mergeCells>
  <hyperlinks>
    <hyperlink ref="F1:G1" location="C2" tooltip="Krycí list soupisu" display="1) Krycí list soupisu"/>
    <hyperlink ref="G1:H1" location="C50" tooltip="Rekapitulace" display="2) Rekapitulace"/>
    <hyperlink ref="J1" location="C7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ignoredErrors>
    <ignoredError sqref="J14 J2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2"/>
  <sheetViews>
    <sheetView showGridLines="0" zoomScalePageLayoutView="0" workbookViewId="0" topLeftCell="A1">
      <selection activeCell="A1" sqref="A1"/>
    </sheetView>
  </sheetViews>
  <sheetFormatPr defaultColWidth="9.33203125" defaultRowHeight="13.5"/>
  <cols>
    <col min="1" max="1" width="8.5" style="0" customWidth="1"/>
    <col min="2" max="2" width="1.5" style="0" customWidth="1"/>
    <col min="3" max="4" width="5" style="0" customWidth="1"/>
    <col min="5" max="5" width="11.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5" style="0" customWidth="1"/>
  </cols>
  <sheetData>
    <row r="1" ht="37.5" customHeight="1"/>
    <row r="2" spans="2:11" ht="7.5" customHeight="1">
      <c r="B2" s="126"/>
      <c r="C2" s="127"/>
      <c r="D2" s="127"/>
      <c r="E2" s="127"/>
      <c r="F2" s="127"/>
      <c r="G2" s="127"/>
      <c r="H2" s="127"/>
      <c r="I2" s="127"/>
      <c r="J2" s="127"/>
      <c r="K2" s="128"/>
    </row>
    <row r="3" spans="2:11" s="131" customFormat="1" ht="45" customHeight="1">
      <c r="B3" s="129"/>
      <c r="C3" s="215" t="s">
        <v>508</v>
      </c>
      <c r="D3" s="215"/>
      <c r="E3" s="215"/>
      <c r="F3" s="215"/>
      <c r="G3" s="215"/>
      <c r="H3" s="215"/>
      <c r="I3" s="215"/>
      <c r="J3" s="215"/>
      <c r="K3" s="130"/>
    </row>
    <row r="4" spans="2:11" ht="25.5" customHeight="1">
      <c r="B4" s="132"/>
      <c r="C4" s="214" t="s">
        <v>509</v>
      </c>
      <c r="D4" s="214"/>
      <c r="E4" s="214"/>
      <c r="F4" s="214"/>
      <c r="G4" s="214"/>
      <c r="H4" s="214"/>
      <c r="I4" s="214"/>
      <c r="J4" s="214"/>
      <c r="K4" s="133"/>
    </row>
    <row r="5" spans="2:11" ht="5.25" customHeight="1">
      <c r="B5" s="132"/>
      <c r="C5" s="134"/>
      <c r="D5" s="134"/>
      <c r="E5" s="134"/>
      <c r="F5" s="134"/>
      <c r="G5" s="134"/>
      <c r="H5" s="134"/>
      <c r="I5" s="134"/>
      <c r="J5" s="134"/>
      <c r="K5" s="133"/>
    </row>
    <row r="6" spans="2:11" ht="15" customHeight="1">
      <c r="B6" s="132"/>
      <c r="C6" s="212" t="s">
        <v>510</v>
      </c>
      <c r="D6" s="212"/>
      <c r="E6" s="212"/>
      <c r="F6" s="212"/>
      <c r="G6" s="212"/>
      <c r="H6" s="212"/>
      <c r="I6" s="212"/>
      <c r="J6" s="212"/>
      <c r="K6" s="133"/>
    </row>
    <row r="7" spans="2:11" ht="15" customHeight="1">
      <c r="B7" s="136"/>
      <c r="C7" s="212" t="s">
        <v>511</v>
      </c>
      <c r="D7" s="212"/>
      <c r="E7" s="212"/>
      <c r="F7" s="212"/>
      <c r="G7" s="212"/>
      <c r="H7" s="212"/>
      <c r="I7" s="212"/>
      <c r="J7" s="212"/>
      <c r="K7" s="133"/>
    </row>
    <row r="8" spans="2:11" ht="12.75" customHeight="1">
      <c r="B8" s="136"/>
      <c r="C8" s="135"/>
      <c r="D8" s="135"/>
      <c r="E8" s="135"/>
      <c r="F8" s="135"/>
      <c r="G8" s="135"/>
      <c r="H8" s="135"/>
      <c r="I8" s="135"/>
      <c r="J8" s="135"/>
      <c r="K8" s="133"/>
    </row>
    <row r="9" spans="2:11" ht="15" customHeight="1">
      <c r="B9" s="136"/>
      <c r="C9" s="212" t="s">
        <v>512</v>
      </c>
      <c r="D9" s="212"/>
      <c r="E9" s="212"/>
      <c r="F9" s="212"/>
      <c r="G9" s="212"/>
      <c r="H9" s="212"/>
      <c r="I9" s="212"/>
      <c r="J9" s="212"/>
      <c r="K9" s="133"/>
    </row>
    <row r="10" spans="2:11" ht="15" customHeight="1">
      <c r="B10" s="136"/>
      <c r="C10" s="135"/>
      <c r="D10" s="212" t="s">
        <v>513</v>
      </c>
      <c r="E10" s="212"/>
      <c r="F10" s="212"/>
      <c r="G10" s="212"/>
      <c r="H10" s="212"/>
      <c r="I10" s="212"/>
      <c r="J10" s="212"/>
      <c r="K10" s="133"/>
    </row>
    <row r="11" spans="2:11" ht="15" customHeight="1">
      <c r="B11" s="136"/>
      <c r="C11" s="137"/>
      <c r="D11" s="212" t="s">
        <v>514</v>
      </c>
      <c r="E11" s="212"/>
      <c r="F11" s="212"/>
      <c r="G11" s="212"/>
      <c r="H11" s="212"/>
      <c r="I11" s="212"/>
      <c r="J11" s="212"/>
      <c r="K11" s="133"/>
    </row>
    <row r="12" spans="2:11" ht="12.75" customHeight="1">
      <c r="B12" s="136"/>
      <c r="C12" s="137"/>
      <c r="D12" s="137"/>
      <c r="E12" s="137"/>
      <c r="F12" s="137"/>
      <c r="G12" s="137"/>
      <c r="H12" s="137"/>
      <c r="I12" s="137"/>
      <c r="J12" s="137"/>
      <c r="K12" s="133"/>
    </row>
    <row r="13" spans="2:11" ht="15" customHeight="1">
      <c r="B13" s="136"/>
      <c r="C13" s="137"/>
      <c r="D13" s="212" t="s">
        <v>515</v>
      </c>
      <c r="E13" s="212"/>
      <c r="F13" s="212"/>
      <c r="G13" s="212"/>
      <c r="H13" s="212"/>
      <c r="I13" s="212"/>
      <c r="J13" s="212"/>
      <c r="K13" s="133"/>
    </row>
    <row r="14" spans="2:11" ht="15" customHeight="1">
      <c r="B14" s="136"/>
      <c r="C14" s="137"/>
      <c r="D14" s="212" t="s">
        <v>516</v>
      </c>
      <c r="E14" s="212"/>
      <c r="F14" s="212"/>
      <c r="G14" s="212"/>
      <c r="H14" s="212"/>
      <c r="I14" s="212"/>
      <c r="J14" s="212"/>
      <c r="K14" s="133"/>
    </row>
    <row r="15" spans="2:11" ht="15" customHeight="1">
      <c r="B15" s="136"/>
      <c r="C15" s="137"/>
      <c r="D15" s="137"/>
      <c r="E15" s="138" t="s">
        <v>35</v>
      </c>
      <c r="F15" s="212" t="s">
        <v>517</v>
      </c>
      <c r="G15" s="212"/>
      <c r="H15" s="212"/>
      <c r="I15" s="212"/>
      <c r="J15" s="212"/>
      <c r="K15" s="133"/>
    </row>
    <row r="16" spans="2:11" ht="15" customHeight="1">
      <c r="B16" s="136"/>
      <c r="C16" s="137"/>
      <c r="D16" s="137"/>
      <c r="E16" s="138" t="s">
        <v>518</v>
      </c>
      <c r="F16" s="212" t="s">
        <v>519</v>
      </c>
      <c r="G16" s="212"/>
      <c r="H16" s="212"/>
      <c r="I16" s="212"/>
      <c r="J16" s="212"/>
      <c r="K16" s="133"/>
    </row>
    <row r="17" spans="2:11" ht="15" customHeight="1">
      <c r="B17" s="136"/>
      <c r="C17" s="137"/>
      <c r="D17" s="137"/>
      <c r="E17" s="138" t="s">
        <v>520</v>
      </c>
      <c r="F17" s="212" t="s">
        <v>521</v>
      </c>
      <c r="G17" s="212"/>
      <c r="H17" s="212"/>
      <c r="I17" s="212"/>
      <c r="J17" s="212"/>
      <c r="K17" s="133"/>
    </row>
    <row r="18" spans="2:11" ht="15" customHeight="1">
      <c r="B18" s="136"/>
      <c r="C18" s="137"/>
      <c r="D18" s="137"/>
      <c r="E18" s="138" t="s">
        <v>39</v>
      </c>
      <c r="F18" s="139" t="s">
        <v>522</v>
      </c>
      <c r="G18" s="135"/>
      <c r="H18" s="135"/>
      <c r="I18" s="135"/>
      <c r="J18" s="135"/>
      <c r="K18" s="133"/>
    </row>
    <row r="19" spans="2:11" ht="12.75" customHeight="1">
      <c r="B19" s="136"/>
      <c r="C19" s="137"/>
      <c r="D19" s="137"/>
      <c r="E19" s="137"/>
      <c r="F19" s="137"/>
      <c r="G19" s="137"/>
      <c r="H19" s="137"/>
      <c r="I19" s="137"/>
      <c r="J19" s="137"/>
      <c r="K19" s="133"/>
    </row>
    <row r="20" spans="2:11" ht="15" customHeight="1">
      <c r="B20" s="136"/>
      <c r="C20" s="212" t="s">
        <v>523</v>
      </c>
      <c r="D20" s="212"/>
      <c r="E20" s="212"/>
      <c r="F20" s="212"/>
      <c r="G20" s="212"/>
      <c r="H20" s="212"/>
      <c r="I20" s="212"/>
      <c r="J20" s="212"/>
      <c r="K20" s="133"/>
    </row>
    <row r="21" spans="2:11" ht="15" customHeight="1">
      <c r="B21" s="136"/>
      <c r="C21" s="135"/>
      <c r="D21" s="212" t="s">
        <v>524</v>
      </c>
      <c r="E21" s="212"/>
      <c r="F21" s="212"/>
      <c r="G21" s="212"/>
      <c r="H21" s="212"/>
      <c r="I21" s="212"/>
      <c r="J21" s="212"/>
      <c r="K21" s="133"/>
    </row>
    <row r="22" spans="2:11" ht="15" customHeight="1">
      <c r="B22" s="136"/>
      <c r="C22" s="137"/>
      <c r="D22" s="212" t="s">
        <v>525</v>
      </c>
      <c r="E22" s="212"/>
      <c r="F22" s="212"/>
      <c r="G22" s="212"/>
      <c r="H22" s="212"/>
      <c r="I22" s="212"/>
      <c r="J22" s="212"/>
      <c r="K22" s="133"/>
    </row>
    <row r="23" spans="2:11" ht="12.75" customHeight="1">
      <c r="B23" s="136"/>
      <c r="C23" s="137"/>
      <c r="D23" s="137"/>
      <c r="E23" s="137"/>
      <c r="F23" s="137"/>
      <c r="G23" s="137"/>
      <c r="H23" s="137"/>
      <c r="I23" s="137"/>
      <c r="J23" s="137"/>
      <c r="K23" s="133"/>
    </row>
    <row r="24" spans="2:11" ht="15" customHeight="1">
      <c r="B24" s="136"/>
      <c r="C24" s="137"/>
      <c r="D24" s="212" t="s">
        <v>526</v>
      </c>
      <c r="E24" s="212"/>
      <c r="F24" s="212"/>
      <c r="G24" s="212"/>
      <c r="H24" s="212"/>
      <c r="I24" s="212"/>
      <c r="J24" s="212"/>
      <c r="K24" s="133"/>
    </row>
    <row r="25" spans="2:11" ht="15" customHeight="1">
      <c r="B25" s="136"/>
      <c r="C25" s="137"/>
      <c r="D25" s="212" t="s">
        <v>527</v>
      </c>
      <c r="E25" s="212"/>
      <c r="F25" s="212"/>
      <c r="G25" s="212"/>
      <c r="H25" s="212"/>
      <c r="I25" s="212"/>
      <c r="J25" s="212"/>
      <c r="K25" s="133"/>
    </row>
    <row r="26" spans="2:11" ht="12.75" customHeight="1">
      <c r="B26" s="136"/>
      <c r="C26" s="137"/>
      <c r="D26" s="137"/>
      <c r="E26" s="137"/>
      <c r="F26" s="137"/>
      <c r="G26" s="137"/>
      <c r="H26" s="137"/>
      <c r="I26" s="137"/>
      <c r="J26" s="137"/>
      <c r="K26" s="133"/>
    </row>
    <row r="27" spans="2:11" ht="15" customHeight="1">
      <c r="B27" s="136"/>
      <c r="C27" s="137"/>
      <c r="D27" s="212" t="s">
        <v>528</v>
      </c>
      <c r="E27" s="212"/>
      <c r="F27" s="212"/>
      <c r="G27" s="212"/>
      <c r="H27" s="212"/>
      <c r="I27" s="212"/>
      <c r="J27" s="212"/>
      <c r="K27" s="133"/>
    </row>
    <row r="28" spans="2:11" ht="15" customHeight="1">
      <c r="B28" s="136"/>
      <c r="C28" s="137"/>
      <c r="D28" s="212" t="s">
        <v>529</v>
      </c>
      <c r="E28" s="212"/>
      <c r="F28" s="212"/>
      <c r="G28" s="212"/>
      <c r="H28" s="212"/>
      <c r="I28" s="212"/>
      <c r="J28" s="212"/>
      <c r="K28" s="133"/>
    </row>
    <row r="29" spans="2:11" ht="15" customHeight="1">
      <c r="B29" s="136"/>
      <c r="C29" s="137"/>
      <c r="D29" s="212" t="s">
        <v>530</v>
      </c>
      <c r="E29" s="212"/>
      <c r="F29" s="212"/>
      <c r="G29" s="212"/>
      <c r="H29" s="212"/>
      <c r="I29" s="212"/>
      <c r="J29" s="212"/>
      <c r="K29" s="133"/>
    </row>
    <row r="30" spans="2:11" ht="15" customHeight="1">
      <c r="B30" s="136"/>
      <c r="C30" s="137"/>
      <c r="D30" s="135"/>
      <c r="E30" s="140" t="s">
        <v>63</v>
      </c>
      <c r="F30" s="135"/>
      <c r="G30" s="212" t="s">
        <v>531</v>
      </c>
      <c r="H30" s="212"/>
      <c r="I30" s="212"/>
      <c r="J30" s="212"/>
      <c r="K30" s="133"/>
    </row>
    <row r="31" spans="2:11" ht="15" customHeight="1">
      <c r="B31" s="136"/>
      <c r="C31" s="137"/>
      <c r="D31" s="135"/>
      <c r="E31" s="140" t="s">
        <v>532</v>
      </c>
      <c r="F31" s="135"/>
      <c r="G31" s="212" t="s">
        <v>533</v>
      </c>
      <c r="H31" s="212"/>
      <c r="I31" s="212"/>
      <c r="J31" s="212"/>
      <c r="K31" s="133"/>
    </row>
    <row r="32" spans="2:11" ht="15" customHeight="1">
      <c r="B32" s="136"/>
      <c r="C32" s="137"/>
      <c r="D32" s="135"/>
      <c r="E32" s="140"/>
      <c r="F32" s="135"/>
      <c r="G32" s="212" t="s">
        <v>534</v>
      </c>
      <c r="H32" s="212"/>
      <c r="I32" s="212"/>
      <c r="J32" s="212"/>
      <c r="K32" s="133"/>
    </row>
    <row r="33" spans="2:11" ht="15" customHeight="1">
      <c r="B33" s="136"/>
      <c r="C33" s="137"/>
      <c r="D33" s="135"/>
      <c r="E33" s="140"/>
      <c r="F33" s="135"/>
      <c r="G33" s="212" t="s">
        <v>535</v>
      </c>
      <c r="H33" s="212"/>
      <c r="I33" s="212"/>
      <c r="J33" s="212"/>
      <c r="K33" s="133"/>
    </row>
    <row r="34" spans="2:11" ht="15" customHeight="1">
      <c r="B34" s="136"/>
      <c r="C34" s="137"/>
      <c r="D34" s="135"/>
      <c r="E34" s="140"/>
      <c r="F34" s="135"/>
      <c r="G34" s="212" t="s">
        <v>536</v>
      </c>
      <c r="H34" s="212"/>
      <c r="I34" s="212"/>
      <c r="J34" s="212"/>
      <c r="K34" s="133"/>
    </row>
    <row r="35" spans="2:11" ht="15" customHeight="1">
      <c r="B35" s="136"/>
      <c r="C35" s="137"/>
      <c r="D35" s="135"/>
      <c r="E35" s="140"/>
      <c r="F35" s="135"/>
      <c r="G35" s="212" t="s">
        <v>537</v>
      </c>
      <c r="H35" s="212"/>
      <c r="I35" s="212"/>
      <c r="J35" s="212"/>
      <c r="K35" s="133"/>
    </row>
    <row r="36" spans="2:11" ht="15" customHeight="1">
      <c r="B36" s="136"/>
      <c r="C36" s="137"/>
      <c r="D36" s="135"/>
      <c r="E36" s="140"/>
      <c r="F36" s="135"/>
      <c r="G36" s="212" t="s">
        <v>538</v>
      </c>
      <c r="H36" s="212"/>
      <c r="I36" s="212"/>
      <c r="J36" s="212"/>
      <c r="K36" s="133"/>
    </row>
    <row r="37" spans="2:11" ht="15" customHeight="1">
      <c r="B37" s="136"/>
      <c r="C37" s="137"/>
      <c r="D37" s="135"/>
      <c r="E37" s="140"/>
      <c r="F37" s="135"/>
      <c r="G37" s="212" t="s">
        <v>539</v>
      </c>
      <c r="H37" s="212"/>
      <c r="I37" s="212"/>
      <c r="J37" s="212"/>
      <c r="K37" s="133"/>
    </row>
    <row r="38" spans="2:11" ht="15" customHeight="1">
      <c r="B38" s="136"/>
      <c r="C38" s="137"/>
      <c r="D38" s="135"/>
      <c r="E38" s="140" t="s">
        <v>29</v>
      </c>
      <c r="F38" s="135"/>
      <c r="G38" s="212" t="s">
        <v>540</v>
      </c>
      <c r="H38" s="212"/>
      <c r="I38" s="212"/>
      <c r="J38" s="212"/>
      <c r="K38" s="133"/>
    </row>
    <row r="39" spans="2:11" ht="15" customHeight="1">
      <c r="B39" s="136"/>
      <c r="C39" s="137"/>
      <c r="D39" s="135"/>
      <c r="E39" s="140" t="s">
        <v>64</v>
      </c>
      <c r="F39" s="135"/>
      <c r="G39" s="212" t="s">
        <v>541</v>
      </c>
      <c r="H39" s="212"/>
      <c r="I39" s="212"/>
      <c r="J39" s="212"/>
      <c r="K39" s="133"/>
    </row>
    <row r="40" spans="2:11" ht="15" customHeight="1">
      <c r="B40" s="136"/>
      <c r="C40" s="137"/>
      <c r="D40" s="135"/>
      <c r="E40" s="140" t="s">
        <v>65</v>
      </c>
      <c r="F40" s="135"/>
      <c r="G40" s="212" t="s">
        <v>542</v>
      </c>
      <c r="H40" s="212"/>
      <c r="I40" s="212"/>
      <c r="J40" s="212"/>
      <c r="K40" s="133"/>
    </row>
    <row r="41" spans="2:11" ht="15" customHeight="1">
      <c r="B41" s="136"/>
      <c r="C41" s="137"/>
      <c r="D41" s="135"/>
      <c r="E41" s="140" t="s">
        <v>66</v>
      </c>
      <c r="F41" s="135"/>
      <c r="G41" s="212" t="s">
        <v>543</v>
      </c>
      <c r="H41" s="212"/>
      <c r="I41" s="212"/>
      <c r="J41" s="212"/>
      <c r="K41" s="133"/>
    </row>
    <row r="42" spans="2:11" ht="15" customHeight="1">
      <c r="B42" s="136"/>
      <c r="C42" s="137"/>
      <c r="D42" s="135"/>
      <c r="E42" s="140" t="s">
        <v>544</v>
      </c>
      <c r="F42" s="135"/>
      <c r="G42" s="212" t="s">
        <v>545</v>
      </c>
      <c r="H42" s="212"/>
      <c r="I42" s="212"/>
      <c r="J42" s="212"/>
      <c r="K42" s="133"/>
    </row>
    <row r="43" spans="2:11" ht="15" customHeight="1">
      <c r="B43" s="136"/>
      <c r="C43" s="137"/>
      <c r="D43" s="135"/>
      <c r="E43" s="140" t="s">
        <v>546</v>
      </c>
      <c r="F43" s="135"/>
      <c r="G43" s="212" t="s">
        <v>547</v>
      </c>
      <c r="H43" s="212"/>
      <c r="I43" s="212"/>
      <c r="J43" s="212"/>
      <c r="K43" s="133"/>
    </row>
    <row r="44" spans="2:11" ht="15" customHeight="1">
      <c r="B44" s="136"/>
      <c r="C44" s="137"/>
      <c r="D44" s="135"/>
      <c r="E44" s="140" t="s">
        <v>69</v>
      </c>
      <c r="F44" s="135"/>
      <c r="G44" s="212" t="s">
        <v>548</v>
      </c>
      <c r="H44" s="212"/>
      <c r="I44" s="212"/>
      <c r="J44" s="212"/>
      <c r="K44" s="133"/>
    </row>
    <row r="45" spans="2:11" ht="12.75" customHeight="1">
      <c r="B45" s="136"/>
      <c r="C45" s="137"/>
      <c r="D45" s="135"/>
      <c r="E45" s="135"/>
      <c r="F45" s="135"/>
      <c r="G45" s="135"/>
      <c r="H45" s="135"/>
      <c r="I45" s="135"/>
      <c r="J45" s="135"/>
      <c r="K45" s="133"/>
    </row>
    <row r="46" spans="2:11" ht="15" customHeight="1">
      <c r="B46" s="136"/>
      <c r="C46" s="137"/>
      <c r="D46" s="212" t="s">
        <v>549</v>
      </c>
      <c r="E46" s="212"/>
      <c r="F46" s="212"/>
      <c r="G46" s="212"/>
      <c r="H46" s="212"/>
      <c r="I46" s="212"/>
      <c r="J46" s="212"/>
      <c r="K46" s="133"/>
    </row>
    <row r="47" spans="2:11" ht="15" customHeight="1">
      <c r="B47" s="136"/>
      <c r="C47" s="137"/>
      <c r="D47" s="137"/>
      <c r="E47" s="212" t="s">
        <v>550</v>
      </c>
      <c r="F47" s="212"/>
      <c r="G47" s="212"/>
      <c r="H47" s="212"/>
      <c r="I47" s="212"/>
      <c r="J47" s="212"/>
      <c r="K47" s="133"/>
    </row>
    <row r="48" spans="2:11" ht="15" customHeight="1">
      <c r="B48" s="136"/>
      <c r="C48" s="137"/>
      <c r="D48" s="137"/>
      <c r="E48" s="212" t="s">
        <v>551</v>
      </c>
      <c r="F48" s="212"/>
      <c r="G48" s="212"/>
      <c r="H48" s="212"/>
      <c r="I48" s="212"/>
      <c r="J48" s="212"/>
      <c r="K48" s="133"/>
    </row>
    <row r="49" spans="2:11" ht="15" customHeight="1">
      <c r="B49" s="136"/>
      <c r="C49" s="137"/>
      <c r="D49" s="137"/>
      <c r="E49" s="212" t="s">
        <v>552</v>
      </c>
      <c r="F49" s="212"/>
      <c r="G49" s="212"/>
      <c r="H49" s="212"/>
      <c r="I49" s="212"/>
      <c r="J49" s="212"/>
      <c r="K49" s="133"/>
    </row>
    <row r="50" spans="2:11" ht="15" customHeight="1">
      <c r="B50" s="136"/>
      <c r="C50" s="137"/>
      <c r="D50" s="212" t="s">
        <v>553</v>
      </c>
      <c r="E50" s="212"/>
      <c r="F50" s="212"/>
      <c r="G50" s="212"/>
      <c r="H50" s="212"/>
      <c r="I50" s="212"/>
      <c r="J50" s="212"/>
      <c r="K50" s="133"/>
    </row>
    <row r="51" spans="2:11" ht="25.5" customHeight="1">
      <c r="B51" s="132"/>
      <c r="C51" s="214" t="s">
        <v>554</v>
      </c>
      <c r="D51" s="214"/>
      <c r="E51" s="214"/>
      <c r="F51" s="214"/>
      <c r="G51" s="214"/>
      <c r="H51" s="214"/>
      <c r="I51" s="214"/>
      <c r="J51" s="214"/>
      <c r="K51" s="133"/>
    </row>
    <row r="52" spans="2:11" ht="5.25" customHeight="1">
      <c r="B52" s="132"/>
      <c r="C52" s="134"/>
      <c r="D52" s="134"/>
      <c r="E52" s="134"/>
      <c r="F52" s="134"/>
      <c r="G52" s="134"/>
      <c r="H52" s="134"/>
      <c r="I52" s="134"/>
      <c r="J52" s="134"/>
      <c r="K52" s="133"/>
    </row>
    <row r="53" spans="2:11" ht="15" customHeight="1">
      <c r="B53" s="132"/>
      <c r="C53" s="212" t="s">
        <v>555</v>
      </c>
      <c r="D53" s="212"/>
      <c r="E53" s="212"/>
      <c r="F53" s="212"/>
      <c r="G53" s="212"/>
      <c r="H53" s="212"/>
      <c r="I53" s="212"/>
      <c r="J53" s="212"/>
      <c r="K53" s="133"/>
    </row>
    <row r="54" spans="2:11" ht="15" customHeight="1">
      <c r="B54" s="132"/>
      <c r="C54" s="212" t="s">
        <v>556</v>
      </c>
      <c r="D54" s="212"/>
      <c r="E54" s="212"/>
      <c r="F54" s="212"/>
      <c r="G54" s="212"/>
      <c r="H54" s="212"/>
      <c r="I54" s="212"/>
      <c r="J54" s="212"/>
      <c r="K54" s="133"/>
    </row>
    <row r="55" spans="2:11" ht="12.75" customHeight="1">
      <c r="B55" s="132"/>
      <c r="C55" s="135"/>
      <c r="D55" s="135"/>
      <c r="E55" s="135"/>
      <c r="F55" s="135"/>
      <c r="G55" s="135"/>
      <c r="H55" s="135"/>
      <c r="I55" s="135"/>
      <c r="J55" s="135"/>
      <c r="K55" s="133"/>
    </row>
    <row r="56" spans="2:11" ht="15" customHeight="1">
      <c r="B56" s="132"/>
      <c r="C56" s="213" t="s">
        <v>557</v>
      </c>
      <c r="D56" s="213"/>
      <c r="E56" s="213"/>
      <c r="F56" s="213"/>
      <c r="G56" s="213"/>
      <c r="H56" s="213"/>
      <c r="I56" s="213"/>
      <c r="J56" s="213"/>
      <c r="K56" s="133"/>
    </row>
    <row r="57" spans="2:11" ht="15" customHeight="1">
      <c r="B57" s="132"/>
      <c r="C57" s="137"/>
      <c r="D57" s="212" t="s">
        <v>558</v>
      </c>
      <c r="E57" s="212"/>
      <c r="F57" s="212"/>
      <c r="G57" s="212"/>
      <c r="H57" s="212"/>
      <c r="I57" s="212"/>
      <c r="J57" s="212"/>
      <c r="K57" s="133"/>
    </row>
    <row r="58" spans="2:11" ht="15" customHeight="1">
      <c r="B58" s="132"/>
      <c r="C58" s="137"/>
      <c r="D58" s="212" t="s">
        <v>559</v>
      </c>
      <c r="E58" s="212"/>
      <c r="F58" s="212"/>
      <c r="G58" s="212"/>
      <c r="H58" s="212"/>
      <c r="I58" s="212"/>
      <c r="J58" s="212"/>
      <c r="K58" s="133"/>
    </row>
    <row r="59" spans="2:11" ht="15" customHeight="1">
      <c r="B59" s="132"/>
      <c r="C59" s="137"/>
      <c r="D59" s="212" t="s">
        <v>560</v>
      </c>
      <c r="E59" s="212"/>
      <c r="F59" s="212"/>
      <c r="G59" s="212"/>
      <c r="H59" s="212"/>
      <c r="I59" s="212"/>
      <c r="J59" s="212"/>
      <c r="K59" s="133"/>
    </row>
    <row r="60" spans="2:11" ht="15" customHeight="1">
      <c r="B60" s="132"/>
      <c r="C60" s="137"/>
      <c r="D60" s="212" t="s">
        <v>561</v>
      </c>
      <c r="E60" s="212"/>
      <c r="F60" s="212"/>
      <c r="G60" s="212"/>
      <c r="H60" s="212"/>
      <c r="I60" s="212"/>
      <c r="J60" s="212"/>
      <c r="K60" s="133"/>
    </row>
    <row r="61" spans="2:11" ht="15" customHeight="1">
      <c r="B61" s="132"/>
      <c r="C61" s="137"/>
      <c r="D61" s="212" t="s">
        <v>562</v>
      </c>
      <c r="E61" s="212"/>
      <c r="F61" s="212"/>
      <c r="G61" s="212"/>
      <c r="H61" s="212"/>
      <c r="I61" s="212"/>
      <c r="J61" s="212"/>
      <c r="K61" s="133"/>
    </row>
    <row r="62" spans="2:11" ht="15" customHeight="1">
      <c r="B62" s="132"/>
      <c r="C62" s="137"/>
      <c r="D62" s="212" t="s">
        <v>563</v>
      </c>
      <c r="E62" s="212"/>
      <c r="F62" s="212"/>
      <c r="G62" s="212"/>
      <c r="H62" s="212"/>
      <c r="I62" s="212"/>
      <c r="J62" s="212"/>
      <c r="K62" s="133"/>
    </row>
    <row r="63" spans="2:11" ht="15" customHeight="1">
      <c r="B63" s="132"/>
      <c r="C63" s="137"/>
      <c r="D63" s="212" t="s">
        <v>564</v>
      </c>
      <c r="E63" s="212"/>
      <c r="F63" s="212"/>
      <c r="G63" s="212"/>
      <c r="H63" s="212"/>
      <c r="I63" s="212"/>
      <c r="J63" s="212"/>
      <c r="K63" s="133"/>
    </row>
    <row r="64" spans="2:11" ht="15" customHeight="1">
      <c r="B64" s="132"/>
      <c r="C64" s="137"/>
      <c r="D64" s="212" t="s">
        <v>565</v>
      </c>
      <c r="E64" s="212"/>
      <c r="F64" s="212"/>
      <c r="G64" s="212"/>
      <c r="H64" s="212"/>
      <c r="I64" s="212"/>
      <c r="J64" s="212"/>
      <c r="K64" s="133"/>
    </row>
    <row r="65" spans="2:11" ht="8.25" customHeight="1">
      <c r="B65" s="132"/>
      <c r="C65" s="137"/>
      <c r="D65" s="137"/>
      <c r="E65" s="141"/>
      <c r="F65" s="137"/>
      <c r="G65" s="137"/>
      <c r="H65" s="137"/>
      <c r="I65" s="137"/>
      <c r="J65" s="137"/>
      <c r="K65" s="133"/>
    </row>
    <row r="66" spans="2:11" ht="12.75" customHeight="1">
      <c r="B66" s="132"/>
      <c r="C66" s="137"/>
      <c r="D66" s="212" t="s">
        <v>566</v>
      </c>
      <c r="E66" s="212"/>
      <c r="F66" s="212"/>
      <c r="G66" s="212"/>
      <c r="H66" s="212"/>
      <c r="I66" s="212"/>
      <c r="J66" s="212"/>
      <c r="K66" s="133"/>
    </row>
    <row r="67" spans="2:11" ht="12.75" customHeight="1">
      <c r="B67" s="132"/>
      <c r="C67" s="137"/>
      <c r="D67" s="212" t="s">
        <v>567</v>
      </c>
      <c r="E67" s="212"/>
      <c r="F67" s="212"/>
      <c r="G67" s="212"/>
      <c r="H67" s="212"/>
      <c r="I67" s="212"/>
      <c r="J67" s="212"/>
      <c r="K67" s="133"/>
    </row>
    <row r="68" spans="2:11" ht="12.75" customHeight="1">
      <c r="B68" s="142"/>
      <c r="C68" s="143"/>
      <c r="D68" s="143"/>
      <c r="E68" s="143"/>
      <c r="F68" s="143"/>
      <c r="G68" s="143"/>
      <c r="H68" s="143"/>
      <c r="I68" s="143"/>
      <c r="J68" s="143"/>
      <c r="K68" s="144"/>
    </row>
    <row r="69" spans="2:11" ht="18.75" customHeight="1">
      <c r="B69" s="145"/>
      <c r="C69" s="145"/>
      <c r="D69" s="145"/>
      <c r="E69" s="145"/>
      <c r="F69" s="145"/>
      <c r="G69" s="145"/>
      <c r="H69" s="145"/>
      <c r="I69" s="145"/>
      <c r="J69" s="145"/>
      <c r="K69" s="146"/>
    </row>
    <row r="70" spans="2:11" ht="18.75" customHeight="1">
      <c r="B70" s="146"/>
      <c r="C70" s="146"/>
      <c r="D70" s="146"/>
      <c r="E70" s="146"/>
      <c r="F70" s="146"/>
      <c r="G70" s="146"/>
      <c r="H70" s="146"/>
      <c r="I70" s="146"/>
      <c r="J70" s="146"/>
      <c r="K70" s="146"/>
    </row>
    <row r="71" spans="2:11" ht="7.5" customHeight="1">
      <c r="B71" s="147"/>
      <c r="C71" s="148"/>
      <c r="D71" s="148"/>
      <c r="E71" s="148"/>
      <c r="F71" s="148"/>
      <c r="G71" s="148"/>
      <c r="H71" s="148"/>
      <c r="I71" s="148"/>
      <c r="J71" s="148"/>
      <c r="K71" s="149"/>
    </row>
    <row r="72" spans="2:11" ht="45" customHeight="1">
      <c r="B72" s="150"/>
      <c r="C72" s="210" t="s">
        <v>507</v>
      </c>
      <c r="D72" s="210"/>
      <c r="E72" s="210"/>
      <c r="F72" s="210"/>
      <c r="G72" s="210"/>
      <c r="H72" s="210"/>
      <c r="I72" s="210"/>
      <c r="J72" s="210"/>
      <c r="K72" s="151"/>
    </row>
    <row r="73" spans="2:11" ht="17.25" customHeight="1">
      <c r="B73" s="150"/>
      <c r="C73" s="152" t="s">
        <v>568</v>
      </c>
      <c r="D73" s="152"/>
      <c r="E73" s="152"/>
      <c r="F73" s="152" t="s">
        <v>569</v>
      </c>
      <c r="G73" s="153"/>
      <c r="H73" s="152" t="s">
        <v>64</v>
      </c>
      <c r="I73" s="152" t="s">
        <v>30</v>
      </c>
      <c r="J73" s="152" t="s">
        <v>570</v>
      </c>
      <c r="K73" s="151"/>
    </row>
    <row r="74" spans="2:11" ht="17.25" customHeight="1">
      <c r="B74" s="150"/>
      <c r="C74" s="154" t="s">
        <v>571</v>
      </c>
      <c r="D74" s="154"/>
      <c r="E74" s="154"/>
      <c r="F74" s="155" t="s">
        <v>572</v>
      </c>
      <c r="G74" s="156"/>
      <c r="H74" s="154"/>
      <c r="I74" s="154"/>
      <c r="J74" s="154" t="s">
        <v>573</v>
      </c>
      <c r="K74" s="151"/>
    </row>
    <row r="75" spans="2:11" ht="5.25" customHeight="1">
      <c r="B75" s="150"/>
      <c r="C75" s="157"/>
      <c r="D75" s="157"/>
      <c r="E75" s="157"/>
      <c r="F75" s="157"/>
      <c r="G75" s="158"/>
      <c r="H75" s="157"/>
      <c r="I75" s="157"/>
      <c r="J75" s="157"/>
      <c r="K75" s="151"/>
    </row>
    <row r="76" spans="2:11" ht="15" customHeight="1">
      <c r="B76" s="150"/>
      <c r="C76" s="140" t="s">
        <v>574</v>
      </c>
      <c r="D76" s="140"/>
      <c r="E76" s="140"/>
      <c r="F76" s="159" t="s">
        <v>575</v>
      </c>
      <c r="G76" s="158"/>
      <c r="H76" s="140" t="s">
        <v>576</v>
      </c>
      <c r="I76" s="140" t="s">
        <v>577</v>
      </c>
      <c r="J76" s="140" t="s">
        <v>578</v>
      </c>
      <c r="K76" s="151"/>
    </row>
    <row r="77" spans="2:11" ht="15" customHeight="1">
      <c r="B77" s="160"/>
      <c r="C77" s="140" t="s">
        <v>579</v>
      </c>
      <c r="D77" s="140"/>
      <c r="E77" s="140"/>
      <c r="F77" s="159" t="s">
        <v>580</v>
      </c>
      <c r="G77" s="158"/>
      <c r="H77" s="140" t="s">
        <v>581</v>
      </c>
      <c r="I77" s="140" t="s">
        <v>577</v>
      </c>
      <c r="J77" s="140">
        <v>50</v>
      </c>
      <c r="K77" s="151"/>
    </row>
    <row r="78" spans="2:11" ht="15" customHeight="1">
      <c r="B78" s="160"/>
      <c r="C78" s="140" t="s">
        <v>582</v>
      </c>
      <c r="D78" s="140"/>
      <c r="E78" s="140"/>
      <c r="F78" s="159" t="s">
        <v>575</v>
      </c>
      <c r="G78" s="158"/>
      <c r="H78" s="140" t="s">
        <v>583</v>
      </c>
      <c r="I78" s="140" t="s">
        <v>584</v>
      </c>
      <c r="J78" s="140"/>
      <c r="K78" s="151"/>
    </row>
    <row r="79" spans="2:11" ht="15" customHeight="1">
      <c r="B79" s="160"/>
      <c r="C79" s="140" t="s">
        <v>585</v>
      </c>
      <c r="D79" s="140"/>
      <c r="E79" s="140"/>
      <c r="F79" s="159" t="s">
        <v>580</v>
      </c>
      <c r="G79" s="158"/>
      <c r="H79" s="140" t="s">
        <v>586</v>
      </c>
      <c r="I79" s="140" t="s">
        <v>577</v>
      </c>
      <c r="J79" s="140">
        <v>50</v>
      </c>
      <c r="K79" s="151"/>
    </row>
    <row r="80" spans="2:11" ht="15" customHeight="1">
      <c r="B80" s="160"/>
      <c r="C80" s="140" t="s">
        <v>587</v>
      </c>
      <c r="D80" s="140"/>
      <c r="E80" s="140"/>
      <c r="F80" s="159" t="s">
        <v>580</v>
      </c>
      <c r="G80" s="158"/>
      <c r="H80" s="140" t="s">
        <v>588</v>
      </c>
      <c r="I80" s="140" t="s">
        <v>577</v>
      </c>
      <c r="J80" s="140">
        <v>20</v>
      </c>
      <c r="K80" s="151"/>
    </row>
    <row r="81" spans="2:11" ht="15" customHeight="1">
      <c r="B81" s="160"/>
      <c r="C81" s="140" t="s">
        <v>589</v>
      </c>
      <c r="D81" s="140"/>
      <c r="E81" s="140"/>
      <c r="F81" s="159" t="s">
        <v>580</v>
      </c>
      <c r="G81" s="158"/>
      <c r="H81" s="140" t="s">
        <v>590</v>
      </c>
      <c r="I81" s="140" t="s">
        <v>577</v>
      </c>
      <c r="J81" s="140">
        <v>20</v>
      </c>
      <c r="K81" s="151"/>
    </row>
    <row r="82" spans="2:11" ht="15" customHeight="1">
      <c r="B82" s="160"/>
      <c r="C82" s="140" t="s">
        <v>591</v>
      </c>
      <c r="D82" s="140"/>
      <c r="E82" s="140"/>
      <c r="F82" s="159" t="s">
        <v>580</v>
      </c>
      <c r="G82" s="158"/>
      <c r="H82" s="140" t="s">
        <v>592</v>
      </c>
      <c r="I82" s="140" t="s">
        <v>577</v>
      </c>
      <c r="J82" s="140">
        <v>50</v>
      </c>
      <c r="K82" s="151"/>
    </row>
    <row r="83" spans="2:11" ht="15" customHeight="1">
      <c r="B83" s="160"/>
      <c r="C83" s="140" t="s">
        <v>593</v>
      </c>
      <c r="D83" s="140"/>
      <c r="E83" s="140"/>
      <c r="F83" s="159" t="s">
        <v>580</v>
      </c>
      <c r="G83" s="158"/>
      <c r="H83" s="140" t="s">
        <v>593</v>
      </c>
      <c r="I83" s="140" t="s">
        <v>577</v>
      </c>
      <c r="J83" s="140">
        <v>50</v>
      </c>
      <c r="K83" s="151"/>
    </row>
    <row r="84" spans="2:11" ht="15" customHeight="1">
      <c r="B84" s="160"/>
      <c r="C84" s="140" t="s">
        <v>70</v>
      </c>
      <c r="D84" s="140"/>
      <c r="E84" s="140"/>
      <c r="F84" s="159" t="s">
        <v>580</v>
      </c>
      <c r="G84" s="158"/>
      <c r="H84" s="140" t="s">
        <v>594</v>
      </c>
      <c r="I84" s="140" t="s">
        <v>577</v>
      </c>
      <c r="J84" s="140">
        <v>255</v>
      </c>
      <c r="K84" s="151"/>
    </row>
    <row r="85" spans="2:11" ht="15" customHeight="1">
      <c r="B85" s="160"/>
      <c r="C85" s="140" t="s">
        <v>595</v>
      </c>
      <c r="D85" s="140"/>
      <c r="E85" s="140"/>
      <c r="F85" s="159" t="s">
        <v>575</v>
      </c>
      <c r="G85" s="158"/>
      <c r="H85" s="140" t="s">
        <v>596</v>
      </c>
      <c r="I85" s="140" t="s">
        <v>597</v>
      </c>
      <c r="J85" s="140"/>
      <c r="K85" s="151"/>
    </row>
    <row r="86" spans="2:11" ht="15" customHeight="1">
      <c r="B86" s="160"/>
      <c r="C86" s="140" t="s">
        <v>598</v>
      </c>
      <c r="D86" s="140"/>
      <c r="E86" s="140"/>
      <c r="F86" s="159" t="s">
        <v>575</v>
      </c>
      <c r="G86" s="158"/>
      <c r="H86" s="140" t="s">
        <v>599</v>
      </c>
      <c r="I86" s="140" t="s">
        <v>600</v>
      </c>
      <c r="J86" s="140"/>
      <c r="K86" s="151"/>
    </row>
    <row r="87" spans="2:11" ht="15" customHeight="1">
      <c r="B87" s="160"/>
      <c r="C87" s="140" t="s">
        <v>601</v>
      </c>
      <c r="D87" s="140"/>
      <c r="E87" s="140"/>
      <c r="F87" s="159" t="s">
        <v>575</v>
      </c>
      <c r="G87" s="158"/>
      <c r="H87" s="140" t="s">
        <v>601</v>
      </c>
      <c r="I87" s="140" t="s">
        <v>600</v>
      </c>
      <c r="J87" s="140"/>
      <c r="K87" s="151"/>
    </row>
    <row r="88" spans="2:11" ht="15" customHeight="1">
      <c r="B88" s="160"/>
      <c r="C88" s="140" t="s">
        <v>20</v>
      </c>
      <c r="D88" s="140"/>
      <c r="E88" s="140"/>
      <c r="F88" s="159" t="s">
        <v>575</v>
      </c>
      <c r="G88" s="158"/>
      <c r="H88" s="140" t="s">
        <v>602</v>
      </c>
      <c r="I88" s="140" t="s">
        <v>600</v>
      </c>
      <c r="J88" s="140"/>
      <c r="K88" s="151"/>
    </row>
    <row r="89" spans="2:11" ht="15" customHeight="1">
      <c r="B89" s="160"/>
      <c r="C89" s="140" t="s">
        <v>26</v>
      </c>
      <c r="D89" s="140"/>
      <c r="E89" s="140"/>
      <c r="F89" s="159" t="s">
        <v>575</v>
      </c>
      <c r="G89" s="158"/>
      <c r="H89" s="140" t="s">
        <v>603</v>
      </c>
      <c r="I89" s="140" t="s">
        <v>600</v>
      </c>
      <c r="J89" s="140"/>
      <c r="K89" s="151"/>
    </row>
    <row r="90" spans="2:11" ht="15" customHeight="1">
      <c r="B90" s="161"/>
      <c r="C90" s="162"/>
      <c r="D90" s="162"/>
      <c r="E90" s="162"/>
      <c r="F90" s="162"/>
      <c r="G90" s="162"/>
      <c r="H90" s="162"/>
      <c r="I90" s="162"/>
      <c r="J90" s="162"/>
      <c r="K90" s="163"/>
    </row>
    <row r="91" spans="2:11" ht="18.75" customHeight="1">
      <c r="B91" s="164"/>
      <c r="C91" s="165"/>
      <c r="D91" s="165"/>
      <c r="E91" s="165"/>
      <c r="F91" s="165"/>
      <c r="G91" s="165"/>
      <c r="H91" s="165"/>
      <c r="I91" s="165"/>
      <c r="J91" s="165"/>
      <c r="K91" s="164"/>
    </row>
    <row r="92" spans="2:11" ht="18.75" customHeight="1">
      <c r="B92" s="146"/>
      <c r="C92" s="146"/>
      <c r="D92" s="146"/>
      <c r="E92" s="146"/>
      <c r="F92" s="146"/>
      <c r="G92" s="146"/>
      <c r="H92" s="146"/>
      <c r="I92" s="146"/>
      <c r="J92" s="146"/>
      <c r="K92" s="146"/>
    </row>
    <row r="93" spans="2:11" ht="7.5" customHeight="1">
      <c r="B93" s="147"/>
      <c r="C93" s="148"/>
      <c r="D93" s="148"/>
      <c r="E93" s="148"/>
      <c r="F93" s="148"/>
      <c r="G93" s="148"/>
      <c r="H93" s="148"/>
      <c r="I93" s="148"/>
      <c r="J93" s="148"/>
      <c r="K93" s="149"/>
    </row>
    <row r="94" spans="2:11" ht="45" customHeight="1">
      <c r="B94" s="150"/>
      <c r="C94" s="210" t="s">
        <v>604</v>
      </c>
      <c r="D94" s="210"/>
      <c r="E94" s="210"/>
      <c r="F94" s="210"/>
      <c r="G94" s="210"/>
      <c r="H94" s="210"/>
      <c r="I94" s="210"/>
      <c r="J94" s="210"/>
      <c r="K94" s="151"/>
    </row>
    <row r="95" spans="2:11" ht="17.25" customHeight="1">
      <c r="B95" s="150"/>
      <c r="C95" s="152" t="s">
        <v>568</v>
      </c>
      <c r="D95" s="152"/>
      <c r="E95" s="152"/>
      <c r="F95" s="152" t="s">
        <v>569</v>
      </c>
      <c r="G95" s="153"/>
      <c r="H95" s="152" t="s">
        <v>64</v>
      </c>
      <c r="I95" s="152" t="s">
        <v>30</v>
      </c>
      <c r="J95" s="152" t="s">
        <v>570</v>
      </c>
      <c r="K95" s="151"/>
    </row>
    <row r="96" spans="2:11" ht="17.25" customHeight="1">
      <c r="B96" s="150"/>
      <c r="C96" s="154" t="s">
        <v>571</v>
      </c>
      <c r="D96" s="154"/>
      <c r="E96" s="154"/>
      <c r="F96" s="155" t="s">
        <v>572</v>
      </c>
      <c r="G96" s="156"/>
      <c r="H96" s="154"/>
      <c r="I96" s="154"/>
      <c r="J96" s="154" t="s">
        <v>573</v>
      </c>
      <c r="K96" s="151"/>
    </row>
    <row r="97" spans="2:11" ht="5.25" customHeight="1">
      <c r="B97" s="150"/>
      <c r="C97" s="152"/>
      <c r="D97" s="152"/>
      <c r="E97" s="152"/>
      <c r="F97" s="152"/>
      <c r="G97" s="166"/>
      <c r="H97" s="152"/>
      <c r="I97" s="152"/>
      <c r="J97" s="152"/>
      <c r="K97" s="151"/>
    </row>
    <row r="98" spans="2:11" ht="15" customHeight="1">
      <c r="B98" s="150"/>
      <c r="C98" s="140" t="s">
        <v>574</v>
      </c>
      <c r="D98" s="140"/>
      <c r="E98" s="140"/>
      <c r="F98" s="159" t="s">
        <v>575</v>
      </c>
      <c r="G98" s="140"/>
      <c r="H98" s="140" t="s">
        <v>605</v>
      </c>
      <c r="I98" s="140" t="s">
        <v>577</v>
      </c>
      <c r="J98" s="140" t="s">
        <v>578</v>
      </c>
      <c r="K98" s="151"/>
    </row>
    <row r="99" spans="2:11" ht="15" customHeight="1">
      <c r="B99" s="160"/>
      <c r="C99" s="140" t="s">
        <v>579</v>
      </c>
      <c r="D99" s="140"/>
      <c r="E99" s="140"/>
      <c r="F99" s="159" t="s">
        <v>580</v>
      </c>
      <c r="G99" s="140"/>
      <c r="H99" s="140" t="s">
        <v>605</v>
      </c>
      <c r="I99" s="140" t="s">
        <v>577</v>
      </c>
      <c r="J99" s="140">
        <v>50</v>
      </c>
      <c r="K99" s="151"/>
    </row>
    <row r="100" spans="2:11" ht="15" customHeight="1">
      <c r="B100" s="160"/>
      <c r="C100" s="140" t="s">
        <v>582</v>
      </c>
      <c r="D100" s="140"/>
      <c r="E100" s="140"/>
      <c r="F100" s="159" t="s">
        <v>575</v>
      </c>
      <c r="G100" s="140"/>
      <c r="H100" s="140" t="s">
        <v>605</v>
      </c>
      <c r="I100" s="140" t="s">
        <v>584</v>
      </c>
      <c r="J100" s="140"/>
      <c r="K100" s="151"/>
    </row>
    <row r="101" spans="2:11" ht="15" customHeight="1">
      <c r="B101" s="160"/>
      <c r="C101" s="140" t="s">
        <v>585</v>
      </c>
      <c r="D101" s="140"/>
      <c r="E101" s="140"/>
      <c r="F101" s="159" t="s">
        <v>580</v>
      </c>
      <c r="G101" s="140"/>
      <c r="H101" s="140" t="s">
        <v>605</v>
      </c>
      <c r="I101" s="140" t="s">
        <v>577</v>
      </c>
      <c r="J101" s="140">
        <v>50</v>
      </c>
      <c r="K101" s="151"/>
    </row>
    <row r="102" spans="2:11" ht="15" customHeight="1">
      <c r="B102" s="160"/>
      <c r="C102" s="140" t="s">
        <v>593</v>
      </c>
      <c r="D102" s="140"/>
      <c r="E102" s="140"/>
      <c r="F102" s="159" t="s">
        <v>580</v>
      </c>
      <c r="G102" s="140"/>
      <c r="H102" s="140" t="s">
        <v>605</v>
      </c>
      <c r="I102" s="140" t="s">
        <v>577</v>
      </c>
      <c r="J102" s="140">
        <v>50</v>
      </c>
      <c r="K102" s="151"/>
    </row>
    <row r="103" spans="2:11" ht="15" customHeight="1">
      <c r="B103" s="160"/>
      <c r="C103" s="140" t="s">
        <v>591</v>
      </c>
      <c r="D103" s="140"/>
      <c r="E103" s="140"/>
      <c r="F103" s="159" t="s">
        <v>580</v>
      </c>
      <c r="G103" s="140"/>
      <c r="H103" s="140" t="s">
        <v>605</v>
      </c>
      <c r="I103" s="140" t="s">
        <v>577</v>
      </c>
      <c r="J103" s="140">
        <v>50</v>
      </c>
      <c r="K103" s="151"/>
    </row>
    <row r="104" spans="2:11" ht="15" customHeight="1">
      <c r="B104" s="160"/>
      <c r="C104" s="140" t="s">
        <v>29</v>
      </c>
      <c r="D104" s="140"/>
      <c r="E104" s="140"/>
      <c r="F104" s="159" t="s">
        <v>575</v>
      </c>
      <c r="G104" s="140"/>
      <c r="H104" s="140" t="s">
        <v>606</v>
      </c>
      <c r="I104" s="140" t="s">
        <v>577</v>
      </c>
      <c r="J104" s="140">
        <v>20</v>
      </c>
      <c r="K104" s="151"/>
    </row>
    <row r="105" spans="2:11" ht="15" customHeight="1">
      <c r="B105" s="160"/>
      <c r="C105" s="140" t="s">
        <v>607</v>
      </c>
      <c r="D105" s="140"/>
      <c r="E105" s="140"/>
      <c r="F105" s="159" t="s">
        <v>575</v>
      </c>
      <c r="G105" s="140"/>
      <c r="H105" s="140" t="s">
        <v>608</v>
      </c>
      <c r="I105" s="140" t="s">
        <v>577</v>
      </c>
      <c r="J105" s="140">
        <v>120</v>
      </c>
      <c r="K105" s="151"/>
    </row>
    <row r="106" spans="2:11" ht="15" customHeight="1">
      <c r="B106" s="160"/>
      <c r="C106" s="140" t="s">
        <v>20</v>
      </c>
      <c r="D106" s="140"/>
      <c r="E106" s="140"/>
      <c r="F106" s="159" t="s">
        <v>575</v>
      </c>
      <c r="G106" s="140"/>
      <c r="H106" s="140" t="s">
        <v>609</v>
      </c>
      <c r="I106" s="140" t="s">
        <v>600</v>
      </c>
      <c r="J106" s="140"/>
      <c r="K106" s="151"/>
    </row>
    <row r="107" spans="2:11" ht="15" customHeight="1">
      <c r="B107" s="160"/>
      <c r="C107" s="140" t="s">
        <v>26</v>
      </c>
      <c r="D107" s="140"/>
      <c r="E107" s="140"/>
      <c r="F107" s="159" t="s">
        <v>575</v>
      </c>
      <c r="G107" s="140"/>
      <c r="H107" s="140" t="s">
        <v>610</v>
      </c>
      <c r="I107" s="140" t="s">
        <v>600</v>
      </c>
      <c r="J107" s="140"/>
      <c r="K107" s="151"/>
    </row>
    <row r="108" spans="2:11" ht="15" customHeight="1">
      <c r="B108" s="160"/>
      <c r="C108" s="140" t="s">
        <v>30</v>
      </c>
      <c r="D108" s="140"/>
      <c r="E108" s="140"/>
      <c r="F108" s="159" t="s">
        <v>575</v>
      </c>
      <c r="G108" s="140"/>
      <c r="H108" s="140" t="s">
        <v>611</v>
      </c>
      <c r="I108" s="140" t="s">
        <v>612</v>
      </c>
      <c r="J108" s="140"/>
      <c r="K108" s="151"/>
    </row>
    <row r="109" spans="2:11" ht="15" customHeight="1">
      <c r="B109" s="161"/>
      <c r="C109" s="167"/>
      <c r="D109" s="167"/>
      <c r="E109" s="167"/>
      <c r="F109" s="167"/>
      <c r="G109" s="167"/>
      <c r="H109" s="167"/>
      <c r="I109" s="167"/>
      <c r="J109" s="167"/>
      <c r="K109" s="163"/>
    </row>
    <row r="110" spans="2:11" ht="18.75" customHeight="1">
      <c r="B110" s="168"/>
      <c r="C110" s="135"/>
      <c r="D110" s="135"/>
      <c r="E110" s="135"/>
      <c r="F110" s="169"/>
      <c r="G110" s="135"/>
      <c r="H110" s="135"/>
      <c r="I110" s="135"/>
      <c r="J110" s="135"/>
      <c r="K110" s="168"/>
    </row>
    <row r="111" spans="2:11" ht="18.75" customHeight="1"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</row>
    <row r="112" spans="2:11" ht="7.5" customHeight="1">
      <c r="B112" s="170"/>
      <c r="C112" s="171"/>
      <c r="D112" s="171"/>
      <c r="E112" s="171"/>
      <c r="F112" s="171"/>
      <c r="G112" s="171"/>
      <c r="H112" s="171"/>
      <c r="I112" s="171"/>
      <c r="J112" s="171"/>
      <c r="K112" s="172"/>
    </row>
    <row r="113" spans="2:11" ht="45" customHeight="1">
      <c r="B113" s="173"/>
      <c r="C113" s="211" t="s">
        <v>613</v>
      </c>
      <c r="D113" s="211"/>
      <c r="E113" s="211"/>
      <c r="F113" s="211"/>
      <c r="G113" s="211"/>
      <c r="H113" s="211"/>
      <c r="I113" s="211"/>
      <c r="J113" s="211"/>
      <c r="K113" s="174"/>
    </row>
    <row r="114" spans="2:11" ht="17.25" customHeight="1">
      <c r="B114" s="175"/>
      <c r="C114" s="152" t="s">
        <v>568</v>
      </c>
      <c r="D114" s="152"/>
      <c r="E114" s="152"/>
      <c r="F114" s="152" t="s">
        <v>569</v>
      </c>
      <c r="G114" s="153"/>
      <c r="H114" s="152" t="s">
        <v>64</v>
      </c>
      <c r="I114" s="152" t="s">
        <v>30</v>
      </c>
      <c r="J114" s="152" t="s">
        <v>570</v>
      </c>
      <c r="K114" s="176"/>
    </row>
    <row r="115" spans="2:11" ht="17.25" customHeight="1">
      <c r="B115" s="175"/>
      <c r="C115" s="154" t="s">
        <v>571</v>
      </c>
      <c r="D115" s="154"/>
      <c r="E115" s="154"/>
      <c r="F115" s="155" t="s">
        <v>572</v>
      </c>
      <c r="G115" s="156"/>
      <c r="H115" s="154"/>
      <c r="I115" s="154"/>
      <c r="J115" s="154" t="s">
        <v>573</v>
      </c>
      <c r="K115" s="176"/>
    </row>
    <row r="116" spans="2:11" ht="5.25" customHeight="1">
      <c r="B116" s="177"/>
      <c r="C116" s="157"/>
      <c r="D116" s="157"/>
      <c r="E116" s="157"/>
      <c r="F116" s="157"/>
      <c r="G116" s="140"/>
      <c r="H116" s="157"/>
      <c r="I116" s="157"/>
      <c r="J116" s="157"/>
      <c r="K116" s="178"/>
    </row>
    <row r="117" spans="2:11" ht="15" customHeight="1">
      <c r="B117" s="177"/>
      <c r="C117" s="140" t="s">
        <v>574</v>
      </c>
      <c r="D117" s="157"/>
      <c r="E117" s="157"/>
      <c r="F117" s="159" t="s">
        <v>575</v>
      </c>
      <c r="G117" s="140"/>
      <c r="H117" s="140" t="s">
        <v>605</v>
      </c>
      <c r="I117" s="140" t="s">
        <v>577</v>
      </c>
      <c r="J117" s="140" t="s">
        <v>578</v>
      </c>
      <c r="K117" s="179"/>
    </row>
    <row r="118" spans="2:11" ht="15" customHeight="1">
      <c r="B118" s="177"/>
      <c r="C118" s="140" t="s">
        <v>614</v>
      </c>
      <c r="D118" s="140"/>
      <c r="E118" s="140"/>
      <c r="F118" s="159" t="s">
        <v>575</v>
      </c>
      <c r="G118" s="140"/>
      <c r="H118" s="140" t="s">
        <v>615</v>
      </c>
      <c r="I118" s="140" t="s">
        <v>577</v>
      </c>
      <c r="J118" s="140" t="s">
        <v>578</v>
      </c>
      <c r="K118" s="179"/>
    </row>
    <row r="119" spans="2:11" ht="15" customHeight="1">
      <c r="B119" s="177"/>
      <c r="C119" s="140" t="s">
        <v>616</v>
      </c>
      <c r="D119" s="140"/>
      <c r="E119" s="140"/>
      <c r="F119" s="159" t="s">
        <v>575</v>
      </c>
      <c r="G119" s="140"/>
      <c r="H119" s="140" t="s">
        <v>617</v>
      </c>
      <c r="I119" s="140" t="s">
        <v>577</v>
      </c>
      <c r="J119" s="140" t="s">
        <v>578</v>
      </c>
      <c r="K119" s="179"/>
    </row>
    <row r="120" spans="2:11" ht="15" customHeight="1">
      <c r="B120" s="177"/>
      <c r="C120" s="140" t="s">
        <v>618</v>
      </c>
      <c r="D120" s="140"/>
      <c r="E120" s="140"/>
      <c r="F120" s="159" t="s">
        <v>580</v>
      </c>
      <c r="G120" s="140"/>
      <c r="H120" s="140" t="s">
        <v>619</v>
      </c>
      <c r="I120" s="140" t="s">
        <v>577</v>
      </c>
      <c r="J120" s="140">
        <v>15</v>
      </c>
      <c r="K120" s="179"/>
    </row>
    <row r="121" spans="2:11" ht="15" customHeight="1">
      <c r="B121" s="177"/>
      <c r="C121" s="140" t="s">
        <v>579</v>
      </c>
      <c r="D121" s="140"/>
      <c r="E121" s="140"/>
      <c r="F121" s="159" t="s">
        <v>580</v>
      </c>
      <c r="G121" s="140"/>
      <c r="H121" s="140" t="s">
        <v>605</v>
      </c>
      <c r="I121" s="140" t="s">
        <v>577</v>
      </c>
      <c r="J121" s="140">
        <v>50</v>
      </c>
      <c r="K121" s="179"/>
    </row>
    <row r="122" spans="2:11" ht="15" customHeight="1">
      <c r="B122" s="177"/>
      <c r="C122" s="140" t="s">
        <v>585</v>
      </c>
      <c r="D122" s="140"/>
      <c r="E122" s="140"/>
      <c r="F122" s="159" t="s">
        <v>580</v>
      </c>
      <c r="G122" s="140"/>
      <c r="H122" s="140" t="s">
        <v>605</v>
      </c>
      <c r="I122" s="140" t="s">
        <v>577</v>
      </c>
      <c r="J122" s="140">
        <v>50</v>
      </c>
      <c r="K122" s="179"/>
    </row>
    <row r="123" spans="2:11" ht="15" customHeight="1">
      <c r="B123" s="177"/>
      <c r="C123" s="140" t="s">
        <v>591</v>
      </c>
      <c r="D123" s="140"/>
      <c r="E123" s="140"/>
      <c r="F123" s="159" t="s">
        <v>580</v>
      </c>
      <c r="G123" s="140"/>
      <c r="H123" s="140" t="s">
        <v>605</v>
      </c>
      <c r="I123" s="140" t="s">
        <v>577</v>
      </c>
      <c r="J123" s="140">
        <v>50</v>
      </c>
      <c r="K123" s="179"/>
    </row>
    <row r="124" spans="2:11" ht="15" customHeight="1">
      <c r="B124" s="177"/>
      <c r="C124" s="140" t="s">
        <v>593</v>
      </c>
      <c r="D124" s="140"/>
      <c r="E124" s="140"/>
      <c r="F124" s="159" t="s">
        <v>580</v>
      </c>
      <c r="G124" s="140"/>
      <c r="H124" s="140" t="s">
        <v>605</v>
      </c>
      <c r="I124" s="140" t="s">
        <v>577</v>
      </c>
      <c r="J124" s="140">
        <v>50</v>
      </c>
      <c r="K124" s="179"/>
    </row>
    <row r="125" spans="2:11" ht="15" customHeight="1">
      <c r="B125" s="177"/>
      <c r="C125" s="140" t="s">
        <v>70</v>
      </c>
      <c r="D125" s="140"/>
      <c r="E125" s="140"/>
      <c r="F125" s="159" t="s">
        <v>580</v>
      </c>
      <c r="G125" s="140"/>
      <c r="H125" s="140" t="s">
        <v>620</v>
      </c>
      <c r="I125" s="140" t="s">
        <v>577</v>
      </c>
      <c r="J125" s="140">
        <v>255</v>
      </c>
      <c r="K125" s="179"/>
    </row>
    <row r="126" spans="2:11" ht="15" customHeight="1">
      <c r="B126" s="177"/>
      <c r="C126" s="140" t="s">
        <v>595</v>
      </c>
      <c r="D126" s="140"/>
      <c r="E126" s="140"/>
      <c r="F126" s="159" t="s">
        <v>575</v>
      </c>
      <c r="G126" s="140"/>
      <c r="H126" s="140" t="s">
        <v>621</v>
      </c>
      <c r="I126" s="140" t="s">
        <v>597</v>
      </c>
      <c r="J126" s="140"/>
      <c r="K126" s="179"/>
    </row>
    <row r="127" spans="2:11" ht="15" customHeight="1">
      <c r="B127" s="177"/>
      <c r="C127" s="140" t="s">
        <v>598</v>
      </c>
      <c r="D127" s="140"/>
      <c r="E127" s="140"/>
      <c r="F127" s="159" t="s">
        <v>575</v>
      </c>
      <c r="G127" s="140"/>
      <c r="H127" s="140" t="s">
        <v>622</v>
      </c>
      <c r="I127" s="140" t="s">
        <v>600</v>
      </c>
      <c r="J127" s="140"/>
      <c r="K127" s="179"/>
    </row>
    <row r="128" spans="2:11" ht="15" customHeight="1">
      <c r="B128" s="177"/>
      <c r="C128" s="140" t="s">
        <v>601</v>
      </c>
      <c r="D128" s="140"/>
      <c r="E128" s="140"/>
      <c r="F128" s="159" t="s">
        <v>575</v>
      </c>
      <c r="G128" s="140"/>
      <c r="H128" s="140" t="s">
        <v>601</v>
      </c>
      <c r="I128" s="140" t="s">
        <v>600</v>
      </c>
      <c r="J128" s="140"/>
      <c r="K128" s="179"/>
    </row>
    <row r="129" spans="2:11" ht="15" customHeight="1">
      <c r="B129" s="177"/>
      <c r="C129" s="140" t="s">
        <v>20</v>
      </c>
      <c r="D129" s="140"/>
      <c r="E129" s="140"/>
      <c r="F129" s="159" t="s">
        <v>575</v>
      </c>
      <c r="G129" s="140"/>
      <c r="H129" s="140" t="s">
        <v>623</v>
      </c>
      <c r="I129" s="140" t="s">
        <v>600</v>
      </c>
      <c r="J129" s="140"/>
      <c r="K129" s="179"/>
    </row>
    <row r="130" spans="2:11" ht="15" customHeight="1">
      <c r="B130" s="177"/>
      <c r="C130" s="140" t="s">
        <v>624</v>
      </c>
      <c r="D130" s="140"/>
      <c r="E130" s="140"/>
      <c r="F130" s="159" t="s">
        <v>575</v>
      </c>
      <c r="G130" s="140"/>
      <c r="H130" s="140" t="s">
        <v>625</v>
      </c>
      <c r="I130" s="140" t="s">
        <v>600</v>
      </c>
      <c r="J130" s="140"/>
      <c r="K130" s="179"/>
    </row>
    <row r="131" spans="2:11" ht="15" customHeight="1">
      <c r="B131" s="180"/>
      <c r="C131" s="181"/>
      <c r="D131" s="181"/>
      <c r="E131" s="181"/>
      <c r="F131" s="181"/>
      <c r="G131" s="181"/>
      <c r="H131" s="181"/>
      <c r="I131" s="181"/>
      <c r="J131" s="181"/>
      <c r="K131" s="182"/>
    </row>
    <row r="132" spans="2:11" ht="18.75" customHeight="1">
      <c r="B132" s="135"/>
      <c r="C132" s="135"/>
      <c r="D132" s="135"/>
      <c r="E132" s="135"/>
      <c r="F132" s="169"/>
      <c r="G132" s="135"/>
      <c r="H132" s="135"/>
      <c r="I132" s="135"/>
      <c r="J132" s="135"/>
      <c r="K132" s="135"/>
    </row>
    <row r="133" spans="2:11" ht="18.75" customHeight="1"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</row>
    <row r="134" spans="2:11" ht="7.5" customHeight="1">
      <c r="B134" s="147"/>
      <c r="C134" s="148"/>
      <c r="D134" s="148"/>
      <c r="E134" s="148"/>
      <c r="F134" s="148"/>
      <c r="G134" s="148"/>
      <c r="H134" s="148"/>
      <c r="I134" s="148"/>
      <c r="J134" s="148"/>
      <c r="K134" s="149"/>
    </row>
    <row r="135" spans="2:11" ht="45" customHeight="1">
      <c r="B135" s="150"/>
      <c r="C135" s="210" t="s">
        <v>626</v>
      </c>
      <c r="D135" s="210"/>
      <c r="E135" s="210"/>
      <c r="F135" s="210"/>
      <c r="G135" s="210"/>
      <c r="H135" s="210"/>
      <c r="I135" s="210"/>
      <c r="J135" s="210"/>
      <c r="K135" s="151"/>
    </row>
    <row r="136" spans="2:11" ht="17.25" customHeight="1">
      <c r="B136" s="150"/>
      <c r="C136" s="152" t="s">
        <v>568</v>
      </c>
      <c r="D136" s="152"/>
      <c r="E136" s="152"/>
      <c r="F136" s="152" t="s">
        <v>569</v>
      </c>
      <c r="G136" s="153"/>
      <c r="H136" s="152" t="s">
        <v>64</v>
      </c>
      <c r="I136" s="152" t="s">
        <v>30</v>
      </c>
      <c r="J136" s="152" t="s">
        <v>570</v>
      </c>
      <c r="K136" s="151"/>
    </row>
    <row r="137" spans="2:11" ht="17.25" customHeight="1">
      <c r="B137" s="150"/>
      <c r="C137" s="154" t="s">
        <v>571</v>
      </c>
      <c r="D137" s="154"/>
      <c r="E137" s="154"/>
      <c r="F137" s="155" t="s">
        <v>572</v>
      </c>
      <c r="G137" s="156"/>
      <c r="H137" s="154"/>
      <c r="I137" s="154"/>
      <c r="J137" s="154" t="s">
        <v>573</v>
      </c>
      <c r="K137" s="151"/>
    </row>
    <row r="138" spans="2:11" ht="5.25" customHeight="1">
      <c r="B138" s="160"/>
      <c r="C138" s="157"/>
      <c r="D138" s="157"/>
      <c r="E138" s="157"/>
      <c r="F138" s="157"/>
      <c r="G138" s="158"/>
      <c r="H138" s="157"/>
      <c r="I138" s="157"/>
      <c r="J138" s="157"/>
      <c r="K138" s="179"/>
    </row>
    <row r="139" spans="2:11" ht="15" customHeight="1">
      <c r="B139" s="160"/>
      <c r="C139" s="183" t="s">
        <v>574</v>
      </c>
      <c r="D139" s="140"/>
      <c r="E139" s="140"/>
      <c r="F139" s="184" t="s">
        <v>575</v>
      </c>
      <c r="G139" s="140"/>
      <c r="H139" s="183" t="s">
        <v>605</v>
      </c>
      <c r="I139" s="183" t="s">
        <v>577</v>
      </c>
      <c r="J139" s="183" t="s">
        <v>578</v>
      </c>
      <c r="K139" s="179"/>
    </row>
    <row r="140" spans="2:11" ht="15" customHeight="1">
      <c r="B140" s="160"/>
      <c r="C140" s="183" t="s">
        <v>614</v>
      </c>
      <c r="D140" s="140"/>
      <c r="E140" s="140"/>
      <c r="F140" s="184" t="s">
        <v>575</v>
      </c>
      <c r="G140" s="140"/>
      <c r="H140" s="183" t="s">
        <v>627</v>
      </c>
      <c r="I140" s="183" t="s">
        <v>577</v>
      </c>
      <c r="J140" s="183" t="s">
        <v>578</v>
      </c>
      <c r="K140" s="179"/>
    </row>
    <row r="141" spans="2:11" ht="15" customHeight="1">
      <c r="B141" s="160"/>
      <c r="C141" s="183" t="s">
        <v>579</v>
      </c>
      <c r="D141" s="140"/>
      <c r="E141" s="140"/>
      <c r="F141" s="184" t="s">
        <v>580</v>
      </c>
      <c r="G141" s="140"/>
      <c r="H141" s="183" t="s">
        <v>605</v>
      </c>
      <c r="I141" s="183" t="s">
        <v>577</v>
      </c>
      <c r="J141" s="183">
        <v>50</v>
      </c>
      <c r="K141" s="179"/>
    </row>
    <row r="142" spans="2:11" ht="15" customHeight="1">
      <c r="B142" s="160"/>
      <c r="C142" s="183" t="s">
        <v>582</v>
      </c>
      <c r="D142" s="140"/>
      <c r="E142" s="140"/>
      <c r="F142" s="184" t="s">
        <v>575</v>
      </c>
      <c r="G142" s="140"/>
      <c r="H142" s="183" t="s">
        <v>605</v>
      </c>
      <c r="I142" s="183" t="s">
        <v>584</v>
      </c>
      <c r="J142" s="183"/>
      <c r="K142" s="179"/>
    </row>
    <row r="143" spans="2:11" ht="15" customHeight="1">
      <c r="B143" s="160"/>
      <c r="C143" s="183" t="s">
        <v>585</v>
      </c>
      <c r="D143" s="140"/>
      <c r="E143" s="140"/>
      <c r="F143" s="184" t="s">
        <v>580</v>
      </c>
      <c r="G143" s="140"/>
      <c r="H143" s="183" t="s">
        <v>605</v>
      </c>
      <c r="I143" s="183" t="s">
        <v>577</v>
      </c>
      <c r="J143" s="183">
        <v>50</v>
      </c>
      <c r="K143" s="179"/>
    </row>
    <row r="144" spans="2:11" ht="15" customHeight="1">
      <c r="B144" s="160"/>
      <c r="C144" s="183" t="s">
        <v>593</v>
      </c>
      <c r="D144" s="140"/>
      <c r="E144" s="140"/>
      <c r="F144" s="184" t="s">
        <v>580</v>
      </c>
      <c r="G144" s="140"/>
      <c r="H144" s="183" t="s">
        <v>605</v>
      </c>
      <c r="I144" s="183" t="s">
        <v>577</v>
      </c>
      <c r="J144" s="183">
        <v>50</v>
      </c>
      <c r="K144" s="179"/>
    </row>
    <row r="145" spans="2:11" ht="15" customHeight="1">
      <c r="B145" s="160"/>
      <c r="C145" s="183" t="s">
        <v>591</v>
      </c>
      <c r="D145" s="140"/>
      <c r="E145" s="140"/>
      <c r="F145" s="184" t="s">
        <v>580</v>
      </c>
      <c r="G145" s="140"/>
      <c r="H145" s="183" t="s">
        <v>605</v>
      </c>
      <c r="I145" s="183" t="s">
        <v>577</v>
      </c>
      <c r="J145" s="183">
        <v>50</v>
      </c>
      <c r="K145" s="179"/>
    </row>
    <row r="146" spans="2:11" ht="15" customHeight="1">
      <c r="B146" s="160"/>
      <c r="C146" s="183" t="s">
        <v>52</v>
      </c>
      <c r="D146" s="140"/>
      <c r="E146" s="140"/>
      <c r="F146" s="184" t="s">
        <v>575</v>
      </c>
      <c r="G146" s="140"/>
      <c r="H146" s="183" t="s">
        <v>628</v>
      </c>
      <c r="I146" s="183" t="s">
        <v>577</v>
      </c>
      <c r="J146" s="183" t="s">
        <v>629</v>
      </c>
      <c r="K146" s="179"/>
    </row>
    <row r="147" spans="2:11" ht="15" customHeight="1">
      <c r="B147" s="160"/>
      <c r="C147" s="183" t="s">
        <v>630</v>
      </c>
      <c r="D147" s="140"/>
      <c r="E147" s="140"/>
      <c r="F147" s="184" t="s">
        <v>575</v>
      </c>
      <c r="G147" s="140"/>
      <c r="H147" s="183" t="s">
        <v>631</v>
      </c>
      <c r="I147" s="183" t="s">
        <v>600</v>
      </c>
      <c r="J147" s="183"/>
      <c r="K147" s="179"/>
    </row>
    <row r="148" spans="2:11" ht="15" customHeight="1">
      <c r="B148" s="185"/>
      <c r="C148" s="167"/>
      <c r="D148" s="167"/>
      <c r="E148" s="167"/>
      <c r="F148" s="167"/>
      <c r="G148" s="167"/>
      <c r="H148" s="167"/>
      <c r="I148" s="167"/>
      <c r="J148" s="167"/>
      <c r="K148" s="186"/>
    </row>
    <row r="149" spans="2:11" ht="18.75" customHeight="1">
      <c r="B149" s="135"/>
      <c r="C149" s="140"/>
      <c r="D149" s="140"/>
      <c r="E149" s="140"/>
      <c r="F149" s="159"/>
      <c r="G149" s="140"/>
      <c r="H149" s="140"/>
      <c r="I149" s="140"/>
      <c r="J149" s="140"/>
      <c r="K149" s="135"/>
    </row>
    <row r="150" spans="2:11" ht="18.75" customHeight="1"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</row>
    <row r="151" spans="2:11" ht="7.5" customHeight="1">
      <c r="B151" s="126"/>
      <c r="C151" s="127"/>
      <c r="D151" s="127"/>
      <c r="E151" s="127"/>
      <c r="F151" s="127"/>
      <c r="G151" s="127"/>
      <c r="H151" s="127"/>
      <c r="I151" s="127"/>
      <c r="J151" s="127"/>
      <c r="K151" s="128"/>
    </row>
    <row r="152" spans="2:11" ht="45" customHeight="1">
      <c r="B152" s="129"/>
      <c r="C152" s="211" t="s">
        <v>632</v>
      </c>
      <c r="D152" s="211"/>
      <c r="E152" s="211"/>
      <c r="F152" s="211"/>
      <c r="G152" s="211"/>
      <c r="H152" s="211"/>
      <c r="I152" s="211"/>
      <c r="J152" s="211"/>
      <c r="K152" s="130"/>
    </row>
    <row r="153" spans="2:11" ht="17.25" customHeight="1">
      <c r="B153" s="129"/>
      <c r="C153" s="152" t="s">
        <v>568</v>
      </c>
      <c r="D153" s="152"/>
      <c r="E153" s="152"/>
      <c r="F153" s="152" t="s">
        <v>569</v>
      </c>
      <c r="G153" s="187"/>
      <c r="H153" s="188" t="s">
        <v>64</v>
      </c>
      <c r="I153" s="188" t="s">
        <v>30</v>
      </c>
      <c r="J153" s="152" t="s">
        <v>570</v>
      </c>
      <c r="K153" s="130"/>
    </row>
    <row r="154" spans="2:11" ht="17.25" customHeight="1">
      <c r="B154" s="132"/>
      <c r="C154" s="154" t="s">
        <v>571</v>
      </c>
      <c r="D154" s="154"/>
      <c r="E154" s="154"/>
      <c r="F154" s="155" t="s">
        <v>572</v>
      </c>
      <c r="G154" s="189"/>
      <c r="H154" s="190"/>
      <c r="I154" s="190"/>
      <c r="J154" s="154" t="s">
        <v>573</v>
      </c>
      <c r="K154" s="133"/>
    </row>
    <row r="155" spans="2:11" ht="5.25" customHeight="1">
      <c r="B155" s="160"/>
      <c r="C155" s="157"/>
      <c r="D155" s="157"/>
      <c r="E155" s="157"/>
      <c r="F155" s="157"/>
      <c r="G155" s="158"/>
      <c r="H155" s="157"/>
      <c r="I155" s="157"/>
      <c r="J155" s="157"/>
      <c r="K155" s="179"/>
    </row>
    <row r="156" spans="2:11" ht="15" customHeight="1">
      <c r="B156" s="160"/>
      <c r="C156" s="140" t="s">
        <v>574</v>
      </c>
      <c r="D156" s="140"/>
      <c r="E156" s="140"/>
      <c r="F156" s="159" t="s">
        <v>575</v>
      </c>
      <c r="G156" s="140"/>
      <c r="H156" s="140" t="s">
        <v>605</v>
      </c>
      <c r="I156" s="140" t="s">
        <v>577</v>
      </c>
      <c r="J156" s="140" t="s">
        <v>578</v>
      </c>
      <c r="K156" s="179"/>
    </row>
    <row r="157" spans="2:11" ht="15" customHeight="1">
      <c r="B157" s="160"/>
      <c r="C157" s="140" t="s">
        <v>614</v>
      </c>
      <c r="D157" s="140"/>
      <c r="E157" s="140"/>
      <c r="F157" s="159" t="s">
        <v>575</v>
      </c>
      <c r="G157" s="140"/>
      <c r="H157" s="140" t="s">
        <v>615</v>
      </c>
      <c r="I157" s="140" t="s">
        <v>577</v>
      </c>
      <c r="J157" s="140" t="s">
        <v>578</v>
      </c>
      <c r="K157" s="179"/>
    </row>
    <row r="158" spans="2:11" ht="15" customHeight="1">
      <c r="B158" s="160"/>
      <c r="C158" s="140" t="s">
        <v>579</v>
      </c>
      <c r="D158" s="140"/>
      <c r="E158" s="140"/>
      <c r="F158" s="159" t="s">
        <v>580</v>
      </c>
      <c r="G158" s="140"/>
      <c r="H158" s="140" t="s">
        <v>633</v>
      </c>
      <c r="I158" s="140" t="s">
        <v>577</v>
      </c>
      <c r="J158" s="140">
        <v>50</v>
      </c>
      <c r="K158" s="179"/>
    </row>
    <row r="159" spans="2:11" ht="15" customHeight="1">
      <c r="B159" s="160"/>
      <c r="C159" s="140" t="s">
        <v>582</v>
      </c>
      <c r="D159" s="140"/>
      <c r="E159" s="140"/>
      <c r="F159" s="159" t="s">
        <v>575</v>
      </c>
      <c r="G159" s="140"/>
      <c r="H159" s="140" t="s">
        <v>633</v>
      </c>
      <c r="I159" s="140" t="s">
        <v>584</v>
      </c>
      <c r="J159" s="140"/>
      <c r="K159" s="179"/>
    </row>
    <row r="160" spans="2:11" ht="15" customHeight="1">
      <c r="B160" s="160"/>
      <c r="C160" s="140" t="s">
        <v>585</v>
      </c>
      <c r="D160" s="140"/>
      <c r="E160" s="140"/>
      <c r="F160" s="159" t="s">
        <v>580</v>
      </c>
      <c r="G160" s="140"/>
      <c r="H160" s="140" t="s">
        <v>633</v>
      </c>
      <c r="I160" s="140" t="s">
        <v>577</v>
      </c>
      <c r="J160" s="140">
        <v>50</v>
      </c>
      <c r="K160" s="179"/>
    </row>
    <row r="161" spans="2:11" ht="15" customHeight="1">
      <c r="B161" s="160"/>
      <c r="C161" s="140" t="s">
        <v>593</v>
      </c>
      <c r="D161" s="140"/>
      <c r="E161" s="140"/>
      <c r="F161" s="159" t="s">
        <v>580</v>
      </c>
      <c r="G161" s="140"/>
      <c r="H161" s="140" t="s">
        <v>633</v>
      </c>
      <c r="I161" s="140" t="s">
        <v>577</v>
      </c>
      <c r="J161" s="140">
        <v>50</v>
      </c>
      <c r="K161" s="179"/>
    </row>
    <row r="162" spans="2:11" ht="15" customHeight="1">
      <c r="B162" s="160"/>
      <c r="C162" s="140" t="s">
        <v>591</v>
      </c>
      <c r="D162" s="140"/>
      <c r="E162" s="140"/>
      <c r="F162" s="159" t="s">
        <v>580</v>
      </c>
      <c r="G162" s="140"/>
      <c r="H162" s="140" t="s">
        <v>633</v>
      </c>
      <c r="I162" s="140" t="s">
        <v>577</v>
      </c>
      <c r="J162" s="140">
        <v>50</v>
      </c>
      <c r="K162" s="179"/>
    </row>
    <row r="163" spans="2:11" ht="15" customHeight="1">
      <c r="B163" s="160"/>
      <c r="C163" s="140" t="s">
        <v>63</v>
      </c>
      <c r="D163" s="140"/>
      <c r="E163" s="140"/>
      <c r="F163" s="159" t="s">
        <v>575</v>
      </c>
      <c r="G163" s="140"/>
      <c r="H163" s="140" t="s">
        <v>634</v>
      </c>
      <c r="I163" s="140" t="s">
        <v>635</v>
      </c>
      <c r="J163" s="140"/>
      <c r="K163" s="179"/>
    </row>
    <row r="164" spans="2:11" ht="15" customHeight="1">
      <c r="B164" s="160"/>
      <c r="C164" s="140" t="s">
        <v>30</v>
      </c>
      <c r="D164" s="140"/>
      <c r="E164" s="140"/>
      <c r="F164" s="159" t="s">
        <v>575</v>
      </c>
      <c r="G164" s="140"/>
      <c r="H164" s="140" t="s">
        <v>636</v>
      </c>
      <c r="I164" s="140" t="s">
        <v>637</v>
      </c>
      <c r="J164" s="140">
        <v>1</v>
      </c>
      <c r="K164" s="179"/>
    </row>
    <row r="165" spans="2:11" ht="15" customHeight="1">
      <c r="B165" s="160"/>
      <c r="C165" s="140" t="s">
        <v>29</v>
      </c>
      <c r="D165" s="140"/>
      <c r="E165" s="140"/>
      <c r="F165" s="159" t="s">
        <v>575</v>
      </c>
      <c r="G165" s="140"/>
      <c r="H165" s="140" t="s">
        <v>638</v>
      </c>
      <c r="I165" s="140" t="s">
        <v>577</v>
      </c>
      <c r="J165" s="140">
        <v>20</v>
      </c>
      <c r="K165" s="179"/>
    </row>
    <row r="166" spans="2:11" ht="15" customHeight="1">
      <c r="B166" s="160"/>
      <c r="C166" s="140" t="s">
        <v>64</v>
      </c>
      <c r="D166" s="140"/>
      <c r="E166" s="140"/>
      <c r="F166" s="159" t="s">
        <v>575</v>
      </c>
      <c r="G166" s="140"/>
      <c r="H166" s="140" t="s">
        <v>639</v>
      </c>
      <c r="I166" s="140" t="s">
        <v>577</v>
      </c>
      <c r="J166" s="140">
        <v>255</v>
      </c>
      <c r="K166" s="179"/>
    </row>
    <row r="167" spans="2:11" ht="15" customHeight="1">
      <c r="B167" s="160"/>
      <c r="C167" s="140" t="s">
        <v>65</v>
      </c>
      <c r="D167" s="140"/>
      <c r="E167" s="140"/>
      <c r="F167" s="159" t="s">
        <v>575</v>
      </c>
      <c r="G167" s="140"/>
      <c r="H167" s="140" t="s">
        <v>542</v>
      </c>
      <c r="I167" s="140" t="s">
        <v>577</v>
      </c>
      <c r="J167" s="140">
        <v>10</v>
      </c>
      <c r="K167" s="179"/>
    </row>
    <row r="168" spans="2:11" ht="15" customHeight="1">
      <c r="B168" s="160"/>
      <c r="C168" s="140" t="s">
        <v>66</v>
      </c>
      <c r="D168" s="140"/>
      <c r="E168" s="140"/>
      <c r="F168" s="159" t="s">
        <v>575</v>
      </c>
      <c r="G168" s="140"/>
      <c r="H168" s="140" t="s">
        <v>640</v>
      </c>
      <c r="I168" s="140" t="s">
        <v>600</v>
      </c>
      <c r="J168" s="140"/>
      <c r="K168" s="179"/>
    </row>
    <row r="169" spans="2:11" ht="15" customHeight="1">
      <c r="B169" s="160"/>
      <c r="C169" s="140" t="s">
        <v>641</v>
      </c>
      <c r="D169" s="140"/>
      <c r="E169" s="140"/>
      <c r="F169" s="159" t="s">
        <v>575</v>
      </c>
      <c r="G169" s="140"/>
      <c r="H169" s="140" t="s">
        <v>642</v>
      </c>
      <c r="I169" s="140" t="s">
        <v>600</v>
      </c>
      <c r="J169" s="140"/>
      <c r="K169" s="179"/>
    </row>
    <row r="170" spans="2:11" ht="15" customHeight="1">
      <c r="B170" s="160"/>
      <c r="C170" s="140" t="s">
        <v>630</v>
      </c>
      <c r="D170" s="140"/>
      <c r="E170" s="140"/>
      <c r="F170" s="159" t="s">
        <v>575</v>
      </c>
      <c r="G170" s="140"/>
      <c r="H170" s="140" t="s">
        <v>643</v>
      </c>
      <c r="I170" s="140" t="s">
        <v>600</v>
      </c>
      <c r="J170" s="140"/>
      <c r="K170" s="179"/>
    </row>
    <row r="171" spans="2:11" ht="15" customHeight="1">
      <c r="B171" s="160"/>
      <c r="C171" s="140" t="s">
        <v>69</v>
      </c>
      <c r="D171" s="140"/>
      <c r="E171" s="140"/>
      <c r="F171" s="159" t="s">
        <v>580</v>
      </c>
      <c r="G171" s="140"/>
      <c r="H171" s="140" t="s">
        <v>644</v>
      </c>
      <c r="I171" s="140" t="s">
        <v>577</v>
      </c>
      <c r="J171" s="140">
        <v>50</v>
      </c>
      <c r="K171" s="179"/>
    </row>
    <row r="172" spans="2:11" ht="15" customHeight="1">
      <c r="B172" s="185"/>
      <c r="C172" s="167"/>
      <c r="D172" s="167"/>
      <c r="E172" s="167"/>
      <c r="F172" s="167"/>
      <c r="G172" s="167"/>
      <c r="H172" s="167"/>
      <c r="I172" s="167"/>
      <c r="J172" s="167"/>
      <c r="K172" s="186"/>
    </row>
    <row r="173" spans="2:11" ht="18.75" customHeight="1">
      <c r="B173" s="135"/>
      <c r="C173" s="140"/>
      <c r="D173" s="140"/>
      <c r="E173" s="140"/>
      <c r="F173" s="159"/>
      <c r="G173" s="140"/>
      <c r="H173" s="140"/>
      <c r="I173" s="140"/>
      <c r="J173" s="140"/>
      <c r="K173" s="135"/>
    </row>
    <row r="174" spans="2:11" ht="18.75" customHeight="1"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</row>
    <row r="175" spans="2:11" ht="12">
      <c r="B175" s="126"/>
      <c r="C175" s="127"/>
      <c r="D175" s="127"/>
      <c r="E175" s="127"/>
      <c r="F175" s="127"/>
      <c r="G175" s="127"/>
      <c r="H175" s="127"/>
      <c r="I175" s="127"/>
      <c r="J175" s="127"/>
      <c r="K175" s="128"/>
    </row>
    <row r="176" spans="2:11" ht="21.75">
      <c r="B176" s="129"/>
      <c r="C176" s="211" t="s">
        <v>645</v>
      </c>
      <c r="D176" s="211"/>
      <c r="E176" s="211"/>
      <c r="F176" s="211"/>
      <c r="G176" s="211"/>
      <c r="H176" s="211"/>
      <c r="I176" s="211"/>
      <c r="J176" s="211"/>
      <c r="K176" s="130"/>
    </row>
    <row r="177" spans="2:11" ht="25.5" customHeight="1">
      <c r="B177" s="129"/>
      <c r="C177" s="191" t="s">
        <v>646</v>
      </c>
      <c r="D177" s="191"/>
      <c r="E177" s="191"/>
      <c r="F177" s="191" t="s">
        <v>647</v>
      </c>
      <c r="G177" s="192"/>
      <c r="H177" s="208" t="s">
        <v>648</v>
      </c>
      <c r="I177" s="208"/>
      <c r="J177" s="208"/>
      <c r="K177" s="130"/>
    </row>
    <row r="178" spans="2:11" ht="5.25" customHeight="1">
      <c r="B178" s="160"/>
      <c r="C178" s="157"/>
      <c r="D178" s="157"/>
      <c r="E178" s="157"/>
      <c r="F178" s="157"/>
      <c r="G178" s="140"/>
      <c r="H178" s="157"/>
      <c r="I178" s="157"/>
      <c r="J178" s="157"/>
      <c r="K178" s="179"/>
    </row>
    <row r="179" spans="2:11" ht="15" customHeight="1">
      <c r="B179" s="160"/>
      <c r="C179" s="140" t="s">
        <v>649</v>
      </c>
      <c r="D179" s="140"/>
      <c r="E179" s="140"/>
      <c r="F179" s="159" t="s">
        <v>25</v>
      </c>
      <c r="G179" s="140"/>
      <c r="H179" s="209" t="s">
        <v>650</v>
      </c>
      <c r="I179" s="209"/>
      <c r="J179" s="209"/>
      <c r="K179" s="179"/>
    </row>
    <row r="180" spans="2:11" ht="15" customHeight="1">
      <c r="B180" s="160"/>
      <c r="C180" s="140"/>
      <c r="D180" s="140"/>
      <c r="E180" s="140"/>
      <c r="F180" s="159"/>
      <c r="G180" s="140"/>
      <c r="H180" s="140"/>
      <c r="I180" s="140"/>
      <c r="J180" s="140"/>
      <c r="K180" s="179"/>
    </row>
    <row r="181" spans="2:11" ht="15" customHeight="1">
      <c r="B181" s="160"/>
      <c r="C181" s="140" t="s">
        <v>612</v>
      </c>
      <c r="D181" s="140"/>
      <c r="E181" s="140"/>
      <c r="F181" s="159" t="s">
        <v>35</v>
      </c>
      <c r="G181" s="140"/>
      <c r="H181" s="209" t="s">
        <v>651</v>
      </c>
      <c r="I181" s="209"/>
      <c r="J181" s="209"/>
      <c r="K181" s="179"/>
    </row>
    <row r="182" spans="2:11" ht="15" customHeight="1">
      <c r="B182" s="160"/>
      <c r="C182" s="164"/>
      <c r="D182" s="140"/>
      <c r="E182" s="140"/>
      <c r="F182" s="159" t="s">
        <v>520</v>
      </c>
      <c r="G182" s="140"/>
      <c r="H182" s="209" t="s">
        <v>521</v>
      </c>
      <c r="I182" s="209"/>
      <c r="J182" s="209"/>
      <c r="K182" s="179"/>
    </row>
    <row r="183" spans="2:11" ht="15" customHeight="1">
      <c r="B183" s="160"/>
      <c r="C183" s="140"/>
      <c r="D183" s="140"/>
      <c r="E183" s="140"/>
      <c r="F183" s="159" t="s">
        <v>518</v>
      </c>
      <c r="G183" s="140"/>
      <c r="H183" s="209" t="s">
        <v>652</v>
      </c>
      <c r="I183" s="209"/>
      <c r="J183" s="209"/>
      <c r="K183" s="179"/>
    </row>
    <row r="184" spans="2:11" ht="15" customHeight="1">
      <c r="B184" s="160"/>
      <c r="C184" s="140"/>
      <c r="D184" s="140"/>
      <c r="E184" s="140"/>
      <c r="F184" s="159" t="s">
        <v>39</v>
      </c>
      <c r="G184" s="145"/>
      <c r="H184" s="137" t="s">
        <v>522</v>
      </c>
      <c r="I184" s="137"/>
      <c r="J184" s="137"/>
      <c r="K184" s="179"/>
    </row>
    <row r="185" spans="2:11" ht="15" customHeight="1">
      <c r="B185" s="193"/>
      <c r="C185" s="164"/>
      <c r="D185" s="164"/>
      <c r="E185" s="164"/>
      <c r="F185" s="194"/>
      <c r="G185" s="145"/>
      <c r="H185" s="195"/>
      <c r="I185" s="195"/>
      <c r="J185" s="195"/>
      <c r="K185" s="179"/>
    </row>
    <row r="186" spans="2:11" ht="15" customHeight="1">
      <c r="B186" s="193"/>
      <c r="C186" s="140" t="s">
        <v>637</v>
      </c>
      <c r="D186" s="164"/>
      <c r="E186" s="164"/>
      <c r="F186" s="159" t="s">
        <v>79</v>
      </c>
      <c r="G186" s="145"/>
      <c r="H186" s="137" t="s">
        <v>653</v>
      </c>
      <c r="I186" s="137"/>
      <c r="J186" s="137"/>
      <c r="K186" s="179"/>
    </row>
    <row r="187" spans="2:11" ht="15" customHeight="1">
      <c r="B187" s="193"/>
      <c r="C187" s="140"/>
      <c r="D187" s="164"/>
      <c r="E187" s="164"/>
      <c r="F187" s="159" t="s">
        <v>654</v>
      </c>
      <c r="G187" s="145"/>
      <c r="H187" s="137" t="s">
        <v>655</v>
      </c>
      <c r="I187" s="137"/>
      <c r="J187" s="137"/>
      <c r="K187" s="179"/>
    </row>
    <row r="188" spans="2:11" ht="15" customHeight="1">
      <c r="B188" s="193"/>
      <c r="C188" s="140"/>
      <c r="D188" s="164"/>
      <c r="E188" s="164"/>
      <c r="F188" s="159" t="s">
        <v>31</v>
      </c>
      <c r="G188" s="145"/>
      <c r="H188" s="137" t="s">
        <v>656</v>
      </c>
      <c r="I188" s="137"/>
      <c r="J188" s="137"/>
      <c r="K188" s="179"/>
    </row>
    <row r="189" spans="2:11" ht="15" customHeight="1">
      <c r="B189" s="193"/>
      <c r="C189" s="140"/>
      <c r="D189" s="164"/>
      <c r="E189" s="164"/>
      <c r="F189" s="159" t="s">
        <v>87</v>
      </c>
      <c r="G189" s="145"/>
      <c r="H189" s="137" t="s">
        <v>657</v>
      </c>
      <c r="I189" s="137"/>
      <c r="J189" s="137"/>
      <c r="K189" s="179"/>
    </row>
    <row r="190" spans="2:11" ht="15" customHeight="1">
      <c r="B190" s="193"/>
      <c r="C190" s="164"/>
      <c r="D190" s="164"/>
      <c r="E190" s="164"/>
      <c r="F190" s="159" t="s">
        <v>658</v>
      </c>
      <c r="G190" s="145"/>
      <c r="H190" s="137" t="s">
        <v>659</v>
      </c>
      <c r="I190" s="137"/>
      <c r="J190" s="137"/>
      <c r="K190" s="179"/>
    </row>
    <row r="191" spans="2:11" ht="15" customHeight="1">
      <c r="B191" s="193"/>
      <c r="C191" s="164"/>
      <c r="D191" s="164"/>
      <c r="E191" s="164"/>
      <c r="F191" s="159" t="s">
        <v>39</v>
      </c>
      <c r="G191" s="145"/>
      <c r="H191" s="137" t="s">
        <v>522</v>
      </c>
      <c r="I191" s="137"/>
      <c r="J191" s="137"/>
      <c r="K191" s="179"/>
    </row>
    <row r="192" spans="2:11" ht="12.75" customHeight="1">
      <c r="B192" s="196"/>
      <c r="C192" s="197"/>
      <c r="D192" s="197"/>
      <c r="E192" s="197"/>
      <c r="F192" s="197"/>
      <c r="G192" s="197"/>
      <c r="H192" s="197"/>
      <c r="I192" s="197"/>
      <c r="J192" s="197"/>
      <c r="K192" s="198"/>
    </row>
  </sheetData>
  <sheetProtection/>
  <mergeCells count="65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F15:J15"/>
    <mergeCell ref="F16:J16"/>
    <mergeCell ref="F17:J17"/>
    <mergeCell ref="C20:J20"/>
    <mergeCell ref="D21:J21"/>
    <mergeCell ref="D22:J22"/>
    <mergeCell ref="D24:J24"/>
    <mergeCell ref="D25:J25"/>
    <mergeCell ref="D27:J27"/>
    <mergeCell ref="D28:J28"/>
    <mergeCell ref="D29:J29"/>
    <mergeCell ref="G30:J30"/>
    <mergeCell ref="G31:J31"/>
    <mergeCell ref="G32:J32"/>
    <mergeCell ref="G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D46:J46"/>
    <mergeCell ref="E47:J47"/>
    <mergeCell ref="E48:J48"/>
    <mergeCell ref="E49:J49"/>
    <mergeCell ref="D50:J50"/>
    <mergeCell ref="C51:J51"/>
    <mergeCell ref="C53:J53"/>
    <mergeCell ref="C54:J54"/>
    <mergeCell ref="C56:J56"/>
    <mergeCell ref="D57:J57"/>
    <mergeCell ref="D58:J58"/>
    <mergeCell ref="D59:J59"/>
    <mergeCell ref="D60:J60"/>
    <mergeCell ref="C176:J176"/>
    <mergeCell ref="D61:J61"/>
    <mergeCell ref="D62:J62"/>
    <mergeCell ref="D63:J63"/>
    <mergeCell ref="D64:J64"/>
    <mergeCell ref="D66:J66"/>
    <mergeCell ref="D67:J67"/>
    <mergeCell ref="H177:J177"/>
    <mergeCell ref="H179:J179"/>
    <mergeCell ref="H181:J181"/>
    <mergeCell ref="H182:J182"/>
    <mergeCell ref="H183:J183"/>
    <mergeCell ref="C72:J72"/>
    <mergeCell ref="C94:J94"/>
    <mergeCell ref="C113:J113"/>
    <mergeCell ref="C135:J135"/>
    <mergeCell ref="C152:J152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Švanda Jaromír</dc:creator>
  <cp:keywords/>
  <dc:description/>
  <cp:lastModifiedBy>Švanda Jaromír</cp:lastModifiedBy>
  <dcterms:created xsi:type="dcterms:W3CDTF">2024-03-05T09:11:22Z</dcterms:created>
  <dcterms:modified xsi:type="dcterms:W3CDTF">2024-05-22T10:24:45Z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